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410" windowWidth="11970" windowHeight="6210" activeTab="0"/>
  </bookViews>
  <sheets>
    <sheet name="決算状況" sheetId="1" r:id="rId1"/>
  </sheets>
  <externalReferences>
    <externalReference r:id="rId4"/>
    <externalReference r:id="rId5"/>
  </externalReferences>
  <definedNames>
    <definedName name="_Key1" hidden="1">#REF!</definedName>
    <definedName name="_Order1" hidden="1">0</definedName>
    <definedName name="_Sort" hidden="1">#REF!</definedName>
    <definedName name="\D">'[1]決算表'!#REF!</definedName>
    <definedName name="_xlnm.Print_Area" localSheetId="0">'決算状況'!$A$1:$O$56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<sst xmlns="http://schemas.openxmlformats.org/spreadsheetml/2006/main" count="121" uniqueCount="92">
  <si>
    <t>(注)1　「国庫支出金」には「国有提供施設等所在市町村助成交付金」を含む。</t>
  </si>
  <si>
    <t>区　　　　　　分　　　</t>
  </si>
  <si>
    <t>対前年
度伸率</t>
  </si>
  <si>
    <t>特別地方消費税交付金</t>
  </si>
  <si>
    <t>交通安全対策特別交付金</t>
  </si>
  <si>
    <t>地方交付税</t>
  </si>
  <si>
    <t>自動車取得税交付金</t>
  </si>
  <si>
    <t>分担金・負担金</t>
  </si>
  <si>
    <t>使用料・手数料</t>
  </si>
  <si>
    <t>国庫支出金</t>
  </si>
  <si>
    <t>県支出金</t>
  </si>
  <si>
    <t>財産収入</t>
  </si>
  <si>
    <t>寄附金</t>
  </si>
  <si>
    <t>繰入金</t>
  </si>
  <si>
    <t>繰越金</t>
  </si>
  <si>
    <t>地方債</t>
  </si>
  <si>
    <t>貸付金</t>
  </si>
  <si>
    <t>イ単独事業費</t>
  </si>
  <si>
    <t>△1.4</t>
  </si>
  <si>
    <t xml:space="preserve">同　左
構成比 </t>
  </si>
  <si>
    <t>地方譲与税</t>
  </si>
  <si>
    <t>地方特例交付金</t>
  </si>
  <si>
    <t>維持補修費</t>
  </si>
  <si>
    <t>ア補助事業費</t>
  </si>
  <si>
    <t>地方税</t>
  </si>
  <si>
    <t xml:space="preserve"> （1）普　通　交　付　税</t>
  </si>
  <si>
    <t xml:space="preserve"> （2）特　別　交　付　税</t>
  </si>
  <si>
    <t>利子割交付金</t>
  </si>
  <si>
    <t>地方消費税交付金</t>
  </si>
  <si>
    <t>ゴルフ場利用税交付金</t>
  </si>
  <si>
    <t>諸収入</t>
  </si>
  <si>
    <t>区　　　　　　分　　　</t>
  </si>
  <si>
    <t>対前年
度伸率</t>
  </si>
  <si>
    <t>人件費</t>
  </si>
  <si>
    <t>物件費</t>
  </si>
  <si>
    <t>扶助費</t>
  </si>
  <si>
    <t>補助費等</t>
  </si>
  <si>
    <t>投資的経費</t>
  </si>
  <si>
    <t xml:space="preserve"> (1)普通建設事業費</t>
  </si>
  <si>
    <t>ウそ　  の 　 他</t>
  </si>
  <si>
    <t xml:space="preserve"> (2)災害復旧事業費</t>
  </si>
  <si>
    <t xml:space="preserve"> (3)失業対策事業費</t>
  </si>
  <si>
    <t>公債費</t>
  </si>
  <si>
    <t>積立金</t>
  </si>
  <si>
    <t>投資及び出資金</t>
  </si>
  <si>
    <t>繰出金</t>
  </si>
  <si>
    <t>前年度繰上充用金</t>
  </si>
  <si>
    <t>合　　　　　　　計</t>
  </si>
  <si>
    <t>小　　　　　　　計</t>
  </si>
  <si>
    <t>合　　　　　　　計　</t>
  </si>
  <si>
    <t>　　（単位：百万円　％）</t>
  </si>
  <si>
    <t xml:space="preserve">    （単位：百万円　％）</t>
  </si>
  <si>
    <t xml:space="preserve">12年度
決算額 </t>
  </si>
  <si>
    <t xml:space="preserve">14年度
決算額 </t>
  </si>
  <si>
    <t>△2.9</t>
  </si>
  <si>
    <t>△0.2</t>
  </si>
  <si>
    <t>△5.5</t>
  </si>
  <si>
    <t>△79.1</t>
  </si>
  <si>
    <t>△2.1</t>
  </si>
  <si>
    <t>△14.0</t>
  </si>
  <si>
    <t>△23.9</t>
  </si>
  <si>
    <t>△36.2</t>
  </si>
  <si>
    <t>△23.1</t>
  </si>
  <si>
    <t>△37.1</t>
  </si>
  <si>
    <t>△15.4</t>
  </si>
  <si>
    <t>△16.8</t>
  </si>
  <si>
    <t>△5.0</t>
  </si>
  <si>
    <t>△12.5</t>
  </si>
  <si>
    <t>1,004,353</t>
  </si>
  <si>
    <t>△5.3</t>
  </si>
  <si>
    <t>△1.3</t>
  </si>
  <si>
    <t>△16.9</t>
  </si>
  <si>
    <t>△8.9</t>
  </si>
  <si>
    <t>△8.7</t>
  </si>
  <si>
    <t>△15.6</t>
  </si>
  <si>
    <t>△6.9</t>
  </si>
  <si>
    <t>△1.2</t>
  </si>
  <si>
    <t>△41.7</t>
  </si>
  <si>
    <t>△37.8</t>
  </si>
  <si>
    <t>△61.2</t>
  </si>
  <si>
    <t>△5.9</t>
  </si>
  <si>
    <t xml:space="preserve">15年度
決算額 </t>
  </si>
  <si>
    <t xml:space="preserve">16年度
決算額 </t>
  </si>
  <si>
    <t>配当割交付金</t>
  </si>
  <si>
    <t>株式等譲渡所得割交付金</t>
  </si>
  <si>
    <t>-</t>
  </si>
  <si>
    <t>-</t>
  </si>
  <si>
    <t>皆増</t>
  </si>
  <si>
    <t>H16決算表より</t>
  </si>
  <si>
    <t>12　市町村普通会計年度別決算の状況</t>
  </si>
  <si>
    <t>（１）歳入</t>
  </si>
  <si>
    <t>（２）歳出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</si>
</sst>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;\-#,##0;&quot;-&quot;"/>
    <numFmt numFmtId="179" formatCode="&quot;SFr.&quot;#,##0;[Red]&quot;SFr.&quot;\-#,##0"/>
    <numFmt numFmtId="180" formatCode="#,##0.0;&quot;△ &quot;#,##0.0"/>
    <numFmt numFmtId="181" formatCode="0.0;&quot;△ &quot;0.0"/>
    <numFmt numFmtId="182" formatCode="#,##0;&quot;△ &quot;#,##0"/>
    <numFmt numFmtId="183" formatCode="000.0"/>
    <numFmt numFmtId="184" formatCode="#,##0;[Red]&quot;△&quot;#,##0"/>
    <numFmt numFmtId="185" formatCode="##0.0;&quot;△&quot;##0.0"/>
    <numFmt numFmtId="186" formatCode="###.#;&quot;△&quot;###.#"/>
    <numFmt numFmtId="187" formatCode="###.0;&quot;△&quot;###.0"/>
    <numFmt numFmtId="188" formatCode="#,###;[Red]\-#,###"/>
    <numFmt numFmtId="189" formatCode="##0.0;[Red]\-##0.0"/>
    <numFmt numFmtId="190" formatCode="#;[Red]&quot;△&quot;#"/>
    <numFmt numFmtId="191" formatCode="##0.0;[Red]&quot;△&quot;##0.0"/>
    <numFmt numFmtId="192" formatCode="#,###;[Red]&quot;△&quot;#,###"/>
    <numFmt numFmtId="193" formatCode="#,##0;[Red]\-#,##0;;"/>
    <numFmt numFmtId="194" formatCode="0;[Red]\-0;;"/>
    <numFmt numFmtId="195" formatCode="[$-FFFF]0.0;em\p\tyy"/>
    <numFmt numFmtId="196" formatCode="[$-FFFF]0.0;em\p\t"/>
    <numFmt numFmtId="197" formatCode="0.0_);[Red]\(0.0\)"/>
    <numFmt numFmtId="198" formatCode="00"/>
    <numFmt numFmtId="199" formatCode="0;[Red]0"/>
    <numFmt numFmtId="200" formatCode="0_ "/>
    <numFmt numFmtId="201" formatCode="##,##0;[Red]&quot;△&quot;##,##0"/>
    <numFmt numFmtId="202" formatCode="#,##0_);[Red]\(#,##0\)"/>
    <numFmt numFmtId="203" formatCode="#,##0.000;\-#,##0.000"/>
    <numFmt numFmtId="204" formatCode="0.000"/>
    <numFmt numFmtId="205" formatCode="0;&quot;△ &quot;0"/>
    <numFmt numFmtId="206" formatCode="0_);[Red]\(0\)"/>
    <numFmt numFmtId="207" formatCode="0.000_);[Red]\(0.000\)"/>
    <numFmt numFmtId="208" formatCode="0.000_ "/>
    <numFmt numFmtId="209" formatCode="0.000000000000000000_);[Red]\(0.000000000000000000\)"/>
    <numFmt numFmtId="210" formatCode="0.00000000000000000_);[Red]\(0.00000000000000000\)"/>
    <numFmt numFmtId="211" formatCode="0.0000000000000000_);[Red]\(0.0000000000000000\)"/>
    <numFmt numFmtId="212" formatCode="0.000000000000000_);[Red]\(0.000000000000000\)"/>
    <numFmt numFmtId="213" formatCode="0.00000000000000_);[Red]\(0.00000000000000\)"/>
    <numFmt numFmtId="214" formatCode="0.0000000000000_);[Red]\(0.0000000000000\)"/>
    <numFmt numFmtId="215" formatCode="0.000000000000_);[Red]\(0.000000000000\)"/>
    <numFmt numFmtId="216" formatCode="0.00000000000_);[Red]\(0.00000000000\)"/>
    <numFmt numFmtId="217" formatCode="0.0000000000_);[Red]\(0.0000000000\)"/>
    <numFmt numFmtId="218" formatCode="0.000000000_);[Red]\(0.000000000\)"/>
    <numFmt numFmtId="219" formatCode="0.00000000_);[Red]\(0.00000000\)"/>
    <numFmt numFmtId="220" formatCode="0.0000000_);[Red]\(0.0000000\)"/>
    <numFmt numFmtId="221" formatCode="0.000000_);[Red]\(0.000000\)"/>
    <numFmt numFmtId="222" formatCode="0.00000_);[Red]\(0.00000\)"/>
    <numFmt numFmtId="223" formatCode="0.0000_);[Red]\(0.0000\)"/>
    <numFmt numFmtId="224" formatCode="0.00_);[Red]\(0.00\)"/>
    <numFmt numFmtId="225" formatCode="#,##0_ "/>
    <numFmt numFmtId="226" formatCode="0.0_ "/>
    <numFmt numFmtId="227" formatCode="##,##0;[Red]&quot;△&quot;#,###"/>
    <numFmt numFmtId="228" formatCode="#,##0;[Red]&quot;△&quot;#,###"/>
    <numFmt numFmtId="229" formatCode="#,##0.0_);[Red]\(#,##0.0\)"/>
    <numFmt numFmtId="230" formatCode="#,##0.0;\-#,##0.0"/>
    <numFmt numFmtId="231" formatCode="#,##0.0;[Red]\-#,##0.0"/>
    <numFmt numFmtId="232" formatCode="0.0000000000"/>
    <numFmt numFmtId="233" formatCode="0.000000000"/>
    <numFmt numFmtId="234" formatCode="0.00000000"/>
    <numFmt numFmtId="235" formatCode="0.0000000"/>
    <numFmt numFmtId="236" formatCode="0.000000"/>
    <numFmt numFmtId="237" formatCode="0.00000"/>
    <numFmt numFmtId="238" formatCode="0.0000"/>
    <numFmt numFmtId="239" formatCode="#,##0.00;&quot;△ &quot;#,##0.00"/>
  </numFmts>
  <fonts count="21">
    <font>
      <sz val="12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2"/>
      <name val="ＭＳ ゴシック"/>
      <family val="3"/>
    </font>
    <font>
      <sz val="18"/>
      <color indexed="8"/>
      <name val="ＭＳ ゴシック"/>
      <family val="3"/>
    </font>
    <font>
      <sz val="6"/>
      <name val="ＭＳ Ｐ明朝"/>
      <family val="1"/>
    </font>
    <font>
      <sz val="16"/>
      <color indexed="8"/>
      <name val="ＭＳ ゴシック"/>
      <family val="3"/>
    </font>
    <font>
      <sz val="7.5"/>
      <color indexed="8"/>
      <name val="ＭＳ 明朝"/>
      <family val="1"/>
    </font>
    <font>
      <sz val="7.5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"/>
      <family val="3"/>
    </font>
    <font>
      <sz val="10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2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179" fontId="1" fillId="0" borderId="0">
      <alignment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/>
      <protection/>
    </xf>
    <xf numFmtId="0" fontId="10" fillId="0" borderId="0">
      <alignment horizontal="center"/>
      <protection/>
    </xf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</cellStyleXfs>
  <cellXfs count="111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177" fontId="11" fillId="0" borderId="0" xfId="26" applyNumberFormat="1" applyFont="1" applyAlignment="1">
      <alignment vertical="center"/>
    </xf>
    <xf numFmtId="0" fontId="12" fillId="0" borderId="0" xfId="0" applyFont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horizontal="left" vertical="center"/>
      <protection/>
    </xf>
    <xf numFmtId="38" fontId="16" fillId="0" borderId="3" xfId="28" applyFont="1" applyFill="1" applyBorder="1" applyAlignment="1" applyProtection="1">
      <alignment horizontal="right" vertical="center"/>
      <protection/>
    </xf>
    <xf numFmtId="176" fontId="16" fillId="0" borderId="0" xfId="0" applyNumberFormat="1" applyFont="1" applyBorder="1" applyAlignment="1">
      <alignment vertical="center"/>
    </xf>
    <xf numFmtId="176" fontId="16" fillId="0" borderId="4" xfId="26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4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6" fillId="0" borderId="0" xfId="0" applyFont="1" applyFill="1" applyAlignment="1">
      <alignment vertical="center"/>
    </xf>
    <xf numFmtId="177" fontId="16" fillId="0" borderId="0" xfId="26" applyNumberFormat="1" applyFont="1" applyAlignment="1">
      <alignment vertical="center"/>
    </xf>
    <xf numFmtId="0" fontId="15" fillId="0" borderId="0" xfId="0" applyFont="1" applyBorder="1" applyAlignment="1" applyProtection="1">
      <alignment horizontal="left" vertical="center"/>
      <protection/>
    </xf>
    <xf numFmtId="38" fontId="16" fillId="0" borderId="5" xfId="28" applyFont="1" applyFill="1" applyBorder="1" applyAlignment="1" applyProtection="1">
      <alignment horizontal="right" vertical="center"/>
      <protection/>
    </xf>
    <xf numFmtId="176" fontId="16" fillId="0" borderId="6" xfId="0" applyNumberFormat="1" applyFont="1" applyBorder="1" applyAlignment="1">
      <alignment vertical="center"/>
    </xf>
    <xf numFmtId="38" fontId="16" fillId="0" borderId="7" xfId="28" applyFont="1" applyFill="1" applyBorder="1" applyAlignment="1" applyProtection="1">
      <alignment horizontal="right" vertical="center"/>
      <protection/>
    </xf>
    <xf numFmtId="176" fontId="16" fillId="0" borderId="8" xfId="0" applyNumberFormat="1" applyFont="1" applyBorder="1" applyAlignment="1">
      <alignment vertical="center"/>
    </xf>
    <xf numFmtId="180" fontId="16" fillId="0" borderId="9" xfId="28" applyNumberFormat="1" applyFont="1" applyBorder="1" applyAlignment="1" applyProtection="1">
      <alignment vertical="center"/>
      <protection/>
    </xf>
    <xf numFmtId="180" fontId="16" fillId="0" borderId="10" xfId="28" applyNumberFormat="1" applyFont="1" applyBorder="1" applyAlignment="1" applyProtection="1">
      <alignment vertical="center"/>
      <protection/>
    </xf>
    <xf numFmtId="180" fontId="16" fillId="0" borderId="10" xfId="28" applyNumberFormat="1" applyFont="1" applyBorder="1" applyAlignment="1" applyProtection="1">
      <alignment horizontal="right" vertical="center"/>
      <protection/>
    </xf>
    <xf numFmtId="181" fontId="16" fillId="0" borderId="10" xfId="26" applyNumberFormat="1" applyFont="1" applyBorder="1" applyAlignment="1">
      <alignment horizontal="right" vertical="center"/>
    </xf>
    <xf numFmtId="38" fontId="16" fillId="0" borderId="5" xfId="28" applyNumberFormat="1" applyFont="1" applyFill="1" applyBorder="1" applyAlignment="1" applyProtection="1">
      <alignment horizontal="right" vertical="center"/>
      <protection/>
    </xf>
    <xf numFmtId="180" fontId="16" fillId="0" borderId="11" xfId="28" applyNumberFormat="1" applyFont="1" applyBorder="1" applyAlignment="1" applyProtection="1">
      <alignment vertical="center"/>
      <protection/>
    </xf>
    <xf numFmtId="38" fontId="16" fillId="0" borderId="7" xfId="28" applyNumberFormat="1" applyFont="1" applyFill="1" applyBorder="1" applyAlignment="1" applyProtection="1">
      <alignment horizontal="right" vertical="center"/>
      <protection/>
    </xf>
    <xf numFmtId="180" fontId="16" fillId="0" borderId="12" xfId="28" applyNumberFormat="1" applyFont="1" applyBorder="1" applyAlignment="1" applyProtection="1">
      <alignment vertical="center"/>
      <protection/>
    </xf>
    <xf numFmtId="180" fontId="16" fillId="0" borderId="12" xfId="28" applyNumberFormat="1" applyFont="1" applyBorder="1" applyAlignment="1" applyProtection="1">
      <alignment horizontal="right" vertical="center"/>
      <protection/>
    </xf>
    <xf numFmtId="181" fontId="16" fillId="0" borderId="12" xfId="26" applyNumberFormat="1" applyFont="1" applyBorder="1" applyAlignment="1">
      <alignment horizontal="right" vertical="center"/>
    </xf>
    <xf numFmtId="181" fontId="16" fillId="0" borderId="13" xfId="26" applyNumberFormat="1" applyFont="1" applyBorder="1" applyAlignment="1">
      <alignment horizontal="right" vertical="center"/>
    </xf>
    <xf numFmtId="181" fontId="16" fillId="0" borderId="14" xfId="26" applyNumberFormat="1" applyFont="1" applyBorder="1" applyAlignment="1">
      <alignment horizontal="right" vertical="center"/>
    </xf>
    <xf numFmtId="0" fontId="15" fillId="0" borderId="15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>
      <alignment vertical="center"/>
    </xf>
    <xf numFmtId="38" fontId="15" fillId="0" borderId="0" xfId="0" applyNumberFormat="1" applyFont="1" applyBorder="1" applyAlignment="1" applyProtection="1">
      <alignment horizontal="left" vertical="center"/>
      <protection/>
    </xf>
    <xf numFmtId="176" fontId="16" fillId="0" borderId="8" xfId="0" applyNumberFormat="1" applyFont="1" applyBorder="1" applyAlignment="1">
      <alignment horizontal="right" vertical="center"/>
    </xf>
    <xf numFmtId="202" fontId="11" fillId="2" borderId="0" xfId="0" applyNumberFormat="1" applyFont="1" applyFill="1" applyAlignment="1">
      <alignment vertical="center"/>
    </xf>
    <xf numFmtId="202" fontId="16" fillId="2" borderId="0" xfId="0" applyNumberFormat="1" applyFont="1" applyFill="1" applyAlignment="1">
      <alignment vertical="center"/>
    </xf>
    <xf numFmtId="202" fontId="16" fillId="2" borderId="0" xfId="0" applyNumberFormat="1" applyFont="1" applyFill="1" applyAlignment="1">
      <alignment horizontal="center" vertical="center"/>
    </xf>
    <xf numFmtId="0" fontId="15" fillId="0" borderId="17" xfId="0" applyFont="1" applyBorder="1" applyAlignment="1" applyProtection="1">
      <alignment horizontal="center" vertical="center"/>
      <protection/>
    </xf>
    <xf numFmtId="38" fontId="16" fillId="0" borderId="18" xfId="28" applyFont="1" applyFill="1" applyBorder="1" applyAlignment="1" applyProtection="1">
      <alignment horizontal="right" vertical="center"/>
      <protection/>
    </xf>
    <xf numFmtId="176" fontId="16" fillId="0" borderId="19" xfId="0" applyNumberFormat="1" applyFont="1" applyBorder="1" applyAlignment="1">
      <alignment vertical="center"/>
    </xf>
    <xf numFmtId="180" fontId="16" fillId="0" borderId="20" xfId="28" applyNumberFormat="1" applyFont="1" applyBorder="1" applyAlignment="1" applyProtection="1">
      <alignment vertical="center"/>
      <protection/>
    </xf>
    <xf numFmtId="38" fontId="16" fillId="0" borderId="18" xfId="28" applyNumberFormat="1" applyFont="1" applyFill="1" applyBorder="1" applyAlignment="1" applyProtection="1">
      <alignment horizontal="right" vertical="center"/>
      <protection/>
    </xf>
    <xf numFmtId="180" fontId="16" fillId="0" borderId="21" xfId="28" applyNumberFormat="1" applyFont="1" applyBorder="1" applyAlignment="1" applyProtection="1">
      <alignment vertical="center"/>
      <protection/>
    </xf>
    <xf numFmtId="0" fontId="15" fillId="0" borderId="22" xfId="0" applyFont="1" applyBorder="1" applyAlignment="1" applyProtection="1">
      <alignment horizontal="center" vertical="center"/>
      <protection/>
    </xf>
    <xf numFmtId="176" fontId="16" fillId="0" borderId="23" xfId="0" applyNumberFormat="1" applyFont="1" applyBorder="1" applyAlignment="1">
      <alignment vertical="center"/>
    </xf>
    <xf numFmtId="181" fontId="16" fillId="0" borderId="24" xfId="26" applyNumberFormat="1" applyFont="1" applyBorder="1" applyAlignment="1">
      <alignment horizontal="right" vertical="center"/>
    </xf>
    <xf numFmtId="181" fontId="16" fillId="0" borderId="25" xfId="26" applyNumberFormat="1" applyFont="1" applyBorder="1" applyAlignment="1">
      <alignment horizontal="right" vertical="center"/>
    </xf>
    <xf numFmtId="180" fontId="16" fillId="0" borderId="25" xfId="28" applyNumberFormat="1" applyFont="1" applyBorder="1" applyAlignment="1" applyProtection="1">
      <alignment vertical="center"/>
      <protection/>
    </xf>
    <xf numFmtId="0" fontId="15" fillId="0" borderId="2" xfId="0" applyFont="1" applyBorder="1" applyAlignment="1" applyProtection="1">
      <alignment horizontal="center" vertical="center"/>
      <protection/>
    </xf>
    <xf numFmtId="38" fontId="16" fillId="0" borderId="26" xfId="28" applyFont="1" applyFill="1" applyBorder="1" applyAlignment="1" applyProtection="1">
      <alignment horizontal="right" vertical="center"/>
      <protection/>
    </xf>
    <xf numFmtId="176" fontId="16" fillId="0" borderId="2" xfId="0" applyNumberFormat="1" applyFont="1" applyBorder="1" applyAlignment="1">
      <alignment vertical="center"/>
    </xf>
    <xf numFmtId="176" fontId="16" fillId="0" borderId="27" xfId="26" applyNumberFormat="1" applyFont="1" applyBorder="1" applyAlignment="1">
      <alignment horizontal="right" vertical="center"/>
    </xf>
    <xf numFmtId="38" fontId="16" fillId="0" borderId="28" xfId="28" applyFont="1" applyFill="1" applyBorder="1" applyAlignment="1" applyProtection="1">
      <alignment horizontal="right" vertical="center"/>
      <protection/>
    </xf>
    <xf numFmtId="176" fontId="16" fillId="0" borderId="29" xfId="28" applyNumberFormat="1" applyFont="1" applyFill="1" applyBorder="1" applyAlignment="1" applyProtection="1">
      <alignment vertical="center"/>
      <protection/>
    </xf>
    <xf numFmtId="181" fontId="16" fillId="0" borderId="30" xfId="26" applyNumberFormat="1" applyFont="1" applyBorder="1" applyAlignment="1">
      <alignment horizontal="right" vertical="center"/>
    </xf>
    <xf numFmtId="38" fontId="16" fillId="0" borderId="28" xfId="28" applyNumberFormat="1" applyFont="1" applyFill="1" applyBorder="1" applyAlignment="1" applyProtection="1">
      <alignment horizontal="right" vertical="center"/>
      <protection/>
    </xf>
    <xf numFmtId="181" fontId="16" fillId="0" borderId="31" xfId="26" applyNumberFormat="1" applyFont="1" applyBorder="1" applyAlignment="1">
      <alignment horizontal="right" vertical="center"/>
    </xf>
    <xf numFmtId="176" fontId="16" fillId="0" borderId="29" xfId="0" applyNumberFormat="1" applyFont="1" applyBorder="1" applyAlignment="1">
      <alignment vertical="center"/>
    </xf>
    <xf numFmtId="180" fontId="16" fillId="0" borderId="31" xfId="28" applyNumberFormat="1" applyFont="1" applyBorder="1" applyAlignment="1" applyProtection="1">
      <alignment vertical="center"/>
      <protection/>
    </xf>
    <xf numFmtId="181" fontId="16" fillId="0" borderId="20" xfId="26" applyNumberFormat="1" applyFont="1" applyBorder="1" applyAlignment="1">
      <alignment horizontal="right" vertical="center"/>
    </xf>
    <xf numFmtId="181" fontId="16" fillId="0" borderId="21" xfId="26" applyNumberFormat="1" applyFont="1" applyBorder="1" applyAlignment="1">
      <alignment horizontal="right" vertical="center"/>
    </xf>
    <xf numFmtId="0" fontId="16" fillId="0" borderId="2" xfId="0" applyFont="1" applyBorder="1" applyAlignment="1">
      <alignment vertical="center"/>
    </xf>
    <xf numFmtId="49" fontId="16" fillId="0" borderId="26" xfId="28" applyNumberFormat="1" applyFont="1" applyFill="1" applyBorder="1" applyAlignment="1" applyProtection="1">
      <alignment horizontal="right" vertical="center"/>
      <protection/>
    </xf>
    <xf numFmtId="229" fontId="16" fillId="0" borderId="29" xfId="0" applyNumberFormat="1" applyFont="1" applyBorder="1" applyAlignment="1">
      <alignment vertical="center"/>
    </xf>
    <xf numFmtId="229" fontId="16" fillId="0" borderId="29" xfId="0" applyNumberFormat="1" applyFont="1" applyFill="1" applyBorder="1" applyAlignment="1">
      <alignment vertical="center"/>
    </xf>
    <xf numFmtId="239" fontId="16" fillId="0" borderId="31" xfId="28" applyNumberFormat="1" applyFont="1" applyBorder="1" applyAlignment="1" applyProtection="1">
      <alignment vertical="center"/>
      <protection/>
    </xf>
    <xf numFmtId="0" fontId="16" fillId="0" borderId="16" xfId="0" applyFont="1" applyBorder="1" applyAlignment="1">
      <alignment horizontal="distributed" vertical="center"/>
    </xf>
    <xf numFmtId="0" fontId="16" fillId="0" borderId="32" xfId="0" applyFont="1" applyBorder="1" applyAlignment="1">
      <alignment horizontal="distributed" vertical="center"/>
    </xf>
    <xf numFmtId="0" fontId="15" fillId="0" borderId="16" xfId="0" applyFont="1" applyBorder="1" applyAlignment="1" applyProtection="1">
      <alignment horizontal="distributed" vertical="center"/>
      <protection/>
    </xf>
    <xf numFmtId="0" fontId="15" fillId="0" borderId="32" xfId="0" applyFont="1" applyBorder="1" applyAlignment="1" applyProtection="1">
      <alignment horizontal="distributed" vertical="center"/>
      <protection/>
    </xf>
    <xf numFmtId="0" fontId="15" fillId="0" borderId="17" xfId="0" applyFont="1" applyBorder="1" applyAlignment="1" applyProtection="1">
      <alignment horizontal="distributed" vertical="center"/>
      <protection/>
    </xf>
    <xf numFmtId="0" fontId="15" fillId="0" borderId="33" xfId="0" applyFont="1" applyBorder="1" applyAlignment="1" applyProtection="1">
      <alignment horizontal="distributed" vertical="center"/>
      <protection/>
    </xf>
    <xf numFmtId="0" fontId="15" fillId="0" borderId="3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15" fillId="0" borderId="2" xfId="0" applyFont="1" applyBorder="1" applyAlignment="1" applyProtection="1">
      <alignment horizontal="left" vertical="center"/>
      <protection/>
    </xf>
    <xf numFmtId="0" fontId="15" fillId="0" borderId="27" xfId="0" applyFont="1" applyBorder="1" applyAlignment="1" applyProtection="1">
      <alignment horizontal="left" vertical="center"/>
      <protection/>
    </xf>
    <xf numFmtId="0" fontId="15" fillId="0" borderId="2" xfId="0" applyFont="1" applyBorder="1" applyAlignment="1" applyProtection="1">
      <alignment vertical="center"/>
      <protection/>
    </xf>
    <xf numFmtId="0" fontId="15" fillId="0" borderId="27" xfId="0" applyFont="1" applyBorder="1" applyAlignment="1" applyProtection="1">
      <alignment vertical="center"/>
      <protection/>
    </xf>
    <xf numFmtId="177" fontId="15" fillId="0" borderId="35" xfId="26" applyNumberFormat="1" applyFont="1" applyFill="1" applyBorder="1" applyAlignment="1" applyProtection="1">
      <alignment horizontal="center" vertical="center" wrapText="1"/>
      <protection/>
    </xf>
    <xf numFmtId="177" fontId="15" fillId="0" borderId="36" xfId="26" applyNumberFormat="1" applyFont="1" applyFill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>
      <alignment horizontal="distributed" vertical="center"/>
      <protection/>
    </xf>
    <xf numFmtId="0" fontId="15" fillId="0" borderId="37" xfId="0" applyFont="1" applyBorder="1" applyAlignment="1" applyProtection="1">
      <alignment horizontal="distributed" vertical="center"/>
      <protection/>
    </xf>
    <xf numFmtId="0" fontId="15" fillId="0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/>
      <protection/>
    </xf>
    <xf numFmtId="0" fontId="16" fillId="0" borderId="40" xfId="0" applyFont="1" applyFill="1" applyBorder="1" applyAlignment="1" applyProtection="1">
      <alignment horizontal="center" vertical="center" wrapText="1"/>
      <protection/>
    </xf>
    <xf numFmtId="0" fontId="16" fillId="0" borderId="41" xfId="0" applyFont="1" applyFill="1" applyBorder="1" applyAlignment="1" applyProtection="1">
      <alignment horizontal="center" vertical="center"/>
      <protection/>
    </xf>
    <xf numFmtId="0" fontId="16" fillId="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/>
    </xf>
    <xf numFmtId="0" fontId="15" fillId="0" borderId="44" xfId="0" applyFont="1" applyFill="1" applyBorder="1" applyAlignment="1" applyProtection="1">
      <alignment horizontal="center" vertical="center" wrapText="1"/>
      <protection/>
    </xf>
    <xf numFmtId="0" fontId="0" fillId="0" borderId="45" xfId="0" applyBorder="1" applyAlignment="1">
      <alignment horizontal="center" vertical="center"/>
    </xf>
    <xf numFmtId="0" fontId="15" fillId="0" borderId="46" xfId="0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 applyProtection="1">
      <alignment horizontal="center" vertical="center" wrapText="1"/>
      <protection/>
    </xf>
    <xf numFmtId="0" fontId="15" fillId="0" borderId="48" xfId="0" applyFont="1" applyFill="1" applyBorder="1" applyAlignment="1" applyProtection="1">
      <alignment horizontal="center" vertical="center" wrapText="1"/>
      <protection/>
    </xf>
    <xf numFmtId="0" fontId="15" fillId="0" borderId="49" xfId="0" applyFont="1" applyFill="1" applyBorder="1" applyAlignment="1" applyProtection="1">
      <alignment horizontal="center" vertical="center" wrapText="1"/>
      <protection/>
    </xf>
    <xf numFmtId="177" fontId="15" fillId="0" borderId="50" xfId="26" applyNumberFormat="1" applyFont="1" applyFill="1" applyBorder="1" applyAlignment="1" applyProtection="1">
      <alignment horizontal="center" vertical="center" wrapText="1"/>
      <protection/>
    </xf>
    <xf numFmtId="0" fontId="0" fillId="0" borderId="51" xfId="0" applyBorder="1" applyAlignment="1">
      <alignment horizontal="center" vertical="center"/>
    </xf>
    <xf numFmtId="0" fontId="15" fillId="0" borderId="22" xfId="0" applyFont="1" applyBorder="1" applyAlignment="1" applyProtection="1">
      <alignment horizontal="center" vertical="center"/>
      <protection/>
    </xf>
    <xf numFmtId="0" fontId="15" fillId="0" borderId="52" xfId="0" applyFont="1" applyBorder="1" applyAlignment="1" applyProtection="1">
      <alignment horizontal="center" vertical="center"/>
      <protection/>
    </xf>
    <xf numFmtId="177" fontId="15" fillId="0" borderId="36" xfId="26" applyNumberFormat="1" applyFont="1" applyFill="1" applyBorder="1" applyAlignment="1" applyProtection="1">
      <alignment horizontal="center" vertical="center" wrapText="1"/>
      <protection/>
    </xf>
    <xf numFmtId="177" fontId="15" fillId="0" borderId="53" xfId="26" applyNumberFormat="1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16" fillId="0" borderId="41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177" fontId="15" fillId="0" borderId="54" xfId="26" applyNumberFormat="1" applyFont="1" applyFill="1" applyBorder="1" applyAlignment="1" applyProtection="1">
      <alignment horizontal="center" vertical="center" wrapText="1"/>
      <protection/>
    </xf>
    <xf numFmtId="177" fontId="15" fillId="0" borderId="55" xfId="26" applyNumberFormat="1" applyFont="1" applyFill="1" applyBorder="1" applyAlignment="1" applyProtection="1">
      <alignment horizontal="center" vertical="center" wrapText="1"/>
      <protection/>
    </xf>
    <xf numFmtId="177" fontId="15" fillId="0" borderId="56" xfId="26" applyNumberFormat="1" applyFont="1" applyFill="1" applyBorder="1" applyAlignment="1" applyProtection="1">
      <alignment horizontal="center" vertical="center"/>
      <protection/>
    </xf>
  </cellXfs>
  <cellStyles count="20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revised" xfId="22"/>
    <cellStyle name="section" xfId="23"/>
    <cellStyle name="subhead" xfId="24"/>
    <cellStyle name="title" xfId="25"/>
    <cellStyle name="Percent" xfId="26"/>
    <cellStyle name="Hyperlink" xfId="27"/>
    <cellStyle name="Comma [0]" xfId="28"/>
    <cellStyle name="Comma" xfId="29"/>
    <cellStyle name="Currency [0]" xfId="30"/>
    <cellStyle name="Currency" xfId="31"/>
    <cellStyle name="Followed Hyperlink" xfId="32"/>
    <cellStyle name="未定義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HD\16&#24180;&#24230;\05&#23433;&#20117;&#20027;&#20107;\&#36001;&#25919;&#23455;&#24907;&#36039;&#26009;\&#65298;&#20840;&#22243;&#20307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HD\16&#24180;&#24230;\05&#23433;&#20117;&#20027;&#20107;\&#36001;&#25919;&#23455;&#24907;&#36039;&#26009;\&#65298;&#20840;&#22243;&#20307;\13&#24180;&#24230;\&#27770;&#31639;&#32113;&#35336;\&#38598;&#35336;\&#38306;&#36899;\010831&#27770;&#31639;&#32113;&#35336;&#65306;&#20171;&#35703;&#24433;&#389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56"/>
  <sheetViews>
    <sheetView tabSelected="1" zoomScaleSheetLayoutView="100" workbookViewId="0" topLeftCell="A1">
      <selection activeCell="X38" sqref="X38"/>
    </sheetView>
  </sheetViews>
  <sheetFormatPr defaultColWidth="8.796875" defaultRowHeight="30" customHeight="1" outlineLevelCol="1"/>
  <cols>
    <col min="1" max="2" width="2.8984375" style="1" customWidth="1"/>
    <col min="3" max="3" width="12.5" style="1" customWidth="1"/>
    <col min="4" max="4" width="12.5" style="2" hidden="1" customWidth="1" outlineLevel="1"/>
    <col min="5" max="5" width="12.5" style="1" hidden="1" customWidth="1" outlineLevel="1"/>
    <col min="6" max="6" width="12.5" style="3" hidden="1" customWidth="1" outlineLevel="1"/>
    <col min="7" max="7" width="6.19921875" style="1" customWidth="1" collapsed="1"/>
    <col min="8" max="15" width="6.19921875" style="1" customWidth="1"/>
    <col min="16" max="16" width="9.8984375" style="37" hidden="1" customWidth="1"/>
    <col min="17" max="17" width="10.19921875" style="37" hidden="1" customWidth="1"/>
    <col min="18" max="18" width="0" style="37" hidden="1" customWidth="1"/>
    <col min="19" max="16384" width="9" style="1" customWidth="1"/>
  </cols>
  <sheetData>
    <row r="1" spans="1:13" ht="30" customHeight="1">
      <c r="A1" s="10" t="s">
        <v>89</v>
      </c>
      <c r="B1" s="10"/>
      <c r="C1" s="10"/>
      <c r="D1" s="10"/>
      <c r="E1" s="10"/>
      <c r="F1" s="10"/>
      <c r="G1" s="10"/>
      <c r="H1" s="10"/>
      <c r="I1" s="4"/>
      <c r="J1" s="4"/>
      <c r="M1" s="4"/>
    </row>
    <row r="2" spans="1:18" s="9" customFormat="1" ht="17.25" customHeight="1" thickBot="1">
      <c r="A2" s="76" t="s">
        <v>90</v>
      </c>
      <c r="B2" s="76"/>
      <c r="C2" s="76"/>
      <c r="D2" s="11"/>
      <c r="E2" s="11"/>
      <c r="F2" s="11"/>
      <c r="G2" s="12"/>
      <c r="H2" s="5"/>
      <c r="I2" s="11"/>
      <c r="J2" s="5"/>
      <c r="M2" s="5" t="s">
        <v>50</v>
      </c>
      <c r="P2" s="38"/>
      <c r="Q2" s="38"/>
      <c r="R2" s="38"/>
    </row>
    <row r="3" spans="1:18" s="9" customFormat="1" ht="15.75" customHeight="1" thickTop="1">
      <c r="A3" s="93" t="s">
        <v>1</v>
      </c>
      <c r="B3" s="93"/>
      <c r="C3" s="94"/>
      <c r="D3" s="89" t="s">
        <v>52</v>
      </c>
      <c r="E3" s="91" t="s">
        <v>19</v>
      </c>
      <c r="F3" s="97" t="s">
        <v>2</v>
      </c>
      <c r="G3" s="87" t="s">
        <v>53</v>
      </c>
      <c r="H3" s="85" t="s">
        <v>19</v>
      </c>
      <c r="I3" s="81" t="s">
        <v>2</v>
      </c>
      <c r="J3" s="87" t="s">
        <v>81</v>
      </c>
      <c r="K3" s="85" t="s">
        <v>19</v>
      </c>
      <c r="L3" s="81" t="s">
        <v>2</v>
      </c>
      <c r="M3" s="87" t="s">
        <v>82</v>
      </c>
      <c r="N3" s="85" t="s">
        <v>19</v>
      </c>
      <c r="O3" s="108" t="s">
        <v>2</v>
      </c>
      <c r="P3" s="38"/>
      <c r="Q3" s="38"/>
      <c r="R3" s="38"/>
    </row>
    <row r="4" spans="1:18" s="9" customFormat="1" ht="15.75" customHeight="1">
      <c r="A4" s="95"/>
      <c r="B4" s="95"/>
      <c r="C4" s="96"/>
      <c r="D4" s="105"/>
      <c r="E4" s="106"/>
      <c r="F4" s="107"/>
      <c r="G4" s="104"/>
      <c r="H4" s="103"/>
      <c r="I4" s="101"/>
      <c r="J4" s="104"/>
      <c r="K4" s="103"/>
      <c r="L4" s="102"/>
      <c r="M4" s="104"/>
      <c r="N4" s="103"/>
      <c r="O4" s="109"/>
      <c r="P4" s="39" t="s">
        <v>88</v>
      </c>
      <c r="Q4" s="38"/>
      <c r="R4" s="38"/>
    </row>
    <row r="5" spans="1:18" s="9" customFormat="1" ht="24.75" customHeight="1">
      <c r="A5" s="32">
        <v>1</v>
      </c>
      <c r="B5" s="83" t="s">
        <v>24</v>
      </c>
      <c r="C5" s="84"/>
      <c r="D5" s="6">
        <v>400582</v>
      </c>
      <c r="E5" s="7">
        <v>39.9</v>
      </c>
      <c r="F5" s="8" t="s">
        <v>54</v>
      </c>
      <c r="G5" s="16">
        <v>397599</v>
      </c>
      <c r="H5" s="17">
        <v>40.00352144560373</v>
      </c>
      <c r="I5" s="20">
        <v>-2.3100680342308744</v>
      </c>
      <c r="J5" s="24">
        <v>385913</v>
      </c>
      <c r="K5" s="17">
        <v>39.2</v>
      </c>
      <c r="L5" s="25">
        <v>-2.939047033576003</v>
      </c>
      <c r="M5" s="24">
        <f>P5/1000</f>
        <v>390718.307</v>
      </c>
      <c r="N5" s="17">
        <f>M5/$M$30*100</f>
        <v>39.742981678874976</v>
      </c>
      <c r="O5" s="25">
        <f>(M5-J5)/J5*100</f>
        <v>1.2451788356442959</v>
      </c>
      <c r="P5" s="38">
        <v>390718307</v>
      </c>
      <c r="Q5" s="38"/>
      <c r="R5" s="38"/>
    </row>
    <row r="6" spans="1:18" s="9" customFormat="1" ht="24.75" customHeight="1">
      <c r="A6" s="33">
        <v>2</v>
      </c>
      <c r="B6" s="71" t="s">
        <v>20</v>
      </c>
      <c r="C6" s="72"/>
      <c r="D6" s="6">
        <v>15454</v>
      </c>
      <c r="E6" s="7">
        <v>1.5</v>
      </c>
      <c r="F6" s="8">
        <v>1.8</v>
      </c>
      <c r="G6" s="18">
        <v>15735</v>
      </c>
      <c r="H6" s="19">
        <v>1.5831413307039872</v>
      </c>
      <c r="I6" s="21">
        <v>1.0597302504816954</v>
      </c>
      <c r="J6" s="26">
        <v>16550</v>
      </c>
      <c r="K6" s="19">
        <v>1.7</v>
      </c>
      <c r="L6" s="27">
        <v>5.180933726641502</v>
      </c>
      <c r="M6" s="26">
        <f>P6/1000</f>
        <v>22564.567</v>
      </c>
      <c r="N6" s="19">
        <f>M6/$M$30*100</f>
        <v>2.295216673511914</v>
      </c>
      <c r="O6" s="27">
        <f>(M6-J6)/J6*100</f>
        <v>36.341794561933526</v>
      </c>
      <c r="P6" s="38">
        <v>22564567</v>
      </c>
      <c r="Q6" s="38"/>
      <c r="R6" s="38"/>
    </row>
    <row r="7" spans="1:18" s="9" customFormat="1" ht="24.75" customHeight="1">
      <c r="A7" s="33">
        <v>3</v>
      </c>
      <c r="B7" s="71" t="s">
        <v>21</v>
      </c>
      <c r="C7" s="72"/>
      <c r="D7" s="6">
        <v>13798</v>
      </c>
      <c r="E7" s="7">
        <v>1.4</v>
      </c>
      <c r="F7" s="8">
        <v>36.7</v>
      </c>
      <c r="G7" s="18">
        <v>14219</v>
      </c>
      <c r="H7" s="19">
        <v>1.4306124296968539</v>
      </c>
      <c r="I7" s="21">
        <v>3.4033888444476768</v>
      </c>
      <c r="J7" s="26">
        <v>13227</v>
      </c>
      <c r="K7" s="19">
        <v>1.3</v>
      </c>
      <c r="L7" s="27">
        <v>-6.9753868496609295</v>
      </c>
      <c r="M7" s="26">
        <f aca="true" t="shared" si="0" ref="M7:M29">P7/1000</f>
        <v>13213.711</v>
      </c>
      <c r="N7" s="19">
        <f aca="true" t="shared" si="1" ref="N7:N29">M7/$M$30*100</f>
        <v>1.3440687696851348</v>
      </c>
      <c r="O7" s="27">
        <f aca="true" t="shared" si="2" ref="O7:O30">(M7-J7)/J7*100</f>
        <v>-0.10046873818704671</v>
      </c>
      <c r="P7" s="38">
        <v>13213711</v>
      </c>
      <c r="Q7" s="38"/>
      <c r="R7" s="38"/>
    </row>
    <row r="8" spans="1:18" s="9" customFormat="1" ht="24.75" customHeight="1">
      <c r="A8" s="33">
        <v>4</v>
      </c>
      <c r="B8" s="71" t="s">
        <v>5</v>
      </c>
      <c r="C8" s="72"/>
      <c r="D8" s="6">
        <v>222639</v>
      </c>
      <c r="E8" s="7">
        <v>22.2</v>
      </c>
      <c r="F8" s="8">
        <v>0.2</v>
      </c>
      <c r="G8" s="18">
        <v>181012</v>
      </c>
      <c r="H8" s="19">
        <v>18.21211176062219</v>
      </c>
      <c r="I8" s="21">
        <v>-10.596347040984659</v>
      </c>
      <c r="J8" s="26">
        <v>164022</v>
      </c>
      <c r="K8" s="19">
        <v>16.6</v>
      </c>
      <c r="L8" s="27">
        <v>-9.386466377454033</v>
      </c>
      <c r="M8" s="26">
        <f t="shared" si="0"/>
        <v>145212.928</v>
      </c>
      <c r="N8" s="19">
        <f t="shared" si="1"/>
        <v>14.770730302739032</v>
      </c>
      <c r="O8" s="27">
        <f t="shared" si="2"/>
        <v>-11.467408030630029</v>
      </c>
      <c r="P8" s="38">
        <v>145212928</v>
      </c>
      <c r="Q8" s="38"/>
      <c r="R8" s="38"/>
    </row>
    <row r="9" spans="1:18" s="9" customFormat="1" ht="24.75" customHeight="1">
      <c r="A9" s="69" t="s">
        <v>25</v>
      </c>
      <c r="B9" s="69"/>
      <c r="C9" s="70"/>
      <c r="D9" s="6">
        <v>200541</v>
      </c>
      <c r="E9" s="7">
        <v>20</v>
      </c>
      <c r="F9" s="8" t="s">
        <v>55</v>
      </c>
      <c r="G9" s="18">
        <v>160682</v>
      </c>
      <c r="H9" s="19">
        <v>16.166654928514653</v>
      </c>
      <c r="I9" s="21">
        <v>-11.443625100580888</v>
      </c>
      <c r="J9" s="26">
        <v>145089</v>
      </c>
      <c r="K9" s="19">
        <v>14.7</v>
      </c>
      <c r="L9" s="27">
        <v>-9.704420088877214</v>
      </c>
      <c r="M9" s="26">
        <f t="shared" si="0"/>
        <v>127114.335</v>
      </c>
      <c r="N9" s="19">
        <f t="shared" si="1"/>
        <v>12.929782394423043</v>
      </c>
      <c r="O9" s="27">
        <f t="shared" si="2"/>
        <v>-12.388716580857261</v>
      </c>
      <c r="P9" s="38">
        <v>127114335</v>
      </c>
      <c r="Q9" s="38"/>
      <c r="R9" s="38"/>
    </row>
    <row r="10" spans="1:18" s="9" customFormat="1" ht="24.75" customHeight="1">
      <c r="A10" s="69" t="s">
        <v>26</v>
      </c>
      <c r="B10" s="69"/>
      <c r="C10" s="70"/>
      <c r="D10" s="6">
        <v>22098</v>
      </c>
      <c r="E10" s="7">
        <v>2.2</v>
      </c>
      <c r="F10" s="8">
        <v>3.7</v>
      </c>
      <c r="G10" s="18">
        <v>20330</v>
      </c>
      <c r="H10" s="19">
        <v>2.045456832107535</v>
      </c>
      <c r="I10" s="21">
        <v>-3.2825880114176975</v>
      </c>
      <c r="J10" s="26">
        <v>18933</v>
      </c>
      <c r="K10" s="19">
        <v>1.9</v>
      </c>
      <c r="L10" s="27">
        <v>-6.873487567563739</v>
      </c>
      <c r="M10" s="26">
        <f t="shared" si="0"/>
        <v>18098.593</v>
      </c>
      <c r="N10" s="19">
        <f t="shared" si="1"/>
        <v>1.8409479083159903</v>
      </c>
      <c r="O10" s="27">
        <f t="shared" si="2"/>
        <v>-4.407156816141125</v>
      </c>
      <c r="P10" s="38">
        <v>18098593</v>
      </c>
      <c r="Q10" s="38"/>
      <c r="R10" s="38"/>
    </row>
    <row r="11" spans="1:18" s="9" customFormat="1" ht="24.75" customHeight="1">
      <c r="A11" s="33">
        <v>5</v>
      </c>
      <c r="B11" s="71" t="s">
        <v>27</v>
      </c>
      <c r="C11" s="72"/>
      <c r="D11" s="6">
        <v>14537</v>
      </c>
      <c r="E11" s="7">
        <v>1.4</v>
      </c>
      <c r="F11" s="8">
        <v>326.7</v>
      </c>
      <c r="G11" s="18">
        <v>4630</v>
      </c>
      <c r="H11" s="19">
        <v>0.4658369470072743</v>
      </c>
      <c r="I11" s="21">
        <v>-67.14681047328462</v>
      </c>
      <c r="J11" s="26">
        <v>3209</v>
      </c>
      <c r="K11" s="19">
        <v>0.3</v>
      </c>
      <c r="L11" s="27">
        <v>-30.703549906358628</v>
      </c>
      <c r="M11" s="26">
        <f t="shared" si="0"/>
        <v>3124.279</v>
      </c>
      <c r="N11" s="19">
        <f t="shared" si="1"/>
        <v>0.3177945871287107</v>
      </c>
      <c r="O11" s="27">
        <f t="shared" si="2"/>
        <v>-2.6401059520099723</v>
      </c>
      <c r="P11" s="38">
        <v>3124279</v>
      </c>
      <c r="Q11" s="38"/>
      <c r="R11" s="38"/>
    </row>
    <row r="12" spans="1:18" s="9" customFormat="1" ht="24.75" customHeight="1">
      <c r="A12" s="33"/>
      <c r="B12" s="71" t="s">
        <v>83</v>
      </c>
      <c r="C12" s="72"/>
      <c r="D12" s="6"/>
      <c r="E12" s="7"/>
      <c r="F12" s="8"/>
      <c r="G12" s="18" t="s">
        <v>85</v>
      </c>
      <c r="H12" s="36" t="s">
        <v>86</v>
      </c>
      <c r="I12" s="22" t="s">
        <v>86</v>
      </c>
      <c r="J12" s="18" t="s">
        <v>85</v>
      </c>
      <c r="K12" s="36" t="s">
        <v>86</v>
      </c>
      <c r="L12" s="22" t="s">
        <v>86</v>
      </c>
      <c r="M12" s="26">
        <f t="shared" si="0"/>
        <v>519.171</v>
      </c>
      <c r="N12" s="19">
        <f t="shared" si="1"/>
        <v>0.052808898819279554</v>
      </c>
      <c r="O12" s="28" t="s">
        <v>87</v>
      </c>
      <c r="P12" s="38">
        <v>519171</v>
      </c>
      <c r="Q12" s="38"/>
      <c r="R12" s="38"/>
    </row>
    <row r="13" spans="1:18" s="9" customFormat="1" ht="24.75" customHeight="1">
      <c r="A13" s="33"/>
      <c r="B13" s="71" t="s">
        <v>84</v>
      </c>
      <c r="C13" s="72"/>
      <c r="D13" s="6"/>
      <c r="E13" s="7"/>
      <c r="F13" s="8"/>
      <c r="G13" s="18" t="s">
        <v>86</v>
      </c>
      <c r="H13" s="36" t="s">
        <v>86</v>
      </c>
      <c r="I13" s="22" t="s">
        <v>86</v>
      </c>
      <c r="J13" s="18" t="s">
        <v>86</v>
      </c>
      <c r="K13" s="36" t="s">
        <v>86</v>
      </c>
      <c r="L13" s="22" t="s">
        <v>86</v>
      </c>
      <c r="M13" s="26">
        <f t="shared" si="0"/>
        <v>524.829</v>
      </c>
      <c r="N13" s="19">
        <f t="shared" si="1"/>
        <v>0.05338441777068376</v>
      </c>
      <c r="O13" s="28" t="s">
        <v>87</v>
      </c>
      <c r="P13" s="38">
        <v>524829</v>
      </c>
      <c r="Q13" s="38"/>
      <c r="R13" s="38"/>
    </row>
    <row r="14" spans="1:18" s="9" customFormat="1" ht="24.75" customHeight="1">
      <c r="A14" s="33">
        <v>6</v>
      </c>
      <c r="B14" s="71" t="s">
        <v>28</v>
      </c>
      <c r="C14" s="72"/>
      <c r="D14" s="6">
        <v>27364</v>
      </c>
      <c r="E14" s="7">
        <v>2.74</v>
      </c>
      <c r="F14" s="8">
        <v>3.1</v>
      </c>
      <c r="G14" s="18">
        <v>23245</v>
      </c>
      <c r="H14" s="19">
        <v>2.3387429445322008</v>
      </c>
      <c r="I14" s="22">
        <v>-12.273087519341813</v>
      </c>
      <c r="J14" s="26">
        <f>26115-1</f>
        <v>26114</v>
      </c>
      <c r="K14" s="19">
        <v>2.7</v>
      </c>
      <c r="L14" s="28">
        <v>12.343722574983222</v>
      </c>
      <c r="M14" s="26">
        <f t="shared" si="0"/>
        <v>29094.889</v>
      </c>
      <c r="N14" s="19">
        <f t="shared" si="1"/>
        <v>2.959466243991227</v>
      </c>
      <c r="O14" s="27">
        <f t="shared" si="2"/>
        <v>11.414907712338207</v>
      </c>
      <c r="P14" s="38">
        <v>29094889</v>
      </c>
      <c r="Q14" s="38"/>
      <c r="R14" s="38"/>
    </row>
    <row r="15" spans="1:18" s="9" customFormat="1" ht="24.75" customHeight="1">
      <c r="A15" s="33">
        <v>7</v>
      </c>
      <c r="B15" s="71" t="s">
        <v>29</v>
      </c>
      <c r="C15" s="72"/>
      <c r="D15" s="6">
        <v>3133</v>
      </c>
      <c r="E15" s="7">
        <v>0.3</v>
      </c>
      <c r="F15" s="8" t="s">
        <v>56</v>
      </c>
      <c r="G15" s="18">
        <v>2801</v>
      </c>
      <c r="H15" s="19">
        <v>0.28181626102967067</v>
      </c>
      <c r="I15" s="21">
        <v>-5.975159449479691</v>
      </c>
      <c r="J15" s="26">
        <v>2719</v>
      </c>
      <c r="K15" s="19">
        <v>0.3</v>
      </c>
      <c r="L15" s="27">
        <v>-2.924692288441498</v>
      </c>
      <c r="M15" s="26">
        <f t="shared" si="0"/>
        <v>2630.06</v>
      </c>
      <c r="N15" s="19">
        <f t="shared" si="1"/>
        <v>0.2675237492630258</v>
      </c>
      <c r="O15" s="27">
        <f t="shared" si="2"/>
        <v>-3.271055535123209</v>
      </c>
      <c r="P15" s="38">
        <v>2630060</v>
      </c>
      <c r="Q15" s="38"/>
      <c r="R15" s="38"/>
    </row>
    <row r="16" spans="1:18" s="9" customFormat="1" ht="24.75" customHeight="1">
      <c r="A16" s="33">
        <v>8</v>
      </c>
      <c r="B16" s="71" t="s">
        <v>3</v>
      </c>
      <c r="C16" s="72"/>
      <c r="D16" s="6">
        <v>101</v>
      </c>
      <c r="E16" s="7">
        <v>0</v>
      </c>
      <c r="F16" s="8" t="s">
        <v>57</v>
      </c>
      <c r="G16" s="18">
        <v>1</v>
      </c>
      <c r="H16" s="19">
        <v>0.00010061273153504846</v>
      </c>
      <c r="I16" s="21">
        <v>-75</v>
      </c>
      <c r="J16" s="26">
        <v>2</v>
      </c>
      <c r="K16" s="19">
        <v>0</v>
      </c>
      <c r="L16" s="27">
        <v>95.29540481400439</v>
      </c>
      <c r="M16" s="26">
        <f t="shared" si="0"/>
        <v>0.466</v>
      </c>
      <c r="N16" s="19">
        <f t="shared" si="1"/>
        <v>4.7400465067933817E-05</v>
      </c>
      <c r="O16" s="27">
        <f t="shared" si="2"/>
        <v>-76.7</v>
      </c>
      <c r="P16" s="38">
        <v>466</v>
      </c>
      <c r="Q16" s="38"/>
      <c r="R16" s="38"/>
    </row>
    <row r="17" spans="1:18" s="9" customFormat="1" ht="24.75" customHeight="1">
      <c r="A17" s="40">
        <v>9</v>
      </c>
      <c r="B17" s="73" t="s">
        <v>6</v>
      </c>
      <c r="C17" s="74"/>
      <c r="D17" s="6">
        <v>7709</v>
      </c>
      <c r="E17" s="7">
        <v>0.8</v>
      </c>
      <c r="F17" s="8" t="s">
        <v>58</v>
      </c>
      <c r="G17" s="41">
        <v>6736</v>
      </c>
      <c r="H17" s="42">
        <v>0.6777273596200863</v>
      </c>
      <c r="I17" s="43">
        <v>-11.08764519535375</v>
      </c>
      <c r="J17" s="44">
        <v>7616</v>
      </c>
      <c r="K17" s="42">
        <v>0.8</v>
      </c>
      <c r="L17" s="45">
        <v>13.062592610242655</v>
      </c>
      <c r="M17" s="44">
        <f t="shared" si="0"/>
        <v>7568.372</v>
      </c>
      <c r="N17" s="42">
        <f t="shared" si="1"/>
        <v>0.7698376665389022</v>
      </c>
      <c r="O17" s="45">
        <f t="shared" si="2"/>
        <v>-0.6253676470588195</v>
      </c>
      <c r="P17" s="38">
        <v>7568372</v>
      </c>
      <c r="Q17" s="38"/>
      <c r="R17" s="38"/>
    </row>
    <row r="18" spans="1:18" s="9" customFormat="1" ht="24.75" customHeight="1">
      <c r="A18" s="51"/>
      <c r="B18" s="77" t="s">
        <v>48</v>
      </c>
      <c r="C18" s="78"/>
      <c r="D18" s="52">
        <v>705317</v>
      </c>
      <c r="E18" s="53">
        <v>70.2</v>
      </c>
      <c r="F18" s="54">
        <v>0.5</v>
      </c>
      <c r="G18" s="55">
        <v>645978</v>
      </c>
      <c r="H18" s="56">
        <v>64.99361109154752</v>
      </c>
      <c r="I18" s="57">
        <v>-6.37145130642363</v>
      </c>
      <c r="J18" s="58">
        <v>619372</v>
      </c>
      <c r="K18" s="56">
        <v>62.9</v>
      </c>
      <c r="L18" s="59">
        <v>-4.118782070745759</v>
      </c>
      <c r="M18" s="58">
        <f t="shared" si="0"/>
        <v>615171.579</v>
      </c>
      <c r="N18" s="60">
        <f t="shared" si="1"/>
        <v>62.57386038878796</v>
      </c>
      <c r="O18" s="61">
        <f t="shared" si="2"/>
        <v>-0.6781741828820116</v>
      </c>
      <c r="P18" s="38">
        <f>SUM(P5:P17)-P9-P10</f>
        <v>615171579</v>
      </c>
      <c r="Q18" s="38"/>
      <c r="R18" s="38"/>
    </row>
    <row r="19" spans="1:18" s="9" customFormat="1" ht="24.75" customHeight="1">
      <c r="A19" s="46">
        <v>10</v>
      </c>
      <c r="B19" s="99" t="s">
        <v>4</v>
      </c>
      <c r="C19" s="100"/>
      <c r="D19" s="6">
        <v>623</v>
      </c>
      <c r="E19" s="7">
        <v>0.1</v>
      </c>
      <c r="F19" s="8" t="s">
        <v>59</v>
      </c>
      <c r="G19" s="16">
        <v>613</v>
      </c>
      <c r="H19" s="47">
        <v>0.0616756044309847</v>
      </c>
      <c r="I19" s="48">
        <v>-2.5437201907790143</v>
      </c>
      <c r="J19" s="16">
        <v>655</v>
      </c>
      <c r="K19" s="47">
        <v>0.1</v>
      </c>
      <c r="L19" s="49">
        <v>6.8356867255626526</v>
      </c>
      <c r="M19" s="24">
        <f t="shared" si="0"/>
        <v>624.648</v>
      </c>
      <c r="N19" s="47">
        <f t="shared" si="1"/>
        <v>0.06353778048016036</v>
      </c>
      <c r="O19" s="50">
        <f t="shared" si="2"/>
        <v>-4.633893129770988</v>
      </c>
      <c r="P19" s="38">
        <v>624648</v>
      </c>
      <c r="Q19" s="38"/>
      <c r="R19" s="38"/>
    </row>
    <row r="20" spans="1:18" s="9" customFormat="1" ht="24.75" customHeight="1">
      <c r="A20" s="33">
        <v>11</v>
      </c>
      <c r="B20" s="71" t="s">
        <v>7</v>
      </c>
      <c r="C20" s="72"/>
      <c r="D20" s="6">
        <v>10248</v>
      </c>
      <c r="E20" s="7">
        <v>1</v>
      </c>
      <c r="F20" s="8" t="s">
        <v>60</v>
      </c>
      <c r="G20" s="18">
        <v>9898</v>
      </c>
      <c r="H20" s="19">
        <v>0.9958648167339095</v>
      </c>
      <c r="I20" s="23">
        <v>-3.8562408936376884</v>
      </c>
      <c r="J20" s="18">
        <v>9845</v>
      </c>
      <c r="K20" s="19">
        <v>1</v>
      </c>
      <c r="L20" s="29">
        <v>-0.540649266063267</v>
      </c>
      <c r="M20" s="26">
        <f t="shared" si="0"/>
        <v>9769.134</v>
      </c>
      <c r="N20" s="19">
        <f t="shared" si="1"/>
        <v>0.9936941950879068</v>
      </c>
      <c r="O20" s="27">
        <f t="shared" si="2"/>
        <v>-0.7706043676993396</v>
      </c>
      <c r="P20" s="38">
        <v>9769134</v>
      </c>
      <c r="Q20" s="38"/>
      <c r="R20" s="38"/>
    </row>
    <row r="21" spans="1:18" s="9" customFormat="1" ht="24.75" customHeight="1">
      <c r="A21" s="33">
        <v>12</v>
      </c>
      <c r="B21" s="71" t="s">
        <v>8</v>
      </c>
      <c r="C21" s="72"/>
      <c r="D21" s="6">
        <v>21362</v>
      </c>
      <c r="E21" s="7">
        <v>2.1</v>
      </c>
      <c r="F21" s="8">
        <v>4.2</v>
      </c>
      <c r="G21" s="18">
        <v>22772</v>
      </c>
      <c r="H21" s="19">
        <v>2.291153122516123</v>
      </c>
      <c r="I21" s="23">
        <v>3.8963409070170636</v>
      </c>
      <c r="J21" s="18">
        <v>22698</v>
      </c>
      <c r="K21" s="19">
        <v>2.3</v>
      </c>
      <c r="L21" s="29">
        <v>-0.5578152829582247</v>
      </c>
      <c r="M21" s="26">
        <f t="shared" si="0"/>
        <v>23293.885</v>
      </c>
      <c r="N21" s="19">
        <f t="shared" si="1"/>
        <v>2.369401249439844</v>
      </c>
      <c r="O21" s="27">
        <f t="shared" si="2"/>
        <v>2.625275354656791</v>
      </c>
      <c r="P21" s="38">
        <f>SUM(Q21:R21)</f>
        <v>23293885</v>
      </c>
      <c r="Q21" s="38">
        <v>17471579</v>
      </c>
      <c r="R21" s="38">
        <v>5822306</v>
      </c>
    </row>
    <row r="22" spans="1:18" s="9" customFormat="1" ht="24.75" customHeight="1">
      <c r="A22" s="33">
        <v>13</v>
      </c>
      <c r="B22" s="71" t="s">
        <v>9</v>
      </c>
      <c r="C22" s="72"/>
      <c r="D22" s="6">
        <v>58516</v>
      </c>
      <c r="E22" s="7">
        <v>5.8</v>
      </c>
      <c r="F22" s="8" t="s">
        <v>61</v>
      </c>
      <c r="G22" s="18">
        <v>64573</v>
      </c>
      <c r="H22" s="19">
        <v>6.462959422885371</v>
      </c>
      <c r="I22" s="23">
        <v>-1.0551285408419464</v>
      </c>
      <c r="J22" s="18">
        <v>73628</v>
      </c>
      <c r="K22" s="19">
        <v>7.4</v>
      </c>
      <c r="L22" s="29">
        <v>13.597903101391136</v>
      </c>
      <c r="M22" s="26">
        <f t="shared" si="0"/>
        <v>71422.379</v>
      </c>
      <c r="N22" s="19">
        <f t="shared" si="1"/>
        <v>7.264922705704356</v>
      </c>
      <c r="O22" s="27">
        <f t="shared" si="2"/>
        <v>-2.995628021948171</v>
      </c>
      <c r="P22" s="38">
        <f>SUM(Q22:R22)</f>
        <v>71422379</v>
      </c>
      <c r="Q22" s="38">
        <v>71082415</v>
      </c>
      <c r="R22" s="38">
        <v>339964</v>
      </c>
    </row>
    <row r="23" spans="1:18" s="9" customFormat="1" ht="24.75" customHeight="1">
      <c r="A23" s="33">
        <v>14</v>
      </c>
      <c r="B23" s="71" t="s">
        <v>10</v>
      </c>
      <c r="C23" s="72"/>
      <c r="D23" s="6">
        <v>42892</v>
      </c>
      <c r="E23" s="7">
        <v>4.3</v>
      </c>
      <c r="F23" s="8">
        <v>1.1</v>
      </c>
      <c r="G23" s="18">
        <v>38819</v>
      </c>
      <c r="H23" s="19">
        <v>3.9056856254590455</v>
      </c>
      <c r="I23" s="23">
        <v>-7.714435146443514</v>
      </c>
      <c r="J23" s="18">
        <v>42069</v>
      </c>
      <c r="K23" s="19">
        <v>4.3</v>
      </c>
      <c r="L23" s="29">
        <v>8.371086340953472</v>
      </c>
      <c r="M23" s="26">
        <f t="shared" si="0"/>
        <v>41394.659</v>
      </c>
      <c r="N23" s="19">
        <f t="shared" si="1"/>
        <v>4.210571004138481</v>
      </c>
      <c r="O23" s="27">
        <f t="shared" si="2"/>
        <v>-1.6029404074258964</v>
      </c>
      <c r="P23" s="38">
        <v>41394659</v>
      </c>
      <c r="Q23" s="38"/>
      <c r="R23" s="38"/>
    </row>
    <row r="24" spans="1:18" s="9" customFormat="1" ht="24.75" customHeight="1">
      <c r="A24" s="33">
        <v>15</v>
      </c>
      <c r="B24" s="71" t="s">
        <v>11</v>
      </c>
      <c r="C24" s="72"/>
      <c r="D24" s="6">
        <v>3101</v>
      </c>
      <c r="E24" s="7">
        <v>0.3</v>
      </c>
      <c r="F24" s="8" t="s">
        <v>62</v>
      </c>
      <c r="G24" s="18">
        <v>3371</v>
      </c>
      <c r="H24" s="19">
        <v>0.33916551800464834</v>
      </c>
      <c r="I24" s="23">
        <v>-2.1196283391405344</v>
      </c>
      <c r="J24" s="18">
        <v>2429</v>
      </c>
      <c r="K24" s="19">
        <v>0.2</v>
      </c>
      <c r="L24" s="29">
        <v>-27.94646817208863</v>
      </c>
      <c r="M24" s="26">
        <f t="shared" si="0"/>
        <v>6926.047</v>
      </c>
      <c r="N24" s="19">
        <f t="shared" si="1"/>
        <v>0.7045018216359823</v>
      </c>
      <c r="O24" s="27">
        <f t="shared" si="2"/>
        <v>185.1398517908604</v>
      </c>
      <c r="P24" s="38">
        <v>6926047</v>
      </c>
      <c r="Q24" s="38"/>
      <c r="R24" s="38"/>
    </row>
    <row r="25" spans="1:18" s="9" customFormat="1" ht="24.75" customHeight="1">
      <c r="A25" s="33">
        <v>16</v>
      </c>
      <c r="B25" s="71" t="s">
        <v>12</v>
      </c>
      <c r="C25" s="72"/>
      <c r="D25" s="6">
        <v>702</v>
      </c>
      <c r="E25" s="7">
        <v>0.1</v>
      </c>
      <c r="F25" s="8" t="s">
        <v>63</v>
      </c>
      <c r="G25" s="18">
        <v>892</v>
      </c>
      <c r="H25" s="19">
        <v>0.08974655652926321</v>
      </c>
      <c r="I25" s="23">
        <v>10.669975186104217</v>
      </c>
      <c r="J25" s="18">
        <v>688</v>
      </c>
      <c r="K25" s="19">
        <v>0.1</v>
      </c>
      <c r="L25" s="29">
        <v>-22.82006082299432</v>
      </c>
      <c r="M25" s="26">
        <f t="shared" si="0"/>
        <v>733.201</v>
      </c>
      <c r="N25" s="19">
        <f t="shared" si="1"/>
        <v>0.07457954589758399</v>
      </c>
      <c r="O25" s="27">
        <f t="shared" si="2"/>
        <v>6.569912790697678</v>
      </c>
      <c r="P25" s="38">
        <v>733201</v>
      </c>
      <c r="Q25" s="38"/>
      <c r="R25" s="38"/>
    </row>
    <row r="26" spans="1:18" s="9" customFormat="1" ht="24.75" customHeight="1">
      <c r="A26" s="33">
        <v>17</v>
      </c>
      <c r="B26" s="71" t="s">
        <v>13</v>
      </c>
      <c r="C26" s="72"/>
      <c r="D26" s="6">
        <v>23107</v>
      </c>
      <c r="E26" s="7">
        <v>2.3</v>
      </c>
      <c r="F26" s="8" t="s">
        <v>64</v>
      </c>
      <c r="G26" s="18">
        <v>42334</v>
      </c>
      <c r="H26" s="19">
        <v>4.259339376804741</v>
      </c>
      <c r="I26" s="23">
        <v>73.7777595336809</v>
      </c>
      <c r="J26" s="18">
        <v>36477</v>
      </c>
      <c r="K26" s="19">
        <v>3.7</v>
      </c>
      <c r="L26" s="29">
        <v>-13.83418893076667</v>
      </c>
      <c r="M26" s="26">
        <f t="shared" si="0"/>
        <v>48986.719</v>
      </c>
      <c r="N26" s="19">
        <f t="shared" si="1"/>
        <v>4.982818160412425</v>
      </c>
      <c r="O26" s="27">
        <f t="shared" si="2"/>
        <v>34.29481316994269</v>
      </c>
      <c r="P26" s="38">
        <v>48986719</v>
      </c>
      <c r="Q26" s="38"/>
      <c r="R26" s="38"/>
    </row>
    <row r="27" spans="1:18" s="9" customFormat="1" ht="24.75" customHeight="1">
      <c r="A27" s="33">
        <v>18</v>
      </c>
      <c r="B27" s="71" t="s">
        <v>14</v>
      </c>
      <c r="C27" s="72"/>
      <c r="D27" s="6">
        <v>37796</v>
      </c>
      <c r="E27" s="7">
        <v>3.8</v>
      </c>
      <c r="F27" s="8" t="s">
        <v>65</v>
      </c>
      <c r="G27" s="18">
        <v>40092</v>
      </c>
      <c r="H27" s="19">
        <v>4.033765632703163</v>
      </c>
      <c r="I27" s="23">
        <v>-4.746970776906629</v>
      </c>
      <c r="J27" s="18">
        <v>36715</v>
      </c>
      <c r="K27" s="19">
        <v>3.7</v>
      </c>
      <c r="L27" s="29">
        <v>-8.421739925135546</v>
      </c>
      <c r="M27" s="26">
        <f t="shared" si="0"/>
        <v>39451.166</v>
      </c>
      <c r="N27" s="19">
        <f t="shared" si="1"/>
        <v>4.012883295863215</v>
      </c>
      <c r="O27" s="27">
        <f t="shared" si="2"/>
        <v>7.452447228653132</v>
      </c>
      <c r="P27" s="38">
        <v>39451166</v>
      </c>
      <c r="Q27" s="38"/>
      <c r="R27" s="38"/>
    </row>
    <row r="28" spans="1:18" s="9" customFormat="1" ht="24.75" customHeight="1">
      <c r="A28" s="33">
        <v>19</v>
      </c>
      <c r="B28" s="71" t="s">
        <v>30</v>
      </c>
      <c r="C28" s="72"/>
      <c r="D28" s="6">
        <v>26848</v>
      </c>
      <c r="E28" s="7">
        <v>2.7</v>
      </c>
      <c r="F28" s="8" t="s">
        <v>66</v>
      </c>
      <c r="G28" s="18">
        <v>27790</v>
      </c>
      <c r="H28" s="19">
        <v>2.7960278093589963</v>
      </c>
      <c r="I28" s="23">
        <v>-2.9577120508433143</v>
      </c>
      <c r="J28" s="18">
        <v>26742</v>
      </c>
      <c r="K28" s="19">
        <v>2.7</v>
      </c>
      <c r="L28" s="29">
        <v>-3.770720079470625</v>
      </c>
      <c r="M28" s="26">
        <f t="shared" si="0"/>
        <v>28732.71</v>
      </c>
      <c r="N28" s="19">
        <f t="shared" si="1"/>
        <v>2.922626216013031</v>
      </c>
      <c r="O28" s="27">
        <f t="shared" si="2"/>
        <v>7.444132824770021</v>
      </c>
      <c r="P28" s="38">
        <v>28732710</v>
      </c>
      <c r="Q28" s="38"/>
      <c r="R28" s="38"/>
    </row>
    <row r="29" spans="1:18" s="9" customFormat="1" ht="24.75" customHeight="1">
      <c r="A29" s="40">
        <v>20</v>
      </c>
      <c r="B29" s="73" t="s">
        <v>15</v>
      </c>
      <c r="C29" s="74"/>
      <c r="D29" s="6">
        <v>73841</v>
      </c>
      <c r="E29" s="7">
        <v>7.4</v>
      </c>
      <c r="F29" s="8" t="s">
        <v>67</v>
      </c>
      <c r="G29" s="41">
        <v>96778</v>
      </c>
      <c r="H29" s="42">
        <v>9.737098932498919</v>
      </c>
      <c r="I29" s="62">
        <v>8.962147312481704</v>
      </c>
      <c r="J29" s="41">
        <v>114082</v>
      </c>
      <c r="K29" s="42">
        <v>11.6</v>
      </c>
      <c r="L29" s="63">
        <v>17.88019155914403</v>
      </c>
      <c r="M29" s="44">
        <f t="shared" si="0"/>
        <v>96606.59</v>
      </c>
      <c r="N29" s="42">
        <f t="shared" si="1"/>
        <v>9.826603636539065</v>
      </c>
      <c r="O29" s="45">
        <f t="shared" si="2"/>
        <v>-15.318288599428485</v>
      </c>
      <c r="P29" s="38">
        <v>96606590</v>
      </c>
      <c r="Q29" s="38"/>
      <c r="R29" s="38"/>
    </row>
    <row r="30" spans="1:18" s="9" customFormat="1" ht="24.75" customHeight="1">
      <c r="A30" s="64"/>
      <c r="B30" s="77" t="s">
        <v>47</v>
      </c>
      <c r="C30" s="78"/>
      <c r="D30" s="65" t="s">
        <v>68</v>
      </c>
      <c r="E30" s="53">
        <v>100</v>
      </c>
      <c r="F30" s="54" t="s">
        <v>69</v>
      </c>
      <c r="G30" s="55">
        <v>993910</v>
      </c>
      <c r="H30" s="60">
        <v>100</v>
      </c>
      <c r="I30" s="57">
        <v>-2.3911425198721736</v>
      </c>
      <c r="J30" s="55">
        <v>985400</v>
      </c>
      <c r="K30" s="60">
        <v>100</v>
      </c>
      <c r="L30" s="59">
        <v>-0.8562368078468918</v>
      </c>
      <c r="M30" s="55">
        <f>P30/1000</f>
        <v>983112.717</v>
      </c>
      <c r="N30" s="66">
        <f>SUM(N18:N29)</f>
        <v>100</v>
      </c>
      <c r="O30" s="61">
        <f t="shared" si="2"/>
        <v>-0.23211721128476295</v>
      </c>
      <c r="P30" s="38">
        <f>SUM(P18:P29)</f>
        <v>983112717</v>
      </c>
      <c r="Q30" s="38"/>
      <c r="R30" s="38"/>
    </row>
    <row r="31" spans="1:18" s="9" customFormat="1" ht="8.2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35"/>
      <c r="N31" s="15"/>
      <c r="O31" s="15"/>
      <c r="P31" s="38"/>
      <c r="Q31" s="38"/>
      <c r="R31" s="38"/>
    </row>
    <row r="32" spans="1:18" s="9" customFormat="1" ht="14.25" customHeight="1">
      <c r="A32" s="9" t="s">
        <v>0</v>
      </c>
      <c r="D32" s="13"/>
      <c r="F32" s="14"/>
      <c r="P32" s="38"/>
      <c r="Q32" s="38"/>
      <c r="R32" s="38"/>
    </row>
    <row r="33" spans="4:18" s="9" customFormat="1" ht="17.25" customHeight="1">
      <c r="D33" s="13"/>
      <c r="F33" s="14"/>
      <c r="P33" s="38"/>
      <c r="Q33" s="38"/>
      <c r="R33" s="38"/>
    </row>
    <row r="34" spans="4:18" s="9" customFormat="1" ht="17.25" customHeight="1">
      <c r="D34" s="13"/>
      <c r="F34" s="14"/>
      <c r="P34" s="38"/>
      <c r="Q34" s="38"/>
      <c r="R34" s="38"/>
    </row>
    <row r="35" spans="1:18" s="9" customFormat="1" ht="17.25" customHeight="1" thickBot="1">
      <c r="A35" s="76" t="s">
        <v>91</v>
      </c>
      <c r="B35" s="76"/>
      <c r="C35" s="76"/>
      <c r="D35" s="11"/>
      <c r="E35" s="11"/>
      <c r="F35" s="11"/>
      <c r="G35" s="12"/>
      <c r="H35" s="5"/>
      <c r="I35" s="11"/>
      <c r="J35" s="5"/>
      <c r="M35" s="5" t="s">
        <v>51</v>
      </c>
      <c r="P35" s="38"/>
      <c r="Q35" s="38"/>
      <c r="R35" s="38"/>
    </row>
    <row r="36" spans="1:18" s="9" customFormat="1" ht="15.75" customHeight="1" thickTop="1">
      <c r="A36" s="93" t="s">
        <v>31</v>
      </c>
      <c r="B36" s="93"/>
      <c r="C36" s="94"/>
      <c r="D36" s="89" t="s">
        <v>52</v>
      </c>
      <c r="E36" s="91" t="s">
        <v>19</v>
      </c>
      <c r="F36" s="97" t="s">
        <v>32</v>
      </c>
      <c r="G36" s="87" t="s">
        <v>53</v>
      </c>
      <c r="H36" s="85" t="s">
        <v>19</v>
      </c>
      <c r="I36" s="81" t="s">
        <v>32</v>
      </c>
      <c r="J36" s="87" t="s">
        <v>81</v>
      </c>
      <c r="K36" s="85" t="s">
        <v>19</v>
      </c>
      <c r="L36" s="81" t="s">
        <v>32</v>
      </c>
      <c r="M36" s="87" t="s">
        <v>82</v>
      </c>
      <c r="N36" s="85" t="s">
        <v>19</v>
      </c>
      <c r="O36" s="108" t="s">
        <v>32</v>
      </c>
      <c r="P36" s="38"/>
      <c r="Q36" s="38"/>
      <c r="R36" s="38"/>
    </row>
    <row r="37" spans="1:18" s="9" customFormat="1" ht="15.75" customHeight="1">
      <c r="A37" s="95"/>
      <c r="B37" s="95"/>
      <c r="C37" s="96"/>
      <c r="D37" s="90"/>
      <c r="E37" s="92"/>
      <c r="F37" s="98"/>
      <c r="G37" s="88"/>
      <c r="H37" s="86"/>
      <c r="I37" s="82"/>
      <c r="J37" s="88"/>
      <c r="K37" s="86"/>
      <c r="L37" s="82"/>
      <c r="M37" s="88"/>
      <c r="N37" s="86"/>
      <c r="O37" s="110"/>
      <c r="P37" s="38"/>
      <c r="Q37" s="38"/>
      <c r="R37" s="38"/>
    </row>
    <row r="38" spans="1:18" s="9" customFormat="1" ht="24.75" customHeight="1">
      <c r="A38" s="32">
        <v>1</v>
      </c>
      <c r="B38" s="83" t="s">
        <v>33</v>
      </c>
      <c r="C38" s="84"/>
      <c r="D38" s="6">
        <v>214702</v>
      </c>
      <c r="E38" s="7">
        <v>22.3</v>
      </c>
      <c r="F38" s="8" t="s">
        <v>70</v>
      </c>
      <c r="G38" s="16">
        <v>214173</v>
      </c>
      <c r="H38" s="17">
        <v>22.391392759203637</v>
      </c>
      <c r="I38" s="30">
        <v>-1.3509529907050013</v>
      </c>
      <c r="J38" s="16">
        <v>209735</v>
      </c>
      <c r="K38" s="17">
        <v>22.2</v>
      </c>
      <c r="L38" s="31">
        <v>-2.072523747168438</v>
      </c>
      <c r="M38" s="16">
        <f>P38/1000</f>
        <v>211717.435</v>
      </c>
      <c r="N38" s="17">
        <f>M38/$M$56*100</f>
        <v>22.409634522852702</v>
      </c>
      <c r="O38" s="25">
        <f>(M38-J38)/J38*100</f>
        <v>0.9452094309485768</v>
      </c>
      <c r="P38" s="38">
        <v>211717435</v>
      </c>
      <c r="Q38" s="38"/>
      <c r="R38" s="38"/>
    </row>
    <row r="39" spans="1:18" s="9" customFormat="1" ht="24.75" customHeight="1">
      <c r="A39" s="33">
        <v>2</v>
      </c>
      <c r="B39" s="71" t="s">
        <v>34</v>
      </c>
      <c r="C39" s="72"/>
      <c r="D39" s="6">
        <v>126028</v>
      </c>
      <c r="E39" s="7">
        <v>13.1</v>
      </c>
      <c r="F39" s="8" t="s">
        <v>18</v>
      </c>
      <c r="G39" s="18">
        <v>132077</v>
      </c>
      <c r="H39" s="19">
        <v>13.808407135620918</v>
      </c>
      <c r="I39" s="23">
        <v>0.6231953618418546</v>
      </c>
      <c r="J39" s="18">
        <v>130410</v>
      </c>
      <c r="K39" s="19">
        <v>13.8</v>
      </c>
      <c r="L39" s="29">
        <v>-1.2622564628117525</v>
      </c>
      <c r="M39" s="18">
        <f>P39/1000</f>
        <v>134590.105</v>
      </c>
      <c r="N39" s="19">
        <f>M39/$M$56*100</f>
        <v>14.245945608789237</v>
      </c>
      <c r="O39" s="27">
        <f>(M39-J39)/J39*100</f>
        <v>3.2053561843416998</v>
      </c>
      <c r="P39" s="38">
        <v>134590105</v>
      </c>
      <c r="Q39" s="38"/>
      <c r="R39" s="38"/>
    </row>
    <row r="40" spans="1:18" s="9" customFormat="1" ht="24.75" customHeight="1">
      <c r="A40" s="33">
        <v>3</v>
      </c>
      <c r="B40" s="71" t="s">
        <v>22</v>
      </c>
      <c r="C40" s="72"/>
      <c r="D40" s="6">
        <v>11068</v>
      </c>
      <c r="E40" s="7">
        <v>1.2</v>
      </c>
      <c r="F40" s="8">
        <v>2.4</v>
      </c>
      <c r="G40" s="18">
        <v>10281</v>
      </c>
      <c r="H40" s="19">
        <v>1.074859617960119</v>
      </c>
      <c r="I40" s="23">
        <v>-6.510866599981813</v>
      </c>
      <c r="J40" s="18">
        <v>10140</v>
      </c>
      <c r="K40" s="19">
        <v>1.1</v>
      </c>
      <c r="L40" s="29">
        <v>-1.3724992600289063</v>
      </c>
      <c r="M40" s="18">
        <f aca="true" t="shared" si="3" ref="M40:M54">P40/1000</f>
        <v>10251.343</v>
      </c>
      <c r="N40" s="19">
        <f aca="true" t="shared" si="4" ref="N40:N54">M40/$M$56*100</f>
        <v>1.085072894437836</v>
      </c>
      <c r="O40" s="27">
        <f aca="true" t="shared" si="5" ref="O40:O56">(M40-J40)/J40*100</f>
        <v>1.0980571992110528</v>
      </c>
      <c r="P40" s="38">
        <v>10251343</v>
      </c>
      <c r="Q40" s="38"/>
      <c r="R40" s="38"/>
    </row>
    <row r="41" spans="1:18" s="9" customFormat="1" ht="24.75" customHeight="1">
      <c r="A41" s="33">
        <v>4</v>
      </c>
      <c r="B41" s="71" t="s">
        <v>35</v>
      </c>
      <c r="C41" s="72"/>
      <c r="D41" s="6">
        <v>65552</v>
      </c>
      <c r="E41" s="7">
        <v>6.8</v>
      </c>
      <c r="F41" s="8" t="s">
        <v>71</v>
      </c>
      <c r="G41" s="18">
        <v>77254</v>
      </c>
      <c r="H41" s="19">
        <v>8.07676343992715</v>
      </c>
      <c r="I41" s="23">
        <v>7.400147363445524</v>
      </c>
      <c r="J41" s="18">
        <v>88836</v>
      </c>
      <c r="K41" s="19">
        <v>9.4</v>
      </c>
      <c r="L41" s="29">
        <v>14.99230869290185</v>
      </c>
      <c r="M41" s="18">
        <f t="shared" si="3"/>
        <v>97376.703</v>
      </c>
      <c r="N41" s="19">
        <f t="shared" si="4"/>
        <v>10.307022306738103</v>
      </c>
      <c r="O41" s="27">
        <f t="shared" si="5"/>
        <v>9.614011211670938</v>
      </c>
      <c r="P41" s="38">
        <v>97376703</v>
      </c>
      <c r="Q41" s="38"/>
      <c r="R41" s="38"/>
    </row>
    <row r="42" spans="1:18" s="9" customFormat="1" ht="24.75" customHeight="1">
      <c r="A42" s="33">
        <v>5</v>
      </c>
      <c r="B42" s="71" t="s">
        <v>36</v>
      </c>
      <c r="C42" s="72"/>
      <c r="D42" s="6">
        <v>113397</v>
      </c>
      <c r="E42" s="7">
        <v>11.8</v>
      </c>
      <c r="F42" s="8" t="s">
        <v>67</v>
      </c>
      <c r="G42" s="18">
        <v>114105</v>
      </c>
      <c r="H42" s="19">
        <v>11.929467630321893</v>
      </c>
      <c r="I42" s="23">
        <v>-0.919558195269355</v>
      </c>
      <c r="J42" s="18">
        <v>110778</v>
      </c>
      <c r="K42" s="19">
        <v>11.7</v>
      </c>
      <c r="L42" s="29">
        <v>-2.915246148379788</v>
      </c>
      <c r="M42" s="18">
        <f t="shared" si="3"/>
        <v>104374.987</v>
      </c>
      <c r="N42" s="19">
        <f t="shared" si="4"/>
        <v>11.047768985098001</v>
      </c>
      <c r="O42" s="27">
        <f t="shared" si="5"/>
        <v>-5.780040260701589</v>
      </c>
      <c r="P42" s="38">
        <v>104374987</v>
      </c>
      <c r="Q42" s="38"/>
      <c r="R42" s="38"/>
    </row>
    <row r="43" spans="1:18" s="9" customFormat="1" ht="24.75" customHeight="1">
      <c r="A43" s="33">
        <v>6</v>
      </c>
      <c r="B43" s="71" t="s">
        <v>37</v>
      </c>
      <c r="C43" s="72"/>
      <c r="D43" s="6">
        <v>196352</v>
      </c>
      <c r="E43" s="7">
        <v>20.4</v>
      </c>
      <c r="F43" s="8" t="s">
        <v>72</v>
      </c>
      <c r="G43" s="18">
        <v>173740</v>
      </c>
      <c r="H43" s="19">
        <v>18.164197064914998</v>
      </c>
      <c r="I43" s="23">
        <v>-9.645947745049092</v>
      </c>
      <c r="J43" s="18">
        <v>149946</v>
      </c>
      <c r="K43" s="19">
        <v>15.9</v>
      </c>
      <c r="L43" s="29">
        <v>-13.695210092655575</v>
      </c>
      <c r="M43" s="18">
        <f t="shared" si="3"/>
        <v>0</v>
      </c>
      <c r="N43" s="19">
        <f t="shared" si="4"/>
        <v>0</v>
      </c>
      <c r="O43" s="27">
        <f t="shared" si="5"/>
        <v>-100</v>
      </c>
      <c r="P43" s="38"/>
      <c r="Q43" s="38"/>
      <c r="R43" s="38"/>
    </row>
    <row r="44" spans="1:18" s="9" customFormat="1" ht="24.75" customHeight="1">
      <c r="A44" s="69" t="s">
        <v>38</v>
      </c>
      <c r="B44" s="69"/>
      <c r="C44" s="70"/>
      <c r="D44" s="6">
        <v>195557</v>
      </c>
      <c r="E44" s="7">
        <v>20.3</v>
      </c>
      <c r="F44" s="8" t="s">
        <v>73</v>
      </c>
      <c r="G44" s="18">
        <v>173525</v>
      </c>
      <c r="H44" s="19">
        <v>18.14171921082868</v>
      </c>
      <c r="I44" s="23">
        <v>-9.652041257295783</v>
      </c>
      <c r="J44" s="18">
        <v>149769</v>
      </c>
      <c r="K44" s="19">
        <v>15.8</v>
      </c>
      <c r="L44" s="29">
        <v>-13.690058050890478</v>
      </c>
      <c r="M44" s="18">
        <f t="shared" si="3"/>
        <v>136124.088</v>
      </c>
      <c r="N44" s="19">
        <f t="shared" si="4"/>
        <v>14.408312956543421</v>
      </c>
      <c r="O44" s="27">
        <f t="shared" si="5"/>
        <v>-9.110638383109997</v>
      </c>
      <c r="P44" s="38">
        <v>136124088</v>
      </c>
      <c r="Q44" s="38"/>
      <c r="R44" s="38"/>
    </row>
    <row r="45" spans="1:18" s="9" customFormat="1" ht="24.75" customHeight="1">
      <c r="A45" s="34"/>
      <c r="B45" s="69" t="s">
        <v>23</v>
      </c>
      <c r="C45" s="70"/>
      <c r="D45" s="6">
        <v>42793</v>
      </c>
      <c r="E45" s="7">
        <v>4.4</v>
      </c>
      <c r="F45" s="8" t="s">
        <v>74</v>
      </c>
      <c r="G45" s="18">
        <v>47536</v>
      </c>
      <c r="H45" s="19">
        <v>4.9698012644054295</v>
      </c>
      <c r="I45" s="23">
        <v>-4.929901401971961</v>
      </c>
      <c r="J45" s="18">
        <v>44497</v>
      </c>
      <c r="K45" s="19">
        <v>4.7</v>
      </c>
      <c r="L45" s="29">
        <v>-6.393099013042105</v>
      </c>
      <c r="M45" s="18">
        <f t="shared" si="3"/>
        <v>35912.702</v>
      </c>
      <c r="N45" s="19">
        <f t="shared" si="4"/>
        <v>3.8012482370576675</v>
      </c>
      <c r="O45" s="27">
        <f t="shared" si="5"/>
        <v>-19.2918578780592</v>
      </c>
      <c r="P45" s="38">
        <v>35912702</v>
      </c>
      <c r="Q45" s="38"/>
      <c r="R45" s="38"/>
    </row>
    <row r="46" spans="1:18" s="9" customFormat="1" ht="24.75" customHeight="1">
      <c r="A46" s="34"/>
      <c r="B46" s="69" t="s">
        <v>17</v>
      </c>
      <c r="C46" s="70"/>
      <c r="D46" s="6">
        <v>144513</v>
      </c>
      <c r="E46" s="7">
        <v>15</v>
      </c>
      <c r="F46" s="8" t="s">
        <v>75</v>
      </c>
      <c r="G46" s="18">
        <v>118451</v>
      </c>
      <c r="H46" s="19">
        <v>12.38383392734112</v>
      </c>
      <c r="I46" s="23">
        <v>-10.934410081733626</v>
      </c>
      <c r="J46" s="18">
        <v>99066</v>
      </c>
      <c r="K46" s="19">
        <v>10.5</v>
      </c>
      <c r="L46" s="29">
        <v>-16.36540134579026</v>
      </c>
      <c r="M46" s="18">
        <f t="shared" si="3"/>
        <v>94387.904</v>
      </c>
      <c r="N46" s="19">
        <f t="shared" si="4"/>
        <v>9.990667192893712</v>
      </c>
      <c r="O46" s="27">
        <f t="shared" si="5"/>
        <v>-4.722201360709027</v>
      </c>
      <c r="P46" s="38">
        <v>94387904</v>
      </c>
      <c r="Q46" s="38"/>
      <c r="R46" s="38"/>
    </row>
    <row r="47" spans="1:18" s="9" customFormat="1" ht="24.75" customHeight="1">
      <c r="A47" s="34"/>
      <c r="B47" s="69" t="s">
        <v>39</v>
      </c>
      <c r="C47" s="70"/>
      <c r="D47" s="6">
        <v>8251</v>
      </c>
      <c r="E47" s="7">
        <v>0.9</v>
      </c>
      <c r="F47" s="8" t="s">
        <v>76</v>
      </c>
      <c r="G47" s="18">
        <v>7538</v>
      </c>
      <c r="H47" s="19">
        <v>0.78808401908213</v>
      </c>
      <c r="I47" s="23">
        <v>-16.881684860513836</v>
      </c>
      <c r="J47" s="18">
        <v>6206</v>
      </c>
      <c r="K47" s="19">
        <v>0.6</v>
      </c>
      <c r="L47" s="29">
        <v>-17.66636561565904</v>
      </c>
      <c r="M47" s="18">
        <f t="shared" si="3"/>
        <v>5823.482</v>
      </c>
      <c r="N47" s="19">
        <f t="shared" si="4"/>
        <v>0.6163975265920415</v>
      </c>
      <c r="O47" s="27">
        <f t="shared" si="5"/>
        <v>-6.163680309378021</v>
      </c>
      <c r="P47" s="38">
        <f>P44-P45-P46</f>
        <v>5823482</v>
      </c>
      <c r="Q47" s="38"/>
      <c r="R47" s="38"/>
    </row>
    <row r="48" spans="1:18" s="9" customFormat="1" ht="24.75" customHeight="1">
      <c r="A48" s="69" t="s">
        <v>40</v>
      </c>
      <c r="B48" s="69"/>
      <c r="C48" s="70"/>
      <c r="D48" s="6">
        <v>794</v>
      </c>
      <c r="E48" s="7">
        <v>0.1</v>
      </c>
      <c r="F48" s="8" t="s">
        <v>77</v>
      </c>
      <c r="G48" s="18">
        <v>215</v>
      </c>
      <c r="H48" s="19">
        <v>0.022477854086317053</v>
      </c>
      <c r="I48" s="23">
        <v>-4.444444444444445</v>
      </c>
      <c r="J48" s="18">
        <v>177</v>
      </c>
      <c r="K48" s="19">
        <v>0</v>
      </c>
      <c r="L48" s="29">
        <v>-17.848001895215045</v>
      </c>
      <c r="M48" s="18">
        <f t="shared" si="3"/>
        <v>593.851</v>
      </c>
      <c r="N48" s="19">
        <f t="shared" si="4"/>
        <v>0.06285728839965685</v>
      </c>
      <c r="O48" s="27">
        <f t="shared" si="5"/>
        <v>235.5090395480226</v>
      </c>
      <c r="P48" s="38">
        <v>593851</v>
      </c>
      <c r="Q48" s="38"/>
      <c r="R48" s="38"/>
    </row>
    <row r="49" spans="1:18" s="9" customFormat="1" ht="24.75" customHeight="1">
      <c r="A49" s="69" t="s">
        <v>41</v>
      </c>
      <c r="B49" s="69"/>
      <c r="C49" s="70"/>
      <c r="D49" s="6"/>
      <c r="E49" s="7"/>
      <c r="F49" s="8"/>
      <c r="G49" s="18"/>
      <c r="H49" s="19"/>
      <c r="I49" s="23"/>
      <c r="J49" s="18"/>
      <c r="K49" s="19"/>
      <c r="L49" s="29"/>
      <c r="M49" s="18"/>
      <c r="N49" s="19"/>
      <c r="O49" s="27"/>
      <c r="P49" s="38">
        <v>0</v>
      </c>
      <c r="Q49" s="38"/>
      <c r="R49" s="38"/>
    </row>
    <row r="50" spans="1:18" s="9" customFormat="1" ht="24.75" customHeight="1">
      <c r="A50" s="33">
        <v>7</v>
      </c>
      <c r="B50" s="71" t="s">
        <v>42</v>
      </c>
      <c r="C50" s="72"/>
      <c r="D50" s="6">
        <v>109075</v>
      </c>
      <c r="E50" s="7">
        <v>11.3</v>
      </c>
      <c r="F50" s="8">
        <v>0.3</v>
      </c>
      <c r="G50" s="18">
        <v>113529</v>
      </c>
      <c r="H50" s="19">
        <v>11.86924789100227</v>
      </c>
      <c r="I50" s="23">
        <v>2.6928504233301975</v>
      </c>
      <c r="J50" s="18">
        <v>114051</v>
      </c>
      <c r="K50" s="19">
        <v>12.1</v>
      </c>
      <c r="L50" s="29">
        <v>0.46069161578095863</v>
      </c>
      <c r="M50" s="18">
        <f t="shared" si="3"/>
        <v>112719.346</v>
      </c>
      <c r="N50" s="19">
        <f t="shared" si="4"/>
        <v>11.930993531614337</v>
      </c>
      <c r="O50" s="27">
        <f t="shared" si="5"/>
        <v>-1.1675951986392008</v>
      </c>
      <c r="P50" s="38">
        <v>112719346</v>
      </c>
      <c r="Q50" s="38"/>
      <c r="R50" s="38"/>
    </row>
    <row r="51" spans="1:18" s="9" customFormat="1" ht="24.75" customHeight="1">
      <c r="A51" s="33">
        <v>8</v>
      </c>
      <c r="B51" s="71" t="s">
        <v>43</v>
      </c>
      <c r="C51" s="72"/>
      <c r="D51" s="6">
        <v>27030</v>
      </c>
      <c r="E51" s="7">
        <v>2.8</v>
      </c>
      <c r="F51" s="8" t="s">
        <v>78</v>
      </c>
      <c r="G51" s="18">
        <v>16924</v>
      </c>
      <c r="H51" s="19">
        <v>1.7693730351480454</v>
      </c>
      <c r="I51" s="23">
        <v>-28.48208248816768</v>
      </c>
      <c r="J51" s="18">
        <v>21654</v>
      </c>
      <c r="K51" s="19">
        <v>2.3</v>
      </c>
      <c r="L51" s="29">
        <v>27.94332843742197</v>
      </c>
      <c r="M51" s="18">
        <f t="shared" si="3"/>
        <v>21449.893</v>
      </c>
      <c r="N51" s="19">
        <f t="shared" si="4"/>
        <v>2.2704047150594686</v>
      </c>
      <c r="O51" s="27">
        <f t="shared" si="5"/>
        <v>-0.9425833564237552</v>
      </c>
      <c r="P51" s="38">
        <v>21449893</v>
      </c>
      <c r="Q51" s="38"/>
      <c r="R51" s="38"/>
    </row>
    <row r="52" spans="1:18" s="9" customFormat="1" ht="24.75" customHeight="1">
      <c r="A52" s="33">
        <v>9</v>
      </c>
      <c r="B52" s="71" t="s">
        <v>44</v>
      </c>
      <c r="C52" s="72"/>
      <c r="D52" s="6">
        <v>3518</v>
      </c>
      <c r="E52" s="7">
        <v>0.4</v>
      </c>
      <c r="F52" s="8" t="s">
        <v>79</v>
      </c>
      <c r="G52" s="18">
        <v>3028</v>
      </c>
      <c r="H52" s="19">
        <v>0.3165718240621769</v>
      </c>
      <c r="I52" s="23">
        <v>-18.206374932468936</v>
      </c>
      <c r="J52" s="18">
        <v>3108</v>
      </c>
      <c r="K52" s="19">
        <v>0.3</v>
      </c>
      <c r="L52" s="29">
        <v>2.632463583576814</v>
      </c>
      <c r="M52" s="18">
        <f t="shared" si="3"/>
        <v>2729.191</v>
      </c>
      <c r="N52" s="19">
        <f t="shared" si="4"/>
        <v>0.28887641139738396</v>
      </c>
      <c r="O52" s="27">
        <f t="shared" si="5"/>
        <v>-12.18819176319177</v>
      </c>
      <c r="P52" s="38">
        <v>2729191</v>
      </c>
      <c r="Q52" s="38"/>
      <c r="R52" s="38"/>
    </row>
    <row r="53" spans="1:18" s="9" customFormat="1" ht="24.75" customHeight="1">
      <c r="A53" s="33">
        <v>10</v>
      </c>
      <c r="B53" s="71" t="s">
        <v>16</v>
      </c>
      <c r="C53" s="72"/>
      <c r="D53" s="6">
        <v>8623</v>
      </c>
      <c r="E53" s="7">
        <v>0.9</v>
      </c>
      <c r="F53" s="8">
        <v>19.9</v>
      </c>
      <c r="G53" s="18">
        <v>7218</v>
      </c>
      <c r="H53" s="19">
        <v>0.7546286083490068</v>
      </c>
      <c r="I53" s="23">
        <v>-16.91988950276243</v>
      </c>
      <c r="J53" s="18">
        <v>6372</v>
      </c>
      <c r="K53" s="19">
        <v>0.7</v>
      </c>
      <c r="L53" s="29">
        <v>-11.720876023088941</v>
      </c>
      <c r="M53" s="18">
        <f t="shared" si="3"/>
        <v>9990.158</v>
      </c>
      <c r="N53" s="19">
        <f t="shared" si="4"/>
        <v>1.0574272714269048</v>
      </c>
      <c r="O53" s="27">
        <f t="shared" si="5"/>
        <v>56.78214061519146</v>
      </c>
      <c r="P53" s="38">
        <v>9990158</v>
      </c>
      <c r="Q53" s="38"/>
      <c r="R53" s="38"/>
    </row>
    <row r="54" spans="1:18" s="9" customFormat="1" ht="24.75" customHeight="1">
      <c r="A54" s="33">
        <v>11</v>
      </c>
      <c r="B54" s="71" t="s">
        <v>45</v>
      </c>
      <c r="C54" s="72"/>
      <c r="D54" s="6">
        <v>86739</v>
      </c>
      <c r="E54" s="7">
        <v>9</v>
      </c>
      <c r="F54" s="8">
        <v>17.2</v>
      </c>
      <c r="G54" s="18">
        <v>94168</v>
      </c>
      <c r="H54" s="19">
        <v>9.845090993489785</v>
      </c>
      <c r="I54" s="23">
        <v>2.333163082339901</v>
      </c>
      <c r="J54" s="18">
        <v>100185</v>
      </c>
      <c r="K54" s="19">
        <v>10.6</v>
      </c>
      <c r="L54" s="29">
        <v>6.389691742765575</v>
      </c>
      <c r="M54" s="18">
        <f t="shared" si="3"/>
        <v>102843.667</v>
      </c>
      <c r="N54" s="19">
        <f t="shared" si="4"/>
        <v>10.885683507642947</v>
      </c>
      <c r="O54" s="27">
        <f t="shared" si="5"/>
        <v>2.653757548535211</v>
      </c>
      <c r="P54" s="38">
        <v>102843667</v>
      </c>
      <c r="Q54" s="38"/>
      <c r="R54" s="38"/>
    </row>
    <row r="55" spans="1:18" s="9" customFormat="1" ht="24.75" customHeight="1">
      <c r="A55" s="40">
        <v>12</v>
      </c>
      <c r="B55" s="73" t="s">
        <v>46</v>
      </c>
      <c r="C55" s="74"/>
      <c r="D55" s="6"/>
      <c r="E55" s="7"/>
      <c r="F55" s="8"/>
      <c r="G55" s="41"/>
      <c r="H55" s="42"/>
      <c r="I55" s="62"/>
      <c r="J55" s="41"/>
      <c r="K55" s="42"/>
      <c r="L55" s="63"/>
      <c r="M55" s="41"/>
      <c r="N55" s="42"/>
      <c r="O55" s="45"/>
      <c r="P55" s="38"/>
      <c r="Q55" s="38"/>
      <c r="R55" s="38"/>
    </row>
    <row r="56" spans="1:18" s="9" customFormat="1" ht="24.75" customHeight="1">
      <c r="A56" s="51"/>
      <c r="B56" s="79" t="s">
        <v>49</v>
      </c>
      <c r="C56" s="80"/>
      <c r="D56" s="52">
        <v>962084</v>
      </c>
      <c r="E56" s="53">
        <v>100</v>
      </c>
      <c r="F56" s="54" t="s">
        <v>80</v>
      </c>
      <c r="G56" s="55">
        <v>956497</v>
      </c>
      <c r="H56" s="60">
        <v>100</v>
      </c>
      <c r="I56" s="57">
        <v>-2.1358295510818808</v>
      </c>
      <c r="J56" s="55">
        <v>945215</v>
      </c>
      <c r="K56" s="60">
        <v>100</v>
      </c>
      <c r="L56" s="59">
        <v>-1.1835671730418715</v>
      </c>
      <c r="M56" s="55">
        <f>P56/1000</f>
        <v>944760.767</v>
      </c>
      <c r="N56" s="67">
        <f>SUM(N38:N55)-N45-N46-N47</f>
        <v>100</v>
      </c>
      <c r="O56" s="68">
        <f t="shared" si="5"/>
        <v>-0.04805605073977957</v>
      </c>
      <c r="P56" s="38">
        <f>SUM(P38:P55)-P45-P46-P47</f>
        <v>944760767</v>
      </c>
      <c r="Q56" s="38"/>
      <c r="R56" s="38"/>
    </row>
  </sheetData>
  <mergeCells count="74">
    <mergeCell ref="M3:M4"/>
    <mergeCell ref="N3:N4"/>
    <mergeCell ref="O3:O4"/>
    <mergeCell ref="M36:M37"/>
    <mergeCell ref="N36:N37"/>
    <mergeCell ref="O36:O37"/>
    <mergeCell ref="I3:I4"/>
    <mergeCell ref="A3:C4"/>
    <mergeCell ref="L3:L4"/>
    <mergeCell ref="K3:K4"/>
    <mergeCell ref="J3:J4"/>
    <mergeCell ref="H3:H4"/>
    <mergeCell ref="G3:G4"/>
    <mergeCell ref="D3:D4"/>
    <mergeCell ref="E3:E4"/>
    <mergeCell ref="F3:F4"/>
    <mergeCell ref="A2:C2"/>
    <mergeCell ref="B5:C5"/>
    <mergeCell ref="B11:C11"/>
    <mergeCell ref="B14:C14"/>
    <mergeCell ref="B12:C12"/>
    <mergeCell ref="B13:C13"/>
    <mergeCell ref="B28:C28"/>
    <mergeCell ref="B6:C6"/>
    <mergeCell ref="B7:C7"/>
    <mergeCell ref="B8:C8"/>
    <mergeCell ref="B15:C15"/>
    <mergeCell ref="B21:C21"/>
    <mergeCell ref="B16:C16"/>
    <mergeCell ref="B17:C17"/>
    <mergeCell ref="B19:C19"/>
    <mergeCell ref="B20:C20"/>
    <mergeCell ref="B22:C22"/>
    <mergeCell ref="B23:C23"/>
    <mergeCell ref="G36:G37"/>
    <mergeCell ref="B24:C24"/>
    <mergeCell ref="B25:C25"/>
    <mergeCell ref="A36:C37"/>
    <mergeCell ref="B29:C29"/>
    <mergeCell ref="F36:F37"/>
    <mergeCell ref="B26:C26"/>
    <mergeCell ref="B27:C27"/>
    <mergeCell ref="L36:L37"/>
    <mergeCell ref="B38:C38"/>
    <mergeCell ref="B39:C39"/>
    <mergeCell ref="B40:C40"/>
    <mergeCell ref="H36:H37"/>
    <mergeCell ref="I36:I37"/>
    <mergeCell ref="J36:J37"/>
    <mergeCell ref="K36:K37"/>
    <mergeCell ref="D36:D37"/>
    <mergeCell ref="E36:E37"/>
    <mergeCell ref="B56:C56"/>
    <mergeCell ref="B51:C51"/>
    <mergeCell ref="B52:C52"/>
    <mergeCell ref="B53:C53"/>
    <mergeCell ref="B54:C54"/>
    <mergeCell ref="A49:C49"/>
    <mergeCell ref="B55:C55"/>
    <mergeCell ref="A9:C9"/>
    <mergeCell ref="A10:C10"/>
    <mergeCell ref="A31:L31"/>
    <mergeCell ref="A35:C35"/>
    <mergeCell ref="B30:C30"/>
    <mergeCell ref="B18:C18"/>
    <mergeCell ref="B43:C43"/>
    <mergeCell ref="B50:C50"/>
    <mergeCell ref="A44:C44"/>
    <mergeCell ref="B41:C41"/>
    <mergeCell ref="B42:C42"/>
    <mergeCell ref="A48:C48"/>
    <mergeCell ref="B45:C45"/>
    <mergeCell ref="B46:C46"/>
    <mergeCell ref="B47:C47"/>
  </mergeCells>
  <printOptions horizontalCentered="1"/>
  <pageMargins left="0.7086614173228347" right="0.7086614173228347" top="0.87" bottom="0.9" header="0.5118110236220472" footer="0.68"/>
  <pageSetup firstPageNumber="294" useFirstPageNumber="1" horizontalDpi="600" verticalDpi="600" orientation="portrait" paperSize="9" r:id="rId1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2006-05-18T12:45:45Z</cp:lastPrinted>
  <dcterms:created xsi:type="dcterms:W3CDTF">2002-02-01T11:01:17Z</dcterms:created>
  <dcterms:modified xsi:type="dcterms:W3CDTF">2013-02-22T00:10:22Z</dcterms:modified>
  <cp:category/>
  <cp:version/>
  <cp:contentType/>
  <cp:contentStatus/>
</cp:coreProperties>
</file>