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50" windowHeight="8130" tabRatio="746" activeTab="0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'０１表（第1表）'!$A$1:$AW$58</definedName>
    <definedName name="_xlnm.Print_Area" localSheetId="1">'２０表（第2表）'!$A$1:$AW$53</definedName>
    <definedName name="_xlnm.Print_Area" localSheetId="2">'２１表(第3表)'!$A$1:$EE$36</definedName>
    <definedName name="_xlnm.Print_Area" localSheetId="3">'２２表(第4表)'!$A$1:$AW$61</definedName>
    <definedName name="_xlnm.Print_Area" localSheetId="6">'２３表(第7表)'!$A$1:$AW$72</definedName>
    <definedName name="_xlnm.Print_Area" localSheetId="7">'２４表(第8表)'!$A$1:$AM$58</definedName>
    <definedName name="_xlnm.Print_Area" localSheetId="8">'２５表(第9表)'!$A$1:$AW$67</definedName>
    <definedName name="_xlnm.Print_Area" localSheetId="9">'４０表（第10表）'!$A$1:$AW$122</definedName>
    <definedName name="_xlnm.Print_Area" localSheetId="5">'経営分析（第6表）'!$B$1:$AX$31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'経営分析（第6表）'!$B:$F,'経営分析（第6表）'!$1:$3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B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<sst xmlns="http://schemas.openxmlformats.org/spreadsheetml/2006/main" count="2343" uniqueCount="811">
  <si>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</si>
  <si>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</si>
  <si>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</si>
  <si>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</si>
  <si>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</si>
  <si>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ツ児童手当及び子ども手当に</t>
  </si>
  <si>
    <t>テ臨時財政特例債等の</t>
  </si>
  <si>
    <t>ト災害復旧費</t>
  </si>
  <si>
    <t>ナその他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</si>
  <si>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</si>
  <si>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</si>
  <si>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</si>
  <si>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</si>
  <si>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</si>
  <si>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</si>
  <si>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</si>
  <si>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</si>
  <si>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</si>
  <si>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</si>
  <si>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</si>
  <si>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</si>
  <si>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</si>
  <si>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</si>
  <si>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</si>
  <si>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</si>
  <si>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</si>
  <si>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</si>
  <si>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</si>
  <si>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</si>
  <si>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</si>
  <si>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</si>
  <si>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</si>
  <si>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</si>
  <si>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</si>
  <si>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</si>
  <si>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</si>
  <si>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</si>
  <si>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</si>
  <si>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</si>
  <si>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</si>
  <si>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</si>
  <si>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</si>
  <si>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</si>
  <si>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</si>
  <si>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</si>
  <si>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</si>
  <si>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</si>
  <si>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</si>
  <si>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</si>
  <si>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</si>
  <si>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</si>
  <si>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</si>
  <si>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</si>
  <si>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</si>
  <si>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</si>
  <si>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</si>
  <si>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</si>
  <si>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</si>
  <si>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</si>
  <si>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</si>
  <si>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</si>
  <si>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</si>
  <si>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</si>
  <si>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</si>
  <si>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</si>
  <si>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</si>
  <si>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</si>
  <si>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</si>
  <si>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</si>
  <si>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</si>
  <si>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</si>
  <si>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</si>
  <si>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</si>
  <si>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</si>
  <si>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</si>
  <si>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</si>
  <si>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</si>
  <si>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</si>
  <si>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</si>
  <si>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</si>
  <si>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</si>
  <si>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</si>
  <si>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</si>
  <si>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</si>
  <si>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</si>
  <si>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</si>
  <si>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</si>
  <si>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</si>
  <si>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</si>
  <si>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</si>
  <si>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</si>
  <si>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</si>
  <si>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</si>
  <si>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</si>
  <si>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</si>
  <si>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</si>
  <si>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</si>
  <si>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</si>
  <si>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</si>
  <si>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</si>
  <si>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</si>
  <si>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</si>
  <si>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</si>
  <si>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</si>
  <si>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</si>
  <si>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</si>
  <si>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</si>
  <si>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</si>
  <si>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口径別・その他</t>
  </si>
  <si>
    <t>用途別・口径別</t>
  </si>
  <si>
    <t>非設置</t>
  </si>
  <si>
    <t>用途別</t>
  </si>
  <si>
    <t>稲敷市</t>
  </si>
  <si>
    <t>口径別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</si>
  <si>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</si>
  <si>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</si>
  <si>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</si>
  <si>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</si>
  <si>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</si>
  <si>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</si>
  <si>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</si>
  <si>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</si>
  <si>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</si>
  <si>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</si>
  <si>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</si>
  <si>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</si>
  <si>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</si>
  <si>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</si>
  <si>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</si>
  <si>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</si>
  <si>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</si>
  <si>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</si>
  <si>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</si>
  <si>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</si>
  <si>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</si>
  <si>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</si>
  <si>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</si>
  <si>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</si>
  <si>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</si>
  <si>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</si>
  <si>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</si>
  <si>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</si>
  <si>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</si>
  <si>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</si>
  <si>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</si>
  <si>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</si>
  <si>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</si>
  <si>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</si>
  <si>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</si>
  <si>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</si>
  <si>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</si>
  <si>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</si>
  <si>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</si>
  <si>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</si>
  <si>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</si>
  <si>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</si>
  <si>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</si>
  <si>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</si>
  <si>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</si>
  <si>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</si>
  <si>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</si>
  <si>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</si>
  <si>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</si>
  <si>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</si>
  <si>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</si>
  <si>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</si>
  <si>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</si>
  <si>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</si>
  <si>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</si>
  <si>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</si>
  <si>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</si>
  <si>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</si>
  <si>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</si>
  <si>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</si>
  <si>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</si>
  <si>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</si>
  <si>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</si>
  <si>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</si>
  <si>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</si>
  <si>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</si>
  <si>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</si>
  <si>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</si>
  <si>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</si>
  <si>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</si>
  <si>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</si>
  <si>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</si>
  <si>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</si>
  <si>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</si>
  <si>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</si>
  <si>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</si>
  <si>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</si>
  <si>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</si>
  <si>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</si>
  <si>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</si>
  <si>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</si>
  <si>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</si>
  <si>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</si>
  <si>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</si>
  <si>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</si>
  <si>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利根町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</si>
  <si>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</si>
  <si>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</si>
  <si>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</si>
  <si>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</si>
  <si>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</si>
  <si>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</si>
  <si>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設　置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</si>
  <si>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</si>
  <si>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</si>
  <si>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</si>
  <si>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</si>
  <si>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</si>
  <si>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</si>
  <si>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</si>
  <si>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</si>
  <si>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</si>
  <si>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</si>
  <si>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</si>
  <si>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</si>
  <si>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</si>
  <si>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</si>
  <si>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</si>
  <si>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</si>
  <si>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</si>
  <si>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</si>
  <si>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</si>
  <si>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</si>
  <si>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</si>
  <si>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</si>
  <si>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</si>
  <si>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</si>
  <si>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</si>
  <si>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</si>
  <si>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</si>
  <si>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</si>
  <si>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</si>
  <si>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</si>
  <si>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</si>
  <si>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</si>
  <si>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</si>
  <si>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</si>
  <si>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</si>
  <si>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</si>
  <si>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</si>
  <si>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</si>
  <si>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</si>
  <si>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</si>
  <si>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</si>
  <si>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</si>
  <si>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</si>
  <si>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</si>
  <si>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</si>
  <si>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</si>
  <si>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</si>
  <si>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</si>
  <si>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</si>
  <si>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</si>
  <si>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</si>
  <si>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</si>
  <si>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</si>
  <si>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</si>
  <si>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</si>
  <si>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</si>
  <si>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</si>
  <si>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</si>
  <si>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</si>
  <si>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</si>
  <si>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</si>
  <si>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</si>
  <si>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</si>
  <si>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</si>
  <si>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</si>
  <si>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</si>
  <si>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</si>
  <si>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</si>
  <si>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</si>
  <si>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</si>
  <si>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</si>
  <si>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</si>
  <si>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</si>
  <si>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</si>
  <si>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</si>
  <si>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</si>
  <si>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</si>
  <si>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</si>
  <si>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</si>
  <si>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</si>
  <si>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</si>
  <si>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</si>
  <si>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</si>
  <si>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</si>
  <si>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</si>
  <si>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</si>
  <si>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</si>
  <si>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</si>
  <si>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</si>
  <si>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</si>
  <si>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</si>
  <si>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</si>
  <si>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</si>
  <si>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</si>
  <si>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</si>
  <si>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</si>
  <si>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</si>
  <si>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</si>
  <si>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</si>
  <si>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</si>
  <si>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</si>
  <si>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</si>
  <si>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</si>
  <si>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</si>
  <si>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</si>
  <si>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</si>
  <si>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</si>
  <si>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</si>
  <si>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</si>
  <si>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</si>
  <si>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</si>
  <si>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</si>
  <si>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</si>
  <si>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</si>
  <si>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</si>
  <si>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</si>
  <si>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</si>
  <si>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</si>
  <si>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</si>
  <si>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</si>
  <si>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</si>
  <si>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</si>
  <si>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</si>
  <si>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</si>
  <si>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</si>
  <si>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</si>
  <si>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</si>
  <si>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</si>
  <si>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</si>
  <si>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</si>
  <si>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</si>
  <si>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</si>
  <si>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</si>
  <si>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</si>
  <si>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</si>
  <si>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</si>
  <si>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</si>
  <si>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</si>
  <si>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</si>
  <si>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</si>
  <si>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</si>
  <si>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</si>
  <si>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</si>
  <si>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</si>
  <si>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</si>
  <si>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</si>
  <si>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</si>
  <si>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</si>
  <si>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</si>
  <si>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</si>
  <si>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</si>
  <si>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</si>
  <si>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</si>
  <si>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</si>
  <si>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</si>
  <si>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</si>
  <si>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</si>
  <si>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</si>
  <si>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</si>
  <si>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</si>
  <si>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</si>
  <si>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</si>
  <si>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</si>
  <si>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</si>
  <si>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</si>
  <si>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</si>
  <si>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</si>
  <si>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</si>
  <si>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</si>
  <si>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</si>
  <si>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</si>
  <si>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</si>
  <si>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</si>
  <si>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</si>
  <si>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</si>
  <si>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</si>
  <si>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</si>
  <si>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</si>
  <si>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</si>
  <si>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</si>
  <si>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</si>
  <si>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</si>
  <si>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</si>
  <si>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</si>
  <si>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</si>
  <si>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</si>
  <si>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</si>
  <si>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</si>
  <si>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</si>
  <si>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</si>
  <si>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</si>
  <si>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</si>
  <si>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</si>
  <si>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</si>
  <si>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</si>
  <si>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</si>
  <si>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</si>
  <si>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</si>
  <si>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</si>
  <si>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</si>
  <si>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</si>
  <si>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</si>
  <si>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</si>
  <si>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</si>
  <si>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</si>
  <si>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</si>
  <si>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</si>
  <si>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</si>
  <si>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</si>
  <si>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</si>
  <si>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</si>
  <si>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</si>
  <si>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</si>
  <si>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</si>
  <si>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</si>
  <si>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</si>
  <si>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</si>
  <si>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</si>
  <si>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</si>
  <si>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</si>
  <si>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</si>
  <si>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</si>
  <si>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</si>
  <si>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</si>
  <si>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</si>
  <si>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</si>
  <si>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</si>
  <si>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</si>
  <si>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</si>
  <si>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</si>
  <si>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</si>
  <si>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</si>
  <si>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</si>
  <si>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</si>
  <si>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</si>
  <si>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</si>
  <si>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</si>
  <si>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</si>
  <si>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</si>
  <si>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</si>
  <si>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</si>
  <si>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</si>
  <si>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</si>
  <si>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</si>
  <si>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</si>
  <si>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</si>
  <si>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</si>
  <si>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</si>
  <si>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</si>
  <si>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</si>
  <si>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</si>
  <si>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</si>
  <si>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</si>
  <si>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</si>
  <si>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</si>
  <si>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</si>
  <si>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</si>
  <si>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</si>
  <si>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</si>
  <si>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</si>
  <si>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</si>
  <si>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</si>
  <si>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</si>
  <si>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</si>
  <si>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</si>
  <si>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</si>
  <si>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</si>
  <si>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</si>
  <si>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</si>
  <si>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</si>
  <si>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</si>
  <si>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</si>
  <si>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</si>
  <si>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</si>
  <si>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</si>
  <si>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</si>
  <si>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</si>
  <si>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</si>
  <si>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</si>
  <si>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</si>
  <si>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</si>
  <si>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</si>
  <si>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</si>
  <si>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</si>
  <si>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</si>
  <si>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</si>
  <si>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</si>
  <si>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</si>
  <si>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</si>
  <si>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</si>
  <si>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</si>
  <si>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</si>
  <si>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</si>
  <si>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</si>
  <si>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</si>
  <si>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</si>
  <si>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</si>
  <si>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</si>
  <si>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</si>
  <si>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</si>
  <si>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</si>
  <si>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</si>
  <si>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</si>
  <si>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</si>
  <si>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</si>
  <si>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</si>
  <si>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</si>
  <si>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</si>
  <si>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</si>
  <si>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</si>
  <si>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</si>
  <si>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</si>
  <si>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</si>
  <si>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</si>
  <si>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</si>
  <si>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</si>
  <si>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</si>
  <si>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</si>
  <si>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</si>
  <si>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</si>
  <si>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</si>
  <si>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</si>
  <si>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</si>
  <si>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</si>
  <si>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</si>
  <si>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</si>
  <si>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</si>
  <si>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</si>
  <si>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</si>
  <si>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</si>
  <si>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</si>
  <si>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</si>
  <si>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</si>
  <si>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</si>
  <si>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</si>
  <si>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</si>
  <si>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</si>
  <si>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</si>
  <si>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</si>
  <si>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</si>
  <si>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</si>
  <si>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</si>
  <si>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</si>
  <si>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</si>
  <si>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</si>
  <si>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</si>
  <si>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</si>
  <si>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</si>
  <si>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</si>
  <si>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</si>
  <si>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</si>
  <si>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</si>
  <si>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</si>
  <si>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</si>
  <si>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</si>
  <si>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</si>
  <si>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</si>
  <si>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</si>
  <si>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</si>
  <si>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</si>
  <si>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</si>
  <si>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</si>
  <si>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</si>
  <si>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</si>
  <si>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</si>
  <si>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</si>
  <si>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</si>
  <si>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</si>
  <si>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</si>
  <si>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</si>
  <si>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</si>
  <si>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</si>
  <si>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</si>
  <si>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</si>
  <si>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</si>
  <si>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</si>
  <si>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</si>
  <si>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</si>
  <si>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</si>
  <si>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</si>
  <si>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</si>
  <si>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</si>
  <si>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</si>
  <si>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</si>
  <si>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</si>
  <si>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</si>
  <si>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</si>
  <si>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</si>
  <si>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</si>
  <si>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</si>
  <si>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</si>
  <si>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</si>
  <si>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</si>
  <si>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</si>
  <si>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</si>
  <si>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</si>
  <si>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</si>
  <si>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</si>
  <si>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</si>
  <si>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</si>
  <si>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</si>
  <si>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</si>
  <si>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</si>
  <si>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</si>
  <si>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</si>
  <si>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</si>
  <si>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</si>
  <si>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</si>
  <si>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</si>
  <si>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</si>
  <si>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</si>
  <si>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</si>
  <si>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</si>
  <si>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</si>
  <si>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</si>
  <si>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</si>
  <si>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</si>
  <si>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</si>
  <si>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</si>
  <si>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</si>
  <si>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</si>
  <si>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</si>
  <si>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</si>
  <si>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</si>
  <si>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</si>
  <si>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</si>
  <si>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</si>
  <si>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</si>
  <si>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</si>
  <si>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</si>
  <si>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</si>
  <si>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</si>
  <si>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</si>
  <si>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</si>
  <si>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</si>
  <si>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</si>
  <si>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</si>
  <si>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</si>
  <si>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</si>
  <si>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</si>
  <si>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2年</t>
  </si>
  <si>
    <t>2年3月</t>
  </si>
  <si>
    <t>9年</t>
  </si>
  <si>
    <t>5年</t>
  </si>
  <si>
    <t>6年</t>
  </si>
  <si>
    <t>7年3月</t>
  </si>
  <si>
    <t>8年</t>
  </si>
  <si>
    <t>8年10月</t>
  </si>
  <si>
    <t>5年7月</t>
  </si>
  <si>
    <t>3年</t>
  </si>
  <si>
    <t>7年11月</t>
  </si>
  <si>
    <t>8年6月</t>
  </si>
  <si>
    <t>4年</t>
  </si>
  <si>
    <t>7年7月</t>
  </si>
  <si>
    <t>11年2月</t>
  </si>
  <si>
    <t>7年</t>
  </si>
  <si>
    <t>11年7月</t>
  </si>
  <si>
    <t>10年</t>
  </si>
  <si>
    <t>11年1月</t>
  </si>
  <si>
    <t>1年9月</t>
  </si>
  <si>
    <t>1年</t>
  </si>
  <si>
    <t>６．当年度同意等債で未借入又は未発行の額</t>
  </si>
  <si>
    <t>経常費用―（受託工事費＋附帯事業費＋材料及び不用品売却原価）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</si>
  <si>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</si>
  <si>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</si>
  <si>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</si>
  <si>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</si>
  <si>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</si>
  <si>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</si>
  <si>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</si>
  <si>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</si>
  <si>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</si>
  <si>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</si>
  <si>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</si>
  <si>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</si>
  <si>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</si>
  <si>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</si>
  <si>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</si>
  <si>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</si>
  <si>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</si>
  <si>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</si>
  <si>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</si>
  <si>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</si>
  <si>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</si>
  <si>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</si>
  <si>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</si>
  <si>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</si>
  <si>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</si>
  <si>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</si>
  <si>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</si>
  <si>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</si>
  <si>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</si>
  <si>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</si>
  <si>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</si>
  <si>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</si>
  <si>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</si>
  <si>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</si>
  <si>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</si>
  <si>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</si>
  <si>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</si>
  <si>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</si>
  <si>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1.2.4</t>
  </si>
  <si>
    <t>4.5</t>
  </si>
  <si>
    <t>1.4.5</t>
  </si>
  <si>
    <t>2</t>
  </si>
  <si>
    <t>1.2</t>
  </si>
  <si>
    <t>1.5</t>
  </si>
  <si>
    <t>5</t>
  </si>
  <si>
    <t>4.5.6</t>
  </si>
  <si>
    <t>1.4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</si>
  <si>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</si>
  <si>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</si>
  <si>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</si>
  <si>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</si>
  <si>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</si>
  <si>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4.5</t>
  </si>
  <si>
    <t>4年11月</t>
  </si>
  <si>
    <t>（１）企業債利息</t>
  </si>
  <si>
    <t>（２）一時借入金利息</t>
  </si>
  <si>
    <t>（３）他会計借入金等利息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</si>
  <si>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</si>
  <si>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</si>
  <si>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</si>
  <si>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</si>
  <si>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</si>
  <si>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</si>
  <si>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</si>
  <si>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</si>
  <si>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</si>
  <si>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</si>
  <si>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</si>
  <si>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（２）地方公共団体金融機構</t>
  </si>
  <si>
    <t>7年11月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</si>
  <si>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</si>
  <si>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</si>
  <si>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</si>
  <si>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</si>
  <si>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</si>
  <si>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</si>
  <si>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</si>
  <si>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</si>
  <si>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</si>
  <si>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</si>
  <si>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</si>
  <si>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</si>
  <si>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</si>
  <si>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</si>
  <si>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</si>
  <si>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</si>
  <si>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</si>
  <si>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</si>
  <si>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</si>
  <si>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</si>
  <si>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</si>
  <si>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</si>
  <si>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</si>
  <si>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</si>
  <si>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</si>
  <si>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</si>
  <si>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</si>
  <si>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</si>
  <si>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</si>
  <si>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　要する経費</t>
  </si>
  <si>
    <t>4.5</t>
  </si>
  <si>
    <t>1.4.5</t>
  </si>
  <si>
    <t>1.2.4</t>
  </si>
  <si>
    <t>1.2.4.5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</si>
  <si>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</si>
  <si>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</si>
  <si>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</si>
  <si>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</si>
  <si>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</si>
  <si>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</si>
  <si>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CSV</t>
  </si>
  <si>
    <t>13年</t>
  </si>
  <si>
    <t>6年2月</t>
  </si>
  <si>
    <t>地方債現在高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</si>
  <si>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</si>
  <si>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</si>
  <si>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</si>
  <si>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</si>
  <si>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</si>
  <si>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</si>
  <si>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</si>
  <si>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（ソ）児童手当及び子ども手当に要する経費</t>
  </si>
  <si>
    <t>（タ）臨時財政特例債等の償還
　　に要する経費（支払利息分）</t>
  </si>
  <si>
    <t>（チ）災害復旧費</t>
  </si>
  <si>
    <t>（ツ）その他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</si>
  <si>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</si>
  <si>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</si>
  <si>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</si>
  <si>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</si>
  <si>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</si>
  <si>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</si>
  <si>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</si>
  <si>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</si>
  <si>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14年</t>
  </si>
  <si>
    <t>設　置</t>
  </si>
  <si>
    <t>4年9月</t>
  </si>
  <si>
    <t>（４）一日平均配水量　（Ｅ）／366日        （ｍ3）</t>
  </si>
  <si>
    <t>（７）一人一日平均有収水量　（Ｆ）／366日／（Ｃ）  　（㍑）</t>
  </si>
  <si>
    <t>（ｍ3／万円）</t>
  </si>
  <si>
    <t>※四捨五入の関係で，構成費の合計が１００％にならない場合がある。</t>
  </si>
  <si>
    <t>企業債現在高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</si>
</sst>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11"/>
      <color indexed="18"/>
      <name val="ＭＳ Ｐゴシック"/>
      <family val="3"/>
    </font>
    <font>
      <sz val="11"/>
      <color indexed="6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59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left" vertical="center" shrinkToFit="1"/>
    </xf>
    <xf numFmtId="177" fontId="3" fillId="34" borderId="15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30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4" fillId="0" borderId="31" xfId="49" applyNumberFormat="1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vertical="center"/>
    </xf>
    <xf numFmtId="191" fontId="2" fillId="0" borderId="28" xfId="49" applyNumberFormat="1" applyFont="1" applyFill="1" applyBorder="1" applyAlignment="1">
      <alignment vertical="center"/>
    </xf>
    <xf numFmtId="189" fontId="2" fillId="0" borderId="28" xfId="49" applyNumberFormat="1" applyFont="1" applyFill="1" applyBorder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38" fontId="4" fillId="0" borderId="32" xfId="49" applyFont="1" applyFill="1" applyBorder="1" applyAlignment="1">
      <alignment horizontal="center" vertical="center"/>
    </xf>
    <xf numFmtId="193" fontId="3" fillId="0" borderId="28" xfId="49" applyNumberFormat="1" applyFont="1" applyBorder="1" applyAlignment="1">
      <alignment vertical="center"/>
    </xf>
    <xf numFmtId="193" fontId="3" fillId="0" borderId="33" xfId="49" applyNumberFormat="1" applyFont="1" applyFill="1" applyBorder="1" applyAlignment="1">
      <alignment vertical="center"/>
    </xf>
    <xf numFmtId="193" fontId="3" fillId="0" borderId="34" xfId="49" applyNumberFormat="1" applyFont="1" applyFill="1" applyBorder="1" applyAlignment="1">
      <alignment vertical="center"/>
    </xf>
    <xf numFmtId="193" fontId="3" fillId="0" borderId="35" xfId="49" applyNumberFormat="1" applyFont="1" applyFill="1" applyBorder="1" applyAlignment="1">
      <alignment horizontal="center" vertical="center"/>
    </xf>
    <xf numFmtId="193" fontId="3" fillId="0" borderId="32" xfId="0" applyNumberFormat="1" applyFont="1" applyFill="1" applyBorder="1" applyAlignment="1">
      <alignment horizontal="center" vertical="center"/>
    </xf>
    <xf numFmtId="193" fontId="3" fillId="0" borderId="32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8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193" fontId="4" fillId="0" borderId="37" xfId="49" applyNumberFormat="1" applyFont="1" applyBorder="1" applyAlignment="1">
      <alignment horizontal="center" vertical="center" shrinkToFit="1"/>
    </xf>
    <xf numFmtId="193" fontId="4" fillId="0" borderId="38" xfId="49" applyNumberFormat="1" applyFont="1" applyBorder="1" applyAlignment="1">
      <alignment horizontal="center" vertical="center" shrinkToFit="1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43" xfId="49" applyNumberFormat="1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9" xfId="49" applyFont="1" applyFill="1" applyBorder="1" applyAlignment="1">
      <alignment horizontal="center" vertical="center"/>
    </xf>
    <xf numFmtId="49" fontId="4" fillId="0" borderId="43" xfId="49" applyNumberFormat="1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horizontal="center" vertical="center" shrinkToFit="1"/>
    </xf>
    <xf numFmtId="190" fontId="4" fillId="0" borderId="32" xfId="0" applyNumberFormat="1" applyFont="1" applyFill="1" applyBorder="1" applyAlignment="1">
      <alignment horizontal="center" vertical="center" shrinkToFit="1"/>
    </xf>
    <xf numFmtId="190" fontId="4" fillId="0" borderId="49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43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49" fontId="3" fillId="0" borderId="30" xfId="49" applyNumberFormat="1" applyFont="1" applyFill="1" applyBorder="1" applyAlignment="1">
      <alignment horizontal="left" vertical="center"/>
    </xf>
    <xf numFmtId="49" fontId="3" fillId="0" borderId="47" xfId="49" applyNumberFormat="1" applyFont="1" applyFill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38" fontId="3" fillId="0" borderId="35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58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49" fontId="3" fillId="0" borderId="39" xfId="49" applyNumberFormat="1" applyFont="1" applyFill="1" applyBorder="1" applyAlignment="1">
      <alignment horizontal="right" vertical="center"/>
    </xf>
    <xf numFmtId="49" fontId="3" fillId="0" borderId="48" xfId="49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190" fontId="3" fillId="0" borderId="6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left"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49" fontId="3" fillId="0" borderId="70" xfId="0" applyNumberFormat="1" applyFont="1" applyFill="1" applyBorder="1" applyAlignment="1">
      <alignment horizontal="left" vertical="center"/>
    </xf>
    <xf numFmtId="38" fontId="3" fillId="0" borderId="71" xfId="49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left" vertical="center"/>
    </xf>
    <xf numFmtId="38" fontId="3" fillId="0" borderId="73" xfId="49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3" fillId="0" borderId="75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0" borderId="54" xfId="0" applyNumberFormat="1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77" xfId="0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9" xfId="0" applyNumberFormat="1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81" xfId="0" applyNumberFormat="1" applyFont="1" applyFill="1" applyBorder="1" applyAlignment="1">
      <alignment vertical="center"/>
    </xf>
    <xf numFmtId="49" fontId="3" fillId="0" borderId="82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11" fillId="0" borderId="0" xfId="49" applyFont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193" fontId="3" fillId="0" borderId="87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88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7" fontId="11" fillId="0" borderId="0" xfId="49" applyNumberFormat="1" applyFont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34" borderId="15" xfId="49" applyNumberFormat="1" applyFont="1" applyFill="1" applyBorder="1" applyAlignment="1">
      <alignment vertical="center"/>
    </xf>
    <xf numFmtId="177" fontId="6" fillId="0" borderId="99" xfId="49" applyNumberFormat="1" applyFont="1" applyBorder="1" applyAlignment="1">
      <alignment horizontal="center" vertical="center" shrinkToFit="1"/>
    </xf>
    <xf numFmtId="177" fontId="3" fillId="0" borderId="89" xfId="49" applyNumberFormat="1" applyFont="1" applyBorder="1" applyAlignment="1">
      <alignment horizontal="center" vertical="center" shrinkToFit="1"/>
    </xf>
    <xf numFmtId="177" fontId="6" fillId="0" borderId="99" xfId="49" applyNumberFormat="1" applyFont="1" applyBorder="1" applyAlignment="1">
      <alignment horizontal="left" vertical="center" shrinkToFit="1"/>
    </xf>
    <xf numFmtId="177" fontId="3" fillId="34" borderId="99" xfId="49" applyNumberFormat="1" applyFont="1" applyFill="1" applyBorder="1" applyAlignment="1">
      <alignment horizontal="center" vertical="center" shrinkToFit="1"/>
    </xf>
    <xf numFmtId="177" fontId="6" fillId="0" borderId="100" xfId="49" applyNumberFormat="1" applyFont="1" applyBorder="1" applyAlignment="1">
      <alignment horizontal="center" vertical="center" shrinkToFit="1"/>
    </xf>
    <xf numFmtId="177" fontId="6" fillId="0" borderId="101" xfId="49" applyNumberFormat="1" applyFont="1" applyBorder="1" applyAlignment="1">
      <alignment horizontal="center" vertical="center" shrinkToFit="1"/>
    </xf>
    <xf numFmtId="177" fontId="3" fillId="0" borderId="102" xfId="49" applyNumberFormat="1" applyFont="1" applyBorder="1" applyAlignment="1">
      <alignment vertical="center"/>
    </xf>
    <xf numFmtId="177" fontId="3" fillId="0" borderId="103" xfId="49" applyNumberFormat="1" applyFont="1" applyBorder="1" applyAlignment="1">
      <alignment horizontal="right" vertical="center"/>
    </xf>
    <xf numFmtId="177" fontId="3" fillId="0" borderId="104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103" xfId="49" applyNumberFormat="1" applyFont="1" applyBorder="1" applyAlignment="1">
      <alignment vertical="center"/>
    </xf>
    <xf numFmtId="177" fontId="6" fillId="0" borderId="104" xfId="49" applyNumberFormat="1" applyFont="1" applyBorder="1" applyAlignment="1">
      <alignment horizontal="center" vertical="center" shrinkToFit="1"/>
    </xf>
    <xf numFmtId="177" fontId="3" fillId="0" borderId="105" xfId="49" applyNumberFormat="1" applyFont="1" applyBorder="1" applyAlignment="1">
      <alignment horizontal="right" vertical="center"/>
    </xf>
    <xf numFmtId="177" fontId="3" fillId="0" borderId="106" xfId="49" applyNumberFormat="1" applyFont="1" applyBorder="1" applyAlignment="1">
      <alignment horizontal="center" vertical="center" shrinkToFit="1"/>
    </xf>
    <xf numFmtId="177" fontId="3" fillId="0" borderId="107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9" xfId="49" applyNumberFormat="1" applyFont="1" applyBorder="1" applyAlignment="1">
      <alignment horizontal="right" vertical="center"/>
    </xf>
    <xf numFmtId="177" fontId="3" fillId="0" borderId="29" xfId="49" applyNumberFormat="1" applyFont="1" applyBorder="1" applyAlignment="1">
      <alignment vertical="center"/>
    </xf>
    <xf numFmtId="177" fontId="4" fillId="0" borderId="44" xfId="49" applyNumberFormat="1" applyFont="1" applyBorder="1" applyAlignment="1">
      <alignment horizontal="center" vertical="center"/>
    </xf>
    <xf numFmtId="177" fontId="3" fillId="0" borderId="28" xfId="49" applyNumberFormat="1" applyFont="1" applyBorder="1" applyAlignment="1">
      <alignment vertical="center"/>
    </xf>
    <xf numFmtId="177" fontId="3" fillId="0" borderId="40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center" vertical="center"/>
    </xf>
    <xf numFmtId="177" fontId="3" fillId="34" borderId="40" xfId="49" applyNumberFormat="1" applyFont="1" applyFill="1" applyBorder="1" applyAlignment="1">
      <alignment vertical="center"/>
    </xf>
    <xf numFmtId="177" fontId="4" fillId="34" borderId="34" xfId="49" applyNumberFormat="1" applyFont="1" applyFill="1" applyBorder="1" applyAlignment="1">
      <alignment horizontal="center" vertical="center"/>
    </xf>
    <xf numFmtId="177" fontId="4" fillId="0" borderId="108" xfId="49" applyNumberFormat="1" applyFont="1" applyBorder="1" applyAlignment="1">
      <alignment horizontal="center" vertical="center"/>
    </xf>
    <xf numFmtId="177" fontId="4" fillId="0" borderId="45" xfId="49" applyNumberFormat="1" applyFont="1" applyBorder="1" applyAlignment="1">
      <alignment horizontal="center" vertical="center"/>
    </xf>
    <xf numFmtId="177" fontId="4" fillId="0" borderId="109" xfId="49" applyNumberFormat="1" applyFont="1" applyBorder="1" applyAlignment="1">
      <alignment horizontal="center" vertical="center"/>
    </xf>
    <xf numFmtId="177" fontId="3" fillId="0" borderId="30" xfId="49" applyNumberFormat="1" applyFont="1" applyBorder="1" applyAlignment="1">
      <alignment vertical="center"/>
    </xf>
    <xf numFmtId="177" fontId="3" fillId="0" borderId="47" xfId="49" applyNumberFormat="1" applyFont="1" applyBorder="1" applyAlignment="1">
      <alignment horizontal="center" vertical="center" shrinkToFit="1"/>
    </xf>
    <xf numFmtId="177" fontId="4" fillId="0" borderId="48" xfId="49" applyNumberFormat="1" applyFont="1" applyBorder="1" applyAlignment="1">
      <alignment horizontal="center" vertical="center"/>
    </xf>
    <xf numFmtId="49" fontId="3" fillId="0" borderId="110" xfId="49" applyNumberFormat="1" applyFont="1" applyFill="1" applyBorder="1" applyAlignment="1">
      <alignment horizontal="center" vertical="center" shrinkToFit="1"/>
    </xf>
    <xf numFmtId="49" fontId="3" fillId="0" borderId="43" xfId="49" applyNumberFormat="1" applyFont="1" applyFill="1" applyBorder="1" applyAlignment="1">
      <alignment horizontal="center" vertical="center" shrinkToFit="1"/>
    </xf>
    <xf numFmtId="49" fontId="3" fillId="0" borderId="39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Border="1" applyAlignment="1">
      <alignment vertical="center"/>
    </xf>
    <xf numFmtId="177" fontId="3" fillId="0" borderId="47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60" xfId="0" applyNumberFormat="1" applyFont="1" applyFill="1" applyBorder="1" applyAlignment="1">
      <alignment horizontal="center" vertical="center" shrinkToFit="1"/>
    </xf>
    <xf numFmtId="177" fontId="3" fillId="0" borderId="111" xfId="49" applyNumberFormat="1" applyFont="1" applyBorder="1" applyAlignment="1">
      <alignment vertical="center"/>
    </xf>
    <xf numFmtId="177" fontId="3" fillId="0" borderId="112" xfId="49" applyNumberFormat="1" applyFont="1" applyBorder="1" applyAlignment="1">
      <alignment horizontal="right" vertical="center"/>
    </xf>
    <xf numFmtId="177" fontId="3" fillId="34" borderId="111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9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60" xfId="49" applyNumberFormat="1" applyFont="1" applyFill="1" applyBorder="1" applyAlignment="1">
      <alignment horizontal="center" vertical="center" shrinkToFit="1"/>
    </xf>
    <xf numFmtId="177" fontId="3" fillId="0" borderId="113" xfId="49" applyNumberFormat="1" applyFont="1" applyBorder="1" applyAlignment="1">
      <alignment vertical="center"/>
    </xf>
    <xf numFmtId="190" fontId="3" fillId="0" borderId="32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14" xfId="0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Border="1" applyAlignment="1">
      <alignment vertical="center"/>
    </xf>
    <xf numFmtId="38" fontId="3" fillId="0" borderId="38" xfId="49" applyFont="1" applyFill="1" applyBorder="1" applyAlignment="1">
      <alignment horizontal="center" vertical="center" shrinkToFit="1"/>
    </xf>
    <xf numFmtId="38" fontId="3" fillId="0" borderId="35" xfId="49" applyFont="1" applyFill="1" applyBorder="1" applyAlignment="1">
      <alignment horizontal="center" vertical="center" shrinkToFit="1"/>
    </xf>
    <xf numFmtId="38" fontId="3" fillId="0" borderId="114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9" xfId="49" applyNumberFormat="1" applyFont="1" applyBorder="1" applyAlignment="1">
      <alignment horizontal="right" vertical="center"/>
    </xf>
    <xf numFmtId="38" fontId="3" fillId="0" borderId="29" xfId="49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7" fontId="3" fillId="0" borderId="29" xfId="49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86" fontId="3" fillId="0" borderId="28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47" xfId="49" applyFont="1" applyBorder="1" applyAlignment="1">
      <alignment vertical="center"/>
    </xf>
    <xf numFmtId="38" fontId="3" fillId="0" borderId="47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7" fontId="3" fillId="0" borderId="89" xfId="49" applyNumberFormat="1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177" fontId="6" fillId="0" borderId="99" xfId="49" applyNumberFormat="1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4" fillId="0" borderId="124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126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 shrinkToFit="1"/>
    </xf>
    <xf numFmtId="38" fontId="4" fillId="0" borderId="45" xfId="49" applyFont="1" applyFill="1" applyBorder="1" applyAlignment="1">
      <alignment vertical="center" shrinkToFit="1"/>
    </xf>
    <xf numFmtId="38" fontId="4" fillId="0" borderId="128" xfId="49" applyFont="1" applyFill="1" applyBorder="1" applyAlignment="1">
      <alignment vertical="center"/>
    </xf>
    <xf numFmtId="38" fontId="4" fillId="0" borderId="129" xfId="49" applyFont="1" applyFill="1" applyBorder="1" applyAlignment="1">
      <alignment vertical="center"/>
    </xf>
    <xf numFmtId="38" fontId="4" fillId="0" borderId="130" xfId="49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4" fillId="0" borderId="133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38" fontId="3" fillId="0" borderId="12" xfId="49" applyFont="1" applyFill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38" fontId="4" fillId="0" borderId="48" xfId="49" applyFont="1" applyFill="1" applyBorder="1" applyAlignment="1">
      <alignment horizontal="center" vertical="center" shrinkToFit="1"/>
    </xf>
    <xf numFmtId="38" fontId="3" fillId="0" borderId="134" xfId="49" applyFont="1" applyBorder="1" applyAlignment="1">
      <alignment vertical="center"/>
    </xf>
    <xf numFmtId="38" fontId="2" fillId="0" borderId="88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38" fontId="3" fillId="0" borderId="136" xfId="49" applyFont="1" applyFill="1" applyBorder="1" applyAlignment="1">
      <alignment vertical="center"/>
    </xf>
    <xf numFmtId="38" fontId="3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100" xfId="49" applyFont="1" applyBorder="1" applyAlignment="1">
      <alignment vertical="center"/>
    </xf>
    <xf numFmtId="38" fontId="3" fillId="0" borderId="139" xfId="49" applyFont="1" applyFill="1" applyBorder="1" applyAlignment="1">
      <alignment vertical="center"/>
    </xf>
    <xf numFmtId="38" fontId="3" fillId="0" borderId="89" xfId="49" applyFont="1" applyBorder="1" applyAlignment="1">
      <alignment vertical="center"/>
    </xf>
    <xf numFmtId="38" fontId="3" fillId="0" borderId="112" xfId="49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0" borderId="52" xfId="0" applyNumberFormat="1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27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78" xfId="0" applyNumberFormat="1" applyFont="1" applyFill="1" applyBorder="1" applyAlignment="1">
      <alignment vertical="center"/>
    </xf>
    <xf numFmtId="38" fontId="3" fillId="0" borderId="80" xfId="0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 shrinkToFit="1"/>
    </xf>
    <xf numFmtId="38" fontId="3" fillId="0" borderId="127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38" fontId="2" fillId="0" borderId="89" xfId="49" applyFont="1" applyFill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2" fillId="0" borderId="144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3" fillId="0" borderId="146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190" fontId="3" fillId="0" borderId="43" xfId="0" applyNumberFormat="1" applyFont="1" applyFill="1" applyBorder="1" applyAlignment="1">
      <alignment horizontal="center" vertical="center" shrinkToFit="1"/>
    </xf>
    <xf numFmtId="190" fontId="3" fillId="0" borderId="35" xfId="0" applyNumberFormat="1" applyFont="1" applyFill="1" applyBorder="1" applyAlignment="1">
      <alignment horizontal="center" vertical="center" shrinkToFit="1"/>
    </xf>
    <xf numFmtId="38" fontId="3" fillId="0" borderId="147" xfId="49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44" xfId="0" applyNumberFormat="1" applyFont="1" applyFill="1" applyBorder="1" applyAlignment="1">
      <alignment horizontal="left" vertical="center"/>
    </xf>
    <xf numFmtId="49" fontId="3" fillId="0" borderId="90" xfId="0" applyNumberFormat="1" applyFont="1" applyFill="1" applyBorder="1" applyAlignment="1">
      <alignment horizontal="left" vertical="center"/>
    </xf>
    <xf numFmtId="49" fontId="3" fillId="0" borderId="91" xfId="0" applyNumberFormat="1" applyFont="1" applyFill="1" applyBorder="1" applyAlignment="1">
      <alignment horizontal="left" vertical="center"/>
    </xf>
    <xf numFmtId="38" fontId="3" fillId="0" borderId="39" xfId="49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4" fillId="0" borderId="98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96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78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3" fillId="0" borderId="98" xfId="49" applyFont="1" applyBorder="1" applyAlignment="1">
      <alignment/>
    </xf>
    <xf numFmtId="38" fontId="3" fillId="0" borderId="62" xfId="49" applyFont="1" applyBorder="1" applyAlignment="1">
      <alignment/>
    </xf>
    <xf numFmtId="38" fontId="3" fillId="0" borderId="76" xfId="49" applyFont="1" applyBorder="1" applyAlignment="1">
      <alignment/>
    </xf>
    <xf numFmtId="38" fontId="3" fillId="0" borderId="148" xfId="49" applyFont="1" applyBorder="1" applyAlignment="1">
      <alignment/>
    </xf>
    <xf numFmtId="38" fontId="3" fillId="0" borderId="149" xfId="49" applyFont="1" applyBorder="1" applyAlignment="1">
      <alignment/>
    </xf>
    <xf numFmtId="38" fontId="3" fillId="0" borderId="150" xfId="49" applyFont="1" applyBorder="1" applyAlignment="1">
      <alignment/>
    </xf>
    <xf numFmtId="177" fontId="3" fillId="0" borderId="0" xfId="49" applyNumberFormat="1" applyFont="1" applyFill="1" applyBorder="1" applyAlignment="1">
      <alignment vertical="center"/>
    </xf>
    <xf numFmtId="49" fontId="4" fillId="0" borderId="110" xfId="49" applyNumberFormat="1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154" xfId="49" applyFont="1" applyFill="1" applyBorder="1" applyAlignment="1">
      <alignment vertical="center"/>
    </xf>
    <xf numFmtId="38" fontId="4" fillId="0" borderId="155" xfId="49" applyFont="1" applyFill="1" applyBorder="1" applyAlignment="1">
      <alignment vertical="center"/>
    </xf>
    <xf numFmtId="49" fontId="3" fillId="0" borderId="35" xfId="49" applyNumberFormat="1" applyFont="1" applyFill="1" applyBorder="1" applyAlignment="1">
      <alignment horizontal="left" vertical="center"/>
    </xf>
    <xf numFmtId="190" fontId="3" fillId="0" borderId="32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vertical="center"/>
    </xf>
    <xf numFmtId="190" fontId="3" fillId="0" borderId="114" xfId="0" applyNumberFormat="1" applyFont="1" applyFill="1" applyBorder="1" applyAlignment="1">
      <alignment horizontal="center" vertical="center"/>
    </xf>
    <xf numFmtId="38" fontId="4" fillId="0" borderId="128" xfId="49" applyFont="1" applyBorder="1" applyAlignment="1">
      <alignment vertical="center"/>
    </xf>
    <xf numFmtId="38" fontId="4" fillId="0" borderId="129" xfId="49" applyFont="1" applyBorder="1" applyAlignment="1">
      <alignment vertical="center"/>
    </xf>
    <xf numFmtId="38" fontId="4" fillId="0" borderId="127" xfId="49" applyFont="1" applyBorder="1" applyAlignment="1">
      <alignment vertical="center"/>
    </xf>
    <xf numFmtId="3" fontId="4" fillId="0" borderId="130" xfId="0" applyNumberFormat="1" applyFont="1" applyBorder="1" applyAlignment="1">
      <alignment vertical="center"/>
    </xf>
    <xf numFmtId="49" fontId="4" fillId="0" borderId="110" xfId="49" applyNumberFormat="1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3" fontId="0" fillId="0" borderId="151" xfId="0" applyNumberFormat="1" applyFont="1" applyBorder="1" applyAlignment="1">
      <alignment vertical="center"/>
    </xf>
    <xf numFmtId="193" fontId="11" fillId="0" borderId="47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30" xfId="49" applyNumberFormat="1" applyFont="1" applyBorder="1" applyAlignment="1">
      <alignment horizontal="center" vertical="center" shrinkToFit="1"/>
    </xf>
    <xf numFmtId="193" fontId="4" fillId="0" borderId="47" xfId="49" applyNumberFormat="1" applyFont="1" applyBorder="1" applyAlignment="1">
      <alignment horizontal="center" vertical="center" shrinkToFit="1"/>
    </xf>
    <xf numFmtId="193" fontId="3" fillId="0" borderId="41" xfId="49" applyNumberFormat="1" applyFont="1" applyFill="1" applyBorder="1" applyAlignment="1">
      <alignment vertical="center"/>
    </xf>
    <xf numFmtId="193" fontId="3" fillId="0" borderId="40" xfId="49" applyNumberFormat="1" applyFont="1" applyFill="1" applyBorder="1" applyAlignment="1">
      <alignment vertical="center"/>
    </xf>
    <xf numFmtId="193" fontId="3" fillId="0" borderId="43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49" xfId="0" applyNumberFormat="1" applyFont="1" applyFill="1" applyBorder="1" applyAlignment="1">
      <alignment horizontal="center" vertical="center"/>
    </xf>
    <xf numFmtId="38" fontId="2" fillId="0" borderId="90" xfId="49" applyFont="1" applyFill="1" applyBorder="1" applyAlignment="1">
      <alignment vertical="center"/>
    </xf>
    <xf numFmtId="191" fontId="2" fillId="0" borderId="90" xfId="49" applyNumberFormat="1" applyFont="1" applyFill="1" applyBorder="1" applyAlignment="1">
      <alignment vertical="center"/>
    </xf>
    <xf numFmtId="189" fontId="2" fillId="0" borderId="90" xfId="49" applyNumberFormat="1" applyFont="1" applyFill="1" applyBorder="1" applyAlignment="1">
      <alignment vertical="center"/>
    </xf>
    <xf numFmtId="0" fontId="2" fillId="0" borderId="90" xfId="49" applyNumberFormat="1" applyFont="1" applyFill="1" applyBorder="1" applyAlignment="1">
      <alignment vertical="center"/>
    </xf>
    <xf numFmtId="193" fontId="4" fillId="0" borderId="156" xfId="49" applyNumberFormat="1" applyFont="1" applyBorder="1" applyAlignment="1">
      <alignment horizontal="center" vertical="center" shrinkToFit="1"/>
    </xf>
    <xf numFmtId="193" fontId="4" fillId="0" borderId="157" xfId="49" applyNumberFormat="1" applyFont="1" applyBorder="1" applyAlignment="1">
      <alignment horizontal="center" vertical="center" shrinkToFit="1"/>
    </xf>
    <xf numFmtId="193" fontId="4" fillId="0" borderId="32" xfId="49" applyNumberFormat="1" applyFont="1" applyBorder="1" applyAlignment="1">
      <alignment horizontal="center" vertical="center" shrinkToFit="1"/>
    </xf>
    <xf numFmtId="193" fontId="4" fillId="0" borderId="114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58" xfId="49" applyNumberFormat="1" applyFont="1" applyBorder="1" applyAlignment="1">
      <alignment horizontal="center" vertical="center" shrinkToFit="1"/>
    </xf>
    <xf numFmtId="196" fontId="4" fillId="0" borderId="32" xfId="49" applyNumberFormat="1" applyFont="1" applyBorder="1" applyAlignment="1">
      <alignment horizontal="center" vertical="center" shrinkToFit="1"/>
    </xf>
    <xf numFmtId="209" fontId="3" fillId="0" borderId="96" xfId="0" applyNumberFormat="1" applyFont="1" applyFill="1" applyBorder="1" applyAlignment="1">
      <alignment/>
    </xf>
    <xf numFmtId="209" fontId="3" fillId="0" borderId="65" xfId="0" applyNumberFormat="1" applyFont="1" applyFill="1" applyBorder="1" applyAlignment="1">
      <alignment/>
    </xf>
    <xf numFmtId="209" fontId="3" fillId="0" borderId="38" xfId="0" applyNumberFormat="1" applyFont="1" applyFill="1" applyBorder="1" applyAlignment="1">
      <alignment/>
    </xf>
    <xf numFmtId="209" fontId="3" fillId="0" borderId="32" xfId="0" applyNumberFormat="1" applyFont="1" applyFill="1" applyBorder="1" applyAlignment="1">
      <alignment/>
    </xf>
    <xf numFmtId="209" fontId="3" fillId="0" borderId="87" xfId="0" applyNumberFormat="1" applyFont="1" applyFill="1" applyBorder="1" applyAlignment="1">
      <alignment/>
    </xf>
    <xf numFmtId="204" fontId="11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horizontal="right" vertical="center"/>
    </xf>
    <xf numFmtId="204" fontId="4" fillId="0" borderId="43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49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vertical="center"/>
    </xf>
    <xf numFmtId="204" fontId="4" fillId="0" borderId="47" xfId="49" applyNumberFormat="1" applyFont="1" applyFill="1" applyBorder="1" applyAlignment="1">
      <alignment vertical="center"/>
    </xf>
    <xf numFmtId="204" fontId="4" fillId="0" borderId="48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horizontal="center" vertical="center"/>
    </xf>
    <xf numFmtId="204" fontId="4" fillId="0" borderId="32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8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34" xfId="49" applyNumberFormat="1" applyFont="1" applyFill="1" applyBorder="1" applyAlignment="1">
      <alignment vertical="center"/>
    </xf>
    <xf numFmtId="204" fontId="4" fillId="0" borderId="90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40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94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93" xfId="49" applyNumberFormat="1" applyFont="1" applyFill="1" applyBorder="1" applyAlignment="1">
      <alignment vertical="center"/>
    </xf>
    <xf numFmtId="204" fontId="4" fillId="0" borderId="92" xfId="49" applyNumberFormat="1" applyFont="1" applyFill="1" applyBorder="1" applyAlignment="1">
      <alignment vertical="center"/>
    </xf>
    <xf numFmtId="204" fontId="4" fillId="0" borderId="41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3" xfId="49" applyNumberFormat="1" applyFont="1" applyFill="1" applyBorder="1" applyAlignment="1">
      <alignment vertical="center"/>
    </xf>
    <xf numFmtId="204" fontId="4" fillId="0" borderId="88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91" xfId="49" applyNumberFormat="1" applyFont="1" applyFill="1" applyBorder="1" applyAlignment="1">
      <alignment vertical="center"/>
    </xf>
    <xf numFmtId="204" fontId="4" fillId="0" borderId="104" xfId="49" applyNumberFormat="1" applyFont="1" applyFill="1" applyBorder="1" applyAlignment="1">
      <alignment vertical="center"/>
    </xf>
    <xf numFmtId="204" fontId="4" fillId="0" borderId="72" xfId="49" applyNumberFormat="1" applyFont="1" applyFill="1" applyBorder="1" applyAlignment="1">
      <alignment vertical="center"/>
    </xf>
    <xf numFmtId="204" fontId="4" fillId="0" borderId="89" xfId="49" applyNumberFormat="1" applyFont="1" applyFill="1" applyBorder="1" applyAlignment="1">
      <alignment vertical="center"/>
    </xf>
    <xf numFmtId="204" fontId="4" fillId="0" borderId="74" xfId="49" applyNumberFormat="1" applyFont="1" applyFill="1" applyBorder="1" applyAlignment="1">
      <alignment vertical="center"/>
    </xf>
    <xf numFmtId="204" fontId="4" fillId="0" borderId="10" xfId="49" applyNumberFormat="1" applyFont="1" applyFill="1" applyBorder="1" applyAlignment="1">
      <alignment vertical="center"/>
    </xf>
    <xf numFmtId="204" fontId="4" fillId="0" borderId="13" xfId="49" applyNumberFormat="1" applyFont="1" applyFill="1" applyBorder="1" applyAlignment="1">
      <alignment vertical="center"/>
    </xf>
    <xf numFmtId="204" fontId="4" fillId="0" borderId="24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horizontal="center" vertical="center"/>
    </xf>
    <xf numFmtId="204" fontId="4" fillId="0" borderId="159" xfId="49" applyNumberFormat="1" applyFont="1" applyFill="1" applyBorder="1" applyAlignment="1">
      <alignment vertical="center"/>
    </xf>
    <xf numFmtId="204" fontId="4" fillId="0" borderId="160" xfId="49" applyNumberFormat="1" applyFont="1" applyFill="1" applyBorder="1" applyAlignment="1">
      <alignment vertical="center"/>
    </xf>
    <xf numFmtId="204" fontId="4" fillId="0" borderId="161" xfId="49" applyNumberFormat="1" applyFont="1" applyFill="1" applyBorder="1" applyAlignment="1">
      <alignment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vertical="center"/>
    </xf>
    <xf numFmtId="181" fontId="3" fillId="0" borderId="84" xfId="49" applyNumberFormat="1" applyFont="1" applyFill="1" applyBorder="1" applyAlignment="1">
      <alignment vertical="center"/>
    </xf>
    <xf numFmtId="206" fontId="3" fillId="0" borderId="84" xfId="49" applyNumberFormat="1" applyFont="1" applyFill="1" applyBorder="1" applyAlignment="1">
      <alignment vertical="center"/>
    </xf>
    <xf numFmtId="209" fontId="3" fillId="0" borderId="84" xfId="0" applyNumberFormat="1" applyFont="1" applyFill="1" applyBorder="1" applyAlignment="1">
      <alignment/>
    </xf>
    <xf numFmtId="196" fontId="0" fillId="0" borderId="65" xfId="49" applyNumberFormat="1" applyFont="1" applyFill="1" applyBorder="1" applyAlignment="1">
      <alignment vertical="center"/>
    </xf>
    <xf numFmtId="193" fontId="0" fillId="0" borderId="53" xfId="49" applyNumberFormat="1" applyFont="1" applyFill="1" applyBorder="1" applyAlignment="1">
      <alignment vertical="center"/>
    </xf>
    <xf numFmtId="193" fontId="0" fillId="0" borderId="162" xfId="49" applyNumberFormat="1" applyFont="1" applyFill="1" applyBorder="1" applyAlignment="1">
      <alignment vertical="center"/>
    </xf>
    <xf numFmtId="193" fontId="0" fillId="0" borderId="79" xfId="49" applyNumberFormat="1" applyFont="1" applyFill="1" applyBorder="1" applyAlignment="1">
      <alignment vertical="center"/>
    </xf>
    <xf numFmtId="193" fontId="0" fillId="0" borderId="8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193" fontId="0" fillId="0" borderId="133" xfId="49" applyNumberFormat="1" applyFont="1" applyFill="1" applyBorder="1" applyAlignment="1">
      <alignment vertical="center"/>
    </xf>
    <xf numFmtId="193" fontId="0" fillId="0" borderId="130" xfId="49" applyNumberFormat="1" applyFont="1" applyFill="1" applyBorder="1" applyAlignment="1">
      <alignment vertical="center"/>
    </xf>
    <xf numFmtId="193" fontId="0" fillId="0" borderId="54" xfId="49" applyNumberFormat="1" applyFont="1" applyFill="1" applyBorder="1" applyAlignment="1">
      <alignment vertical="center"/>
    </xf>
    <xf numFmtId="193" fontId="0" fillId="0" borderId="55" xfId="49" applyNumberFormat="1" applyFont="1" applyFill="1" applyBorder="1" applyAlignment="1">
      <alignment vertical="center"/>
    </xf>
    <xf numFmtId="204" fontId="0" fillId="0" borderId="55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93" fontId="0" fillId="0" borderId="96" xfId="0" applyNumberFormat="1" applyFont="1" applyBorder="1" applyAlignment="1">
      <alignment/>
    </xf>
    <xf numFmtId="191" fontId="0" fillId="0" borderId="66" xfId="49" applyNumberFormat="1" applyFont="1" applyFill="1" applyBorder="1" applyAlignment="1">
      <alignment vertical="center"/>
    </xf>
    <xf numFmtId="193" fontId="0" fillId="0" borderId="97" xfId="0" applyNumberFormat="1" applyFont="1" applyBorder="1" applyAlignment="1">
      <alignment/>
    </xf>
    <xf numFmtId="196" fontId="0" fillId="0" borderId="68" xfId="49" applyNumberFormat="1" applyFont="1" applyFill="1" applyBorder="1" applyAlignment="1">
      <alignment vertical="center"/>
    </xf>
    <xf numFmtId="191" fontId="0" fillId="0" borderId="69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 vertical="center"/>
    </xf>
    <xf numFmtId="191" fontId="0" fillId="0" borderId="63" xfId="49" applyNumberFormat="1" applyFont="1" applyFill="1" applyBorder="1" applyAlignment="1">
      <alignment vertical="center"/>
    </xf>
    <xf numFmtId="193" fontId="0" fillId="0" borderId="151" xfId="0" applyNumberFormat="1" applyFont="1" applyBorder="1" applyAlignment="1">
      <alignment/>
    </xf>
    <xf numFmtId="196" fontId="0" fillId="0" borderId="10" xfId="49" applyNumberFormat="1" applyFont="1" applyFill="1" applyBorder="1" applyAlignment="1">
      <alignment vertical="center"/>
    </xf>
    <xf numFmtId="191" fontId="0" fillId="0" borderId="36" xfId="49" applyNumberFormat="1" applyFont="1" applyFill="1" applyBorder="1" applyAlignment="1">
      <alignment vertical="center"/>
    </xf>
    <xf numFmtId="204" fontId="0" fillId="0" borderId="77" xfId="49" applyNumberFormat="1" applyFont="1" applyFill="1" applyBorder="1" applyAlignment="1">
      <alignment vertical="center"/>
    </xf>
    <xf numFmtId="204" fontId="0" fillId="0" borderId="79" xfId="49" applyNumberFormat="1" applyFont="1" applyFill="1" applyBorder="1" applyAlignment="1">
      <alignment vertical="center"/>
    </xf>
    <xf numFmtId="204" fontId="0" fillId="0" borderId="124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81" xfId="49" applyNumberFormat="1" applyFont="1" applyFill="1" applyBorder="1" applyAlignment="1">
      <alignment vertical="center"/>
    </xf>
    <xf numFmtId="204" fontId="0" fillId="0" borderId="54" xfId="49" applyNumberFormat="1" applyFont="1" applyFill="1" applyBorder="1" applyAlignment="1">
      <alignment vertical="center"/>
    </xf>
    <xf numFmtId="204" fontId="0" fillId="0" borderId="162" xfId="49" applyNumberFormat="1" applyFont="1" applyFill="1" applyBorder="1" applyAlignment="1">
      <alignment vertical="center"/>
    </xf>
    <xf numFmtId="204" fontId="0" fillId="0" borderId="138" xfId="49" applyNumberFormat="1" applyFont="1" applyFill="1" applyBorder="1" applyAlignment="1">
      <alignment vertical="center"/>
    </xf>
    <xf numFmtId="204" fontId="0" fillId="0" borderId="133" xfId="49" applyNumberFormat="1" applyFont="1" applyFill="1" applyBorder="1" applyAlignment="1">
      <alignment vertical="center"/>
    </xf>
    <xf numFmtId="177" fontId="18" fillId="0" borderId="99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horizontal="center" vertical="center"/>
    </xf>
    <xf numFmtId="177" fontId="2" fillId="0" borderId="89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34" xfId="49" applyNumberFormat="1" applyFont="1" applyBorder="1" applyAlignment="1">
      <alignment vertical="center"/>
    </xf>
    <xf numFmtId="177" fontId="0" fillId="0" borderId="82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56" xfId="49" applyNumberFormat="1" applyFont="1" applyBorder="1" applyAlignment="1">
      <alignment vertical="center"/>
    </xf>
    <xf numFmtId="177" fontId="0" fillId="0" borderId="157" xfId="49" applyNumberFormat="1" applyFont="1" applyBorder="1" applyAlignment="1">
      <alignment vertical="center"/>
    </xf>
    <xf numFmtId="177" fontId="0" fillId="0" borderId="58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54" xfId="49" applyNumberFormat="1" applyFont="1" applyBorder="1" applyAlignment="1">
      <alignment vertical="center"/>
    </xf>
    <xf numFmtId="177" fontId="0" fillId="0" borderId="163" xfId="49" applyNumberFormat="1" applyFont="1" applyBorder="1" applyAlignment="1">
      <alignment vertical="center"/>
    </xf>
    <xf numFmtId="177" fontId="0" fillId="0" borderId="101" xfId="49" applyNumberFormat="1" applyFont="1" applyBorder="1" applyAlignment="1">
      <alignment vertical="center"/>
    </xf>
    <xf numFmtId="177" fontId="0" fillId="0" borderId="122" xfId="49" applyNumberFormat="1" applyFont="1" applyBorder="1" applyAlignment="1">
      <alignment vertical="center"/>
    </xf>
    <xf numFmtId="177" fontId="0" fillId="0" borderId="164" xfId="49" applyNumberFormat="1" applyFont="1" applyBorder="1" applyAlignment="1">
      <alignment vertical="center"/>
    </xf>
    <xf numFmtId="177" fontId="0" fillId="0" borderId="147" xfId="49" applyNumberFormat="1" applyFont="1" applyBorder="1" applyAlignment="1">
      <alignment vertical="center"/>
    </xf>
    <xf numFmtId="177" fontId="0" fillId="0" borderId="107" xfId="49" applyNumberFormat="1" applyFont="1" applyBorder="1" applyAlignment="1">
      <alignment vertical="center"/>
    </xf>
    <xf numFmtId="177" fontId="0" fillId="0" borderId="129" xfId="49" applyNumberFormat="1" applyFont="1" applyBorder="1" applyAlignment="1">
      <alignment vertical="center"/>
    </xf>
    <xf numFmtId="177" fontId="0" fillId="0" borderId="162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24" xfId="49" applyNumberFormat="1" applyFont="1" applyBorder="1" applyAlignment="1">
      <alignment vertical="center"/>
    </xf>
    <xf numFmtId="177" fontId="0" fillId="0" borderId="130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2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40" fontId="0" fillId="0" borderId="58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2" fontId="0" fillId="0" borderId="58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2" xfId="0" applyFont="1" applyFill="1" applyBorder="1" applyAlignment="1">
      <alignment vertical="center"/>
    </xf>
    <xf numFmtId="189" fontId="0" fillId="0" borderId="58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40" fontId="0" fillId="0" borderId="96" xfId="49" applyNumberFormat="1" applyFont="1" applyBorder="1" applyAlignment="1">
      <alignment vertical="center"/>
    </xf>
    <xf numFmtId="40" fontId="0" fillId="0" borderId="65" xfId="49" applyNumberFormat="1" applyFont="1" applyBorder="1" applyAlignment="1">
      <alignment vertical="center"/>
    </xf>
    <xf numFmtId="40" fontId="0" fillId="0" borderId="66" xfId="49" applyNumberFormat="1" applyFont="1" applyBorder="1" applyAlignment="1">
      <alignment vertical="center"/>
    </xf>
    <xf numFmtId="40" fontId="0" fillId="0" borderId="79" xfId="49" applyNumberFormat="1" applyFont="1" applyBorder="1" applyAlignment="1">
      <alignment vertical="center"/>
    </xf>
    <xf numFmtId="40" fontId="0" fillId="0" borderId="134" xfId="49" applyNumberFormat="1" applyFont="1" applyBorder="1" applyAlignment="1">
      <alignment vertical="center"/>
    </xf>
    <xf numFmtId="40" fontId="0" fillId="0" borderId="156" xfId="49" applyNumberFormat="1" applyFont="1" applyBorder="1" applyAlignment="1">
      <alignment vertical="center"/>
    </xf>
    <xf numFmtId="40" fontId="0" fillId="0" borderId="157" xfId="49" applyNumberFormat="1" applyFont="1" applyBorder="1" applyAlignment="1">
      <alignment vertical="center"/>
    </xf>
    <xf numFmtId="40" fontId="0" fillId="0" borderId="162" xfId="49" applyNumberFormat="1" applyFont="1" applyBorder="1" applyAlignment="1">
      <alignment vertical="center"/>
    </xf>
    <xf numFmtId="40" fontId="0" fillId="0" borderId="38" xfId="49" applyNumberFormat="1" applyFont="1" applyBorder="1" applyAlignment="1">
      <alignment vertical="center"/>
    </xf>
    <xf numFmtId="40" fontId="0" fillId="0" borderId="32" xfId="49" applyNumberFormat="1" applyFont="1" applyBorder="1" applyAlignment="1">
      <alignment vertical="center"/>
    </xf>
    <xf numFmtId="40" fontId="0" fillId="0" borderId="114" xfId="49" applyNumberFormat="1" applyFont="1" applyBorder="1" applyAlignment="1">
      <alignment vertical="center"/>
    </xf>
    <xf numFmtId="40" fontId="0" fillId="0" borderId="121" xfId="49" applyNumberFormat="1" applyFont="1" applyBorder="1" applyAlignment="1">
      <alignment vertical="center"/>
    </xf>
    <xf numFmtId="38" fontId="4" fillId="0" borderId="148" xfId="49" applyFont="1" applyBorder="1" applyAlignment="1">
      <alignment vertical="center"/>
    </xf>
    <xf numFmtId="38" fontId="4" fillId="0" borderId="149" xfId="49" applyFont="1" applyBorder="1" applyAlignment="1">
      <alignment vertical="center"/>
    </xf>
    <xf numFmtId="38" fontId="4" fillId="0" borderId="150" xfId="49" applyFont="1" applyBorder="1" applyAlignment="1">
      <alignment vertical="center"/>
    </xf>
    <xf numFmtId="38" fontId="3" fillId="35" borderId="58" xfId="49" applyFont="1" applyFill="1" applyBorder="1" applyAlignment="1">
      <alignment vertical="center"/>
    </xf>
    <xf numFmtId="193" fontId="0" fillId="35" borderId="165" xfId="49" applyNumberFormat="1" applyFont="1" applyFill="1" applyBorder="1" applyAlignment="1">
      <alignment vertical="center"/>
    </xf>
    <xf numFmtId="193" fontId="0" fillId="35" borderId="137" xfId="49" applyNumberFormat="1" applyFont="1" applyFill="1" applyBorder="1" applyAlignment="1">
      <alignment horizontal="right" vertical="center"/>
    </xf>
    <xf numFmtId="191" fontId="0" fillId="35" borderId="166" xfId="49" applyNumberFormat="1" applyFont="1" applyFill="1" applyBorder="1" applyAlignment="1">
      <alignment vertical="center"/>
    </xf>
    <xf numFmtId="196" fontId="0" fillId="35" borderId="137" xfId="49" applyNumberFormat="1" applyFont="1" applyFill="1" applyBorder="1" applyAlignment="1">
      <alignment horizontal="right" vertical="center"/>
    </xf>
    <xf numFmtId="193" fontId="0" fillId="35" borderId="166" xfId="49" applyNumberFormat="1" applyFont="1" applyFill="1" applyBorder="1" applyAlignment="1">
      <alignment vertical="center"/>
    </xf>
    <xf numFmtId="193" fontId="0" fillId="35" borderId="165" xfId="49" applyNumberFormat="1" applyFont="1" applyFill="1" applyBorder="1" applyAlignment="1">
      <alignment horizontal="center" vertical="center"/>
    </xf>
    <xf numFmtId="196" fontId="0" fillId="35" borderId="10" xfId="49" applyNumberFormat="1" applyFont="1" applyFill="1" applyBorder="1" applyAlignment="1">
      <alignment vertical="center"/>
    </xf>
    <xf numFmtId="191" fontId="0" fillId="35" borderId="36" xfId="49" applyNumberFormat="1" applyFont="1" applyFill="1" applyBorder="1" applyAlignment="1">
      <alignment vertical="center"/>
    </xf>
    <xf numFmtId="196" fontId="0" fillId="35" borderId="24" xfId="49" applyNumberFormat="1" applyFont="1" applyFill="1" applyBorder="1" applyAlignment="1">
      <alignment vertical="center"/>
    </xf>
    <xf numFmtId="191" fontId="0" fillId="35" borderId="56" xfId="49" applyNumberFormat="1" applyFont="1" applyFill="1" applyBorder="1" applyAlignment="1">
      <alignment vertical="center"/>
    </xf>
    <xf numFmtId="177" fontId="0" fillId="35" borderId="134" xfId="49" applyNumberFormat="1" applyFont="1" applyFill="1" applyBorder="1" applyAlignment="1">
      <alignment vertical="center"/>
    </xf>
    <xf numFmtId="177" fontId="0" fillId="35" borderId="82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56" xfId="49" applyNumberFormat="1" applyFont="1" applyFill="1" applyBorder="1" applyAlignment="1">
      <alignment vertical="center"/>
    </xf>
    <xf numFmtId="177" fontId="0" fillId="35" borderId="157" xfId="49" applyNumberFormat="1" applyFont="1" applyFill="1" applyBorder="1" applyAlignment="1">
      <alignment vertical="center"/>
    </xf>
    <xf numFmtId="0" fontId="0" fillId="35" borderId="82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62" xfId="0" applyFont="1" applyFill="1" applyBorder="1" applyAlignment="1">
      <alignment vertical="center"/>
    </xf>
    <xf numFmtId="38" fontId="4" fillId="35" borderId="134" xfId="49" applyFont="1" applyFill="1" applyBorder="1" applyAlignment="1">
      <alignment vertical="center"/>
    </xf>
    <xf numFmtId="38" fontId="4" fillId="35" borderId="156" xfId="49" applyFont="1" applyFill="1" applyBorder="1" applyAlignment="1">
      <alignment vertical="center"/>
    </xf>
    <xf numFmtId="38" fontId="4" fillId="35" borderId="11" xfId="49" applyFont="1" applyFill="1" applyBorder="1" applyAlignment="1">
      <alignment vertical="center"/>
    </xf>
    <xf numFmtId="38" fontId="4" fillId="35" borderId="162" xfId="49" applyFont="1" applyFill="1" applyBorder="1" applyAlignment="1">
      <alignment vertical="center"/>
    </xf>
    <xf numFmtId="38" fontId="4" fillId="0" borderId="65" xfId="49" applyNumberFormat="1" applyFont="1" applyFill="1" applyBorder="1" applyAlignment="1">
      <alignment vertical="center"/>
    </xf>
    <xf numFmtId="38" fontId="4" fillId="35" borderId="153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12" xfId="49" applyFont="1" applyFill="1" applyBorder="1" applyAlignment="1">
      <alignment vertical="center"/>
    </xf>
    <xf numFmtId="38" fontId="4" fillId="35" borderId="55" xfId="49" applyFont="1" applyFill="1" applyBorder="1" applyAlignment="1">
      <alignment vertical="center"/>
    </xf>
    <xf numFmtId="38" fontId="4" fillId="35" borderId="55" xfId="49" applyFont="1" applyFill="1" applyBorder="1" applyAlignment="1">
      <alignment horizontal="center" vertical="center"/>
    </xf>
    <xf numFmtId="38" fontId="3" fillId="35" borderId="10" xfId="49" applyFont="1" applyFill="1" applyBorder="1" applyAlignment="1">
      <alignment vertical="center"/>
    </xf>
    <xf numFmtId="38" fontId="3" fillId="35" borderId="36" xfId="49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57" xfId="49" applyFont="1" applyFill="1" applyBorder="1" applyAlignment="1">
      <alignment vertical="center"/>
    </xf>
    <xf numFmtId="38" fontId="3" fillId="35" borderId="19" xfId="49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0" fontId="4" fillId="35" borderId="153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55" xfId="0" applyFont="1" applyFill="1" applyBorder="1" applyAlignment="1">
      <alignment vertical="center"/>
    </xf>
    <xf numFmtId="38" fontId="4" fillId="35" borderId="151" xfId="49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8" fontId="4" fillId="35" borderId="13" xfId="49" applyFont="1" applyFill="1" applyBorder="1" applyAlignment="1">
      <alignment vertical="center"/>
    </xf>
    <xf numFmtId="3" fontId="4" fillId="35" borderId="51" xfId="0" applyNumberFormat="1" applyFont="1" applyFill="1" applyBorder="1" applyAlignment="1">
      <alignment vertical="center"/>
    </xf>
    <xf numFmtId="38" fontId="4" fillId="35" borderId="155" xfId="49" applyFont="1" applyFill="1" applyBorder="1" applyAlignment="1">
      <alignment vertical="center"/>
    </xf>
    <xf numFmtId="38" fontId="4" fillId="35" borderId="27" xfId="49" applyFont="1" applyFill="1" applyBorder="1" applyAlignment="1">
      <alignment vertical="center"/>
    </xf>
    <xf numFmtId="38" fontId="4" fillId="35" borderId="50" xfId="49" applyFont="1" applyFill="1" applyBorder="1" applyAlignment="1">
      <alignment vertical="center"/>
    </xf>
    <xf numFmtId="3" fontId="4" fillId="35" borderId="53" xfId="0" applyNumberFormat="1" applyFont="1" applyFill="1" applyBorder="1" applyAlignment="1">
      <alignment vertical="center"/>
    </xf>
    <xf numFmtId="38" fontId="4" fillId="35" borderId="37" xfId="49" applyFont="1" applyFill="1" applyBorder="1" applyAlignment="1">
      <alignment vertical="center"/>
    </xf>
    <xf numFmtId="38" fontId="4" fillId="35" borderId="21" xfId="49" applyFont="1" applyFill="1" applyBorder="1" applyAlignment="1">
      <alignment vertical="center"/>
    </xf>
    <xf numFmtId="38" fontId="4" fillId="35" borderId="14" xfId="49" applyFont="1" applyFill="1" applyBorder="1" applyAlignment="1">
      <alignment vertical="center"/>
    </xf>
    <xf numFmtId="3" fontId="4" fillId="35" borderId="52" xfId="0" applyNumberFormat="1" applyFont="1" applyFill="1" applyBorder="1" applyAlignment="1">
      <alignment vertical="center"/>
    </xf>
    <xf numFmtId="38" fontId="3" fillId="35" borderId="167" xfId="49" applyFont="1" applyFill="1" applyBorder="1" applyAlignment="1">
      <alignment vertical="center"/>
    </xf>
    <xf numFmtId="38" fontId="3" fillId="35" borderId="27" xfId="49" applyFont="1" applyFill="1" applyBorder="1" applyAlignment="1">
      <alignment vertical="center"/>
    </xf>
    <xf numFmtId="38" fontId="3" fillId="35" borderId="50" xfId="49" applyFont="1" applyFill="1" applyBorder="1" applyAlignment="1">
      <alignment vertical="center"/>
    </xf>
    <xf numFmtId="38" fontId="3" fillId="35" borderId="53" xfId="0" applyNumberFormat="1" applyFont="1" applyFill="1" applyBorder="1" applyAlignment="1">
      <alignment vertical="center"/>
    </xf>
    <xf numFmtId="38" fontId="3" fillId="35" borderId="13" xfId="49" applyFont="1" applyFill="1" applyBorder="1" applyAlignment="1">
      <alignment vertical="center"/>
    </xf>
    <xf numFmtId="38" fontId="3" fillId="35" borderId="51" xfId="0" applyNumberFormat="1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14" xfId="49" applyFont="1" applyFill="1" applyBorder="1" applyAlignment="1">
      <alignment vertical="center"/>
    </xf>
    <xf numFmtId="38" fontId="3" fillId="35" borderId="52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8" xfId="49" applyNumberFormat="1" applyFont="1" applyBorder="1" applyAlignment="1">
      <alignment vertical="center"/>
    </xf>
    <xf numFmtId="0" fontId="0" fillId="36" borderId="0" xfId="0" applyFill="1" applyAlignment="1">
      <alignment/>
    </xf>
    <xf numFmtId="191" fontId="3" fillId="0" borderId="84" xfId="49" applyNumberFormat="1" applyFont="1" applyFill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3" fontId="0" fillId="0" borderId="124" xfId="49" applyNumberFormat="1" applyFont="1" applyFill="1" applyBorder="1" applyAlignment="1">
      <alignment vertical="center"/>
    </xf>
    <xf numFmtId="196" fontId="0" fillId="0" borderId="65" xfId="49" applyNumberFormat="1" applyFont="1" applyFill="1" applyBorder="1" applyAlignment="1">
      <alignment/>
    </xf>
    <xf numFmtId="191" fontId="0" fillId="0" borderId="66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0" fillId="0" borderId="96" xfId="0" applyNumberFormat="1" applyFont="1" applyBorder="1" applyAlignment="1">
      <alignment/>
    </xf>
    <xf numFmtId="193" fontId="0" fillId="0" borderId="168" xfId="0" applyNumberFormat="1" applyFont="1" applyFill="1" applyBorder="1" applyAlignment="1">
      <alignment/>
    </xf>
    <xf numFmtId="193" fontId="0" fillId="0" borderId="168" xfId="0" applyNumberFormat="1" applyFont="1" applyBorder="1" applyAlignment="1">
      <alignment/>
    </xf>
    <xf numFmtId="193" fontId="4" fillId="0" borderId="14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35" borderId="169" xfId="49" applyNumberFormat="1" applyFont="1" applyFill="1" applyBorder="1" applyAlignment="1">
      <alignment vertical="center"/>
    </xf>
    <xf numFmtId="191" fontId="0" fillId="0" borderId="78" xfId="49" applyNumberFormat="1" applyFont="1" applyFill="1" applyBorder="1" applyAlignment="1">
      <alignment/>
    </xf>
    <xf numFmtId="191" fontId="0" fillId="0" borderId="76" xfId="49" applyNumberFormat="1" applyFont="1" applyFill="1" applyBorder="1" applyAlignment="1">
      <alignment vertical="center"/>
    </xf>
    <xf numFmtId="191" fontId="0" fillId="0" borderId="78" xfId="49" applyNumberFormat="1" applyFont="1" applyFill="1" applyBorder="1" applyAlignment="1">
      <alignment vertical="center"/>
    </xf>
    <xf numFmtId="191" fontId="0" fillId="0" borderId="80" xfId="49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35" borderId="13" xfId="49" applyNumberFormat="1" applyFont="1" applyFill="1" applyBorder="1" applyAlignment="1">
      <alignment vertical="center"/>
    </xf>
    <xf numFmtId="191" fontId="0" fillId="35" borderId="42" xfId="49" applyNumberFormat="1" applyFont="1" applyFill="1" applyBorder="1" applyAlignment="1">
      <alignment vertical="center"/>
    </xf>
    <xf numFmtId="196" fontId="0" fillId="0" borderId="129" xfId="49" applyNumberFormat="1" applyFont="1" applyFill="1" applyBorder="1" applyAlignment="1">
      <alignment vertical="center"/>
    </xf>
    <xf numFmtId="191" fontId="0" fillId="0" borderId="127" xfId="49" applyNumberFormat="1" applyFont="1" applyFill="1" applyBorder="1" applyAlignment="1">
      <alignment vertical="center"/>
    </xf>
    <xf numFmtId="191" fontId="0" fillId="0" borderId="170" xfId="49" applyNumberFormat="1" applyFont="1" applyFill="1" applyBorder="1" applyAlignment="1">
      <alignment vertical="center"/>
    </xf>
    <xf numFmtId="193" fontId="4" fillId="0" borderId="40" xfId="49" applyNumberFormat="1" applyFont="1" applyBorder="1" applyAlignment="1">
      <alignment horizontal="center" vertical="center" shrinkToFit="1"/>
    </xf>
    <xf numFmtId="193" fontId="0" fillId="35" borderId="171" xfId="49" applyNumberFormat="1" applyFont="1" applyFill="1" applyBorder="1" applyAlignment="1">
      <alignment vertical="center"/>
    </xf>
    <xf numFmtId="193" fontId="0" fillId="0" borderId="172" xfId="0" applyNumberFormat="1" applyFont="1" applyBorder="1" applyAlignment="1">
      <alignment/>
    </xf>
    <xf numFmtId="193" fontId="0" fillId="0" borderId="41" xfId="0" applyNumberFormat="1" applyFont="1" applyBorder="1" applyAlignment="1">
      <alignment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90" xfId="49" applyNumberFormat="1" applyFont="1" applyFill="1" applyBorder="1" applyAlignment="1">
      <alignment horizontal="left" vertical="center"/>
    </xf>
    <xf numFmtId="193" fontId="3" fillId="0" borderId="90" xfId="49" applyNumberFormat="1" applyFont="1" applyFill="1" applyBorder="1" applyAlignment="1">
      <alignment vertical="center"/>
    </xf>
    <xf numFmtId="193" fontId="3" fillId="0" borderId="91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5" xfId="49" applyNumberFormat="1" applyFont="1" applyBorder="1" applyAlignment="1">
      <alignment horizontal="center" vertical="center" shrinkToFit="1"/>
    </xf>
    <xf numFmtId="193" fontId="0" fillId="35" borderId="136" xfId="49" applyNumberFormat="1" applyFont="1" applyFill="1" applyBorder="1" applyAlignment="1">
      <alignment vertical="center"/>
    </xf>
    <xf numFmtId="193" fontId="0" fillId="0" borderId="73" xfId="0" applyNumberFormat="1" applyFont="1" applyBorder="1" applyAlignment="1">
      <alignment/>
    </xf>
    <xf numFmtId="193" fontId="0" fillId="0" borderId="73" xfId="0" applyNumberFormat="1" applyFont="1" applyBorder="1" applyAlignment="1">
      <alignment/>
    </xf>
    <xf numFmtId="193" fontId="0" fillId="0" borderId="75" xfId="0" applyNumberFormat="1" applyFont="1" applyBorder="1" applyAlignment="1">
      <alignment/>
    </xf>
    <xf numFmtId="193" fontId="0" fillId="0" borderId="19" xfId="0" applyNumberFormat="1" applyFont="1" applyBorder="1" applyAlignment="1">
      <alignment/>
    </xf>
    <xf numFmtId="196" fontId="0" fillId="0" borderId="122" xfId="49" applyNumberFormat="1" applyFont="1" applyFill="1" applyBorder="1" applyAlignment="1">
      <alignment/>
    </xf>
    <xf numFmtId="196" fontId="0" fillId="0" borderId="129" xfId="49" applyNumberFormat="1" applyFont="1" applyFill="1" applyBorder="1" applyAlignment="1">
      <alignment/>
    </xf>
    <xf numFmtId="193" fontId="0" fillId="0" borderId="19" xfId="0" applyNumberFormat="1" applyFont="1" applyBorder="1" applyAlignment="1">
      <alignment vertical="center"/>
    </xf>
    <xf numFmtId="196" fontId="0" fillId="0" borderId="19" xfId="49" applyNumberFormat="1" applyFont="1" applyFill="1" applyBorder="1" applyAlignment="1">
      <alignment vertical="center"/>
    </xf>
    <xf numFmtId="193" fontId="3" fillId="0" borderId="100" xfId="49" applyNumberFormat="1" applyFont="1" applyFill="1" applyBorder="1" applyAlignment="1">
      <alignment horizontal="left" vertical="center"/>
    </xf>
    <xf numFmtId="191" fontId="0" fillId="0" borderId="123" xfId="49" applyNumberFormat="1" applyFont="1" applyFill="1" applyBorder="1" applyAlignment="1">
      <alignment/>
    </xf>
    <xf numFmtId="191" fontId="0" fillId="0" borderId="164" xfId="49" applyNumberFormat="1" applyFont="1" applyFill="1" applyBorder="1" applyAlignment="1">
      <alignment/>
    </xf>
    <xf numFmtId="193" fontId="3" fillId="0" borderId="106" xfId="49" applyNumberFormat="1" applyFont="1" applyFill="1" applyBorder="1" applyAlignment="1">
      <alignment vertical="center"/>
    </xf>
    <xf numFmtId="193" fontId="3" fillId="0" borderId="94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horizontal="center" vertical="center"/>
    </xf>
    <xf numFmtId="204" fontId="4" fillId="0" borderId="132" xfId="49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36" borderId="0" xfId="0" applyNumberFormat="1" applyFill="1" applyAlignment="1">
      <alignment/>
    </xf>
    <xf numFmtId="38" fontId="4" fillId="0" borderId="173" xfId="49" applyFont="1" applyFill="1" applyBorder="1" applyAlignment="1">
      <alignment vertical="center"/>
    </xf>
    <xf numFmtId="177" fontId="0" fillId="0" borderId="29" xfId="49" applyNumberFormat="1" applyFont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3" fillId="0" borderId="37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60" xfId="49" applyNumberFormat="1" applyFont="1" applyBorder="1" applyAlignment="1">
      <alignment vertical="center"/>
    </xf>
    <xf numFmtId="177" fontId="0" fillId="0" borderId="174" xfId="49" applyNumberFormat="1" applyFont="1" applyBorder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6" fillId="0" borderId="100" xfId="49" applyNumberFormat="1" applyFont="1" applyFill="1" applyBorder="1" applyAlignment="1">
      <alignment horizontal="center" vertical="center" shrinkToFit="1"/>
    </xf>
    <xf numFmtId="177" fontId="3" fillId="0" borderId="106" xfId="49" applyNumberFormat="1" applyFont="1" applyFill="1" applyBorder="1" applyAlignment="1">
      <alignment horizontal="center" vertical="center" shrinkToFit="1"/>
    </xf>
    <xf numFmtId="177" fontId="6" fillId="0" borderId="101" xfId="49" applyNumberFormat="1" applyFont="1" applyFill="1" applyBorder="1" applyAlignment="1">
      <alignment horizontal="center" vertical="center" shrinkToFit="1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8" xfId="49" applyNumberFormat="1" applyFont="1" applyFill="1" applyBorder="1" applyAlignment="1">
      <alignment vertical="center"/>
    </xf>
    <xf numFmtId="177" fontId="3" fillId="0" borderId="103" xfId="49" applyNumberFormat="1" applyFont="1" applyFill="1" applyBorder="1" applyAlignment="1">
      <alignment vertical="center"/>
    </xf>
    <xf numFmtId="177" fontId="6" fillId="0" borderId="104" xfId="49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Fill="1" applyBorder="1" applyAlignment="1">
      <alignment horizontal="center" vertical="center"/>
    </xf>
    <xf numFmtId="177" fontId="0" fillId="0" borderId="134" xfId="49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56" xfId="49" applyNumberFormat="1" applyFont="1" applyFill="1" applyBorder="1" applyAlignment="1">
      <alignment vertical="center"/>
    </xf>
    <xf numFmtId="177" fontId="0" fillId="0" borderId="157" xfId="49" applyNumberFormat="1" applyFont="1" applyFill="1" applyBorder="1" applyAlignment="1">
      <alignment vertical="center"/>
    </xf>
    <xf numFmtId="177" fontId="0" fillId="0" borderId="162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9" xfId="49" applyNumberFormat="1" applyFont="1" applyFill="1" applyBorder="1" applyAlignment="1">
      <alignment vertical="center"/>
    </xf>
    <xf numFmtId="177" fontId="3" fillId="0" borderId="175" xfId="49" applyNumberFormat="1" applyFont="1" applyFill="1" applyBorder="1" applyAlignment="1">
      <alignment horizontal="right" vertical="center"/>
    </xf>
    <xf numFmtId="177" fontId="3" fillId="0" borderId="89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53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4" xfId="49" applyNumberFormat="1" applyFont="1" applyFill="1" applyBorder="1" applyAlignment="1">
      <alignment horizontal="center"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92" fontId="0" fillId="0" borderId="0" xfId="0" applyNumberFormat="1" applyFill="1" applyAlignment="1">
      <alignment/>
    </xf>
    <xf numFmtId="193" fontId="11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9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47" xfId="49" applyNumberFormat="1" applyFont="1" applyFill="1" applyBorder="1" applyAlignment="1">
      <alignment horizontal="center" vertical="center"/>
    </xf>
    <xf numFmtId="193" fontId="3" fillId="0" borderId="48" xfId="49" applyNumberFormat="1" applyFont="1" applyFill="1" applyBorder="1" applyAlignment="1">
      <alignment horizontal="center" vertical="center"/>
    </xf>
    <xf numFmtId="192" fontId="0" fillId="0" borderId="155" xfId="0" applyNumberFormat="1" applyFill="1" applyBorder="1" applyAlignment="1">
      <alignment/>
    </xf>
    <xf numFmtId="192" fontId="0" fillId="0" borderId="27" xfId="0" applyNumberFormat="1" applyFill="1" applyBorder="1" applyAlignment="1">
      <alignment/>
    </xf>
    <xf numFmtId="192" fontId="0" fillId="0" borderId="176" xfId="0" applyNumberFormat="1" applyFill="1" applyBorder="1" applyAlignment="1">
      <alignment/>
    </xf>
    <xf numFmtId="192" fontId="0" fillId="0" borderId="62" xfId="0" applyNumberFormat="1" applyFill="1" applyBorder="1" applyAlignment="1">
      <alignment/>
    </xf>
    <xf numFmtId="193" fontId="3" fillId="0" borderId="83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2" fontId="0" fillId="0" borderId="65" xfId="0" applyNumberFormat="1" applyFill="1" applyBorder="1" applyAlignment="1">
      <alignment/>
    </xf>
    <xf numFmtId="193" fontId="0" fillId="0" borderId="65" xfId="0" applyNumberFormat="1" applyFont="1" applyFill="1" applyBorder="1" applyAlignment="1">
      <alignment/>
    </xf>
    <xf numFmtId="193" fontId="3" fillId="0" borderId="104" xfId="49" applyNumberFormat="1" applyFont="1" applyFill="1" applyBorder="1" applyAlignment="1">
      <alignment vertical="center"/>
    </xf>
    <xf numFmtId="193" fontId="3" fillId="0" borderId="72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74" xfId="49" applyNumberFormat="1" applyFont="1" applyFill="1" applyBorder="1" applyAlignment="1">
      <alignment vertical="center"/>
    </xf>
    <xf numFmtId="192" fontId="0" fillId="0" borderId="149" xfId="0" applyNumberFormat="1" applyFill="1" applyBorder="1" applyAlignment="1">
      <alignment/>
    </xf>
    <xf numFmtId="193" fontId="3" fillId="0" borderId="93" xfId="49" applyNumberFormat="1" applyFont="1" applyFill="1" applyBorder="1" applyAlignment="1">
      <alignment vertical="center"/>
    </xf>
    <xf numFmtId="193" fontId="3" fillId="0" borderId="92" xfId="49" applyNumberFormat="1" applyFont="1" applyFill="1" applyBorder="1" applyAlignment="1">
      <alignment vertical="center"/>
    </xf>
    <xf numFmtId="193" fontId="0" fillId="0" borderId="122" xfId="0" applyNumberFormat="1" applyFont="1" applyFill="1" applyBorder="1" applyAlignment="1">
      <alignment/>
    </xf>
    <xf numFmtId="193" fontId="0" fillId="0" borderId="149" xfId="0" applyNumberFormat="1" applyFont="1" applyFill="1" applyBorder="1" applyAlignment="1">
      <alignment/>
    </xf>
    <xf numFmtId="193" fontId="3" fillId="0" borderId="177" xfId="49" applyNumberFormat="1" applyFont="1" applyFill="1" applyBorder="1" applyAlignment="1">
      <alignment vertical="center"/>
    </xf>
    <xf numFmtId="193" fontId="3" fillId="0" borderId="178" xfId="49" applyNumberFormat="1" applyFont="1" applyFill="1" applyBorder="1" applyAlignment="1">
      <alignment vertical="center"/>
    </xf>
    <xf numFmtId="193" fontId="3" fillId="0" borderId="167" xfId="49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/>
    </xf>
    <xf numFmtId="193" fontId="3" fillId="0" borderId="47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0" fillId="0" borderId="62" xfId="0" applyNumberFormat="1" applyFont="1" applyFill="1" applyBorder="1" applyAlignment="1">
      <alignment/>
    </xf>
    <xf numFmtId="193" fontId="3" fillId="0" borderId="58" xfId="49" applyNumberFormat="1" applyFont="1" applyFill="1" applyBorder="1" applyAlignment="1">
      <alignment vertical="center"/>
    </xf>
    <xf numFmtId="204" fontId="0" fillId="0" borderId="27" xfId="0" applyNumberFormat="1" applyFont="1" applyFill="1" applyBorder="1" applyAlignment="1">
      <alignment/>
    </xf>
    <xf numFmtId="204" fontId="0" fillId="0" borderId="27" xfId="0" applyNumberFormat="1" applyFill="1" applyBorder="1" applyAlignment="1">
      <alignment/>
    </xf>
    <xf numFmtId="204" fontId="0" fillId="0" borderId="176" xfId="0" applyNumberFormat="1" applyFill="1" applyBorder="1" applyAlignment="1">
      <alignment/>
    </xf>
    <xf numFmtId="192" fontId="0" fillId="0" borderId="151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204" fontId="0" fillId="0" borderId="36" xfId="0" applyNumberFormat="1" applyFill="1" applyBorder="1" applyAlignment="1">
      <alignment/>
    </xf>
    <xf numFmtId="193" fontId="3" fillId="0" borderId="44" xfId="49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/>
    </xf>
    <xf numFmtId="193" fontId="3" fillId="0" borderId="46" xfId="49" applyNumberFormat="1" applyFont="1" applyFill="1" applyBorder="1" applyAlignment="1">
      <alignment vertical="center"/>
    </xf>
    <xf numFmtId="192" fontId="0" fillId="0" borderId="36" xfId="0" applyNumberFormat="1" applyFill="1" applyBorder="1" applyAlignment="1">
      <alignment/>
    </xf>
    <xf numFmtId="193" fontId="0" fillId="0" borderId="98" xfId="0" applyNumberFormat="1" applyFont="1" applyFill="1" applyBorder="1" applyAlignment="1">
      <alignment/>
    </xf>
    <xf numFmtId="193" fontId="0" fillId="0" borderId="63" xfId="0" applyNumberFormat="1" applyFont="1" applyFill="1" applyBorder="1" applyAlignment="1">
      <alignment/>
    </xf>
    <xf numFmtId="193" fontId="0" fillId="0" borderId="164" xfId="0" applyNumberFormat="1" applyFont="1" applyFill="1" applyBorder="1" applyAlignment="1">
      <alignment/>
    </xf>
    <xf numFmtId="193" fontId="0" fillId="0" borderId="148" xfId="0" applyNumberFormat="1" applyFont="1" applyFill="1" applyBorder="1" applyAlignment="1">
      <alignment/>
    </xf>
    <xf numFmtId="193" fontId="0" fillId="0" borderId="179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3" fontId="0" fillId="0" borderId="51" xfId="49" applyNumberFormat="1" applyFont="1" applyFill="1" applyBorder="1" applyAlignment="1">
      <alignment vertical="center"/>
    </xf>
    <xf numFmtId="193" fontId="0" fillId="0" borderId="77" xfId="49" applyNumberFormat="1" applyFont="1" applyFill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35" borderId="11" xfId="49" applyNumberFormat="1" applyFont="1" applyFill="1" applyBorder="1" applyAlignment="1">
      <alignment vertical="center"/>
    </xf>
    <xf numFmtId="177" fontId="0" fillId="0" borderId="123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5" borderId="162" xfId="49" applyNumberFormat="1" applyFont="1" applyFill="1" applyBorder="1" applyAlignment="1">
      <alignment vertical="center"/>
    </xf>
    <xf numFmtId="177" fontId="0" fillId="0" borderId="170" xfId="49" applyNumberFormat="1" applyFont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34" xfId="49" applyNumberFormat="1" applyFont="1" applyFill="1" applyBorder="1" applyAlignment="1">
      <alignment vertical="center"/>
    </xf>
    <xf numFmtId="185" fontId="0" fillId="0" borderId="156" xfId="49" applyNumberFormat="1" applyFont="1" applyFill="1" applyBorder="1" applyAlignment="1">
      <alignment vertical="center"/>
    </xf>
    <xf numFmtId="185" fontId="0" fillId="0" borderId="157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6" fillId="0" borderId="104" xfId="49" applyNumberFormat="1" applyFont="1" applyFill="1" applyBorder="1" applyAlignment="1">
      <alignment horizontal="center" vertical="center" shrinkToFit="1"/>
    </xf>
    <xf numFmtId="185" fontId="4" fillId="0" borderId="45" xfId="49" applyNumberFormat="1" applyFont="1" applyFill="1" applyBorder="1" applyAlignment="1">
      <alignment horizontal="center" vertical="center"/>
    </xf>
    <xf numFmtId="185" fontId="0" fillId="0" borderId="8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9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7" xfId="49" applyNumberFormat="1" applyFont="1" applyFill="1" applyBorder="1" applyAlignment="1">
      <alignment vertical="center"/>
    </xf>
    <xf numFmtId="185" fontId="3" fillId="0" borderId="29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89" xfId="49" applyNumberFormat="1" applyFont="1" applyFill="1" applyBorder="1" applyAlignment="1">
      <alignment horizontal="center" vertical="center" shrinkToFit="1"/>
    </xf>
    <xf numFmtId="185" fontId="4" fillId="0" borderId="44" xfId="49" applyNumberFormat="1" applyFont="1" applyFill="1" applyBorder="1" applyAlignment="1">
      <alignment horizontal="center" vertical="center"/>
    </xf>
    <xf numFmtId="185" fontId="0" fillId="0" borderId="58" xfId="49" applyNumberFormat="1" applyFont="1" applyFill="1" applyBorder="1" applyAlignment="1">
      <alignment vertical="center"/>
    </xf>
    <xf numFmtId="212" fontId="0" fillId="0" borderId="37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58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6" fillId="0" borderId="104" xfId="49" applyNumberFormat="1" applyFont="1" applyFill="1" applyBorder="1" applyAlignment="1">
      <alignment horizontal="center" vertical="center" shrinkToFit="1"/>
    </xf>
    <xf numFmtId="212" fontId="4" fillId="0" borderId="45" xfId="49" applyNumberFormat="1" applyFont="1" applyFill="1" applyBorder="1" applyAlignment="1">
      <alignment horizontal="center" vertical="center"/>
    </xf>
    <xf numFmtId="212" fontId="0" fillId="0" borderId="82" xfId="49" applyNumberFormat="1" applyFont="1" applyFill="1" applyBorder="1" applyAlignment="1">
      <alignment vertical="center"/>
    </xf>
    <xf numFmtId="212" fontId="0" fillId="0" borderId="156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212" fontId="0" fillId="0" borderId="29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7" xfId="49" applyNumberFormat="1" applyFont="1" applyFill="1" applyBorder="1" applyAlignment="1">
      <alignment vertical="center"/>
    </xf>
    <xf numFmtId="212" fontId="3" fillId="0" borderId="29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89" xfId="49" applyNumberFormat="1" applyFont="1" applyFill="1" applyBorder="1" applyAlignment="1">
      <alignment horizontal="center" vertical="center" shrinkToFit="1"/>
    </xf>
    <xf numFmtId="212" fontId="4" fillId="0" borderId="44" xfId="49" applyNumberFormat="1" applyFont="1" applyFill="1" applyBorder="1" applyAlignment="1">
      <alignment horizontal="center" vertical="center"/>
    </xf>
    <xf numFmtId="212" fontId="0" fillId="0" borderId="58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5" xfId="49" applyNumberFormat="1" applyFont="1" applyFill="1" applyBorder="1" applyAlignment="1">
      <alignment vertical="center"/>
    </xf>
    <xf numFmtId="177" fontId="3" fillId="0" borderId="30" xfId="49" applyNumberFormat="1" applyFont="1" applyFill="1" applyBorder="1" applyAlignment="1">
      <alignment vertical="center"/>
    </xf>
    <xf numFmtId="177" fontId="3" fillId="0" borderId="47" xfId="49" applyNumberFormat="1" applyFont="1" applyFill="1" applyBorder="1" applyAlignment="1">
      <alignment horizontal="right" vertical="center"/>
    </xf>
    <xf numFmtId="177" fontId="3" fillId="0" borderId="116" xfId="49" applyNumberFormat="1" applyFont="1" applyFill="1" applyBorder="1" applyAlignment="1">
      <alignment horizontal="center" vertical="center" shrinkToFit="1"/>
    </xf>
    <xf numFmtId="177" fontId="3" fillId="0" borderId="47" xfId="49" applyNumberFormat="1" applyFont="1" applyFill="1" applyBorder="1" applyAlignment="1">
      <alignment horizontal="center" vertical="center" shrinkToFit="1"/>
    </xf>
    <xf numFmtId="177" fontId="4" fillId="0" borderId="47" xfId="49" applyNumberFormat="1" applyFont="1" applyFill="1" applyBorder="1" applyAlignment="1">
      <alignment horizontal="center" vertical="center"/>
    </xf>
    <xf numFmtId="177" fontId="4" fillId="0" borderId="48" xfId="49" applyNumberFormat="1" applyFont="1" applyFill="1" applyBorder="1" applyAlignment="1">
      <alignment horizontal="center"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114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2" fontId="3" fillId="0" borderId="168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192" fontId="3" fillId="0" borderId="90" xfId="0" applyNumberFormat="1" applyFont="1" applyFill="1" applyBorder="1" applyAlignment="1">
      <alignment/>
    </xf>
    <xf numFmtId="192" fontId="3" fillId="0" borderId="83" xfId="0" applyNumberFormat="1" applyFont="1" applyFill="1" applyBorder="1" applyAlignment="1">
      <alignment/>
    </xf>
    <xf numFmtId="192" fontId="3" fillId="0" borderId="180" xfId="0" applyNumberFormat="1" applyFont="1" applyFill="1" applyBorder="1" applyAlignment="1">
      <alignment/>
    </xf>
    <xf numFmtId="192" fontId="3" fillId="0" borderId="73" xfId="0" applyNumberFormat="1" applyFont="1" applyFill="1" applyBorder="1" applyAlignment="1">
      <alignment/>
    </xf>
    <xf numFmtId="192" fontId="3" fillId="0" borderId="66" xfId="0" applyNumberFormat="1" applyFont="1" applyFill="1" applyBorder="1" applyAlignment="1">
      <alignment/>
    </xf>
    <xf numFmtId="206" fontId="3" fillId="0" borderId="79" xfId="49" applyNumberFormat="1" applyFont="1" applyFill="1" applyBorder="1" applyAlignment="1">
      <alignment vertical="center"/>
    </xf>
    <xf numFmtId="193" fontId="3" fillId="0" borderId="83" xfId="0" applyNumberFormat="1" applyFont="1" applyFill="1" applyBorder="1" applyAlignment="1">
      <alignment/>
    </xf>
    <xf numFmtId="193" fontId="3" fillId="0" borderId="65" xfId="0" applyNumberFormat="1" applyFont="1" applyFill="1" applyBorder="1" applyAlignment="1">
      <alignment/>
    </xf>
    <xf numFmtId="193" fontId="3" fillId="0" borderId="78" xfId="0" applyNumberFormat="1" applyFont="1" applyFill="1" applyBorder="1" applyAlignment="1">
      <alignment/>
    </xf>
    <xf numFmtId="193" fontId="3" fillId="0" borderId="66" xfId="0" applyNumberFormat="1" applyFont="1" applyFill="1" applyBorder="1" applyAlignment="1">
      <alignment/>
    </xf>
    <xf numFmtId="38" fontId="2" fillId="0" borderId="100" xfId="49" applyFont="1" applyFill="1" applyBorder="1" applyAlignment="1">
      <alignment vertical="center"/>
    </xf>
    <xf numFmtId="38" fontId="2" fillId="0" borderId="101" xfId="49" applyFont="1" applyFill="1" applyBorder="1" applyAlignment="1">
      <alignment vertical="center"/>
    </xf>
    <xf numFmtId="38" fontId="2" fillId="0" borderId="108" xfId="49" applyFont="1" applyFill="1" applyBorder="1" applyAlignment="1">
      <alignment vertical="center"/>
    </xf>
    <xf numFmtId="206" fontId="3" fillId="0" borderId="124" xfId="49" applyNumberFormat="1" applyFont="1" applyFill="1" applyBorder="1" applyAlignment="1">
      <alignment vertical="center"/>
    </xf>
    <xf numFmtId="192" fontId="3" fillId="0" borderId="83" xfId="0" applyNumberFormat="1" applyFont="1" applyFill="1" applyBorder="1" applyAlignment="1">
      <alignment vertical="center"/>
    </xf>
    <xf numFmtId="192" fontId="3" fillId="0" borderId="65" xfId="0" applyNumberFormat="1" applyFont="1" applyFill="1" applyBorder="1" applyAlignment="1">
      <alignment vertical="center"/>
    </xf>
    <xf numFmtId="192" fontId="3" fillId="0" borderId="78" xfId="0" applyNumberFormat="1" applyFont="1" applyFill="1" applyBorder="1" applyAlignment="1">
      <alignment vertical="center"/>
    </xf>
    <xf numFmtId="192" fontId="3" fillId="0" borderId="73" xfId="0" applyNumberFormat="1" applyFont="1" applyFill="1" applyBorder="1" applyAlignment="1">
      <alignment vertical="center"/>
    </xf>
    <xf numFmtId="192" fontId="3" fillId="0" borderId="156" xfId="0" applyNumberFormat="1" applyFont="1" applyFill="1" applyBorder="1" applyAlignment="1">
      <alignment/>
    </xf>
    <xf numFmtId="192" fontId="3" fillId="0" borderId="0" xfId="0" applyNumberFormat="1" applyFont="1" applyFill="1" applyAlignment="1">
      <alignment/>
    </xf>
    <xf numFmtId="192" fontId="3" fillId="0" borderId="66" xfId="0" applyNumberFormat="1" applyFont="1" applyFill="1" applyBorder="1" applyAlignment="1">
      <alignment vertical="center"/>
    </xf>
    <xf numFmtId="192" fontId="3" fillId="0" borderId="78" xfId="0" applyNumberFormat="1" applyFont="1" applyFill="1" applyBorder="1" applyAlignment="1">
      <alignment/>
    </xf>
    <xf numFmtId="195" fontId="3" fillId="0" borderId="168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189" fontId="3" fillId="0" borderId="73" xfId="0" applyNumberFormat="1" applyFont="1" applyFill="1" applyBorder="1" applyAlignment="1">
      <alignment/>
    </xf>
    <xf numFmtId="0" fontId="3" fillId="0" borderId="90" xfId="0" applyFont="1" applyFill="1" applyBorder="1" applyAlignment="1">
      <alignment/>
    </xf>
    <xf numFmtId="189" fontId="3" fillId="0" borderId="65" xfId="0" applyNumberFormat="1" applyFont="1" applyFill="1" applyBorder="1" applyAlignment="1">
      <alignment/>
    </xf>
    <xf numFmtId="195" fontId="3" fillId="0" borderId="83" xfId="0" applyNumberFormat="1" applyFont="1" applyFill="1" applyBorder="1" applyAlignment="1">
      <alignment/>
    </xf>
    <xf numFmtId="195" fontId="3" fillId="0" borderId="65" xfId="0" applyNumberFormat="1" applyFont="1" applyFill="1" applyBorder="1" applyAlignment="1">
      <alignment/>
    </xf>
    <xf numFmtId="189" fontId="3" fillId="0" borderId="83" xfId="0" applyNumberFormat="1" applyFont="1" applyFill="1" applyBorder="1" applyAlignment="1">
      <alignment/>
    </xf>
    <xf numFmtId="189" fontId="3" fillId="0" borderId="78" xfId="0" applyNumberFormat="1" applyFont="1" applyFill="1" applyBorder="1" applyAlignment="1">
      <alignment/>
    </xf>
    <xf numFmtId="195" fontId="3" fillId="0" borderId="90" xfId="0" applyNumberFormat="1" applyFont="1" applyFill="1" applyBorder="1" applyAlignment="1">
      <alignment/>
    </xf>
    <xf numFmtId="189" fontId="3" fillId="0" borderId="66" xfId="0" applyNumberFormat="1" applyFont="1" applyFill="1" applyBorder="1" applyAlignment="1">
      <alignment/>
    </xf>
    <xf numFmtId="195" fontId="3" fillId="0" borderId="180" xfId="0" applyNumberFormat="1" applyFont="1" applyFill="1" applyBorder="1" applyAlignment="1">
      <alignment/>
    </xf>
    <xf numFmtId="191" fontId="3" fillId="0" borderId="168" xfId="0" applyNumberFormat="1" applyFont="1" applyFill="1" applyBorder="1" applyAlignment="1">
      <alignment/>
    </xf>
    <xf numFmtId="191" fontId="3" fillId="0" borderId="65" xfId="0" applyNumberFormat="1" applyFont="1" applyFill="1" applyBorder="1" applyAlignment="1">
      <alignment/>
    </xf>
    <xf numFmtId="191" fontId="3" fillId="0" borderId="180" xfId="0" applyNumberFormat="1" applyFont="1" applyFill="1" applyBorder="1" applyAlignment="1">
      <alignment/>
    </xf>
    <xf numFmtId="195" fontId="3" fillId="0" borderId="156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191" fontId="3" fillId="0" borderId="73" xfId="0" applyNumberFormat="1" applyFont="1" applyFill="1" applyBorder="1" applyAlignment="1">
      <alignment/>
    </xf>
    <xf numFmtId="195" fontId="3" fillId="0" borderId="66" xfId="0" applyNumberFormat="1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93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206" fontId="3" fillId="0" borderId="92" xfId="49" applyNumberFormat="1" applyFont="1" applyFill="1" applyBorder="1" applyAlignment="1">
      <alignment vertical="center"/>
    </xf>
    <xf numFmtId="195" fontId="3" fillId="0" borderId="73" xfId="0" applyNumberFormat="1" applyFont="1" applyFill="1" applyBorder="1" applyAlignment="1">
      <alignment/>
    </xf>
    <xf numFmtId="195" fontId="3" fillId="0" borderId="78" xfId="0" applyNumberFormat="1" applyFont="1" applyFill="1" applyBorder="1" applyAlignment="1">
      <alignment/>
    </xf>
    <xf numFmtId="195" fontId="3" fillId="0" borderId="0" xfId="0" applyNumberFormat="1" applyFont="1" applyFill="1" applyAlignment="1">
      <alignment/>
    </xf>
    <xf numFmtId="195" fontId="3" fillId="0" borderId="129" xfId="0" applyNumberFormat="1" applyFont="1" applyFill="1" applyBorder="1" applyAlignment="1">
      <alignment/>
    </xf>
    <xf numFmtId="38" fontId="2" fillId="0" borderId="141" xfId="49" applyFont="1" applyFill="1" applyBorder="1" applyAlignment="1">
      <alignment vertical="center"/>
    </xf>
    <xf numFmtId="193" fontId="3" fillId="0" borderId="129" xfId="0" applyNumberFormat="1" applyFont="1" applyFill="1" applyBorder="1" applyAlignment="1">
      <alignment/>
    </xf>
    <xf numFmtId="193" fontId="3" fillId="0" borderId="156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0" fontId="3" fillId="0" borderId="65" xfId="0" applyNumberFormat="1" applyFont="1" applyFill="1" applyBorder="1" applyAlignment="1">
      <alignment/>
    </xf>
    <xf numFmtId="0" fontId="3" fillId="0" borderId="83" xfId="0" applyNumberFormat="1" applyFont="1" applyFill="1" applyBorder="1" applyAlignment="1">
      <alignment/>
    </xf>
    <xf numFmtId="193" fontId="3" fillId="0" borderId="82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82" xfId="0" applyNumberFormat="1" applyFont="1" applyFill="1" applyBorder="1" applyAlignment="1">
      <alignment/>
    </xf>
    <xf numFmtId="192" fontId="3" fillId="0" borderId="11" xfId="0" applyNumberFormat="1" applyFont="1" applyFill="1" applyBorder="1" applyAlignment="1">
      <alignment/>
    </xf>
    <xf numFmtId="207" fontId="3" fillId="0" borderId="162" xfId="49" applyNumberFormat="1" applyFont="1" applyFill="1" applyBorder="1" applyAlignment="1">
      <alignment vertical="center"/>
    </xf>
    <xf numFmtId="192" fontId="3" fillId="0" borderId="96" xfId="0" applyNumberFormat="1" applyFont="1" applyFill="1" applyBorder="1" applyAlignment="1">
      <alignment/>
    </xf>
    <xf numFmtId="193" fontId="3" fillId="0" borderId="73" xfId="0" applyNumberFormat="1" applyFont="1" applyFill="1" applyBorder="1" applyAlignment="1">
      <alignment/>
    </xf>
    <xf numFmtId="207" fontId="3" fillId="0" borderId="79" xfId="49" applyNumberFormat="1" applyFont="1" applyFill="1" applyBorder="1" applyAlignment="1">
      <alignment vertical="center"/>
    </xf>
    <xf numFmtId="38" fontId="2" fillId="0" borderId="72" xfId="49" applyFont="1" applyFill="1" applyBorder="1" applyAlignment="1">
      <alignment horizontal="left" vertical="center"/>
    </xf>
    <xf numFmtId="192" fontId="3" fillId="0" borderId="143" xfId="0" applyNumberFormat="1" applyFont="1" applyFill="1" applyBorder="1" applyAlignment="1">
      <alignment/>
    </xf>
    <xf numFmtId="38" fontId="2" fillId="0" borderId="74" xfId="49" applyFont="1" applyFill="1" applyBorder="1" applyAlignment="1">
      <alignment horizontal="left" vertical="center"/>
    </xf>
    <xf numFmtId="192" fontId="3" fillId="0" borderId="97" xfId="0" applyNumberFormat="1" applyFont="1" applyFill="1" applyBorder="1" applyAlignment="1">
      <alignment/>
    </xf>
    <xf numFmtId="193" fontId="3" fillId="0" borderId="20" xfId="0" applyNumberFormat="1" applyFont="1" applyFill="1" applyBorder="1" applyAlignment="1">
      <alignment/>
    </xf>
    <xf numFmtId="192" fontId="3" fillId="0" borderId="80" xfId="0" applyNumberFormat="1" applyFont="1" applyFill="1" applyBorder="1" applyAlignment="1">
      <alignment/>
    </xf>
    <xf numFmtId="192" fontId="3" fillId="0" borderId="68" xfId="0" applyNumberFormat="1" applyFont="1" applyFill="1" applyBorder="1" applyAlignment="1">
      <alignment/>
    </xf>
    <xf numFmtId="192" fontId="3" fillId="0" borderId="93" xfId="0" applyNumberFormat="1" applyFont="1" applyFill="1" applyBorder="1" applyAlignment="1">
      <alignment/>
    </xf>
    <xf numFmtId="193" fontId="3" fillId="0" borderId="75" xfId="0" applyNumberFormat="1" applyFont="1" applyFill="1" applyBorder="1" applyAlignment="1">
      <alignment/>
    </xf>
    <xf numFmtId="193" fontId="3" fillId="0" borderId="68" xfId="0" applyNumberFormat="1" applyFont="1" applyFill="1" applyBorder="1" applyAlignment="1">
      <alignment/>
    </xf>
    <xf numFmtId="193" fontId="3" fillId="0" borderId="80" xfId="0" applyNumberFormat="1" applyFont="1" applyFill="1" applyBorder="1" applyAlignment="1">
      <alignment/>
    </xf>
    <xf numFmtId="193" fontId="3" fillId="0" borderId="93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92" xfId="0" applyNumberFormat="1" applyFont="1" applyFill="1" applyBorder="1" applyAlignment="1">
      <alignment/>
    </xf>
    <xf numFmtId="207" fontId="3" fillId="0" borderId="55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0" fontId="2" fillId="0" borderId="72" xfId="49" applyNumberFormat="1" applyFont="1" applyFill="1" applyBorder="1" applyAlignment="1">
      <alignment vertical="center"/>
    </xf>
    <xf numFmtId="209" fontId="3" fillId="0" borderId="73" xfId="0" applyNumberFormat="1" applyFont="1" applyFill="1" applyBorder="1" applyAlignment="1">
      <alignment/>
    </xf>
    <xf numFmtId="209" fontId="3" fillId="0" borderId="78" xfId="0" applyNumberFormat="1" applyFont="1" applyFill="1" applyBorder="1" applyAlignment="1">
      <alignment/>
    </xf>
    <xf numFmtId="209" fontId="3" fillId="0" borderId="147" xfId="0" applyNumberFormat="1" applyFont="1" applyFill="1" applyBorder="1" applyAlignment="1">
      <alignment/>
    </xf>
    <xf numFmtId="209" fontId="3" fillId="0" borderId="129" xfId="0" applyNumberFormat="1" applyFont="1" applyFill="1" applyBorder="1" applyAlignment="1">
      <alignment/>
    </xf>
    <xf numFmtId="209" fontId="3" fillId="0" borderId="127" xfId="0" applyNumberFormat="1" applyFont="1" applyFill="1" applyBorder="1" applyAlignment="1">
      <alignment/>
    </xf>
    <xf numFmtId="0" fontId="0" fillId="0" borderId="156" xfId="0" applyFill="1" applyBorder="1" applyAlignment="1">
      <alignment/>
    </xf>
    <xf numFmtId="209" fontId="3" fillId="0" borderId="83" xfId="0" applyNumberFormat="1" applyFont="1" applyFill="1" applyBorder="1" applyAlignment="1">
      <alignment/>
    </xf>
    <xf numFmtId="209" fontId="3" fillId="0" borderId="109" xfId="0" applyNumberFormat="1" applyFont="1" applyFill="1" applyBorder="1" applyAlignment="1">
      <alignment/>
    </xf>
    <xf numFmtId="177" fontId="0" fillId="0" borderId="0" xfId="49" applyNumberFormat="1" applyFont="1" applyFill="1" applyAlignment="1">
      <alignment vertical="center"/>
    </xf>
    <xf numFmtId="0" fontId="2" fillId="0" borderId="30" xfId="49" applyNumberFormat="1" applyFont="1" applyFill="1" applyBorder="1" applyAlignment="1">
      <alignment vertical="center"/>
    </xf>
    <xf numFmtId="0" fontId="2" fillId="0" borderId="131" xfId="49" applyNumberFormat="1" applyFont="1" applyFill="1" applyBorder="1" applyAlignment="1">
      <alignment vertical="center"/>
    </xf>
    <xf numFmtId="209" fontId="3" fillId="0" borderId="35" xfId="0" applyNumberFormat="1" applyFont="1" applyFill="1" applyBorder="1" applyAlignment="1">
      <alignment/>
    </xf>
    <xf numFmtId="209" fontId="3" fillId="0" borderId="22" xfId="0" applyNumberFormat="1" applyFont="1" applyFill="1" applyBorder="1" applyAlignment="1">
      <alignment/>
    </xf>
    <xf numFmtId="209" fontId="3" fillId="0" borderId="82" xfId="0" applyNumberFormat="1" applyFont="1" applyFill="1" applyBorder="1" applyAlignment="1">
      <alignment/>
    </xf>
    <xf numFmtId="209" fontId="3" fillId="0" borderId="149" xfId="0" applyNumberFormat="1" applyFont="1" applyFill="1" applyBorder="1" applyAlignment="1">
      <alignment/>
    </xf>
    <xf numFmtId="209" fontId="3" fillId="0" borderId="150" xfId="0" applyNumberFormat="1" applyFont="1" applyFill="1" applyBorder="1" applyAlignment="1">
      <alignment/>
    </xf>
    <xf numFmtId="209" fontId="3" fillId="0" borderId="181" xfId="0" applyNumberFormat="1" applyFont="1" applyFill="1" applyBorder="1" applyAlignment="1">
      <alignment/>
    </xf>
    <xf numFmtId="209" fontId="3" fillId="0" borderId="86" xfId="0" applyNumberFormat="1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6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8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184" fontId="3" fillId="0" borderId="45" xfId="0" applyNumberFormat="1" applyFont="1" applyFill="1" applyBorder="1" applyAlignment="1">
      <alignment/>
    </xf>
    <xf numFmtId="0" fontId="3" fillId="0" borderId="129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184" fontId="3" fillId="0" borderId="84" xfId="0" applyNumberFormat="1" applyFont="1" applyFill="1" applyBorder="1" applyAlignment="1">
      <alignment/>
    </xf>
    <xf numFmtId="0" fontId="3" fillId="0" borderId="168" xfId="0" applyFont="1" applyFill="1" applyBorder="1" applyAlignment="1">
      <alignment/>
    </xf>
    <xf numFmtId="0" fontId="3" fillId="0" borderId="107" xfId="0" applyFont="1" applyFill="1" applyBorder="1" applyAlignment="1">
      <alignment/>
    </xf>
    <xf numFmtId="0" fontId="3" fillId="0" borderId="127" xfId="0" applyFont="1" applyFill="1" applyBorder="1" applyAlignment="1">
      <alignment/>
    </xf>
    <xf numFmtId="0" fontId="3" fillId="0" borderId="147" xfId="0" applyFont="1" applyFill="1" applyBorder="1" applyAlignment="1">
      <alignment/>
    </xf>
    <xf numFmtId="0" fontId="3" fillId="0" borderId="109" xfId="0" applyFont="1" applyFill="1" applyBorder="1" applyAlignment="1">
      <alignment/>
    </xf>
    <xf numFmtId="38" fontId="2" fillId="0" borderId="74" xfId="49" applyFont="1" applyFill="1" applyBorder="1" applyAlignment="1">
      <alignment vertical="center"/>
    </xf>
    <xf numFmtId="0" fontId="3" fillId="0" borderId="97" xfId="0" applyFont="1" applyFill="1" applyBorder="1" applyAlignment="1">
      <alignment/>
    </xf>
    <xf numFmtId="0" fontId="2" fillId="0" borderId="28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3" xfId="49" applyNumberFormat="1" applyFont="1" applyFill="1" applyBorder="1" applyAlignment="1">
      <alignment horizontal="right" vertical="center"/>
    </xf>
    <xf numFmtId="0" fontId="3" fillId="0" borderId="15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84" fontId="3" fillId="0" borderId="33" xfId="0" applyNumberFormat="1" applyFont="1" applyFill="1" applyBorder="1" applyAlignment="1">
      <alignment/>
    </xf>
    <xf numFmtId="38" fontId="2" fillId="0" borderId="30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184" fontId="3" fillId="0" borderId="48" xfId="0" applyNumberFormat="1" applyFont="1" applyFill="1" applyBorder="1" applyAlignment="1">
      <alignment/>
    </xf>
    <xf numFmtId="192" fontId="0" fillId="0" borderId="168" xfId="0" applyNumberFormat="1" applyFont="1" applyFill="1" applyBorder="1" applyAlignment="1">
      <alignment shrinkToFit="1"/>
    </xf>
    <xf numFmtId="192" fontId="0" fillId="0" borderId="96" xfId="0" applyNumberFormat="1" applyFont="1" applyFill="1" applyBorder="1" applyAlignment="1">
      <alignment shrinkToFit="1"/>
    </xf>
    <xf numFmtId="192" fontId="0" fillId="0" borderId="73" xfId="0" applyNumberFormat="1" applyFont="1" applyFill="1" applyBorder="1" applyAlignment="1">
      <alignment shrinkToFit="1"/>
    </xf>
    <xf numFmtId="193" fontId="0" fillId="0" borderId="96" xfId="0" applyNumberFormat="1" applyFont="1" applyFill="1" applyBorder="1" applyAlignment="1">
      <alignment shrinkToFit="1"/>
    </xf>
    <xf numFmtId="193" fontId="0" fillId="0" borderId="73" xfId="0" applyNumberFormat="1" applyFont="1" applyFill="1" applyBorder="1" applyAlignment="1">
      <alignment shrinkToFit="1"/>
    </xf>
    <xf numFmtId="193" fontId="0" fillId="0" borderId="28" xfId="0" applyNumberFormat="1" applyFont="1" applyFill="1" applyBorder="1" applyAlignment="1">
      <alignment shrinkToFit="1"/>
    </xf>
    <xf numFmtId="193" fontId="0" fillId="0" borderId="168" xfId="0" applyNumberFormat="1" applyFont="1" applyFill="1" applyBorder="1" applyAlignment="1">
      <alignment shrinkToFit="1"/>
    </xf>
    <xf numFmtId="193" fontId="0" fillId="0" borderId="83" xfId="0" applyNumberFormat="1" applyFont="1" applyFill="1" applyBorder="1" applyAlignment="1">
      <alignment shrinkToFit="1"/>
    </xf>
    <xf numFmtId="193" fontId="0" fillId="0" borderId="147" xfId="0" applyNumberFormat="1" applyFont="1" applyFill="1" applyBorder="1" applyAlignment="1">
      <alignment shrinkToFit="1"/>
    </xf>
    <xf numFmtId="193" fontId="0" fillId="0" borderId="128" xfId="0" applyNumberFormat="1" applyFont="1" applyFill="1" applyBorder="1" applyAlignment="1">
      <alignment shrinkToFit="1"/>
    </xf>
    <xf numFmtId="193" fontId="0" fillId="0" borderId="66" xfId="0" applyNumberFormat="1" applyFont="1" applyFill="1" applyBorder="1" applyAlignment="1">
      <alignment shrinkToFit="1"/>
    </xf>
    <xf numFmtId="193" fontId="0" fillId="0" borderId="107" xfId="0" applyNumberFormat="1" applyFont="1" applyFill="1" applyBorder="1" applyAlignment="1">
      <alignment shrinkToFit="1"/>
    </xf>
    <xf numFmtId="193" fontId="0" fillId="0" borderId="65" xfId="0" applyNumberFormat="1" applyFont="1" applyFill="1" applyBorder="1" applyAlignment="1">
      <alignment shrinkToFit="1"/>
    </xf>
    <xf numFmtId="193" fontId="0" fillId="0" borderId="84" xfId="0" applyNumberFormat="1" applyFont="1" applyFill="1" applyBorder="1" applyAlignment="1">
      <alignment shrinkToFit="1"/>
    </xf>
    <xf numFmtId="193" fontId="0" fillId="0" borderId="0" xfId="0" applyNumberFormat="1" applyFont="1" applyFill="1" applyAlignment="1">
      <alignment shrinkToFit="1"/>
    </xf>
    <xf numFmtId="193" fontId="0" fillId="0" borderId="182" xfId="0" applyNumberFormat="1" applyFont="1" applyFill="1" applyBorder="1" applyAlignment="1">
      <alignment shrinkToFit="1"/>
    </xf>
    <xf numFmtId="193" fontId="0" fillId="0" borderId="101" xfId="0" applyNumberFormat="1" applyFont="1" applyFill="1" applyBorder="1" applyAlignment="1">
      <alignment shrinkToFit="1"/>
    </xf>
    <xf numFmtId="193" fontId="0" fillId="0" borderId="154" xfId="0" applyNumberFormat="1" applyFont="1" applyFill="1" applyBorder="1" applyAlignment="1">
      <alignment shrinkToFit="1"/>
    </xf>
    <xf numFmtId="193" fontId="0" fillId="0" borderId="183" xfId="0" applyNumberFormat="1" applyFont="1" applyFill="1" applyBorder="1" applyAlignment="1">
      <alignment shrinkToFit="1"/>
    </xf>
    <xf numFmtId="193" fontId="0" fillId="0" borderId="94" xfId="0" applyNumberFormat="1" applyFont="1" applyFill="1" applyBorder="1" applyAlignment="1">
      <alignment shrinkToFit="1"/>
    </xf>
    <xf numFmtId="193" fontId="0" fillId="0" borderId="98" xfId="0" applyNumberFormat="1" applyFont="1" applyFill="1" applyBorder="1" applyAlignment="1">
      <alignment shrinkToFit="1"/>
    </xf>
    <xf numFmtId="193" fontId="0" fillId="0" borderId="71" xfId="0" applyNumberFormat="1" applyFont="1" applyFill="1" applyBorder="1" applyAlignment="1">
      <alignment shrinkToFit="1"/>
    </xf>
    <xf numFmtId="193" fontId="0" fillId="0" borderId="174" xfId="0" applyNumberFormat="1" applyFont="1" applyFill="1" applyBorder="1" applyAlignment="1">
      <alignment shrinkToFit="1"/>
    </xf>
    <xf numFmtId="193" fontId="0" fillId="0" borderId="41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93" fontId="0" fillId="0" borderId="151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33" xfId="0" applyNumberFormat="1" applyFont="1" applyFill="1" applyBorder="1" applyAlignment="1">
      <alignment shrinkToFit="1"/>
    </xf>
    <xf numFmtId="193" fontId="0" fillId="0" borderId="58" xfId="0" applyNumberFormat="1" applyFont="1" applyFill="1" applyBorder="1" applyAlignment="1">
      <alignment shrinkToFit="1"/>
    </xf>
    <xf numFmtId="193" fontId="0" fillId="0" borderId="153" xfId="0" applyNumberFormat="1" applyFont="1" applyFill="1" applyBorder="1" applyAlignment="1">
      <alignment shrinkToFit="1"/>
    </xf>
    <xf numFmtId="193" fontId="0" fillId="0" borderId="88" xfId="0" applyNumberFormat="1" applyFont="1" applyFill="1" applyBorder="1" applyAlignment="1">
      <alignment shrinkToFit="1"/>
    </xf>
    <xf numFmtId="193" fontId="0" fillId="0" borderId="23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65" xfId="0" applyNumberFormat="1" applyFont="1" applyBorder="1" applyAlignment="1">
      <alignment/>
    </xf>
    <xf numFmtId="204" fontId="0" fillId="0" borderId="122" xfId="0" applyNumberFormat="1" applyFont="1" applyBorder="1" applyAlignment="1">
      <alignment/>
    </xf>
    <xf numFmtId="204" fontId="0" fillId="0" borderId="151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204" fontId="0" fillId="0" borderId="20" xfId="0" applyNumberFormat="1" applyFont="1" applyBorder="1" applyAlignment="1">
      <alignment/>
    </xf>
    <xf numFmtId="204" fontId="0" fillId="0" borderId="129" xfId="0" applyNumberFormat="1" applyFont="1" applyBorder="1" applyAlignment="1">
      <alignment/>
    </xf>
    <xf numFmtId="204" fontId="0" fillId="0" borderId="65" xfId="0" applyNumberFormat="1" applyFont="1" applyBorder="1" applyAlignment="1">
      <alignment vertical="center" shrinkToFit="1"/>
    </xf>
    <xf numFmtId="204" fontId="0" fillId="0" borderId="68" xfId="0" applyNumberFormat="1" applyFont="1" applyBorder="1" applyAlignment="1">
      <alignment vertical="center" shrinkToFit="1"/>
    </xf>
    <xf numFmtId="204" fontId="0" fillId="0" borderId="122" xfId="0" applyNumberFormat="1" applyFont="1" applyBorder="1" applyAlignment="1">
      <alignment vertical="center" shrinkToFit="1"/>
    </xf>
    <xf numFmtId="204" fontId="0" fillId="0" borderId="69" xfId="0" applyNumberFormat="1" applyFont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51" xfId="0" applyNumberFormat="1" applyFont="1" applyBorder="1" applyAlignment="1">
      <alignment vertical="center" shrinkToFit="1"/>
    </xf>
    <xf numFmtId="204" fontId="0" fillId="0" borderId="38" xfId="0" applyNumberFormat="1" applyFont="1" applyBorder="1" applyAlignment="1">
      <alignment vertical="center" shrinkToFit="1"/>
    </xf>
    <xf numFmtId="193" fontId="0" fillId="0" borderId="96" xfId="49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66" xfId="49" applyNumberFormat="1" applyFont="1" applyFill="1" applyBorder="1" applyAlignment="1">
      <alignment shrinkToFit="1"/>
    </xf>
    <xf numFmtId="193" fontId="0" fillId="0" borderId="154" xfId="49" applyNumberFormat="1" applyFont="1" applyFill="1" applyBorder="1" applyAlignment="1">
      <alignment shrinkToFit="1"/>
    </xf>
    <xf numFmtId="196" fontId="0" fillId="0" borderId="122" xfId="49" applyNumberFormat="1" applyFont="1" applyFill="1" applyBorder="1" applyAlignment="1">
      <alignment shrinkToFit="1"/>
    </xf>
    <xf numFmtId="191" fontId="0" fillId="0" borderId="164" xfId="49" applyNumberFormat="1" applyFont="1" applyFill="1" applyBorder="1" applyAlignment="1">
      <alignment shrinkToFit="1"/>
    </xf>
    <xf numFmtId="193" fontId="0" fillId="0" borderId="98" xfId="49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191" fontId="0" fillId="0" borderId="63" xfId="49" applyNumberFormat="1" applyFont="1" applyFill="1" applyBorder="1" applyAlignment="1">
      <alignment vertical="center" shrinkToFit="1"/>
    </xf>
    <xf numFmtId="193" fontId="0" fillId="0" borderId="128" xfId="49" applyNumberFormat="1" applyFont="1" applyFill="1" applyBorder="1" applyAlignment="1">
      <alignment vertical="center" shrinkToFit="1"/>
    </xf>
    <xf numFmtId="196" fontId="0" fillId="0" borderId="129" xfId="49" applyNumberFormat="1" applyFont="1" applyFill="1" applyBorder="1" applyAlignment="1">
      <alignment vertical="center" shrinkToFit="1"/>
    </xf>
    <xf numFmtId="191" fontId="0" fillId="0" borderId="170" xfId="49" applyNumberFormat="1" applyFont="1" applyFill="1" applyBorder="1" applyAlignment="1">
      <alignment vertical="center" shrinkToFit="1"/>
    </xf>
    <xf numFmtId="193" fontId="0" fillId="0" borderId="96" xfId="49" applyNumberFormat="1" applyFont="1" applyFill="1" applyBorder="1" applyAlignment="1">
      <alignment vertical="center" shrinkToFit="1"/>
    </xf>
    <xf numFmtId="196" fontId="0" fillId="0" borderId="65" xfId="49" applyNumberFormat="1" applyFont="1" applyFill="1" applyBorder="1" applyAlignment="1">
      <alignment vertical="center" shrinkToFit="1"/>
    </xf>
    <xf numFmtId="191" fontId="0" fillId="0" borderId="66" xfId="49" applyNumberFormat="1" applyFont="1" applyFill="1" applyBorder="1" applyAlignment="1">
      <alignment vertical="center" shrinkToFit="1"/>
    </xf>
    <xf numFmtId="193" fontId="0" fillId="0" borderId="97" xfId="49" applyNumberFormat="1" applyFont="1" applyFill="1" applyBorder="1" applyAlignment="1">
      <alignment vertical="center" shrinkToFit="1"/>
    </xf>
    <xf numFmtId="196" fontId="0" fillId="0" borderId="68" xfId="49" applyNumberFormat="1" applyFont="1" applyFill="1" applyBorder="1" applyAlignment="1">
      <alignment vertical="center" shrinkToFit="1"/>
    </xf>
    <xf numFmtId="191" fontId="0" fillId="0" borderId="69" xfId="49" applyNumberFormat="1" applyFont="1" applyFill="1" applyBorder="1" applyAlignment="1">
      <alignment vertical="center" shrinkToFit="1"/>
    </xf>
    <xf numFmtId="193" fontId="0" fillId="0" borderId="151" xfId="49" applyNumberFormat="1" applyFont="1" applyFill="1" applyBorder="1" applyAlignment="1">
      <alignment vertical="center" shrinkToFit="1"/>
    </xf>
    <xf numFmtId="196" fontId="0" fillId="0" borderId="10" xfId="49" applyNumberFormat="1" applyFont="1" applyFill="1" applyBorder="1" applyAlignment="1">
      <alignment vertical="center" shrinkToFit="1"/>
    </xf>
    <xf numFmtId="191" fontId="0" fillId="0" borderId="36" xfId="49" applyNumberFormat="1" applyFont="1" applyFill="1" applyBorder="1" applyAlignment="1">
      <alignment vertical="center" shrinkToFit="1"/>
    </xf>
    <xf numFmtId="196" fontId="0" fillId="35" borderId="10" xfId="49" applyNumberFormat="1" applyFont="1" applyFill="1" applyBorder="1" applyAlignment="1">
      <alignment vertical="center" shrinkToFit="1"/>
    </xf>
    <xf numFmtId="191" fontId="0" fillId="35" borderId="36" xfId="49" applyNumberFormat="1" applyFont="1" applyFill="1" applyBorder="1" applyAlignment="1">
      <alignment vertical="center" shrinkToFit="1"/>
    </xf>
    <xf numFmtId="193" fontId="0" fillId="0" borderId="152" xfId="49" applyNumberFormat="1" applyFont="1" applyFill="1" applyBorder="1" applyAlignment="1">
      <alignment vertical="center" shrinkToFit="1"/>
    </xf>
    <xf numFmtId="196" fontId="0" fillId="35" borderId="24" xfId="49" applyNumberFormat="1" applyFont="1" applyFill="1" applyBorder="1" applyAlignment="1">
      <alignment vertical="center" shrinkToFit="1"/>
    </xf>
    <xf numFmtId="191" fontId="0" fillId="35" borderId="56" xfId="49" applyNumberFormat="1" applyFont="1" applyFill="1" applyBorder="1" applyAlignment="1">
      <alignment vertical="center" shrinkToFit="1"/>
    </xf>
    <xf numFmtId="204" fontId="4" fillId="0" borderId="35" xfId="49" applyNumberFormat="1" applyFont="1" applyFill="1" applyBorder="1" applyAlignment="1">
      <alignment horizontal="center" vertical="center"/>
    </xf>
    <xf numFmtId="204" fontId="0" fillId="0" borderId="73" xfId="0" applyNumberFormat="1" applyFont="1" applyBorder="1" applyAlignment="1">
      <alignment/>
    </xf>
    <xf numFmtId="204" fontId="0" fillId="0" borderId="163" xfId="0" applyNumberFormat="1" applyFont="1" applyBorder="1" applyAlignment="1">
      <alignment/>
    </xf>
    <xf numFmtId="204" fontId="0" fillId="0" borderId="19" xfId="0" applyNumberFormat="1" applyFont="1" applyBorder="1" applyAlignment="1">
      <alignment/>
    </xf>
    <xf numFmtId="204" fontId="0" fillId="0" borderId="147" xfId="0" applyNumberFormat="1" applyFont="1" applyBorder="1" applyAlignment="1">
      <alignment/>
    </xf>
    <xf numFmtId="204" fontId="0" fillId="0" borderId="73" xfId="0" applyNumberFormat="1" applyFont="1" applyBorder="1" applyAlignment="1">
      <alignment vertical="center" shrinkToFit="1"/>
    </xf>
    <xf numFmtId="195" fontId="3" fillId="0" borderId="82" xfId="0" applyNumberFormat="1" applyFont="1" applyFill="1" applyBorder="1" applyAlignment="1">
      <alignment/>
    </xf>
    <xf numFmtId="0" fontId="3" fillId="0" borderId="73" xfId="0" applyNumberFormat="1" applyFont="1" applyFill="1" applyBorder="1" applyAlignment="1">
      <alignment/>
    </xf>
    <xf numFmtId="209" fontId="3" fillId="0" borderId="107" xfId="0" applyNumberFormat="1" applyFont="1" applyFill="1" applyBorder="1" applyAlignment="1">
      <alignment/>
    </xf>
    <xf numFmtId="193" fontId="3" fillId="0" borderId="91" xfId="49" applyNumberFormat="1" applyFont="1" applyFill="1" applyBorder="1" applyAlignment="1">
      <alignment vertical="center" shrinkToFit="1"/>
    </xf>
    <xf numFmtId="193" fontId="0" fillId="0" borderId="40" xfId="0" applyNumberFormat="1" applyFont="1" applyFill="1" applyBorder="1" applyAlignment="1">
      <alignment shrinkToFit="1"/>
    </xf>
    <xf numFmtId="196" fontId="0" fillId="0" borderId="21" xfId="49" applyNumberFormat="1" applyFont="1" applyFill="1" applyBorder="1" applyAlignment="1">
      <alignment vertical="center"/>
    </xf>
    <xf numFmtId="191" fontId="0" fillId="0" borderId="14" xfId="49" applyNumberFormat="1" applyFont="1" applyFill="1" applyBorder="1" applyAlignment="1">
      <alignment vertical="center"/>
    </xf>
    <xf numFmtId="191" fontId="0" fillId="0" borderId="158" xfId="49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shrinkToFit="1"/>
    </xf>
    <xf numFmtId="193" fontId="0" fillId="0" borderId="37" xfId="0" applyNumberFormat="1" applyFont="1" applyFill="1" applyBorder="1" applyAlignment="1">
      <alignment shrinkToFit="1"/>
    </xf>
    <xf numFmtId="177" fontId="3" fillId="0" borderId="184" xfId="49" applyNumberFormat="1" applyFont="1" applyBorder="1" applyAlignment="1">
      <alignment vertical="center"/>
    </xf>
    <xf numFmtId="208" fontId="3" fillId="0" borderId="156" xfId="0" applyNumberFormat="1" applyFont="1" applyFill="1" applyBorder="1" applyAlignment="1">
      <alignment/>
    </xf>
    <xf numFmtId="0" fontId="3" fillId="0" borderId="149" xfId="0" applyFont="1" applyFill="1" applyBorder="1" applyAlignment="1">
      <alignment/>
    </xf>
    <xf numFmtId="38" fontId="3" fillId="0" borderId="171" xfId="49" applyFont="1" applyFill="1" applyBorder="1" applyAlignment="1">
      <alignment vertical="center"/>
    </xf>
    <xf numFmtId="38" fontId="3" fillId="0" borderId="172" xfId="49" applyFont="1" applyFill="1" applyBorder="1" applyAlignment="1">
      <alignment vertical="center"/>
    </xf>
    <xf numFmtId="38" fontId="4" fillId="0" borderId="62" xfId="49" applyFont="1" applyBorder="1" applyAlignment="1">
      <alignment/>
    </xf>
    <xf numFmtId="38" fontId="4" fillId="0" borderId="149" xfId="49" applyFont="1" applyBorder="1" applyAlignment="1">
      <alignment/>
    </xf>
    <xf numFmtId="204" fontId="0" fillId="0" borderId="155" xfId="0" applyNumberFormat="1" applyFill="1" applyBorder="1" applyAlignment="1">
      <alignment/>
    </xf>
    <xf numFmtId="204" fontId="0" fillId="0" borderId="98" xfId="0" applyNumberFormat="1" applyFill="1" applyBorder="1" applyAlignment="1">
      <alignment/>
    </xf>
    <xf numFmtId="204" fontId="0" fillId="0" borderId="62" xfId="0" applyNumberFormat="1" applyFill="1" applyBorder="1" applyAlignment="1">
      <alignment/>
    </xf>
    <xf numFmtId="204" fontId="0" fillId="0" borderId="63" xfId="0" applyNumberFormat="1" applyFill="1" applyBorder="1" applyAlignment="1">
      <alignment/>
    </xf>
    <xf numFmtId="204" fontId="0" fillId="0" borderId="96" xfId="0" applyNumberFormat="1" applyFill="1" applyBorder="1" applyAlignment="1">
      <alignment/>
    </xf>
    <xf numFmtId="204" fontId="0" fillId="0" borderId="65" xfId="0" applyNumberFormat="1" applyFill="1" applyBorder="1" applyAlignment="1">
      <alignment/>
    </xf>
    <xf numFmtId="204" fontId="0" fillId="0" borderId="66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66" xfId="0" applyNumberFormat="1" applyFont="1" applyFill="1" applyBorder="1" applyAlignment="1">
      <alignment/>
    </xf>
    <xf numFmtId="204" fontId="0" fillId="0" borderId="97" xfId="0" applyNumberFormat="1" applyFill="1" applyBorder="1" applyAlignment="1">
      <alignment/>
    </xf>
    <xf numFmtId="204" fontId="0" fillId="0" borderId="68" xfId="0" applyNumberFormat="1" applyFill="1" applyBorder="1" applyAlignment="1">
      <alignment/>
    </xf>
    <xf numFmtId="204" fontId="0" fillId="0" borderId="68" xfId="0" applyNumberFormat="1" applyFont="1" applyFill="1" applyBorder="1" applyAlignment="1">
      <alignment/>
    </xf>
    <xf numFmtId="204" fontId="0" fillId="0" borderId="69" xfId="0" applyNumberFormat="1" applyFill="1" applyBorder="1" applyAlignment="1">
      <alignment/>
    </xf>
    <xf numFmtId="204" fontId="0" fillId="0" borderId="96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204" fontId="0" fillId="0" borderId="148" xfId="0" applyNumberFormat="1" applyFill="1" applyBorder="1" applyAlignment="1">
      <alignment/>
    </xf>
    <xf numFmtId="204" fontId="0" fillId="0" borderId="149" xfId="0" applyNumberFormat="1" applyFill="1" applyBorder="1" applyAlignment="1">
      <alignment/>
    </xf>
    <xf numFmtId="204" fontId="0" fillId="0" borderId="179" xfId="0" applyNumberFormat="1" applyFill="1" applyBorder="1" applyAlignment="1">
      <alignment/>
    </xf>
    <xf numFmtId="204" fontId="0" fillId="0" borderId="128" xfId="0" applyNumberFormat="1" applyFill="1" applyBorder="1" applyAlignment="1">
      <alignment vertical="center" shrinkToFit="1"/>
    </xf>
    <xf numFmtId="204" fontId="0" fillId="0" borderId="129" xfId="0" applyNumberFormat="1" applyFill="1" applyBorder="1" applyAlignment="1">
      <alignment vertical="center" shrinkToFit="1"/>
    </xf>
    <xf numFmtId="204" fontId="0" fillId="0" borderId="129" xfId="0" applyNumberFormat="1" applyFill="1" applyBorder="1" applyAlignment="1">
      <alignment/>
    </xf>
    <xf numFmtId="204" fontId="0" fillId="0" borderId="170" xfId="0" applyNumberFormat="1" applyFill="1" applyBorder="1" applyAlignment="1">
      <alignment vertical="center" shrinkToFit="1"/>
    </xf>
    <xf numFmtId="204" fontId="3" fillId="0" borderId="154" xfId="0" applyNumberFormat="1" applyFont="1" applyFill="1" applyBorder="1" applyAlignment="1">
      <alignment vertical="center"/>
    </xf>
    <xf numFmtId="204" fontId="0" fillId="0" borderId="122" xfId="0" applyNumberFormat="1" applyFont="1" applyFill="1" applyBorder="1" applyAlignment="1">
      <alignment/>
    </xf>
    <xf numFmtId="204" fontId="0" fillId="0" borderId="122" xfId="0" applyNumberFormat="1" applyFill="1" applyBorder="1" applyAlignment="1">
      <alignment/>
    </xf>
    <xf numFmtId="204" fontId="0" fillId="0" borderId="164" xfId="0" applyNumberFormat="1" applyFill="1" applyBorder="1" applyAlignment="1">
      <alignment/>
    </xf>
    <xf numFmtId="204" fontId="0" fillId="0" borderId="143" xfId="0" applyNumberFormat="1" applyFont="1" applyFill="1" applyBorder="1" applyAlignment="1">
      <alignment/>
    </xf>
    <xf numFmtId="204" fontId="0" fillId="0" borderId="102" xfId="0" applyNumberFormat="1" applyFont="1" applyFill="1" applyBorder="1" applyAlignment="1">
      <alignment/>
    </xf>
    <xf numFmtId="204" fontId="0" fillId="0" borderId="149" xfId="0" applyNumberFormat="1" applyFont="1" applyFill="1" applyBorder="1" applyAlignment="1">
      <alignment/>
    </xf>
    <xf numFmtId="204" fontId="0" fillId="0" borderId="152" xfId="0" applyNumberFormat="1" applyFill="1" applyBorder="1" applyAlignment="1">
      <alignment/>
    </xf>
    <xf numFmtId="204" fontId="0" fillId="0" borderId="24" xfId="0" applyNumberFormat="1" applyFill="1" applyBorder="1" applyAlignment="1">
      <alignment/>
    </xf>
    <xf numFmtId="204" fontId="0" fillId="0" borderId="24" xfId="0" applyNumberFormat="1" applyFont="1" applyFill="1" applyBorder="1" applyAlignment="1">
      <alignment/>
    </xf>
    <xf numFmtId="204" fontId="0" fillId="0" borderId="56" xfId="0" applyNumberFormat="1" applyFill="1" applyBorder="1" applyAlignment="1">
      <alignment/>
    </xf>
    <xf numFmtId="204" fontId="0" fillId="0" borderId="129" xfId="0" applyNumberFormat="1" applyFont="1" applyFill="1" applyBorder="1" applyAlignment="1">
      <alignment/>
    </xf>
    <xf numFmtId="204" fontId="0" fillId="0" borderId="153" xfId="0" applyNumberFormat="1" applyFill="1" applyBorder="1" applyAlignment="1">
      <alignment/>
    </xf>
    <xf numFmtId="204" fontId="0" fillId="0" borderId="62" xfId="0" applyNumberFormat="1" applyFont="1" applyFill="1" applyBorder="1" applyAlignment="1">
      <alignment/>
    </xf>
    <xf numFmtId="204" fontId="0" fillId="0" borderId="151" xfId="0" applyNumberFormat="1" applyFill="1" applyBorder="1" applyAlignment="1">
      <alignment/>
    </xf>
    <xf numFmtId="204" fontId="0" fillId="0" borderId="10" xfId="0" applyNumberFormat="1" applyFont="1" applyFill="1" applyBorder="1" applyAlignment="1">
      <alignment/>
    </xf>
    <xf numFmtId="204" fontId="0" fillId="0" borderId="152" xfId="0" applyNumberFormat="1" applyFont="1" applyFill="1" applyBorder="1" applyAlignment="1">
      <alignment/>
    </xf>
    <xf numFmtId="204" fontId="0" fillId="0" borderId="58" xfId="0" applyNumberFormat="1" applyFont="1" applyFill="1" applyBorder="1" applyAlignment="1">
      <alignment/>
    </xf>
    <xf numFmtId="204" fontId="0" fillId="0" borderId="20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204" fontId="0" fillId="0" borderId="73" xfId="0" applyNumberFormat="1" applyFont="1" applyFill="1" applyBorder="1" applyAlignment="1">
      <alignment vertical="center" shrinkToFit="1"/>
    </xf>
    <xf numFmtId="204" fontId="0" fillId="0" borderId="129" xfId="0" applyNumberFormat="1" applyFont="1" applyFill="1" applyBorder="1" applyAlignment="1">
      <alignment vertical="center" shrinkToFit="1"/>
    </xf>
    <xf numFmtId="204" fontId="0" fillId="0" borderId="147" xfId="0" applyNumberFormat="1" applyFont="1" applyFill="1" applyBorder="1" applyAlignment="1">
      <alignment vertical="center" shrinkToFit="1"/>
    </xf>
    <xf numFmtId="204" fontId="0" fillId="0" borderId="0" xfId="0" applyNumberFormat="1" applyFont="1" applyFill="1" applyAlignment="1">
      <alignment/>
    </xf>
    <xf numFmtId="204" fontId="0" fillId="0" borderId="78" xfId="0" applyNumberFormat="1" applyFont="1" applyFill="1" applyBorder="1" applyAlignment="1">
      <alignment/>
    </xf>
    <xf numFmtId="204" fontId="0" fillId="0" borderId="73" xfId="0" applyNumberFormat="1" applyFont="1" applyFill="1" applyBorder="1" applyAlignment="1">
      <alignment/>
    </xf>
    <xf numFmtId="204" fontId="0" fillId="0" borderId="156" xfId="0" applyNumberFormat="1" applyFont="1" applyFill="1" applyBorder="1" applyAlignment="1">
      <alignment/>
    </xf>
    <xf numFmtId="204" fontId="0" fillId="0" borderId="20" xfId="0" applyNumberFormat="1" applyFont="1" applyFill="1" applyBorder="1" applyAlignment="1">
      <alignment vertical="center" shrinkToFit="1"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59" xfId="0" applyNumberFormat="1" applyFont="1" applyFill="1" applyBorder="1" applyAlignment="1">
      <alignment vertical="center" shrinkToFit="1"/>
    </xf>
    <xf numFmtId="204" fontId="0" fillId="0" borderId="27" xfId="0" applyNumberFormat="1" applyFont="1" applyFill="1" applyBorder="1" applyAlignment="1">
      <alignment vertical="center" shrinkToFit="1"/>
    </xf>
    <xf numFmtId="204" fontId="0" fillId="0" borderId="167" xfId="0" applyNumberFormat="1" applyFont="1" applyFill="1" applyBorder="1" applyAlignment="1">
      <alignment vertical="center" shrinkToFit="1"/>
    </xf>
    <xf numFmtId="204" fontId="0" fillId="0" borderId="68" xfId="0" applyNumberFormat="1" applyFont="1" applyFill="1" applyBorder="1" applyAlignment="1">
      <alignment vertical="center" shrinkToFit="1"/>
    </xf>
    <xf numFmtId="204" fontId="0" fillId="0" borderId="75" xfId="0" applyNumberFormat="1" applyFont="1" applyFill="1" applyBorder="1" applyAlignment="1">
      <alignment vertical="center" shrinkToFit="1"/>
    </xf>
    <xf numFmtId="204" fontId="0" fillId="0" borderId="71" xfId="0" applyNumberFormat="1" applyFont="1" applyFill="1" applyBorder="1" applyAlignment="1">
      <alignment vertical="center" shrinkToFit="1"/>
    </xf>
    <xf numFmtId="204" fontId="0" fillId="0" borderId="97" xfId="0" applyNumberFormat="1" applyFont="1" applyFill="1" applyBorder="1" applyAlignment="1">
      <alignment vertical="center" shrinkToFit="1"/>
    </xf>
    <xf numFmtId="204" fontId="0" fillId="0" borderId="149" xfId="0" applyNumberFormat="1" applyFont="1" applyFill="1" applyBorder="1" applyAlignment="1">
      <alignment vertical="center" shrinkToFit="1"/>
    </xf>
    <xf numFmtId="204" fontId="0" fillId="0" borderId="32" xfId="0" applyNumberFormat="1" applyFont="1" applyFill="1" applyBorder="1" applyAlignment="1">
      <alignment vertical="center" shrinkToFit="1"/>
    </xf>
    <xf numFmtId="204" fontId="0" fillId="0" borderId="137" xfId="0" applyNumberFormat="1" applyFont="1" applyFill="1" applyBorder="1" applyAlignment="1">
      <alignment vertical="center" shrinkToFit="1"/>
    </xf>
    <xf numFmtId="193" fontId="0" fillId="0" borderId="149" xfId="0" applyNumberFormat="1" applyFont="1" applyBorder="1" applyAlignment="1">
      <alignment/>
    </xf>
    <xf numFmtId="193" fontId="0" fillId="0" borderId="149" xfId="0" applyNumberFormat="1" applyFont="1" applyFill="1" applyBorder="1" applyAlignment="1">
      <alignment vertical="center" shrinkToFit="1"/>
    </xf>
    <xf numFmtId="38" fontId="3" fillId="0" borderId="175" xfId="49" applyFont="1" applyFill="1" applyBorder="1" applyAlignment="1">
      <alignment horizontal="left" vertical="center" shrinkToFit="1"/>
    </xf>
    <xf numFmtId="38" fontId="2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38" fontId="1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26" xfId="49" applyNumberFormat="1" applyFont="1" applyFill="1" applyBorder="1" applyAlignment="1">
      <alignment horizontal="right" vertical="center"/>
    </xf>
    <xf numFmtId="49" fontId="2" fillId="0" borderId="39" xfId="49" applyNumberFormat="1" applyFont="1" applyFill="1" applyBorder="1" applyAlignment="1">
      <alignment horizontal="right" vertical="center"/>
    </xf>
    <xf numFmtId="49" fontId="4" fillId="0" borderId="49" xfId="49" applyNumberFormat="1" applyFont="1" applyFill="1" applyBorder="1" applyAlignment="1">
      <alignment horizontal="center" vertical="center"/>
    </xf>
    <xf numFmtId="49" fontId="2" fillId="0" borderId="31" xfId="49" applyNumberFormat="1" applyFont="1" applyFill="1" applyBorder="1" applyAlignment="1">
      <alignment horizontal="center" vertical="center"/>
    </xf>
    <xf numFmtId="49" fontId="2" fillId="0" borderId="43" xfId="49" applyNumberFormat="1" applyFont="1" applyFill="1" applyBorder="1" applyAlignment="1">
      <alignment horizontal="center" vertical="center"/>
    </xf>
    <xf numFmtId="49" fontId="2" fillId="0" borderId="49" xfId="49" applyNumberFormat="1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 shrinkToFit="1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45" xfId="49" applyFont="1" applyFill="1" applyBorder="1" applyAlignment="1">
      <alignment horizontal="center" vertical="center"/>
    </xf>
    <xf numFmtId="38" fontId="4" fillId="0" borderId="82" xfId="49" applyFont="1" applyFill="1" applyBorder="1" applyAlignment="1">
      <alignment horizontal="center" vertical="center"/>
    </xf>
    <xf numFmtId="38" fontId="4" fillId="0" borderId="156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" fillId="0" borderId="156" xfId="49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horizontal="center" vertical="center"/>
    </xf>
    <xf numFmtId="179" fontId="0" fillId="0" borderId="162" xfId="49" applyNumberFormat="1" applyFont="1" applyFill="1" applyBorder="1" applyAlignment="1">
      <alignment horizontal="center" vertical="center"/>
    </xf>
    <xf numFmtId="57" fontId="3" fillId="0" borderId="73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78" xfId="49" applyNumberFormat="1" applyFont="1" applyFill="1" applyBorder="1" applyAlignment="1">
      <alignment horizontal="center" vertical="center"/>
    </xf>
    <xf numFmtId="57" fontId="3" fillId="0" borderId="83" xfId="49" applyNumberFormat="1" applyFont="1" applyFill="1" applyBorder="1" applyAlignment="1">
      <alignment horizontal="center" vertical="center"/>
    </xf>
    <xf numFmtId="179" fontId="0" fillId="0" borderId="79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91" xfId="49" applyNumberFormat="1" applyFont="1" applyFill="1" applyBorder="1" applyAlignment="1">
      <alignment vertical="center"/>
    </xf>
    <xf numFmtId="0" fontId="2" fillId="0" borderId="93" xfId="49" applyNumberFormat="1" applyFont="1" applyFill="1" applyBorder="1" applyAlignment="1">
      <alignment vertical="center"/>
    </xf>
    <xf numFmtId="0" fontId="2" fillId="0" borderId="92" xfId="49" applyNumberFormat="1" applyFont="1" applyFill="1" applyBorder="1" applyAlignment="1">
      <alignment vertical="center"/>
    </xf>
    <xf numFmtId="57" fontId="3" fillId="0" borderId="75" xfId="49" applyNumberFormat="1" applyFont="1" applyFill="1" applyBorder="1" applyAlignment="1">
      <alignment horizontal="center" vertical="center"/>
    </xf>
    <xf numFmtId="57" fontId="3" fillId="0" borderId="68" xfId="49" applyNumberFormat="1" applyFont="1" applyFill="1" applyBorder="1" applyAlignment="1">
      <alignment horizontal="center" vertical="center"/>
    </xf>
    <xf numFmtId="57" fontId="3" fillId="0" borderId="80" xfId="49" applyNumberFormat="1" applyFont="1" applyFill="1" applyBorder="1" applyAlignment="1">
      <alignment horizontal="center" vertical="center"/>
    </xf>
    <xf numFmtId="57" fontId="3" fillId="0" borderId="93" xfId="49" applyNumberFormat="1" applyFont="1" applyFill="1" applyBorder="1" applyAlignment="1">
      <alignment horizontal="center" vertical="center"/>
    </xf>
    <xf numFmtId="179" fontId="0" fillId="0" borderId="81" xfId="49" applyNumberFormat="1" applyFont="1" applyFill="1" applyBorder="1" applyAlignment="1">
      <alignment vertical="center"/>
    </xf>
    <xf numFmtId="0" fontId="2" fillId="0" borderId="41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3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88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6" xfId="49" applyNumberFormat="1" applyFont="1" applyFill="1" applyBorder="1" applyAlignment="1">
      <alignment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42" xfId="49" applyNumberFormat="1" applyFont="1" applyFill="1" applyBorder="1" applyAlignment="1">
      <alignment horizontal="center" vertical="center"/>
    </xf>
    <xf numFmtId="57" fontId="3" fillId="0" borderId="23" xfId="49" applyNumberFormat="1" applyFont="1" applyFill="1" applyBorder="1" applyAlignment="1">
      <alignment horizontal="center" vertical="center"/>
    </xf>
    <xf numFmtId="179" fontId="0" fillId="0" borderId="54" xfId="49" applyNumberFormat="1" applyFont="1" applyFill="1" applyBorder="1" applyAlignment="1">
      <alignment vertical="center"/>
    </xf>
    <xf numFmtId="0" fontId="2" fillId="0" borderId="160" xfId="49" applyNumberFormat="1" applyFont="1" applyFill="1" applyBorder="1" applyAlignment="1">
      <alignment vertical="center"/>
    </xf>
    <xf numFmtId="0" fontId="2" fillId="0" borderId="161" xfId="49" applyNumberFormat="1" applyFont="1" applyFill="1" applyBorder="1" applyAlignment="1">
      <alignment vertical="center"/>
    </xf>
    <xf numFmtId="57" fontId="4" fillId="0" borderId="165" xfId="49" applyNumberFormat="1" applyFont="1" applyFill="1" applyBorder="1" applyAlignment="1">
      <alignment horizontal="center" vertical="center"/>
    </xf>
    <xf numFmtId="57" fontId="4" fillId="0" borderId="137" xfId="49" applyNumberFormat="1" applyFont="1" applyFill="1" applyBorder="1" applyAlignment="1">
      <alignment horizontal="center" vertical="center"/>
    </xf>
    <xf numFmtId="57" fontId="4" fillId="0" borderId="169" xfId="49" applyNumberFormat="1" applyFont="1" applyFill="1" applyBorder="1" applyAlignment="1">
      <alignment horizontal="center" vertical="center"/>
    </xf>
    <xf numFmtId="57" fontId="4" fillId="0" borderId="160" xfId="49" applyNumberFormat="1" applyFont="1" applyFill="1" applyBorder="1" applyAlignment="1">
      <alignment horizontal="center" vertical="center"/>
    </xf>
    <xf numFmtId="57" fontId="4" fillId="0" borderId="136" xfId="49" applyNumberFormat="1" applyFont="1" applyFill="1" applyBorder="1" applyAlignment="1">
      <alignment horizontal="center" vertical="center"/>
    </xf>
    <xf numFmtId="57" fontId="2" fillId="0" borderId="137" xfId="49" applyNumberFormat="1" applyFont="1" applyFill="1" applyBorder="1" applyAlignment="1">
      <alignment horizontal="center" vertical="center"/>
    </xf>
    <xf numFmtId="57" fontId="2" fillId="0" borderId="160" xfId="49" applyNumberFormat="1" applyFont="1" applyFill="1" applyBorder="1" applyAlignment="1">
      <alignment horizontal="center" vertical="center"/>
    </xf>
    <xf numFmtId="57" fontId="2" fillId="0" borderId="169" xfId="49" applyNumberFormat="1" applyFont="1" applyFill="1" applyBorder="1" applyAlignment="1">
      <alignment horizontal="center" vertical="center"/>
    </xf>
    <xf numFmtId="57" fontId="2" fillId="0" borderId="166" xfId="49" applyNumberFormat="1" applyFont="1" applyFill="1" applyBorder="1" applyAlignment="1">
      <alignment horizontal="center" vertical="center"/>
    </xf>
    <xf numFmtId="179" fontId="3" fillId="0" borderId="138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8" xfId="49" applyNumberFormat="1" applyFont="1" applyFill="1" applyBorder="1" applyAlignment="1">
      <alignment vertical="center"/>
    </xf>
    <xf numFmtId="196" fontId="2" fillId="0" borderId="90" xfId="49" applyNumberFormat="1" applyFont="1" applyFill="1" applyBorder="1" applyAlignment="1">
      <alignment vertical="center"/>
    </xf>
    <xf numFmtId="196" fontId="2" fillId="0" borderId="83" xfId="49" applyNumberFormat="1" applyFont="1" applyFill="1" applyBorder="1" applyAlignment="1">
      <alignment vertical="center"/>
    </xf>
    <xf numFmtId="196" fontId="2" fillId="0" borderId="84" xfId="49" applyNumberFormat="1" applyFont="1" applyFill="1" applyBorder="1" applyAlignment="1">
      <alignment vertical="center"/>
    </xf>
    <xf numFmtId="196" fontId="3" fillId="0" borderId="73" xfId="49" applyNumberFormat="1" applyFont="1" applyFill="1" applyBorder="1" applyAlignment="1">
      <alignment vertical="center"/>
    </xf>
    <xf numFmtId="196" fontId="3" fillId="0" borderId="65" xfId="49" applyNumberFormat="1" applyFont="1" applyFill="1" applyBorder="1" applyAlignment="1">
      <alignment vertical="center"/>
    </xf>
    <xf numFmtId="196" fontId="3" fillId="0" borderId="78" xfId="49" applyNumberFormat="1" applyFont="1" applyFill="1" applyBorder="1" applyAlignment="1">
      <alignment vertical="center"/>
    </xf>
    <xf numFmtId="196" fontId="3" fillId="0" borderId="83" xfId="49" applyNumberFormat="1" applyFont="1" applyFill="1" applyBorder="1" applyAlignment="1">
      <alignment vertical="center"/>
    </xf>
    <xf numFmtId="196" fontId="3" fillId="0" borderId="66" xfId="49" applyNumberFormat="1" applyFont="1" applyFill="1" applyBorder="1" applyAlignment="1">
      <alignment vertical="center"/>
    </xf>
    <xf numFmtId="196" fontId="3" fillId="0" borderId="79" xfId="49" applyNumberFormat="1" applyFont="1" applyFill="1" applyBorder="1" applyAlignment="1">
      <alignment vertical="center"/>
    </xf>
    <xf numFmtId="196" fontId="2" fillId="0" borderId="100" xfId="49" applyNumberFormat="1" applyFont="1" applyFill="1" applyBorder="1" applyAlignment="1">
      <alignment vertical="center"/>
    </xf>
    <xf numFmtId="196" fontId="2" fillId="0" borderId="101" xfId="49" applyNumberFormat="1" applyFont="1" applyFill="1" applyBorder="1" applyAlignment="1">
      <alignment vertical="center"/>
    </xf>
    <xf numFmtId="196" fontId="2" fillId="0" borderId="108" xfId="49" applyNumberFormat="1" applyFont="1" applyFill="1" applyBorder="1" applyAlignment="1">
      <alignment vertical="center"/>
    </xf>
    <xf numFmtId="196" fontId="3" fillId="0" borderId="163" xfId="49" applyNumberFormat="1" applyFont="1" applyFill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123" xfId="49" applyNumberFormat="1" applyFont="1" applyFill="1" applyBorder="1" applyAlignment="1">
      <alignment vertical="center"/>
    </xf>
    <xf numFmtId="196" fontId="3" fillId="0" borderId="101" xfId="49" applyNumberFormat="1" applyFont="1" applyFill="1" applyBorder="1" applyAlignment="1">
      <alignment vertical="center"/>
    </xf>
    <xf numFmtId="196" fontId="3" fillId="0" borderId="164" xfId="49" applyNumberFormat="1" applyFont="1" applyFill="1" applyBorder="1" applyAlignment="1">
      <alignment vertical="center"/>
    </xf>
    <xf numFmtId="196" fontId="3" fillId="0" borderId="124" xfId="49" applyNumberFormat="1" applyFont="1" applyFill="1" applyBorder="1" applyAlignment="1">
      <alignment vertical="center"/>
    </xf>
    <xf numFmtId="177" fontId="4" fillId="0" borderId="101" xfId="49" applyNumberFormat="1" applyFont="1" applyFill="1" applyBorder="1" applyAlignment="1">
      <alignment vertical="center"/>
    </xf>
    <xf numFmtId="177" fontId="4" fillId="0" borderId="122" xfId="49" applyNumberFormat="1" applyFont="1" applyFill="1" applyBorder="1" applyAlignment="1">
      <alignment vertical="center"/>
    </xf>
    <xf numFmtId="177" fontId="4" fillId="0" borderId="163" xfId="49" applyNumberFormat="1" applyFont="1" applyFill="1" applyBorder="1" applyAlignment="1">
      <alignment vertical="center"/>
    </xf>
    <xf numFmtId="177" fontId="4" fillId="0" borderId="123" xfId="49" applyNumberFormat="1" applyFont="1" applyFill="1" applyBorder="1" applyAlignment="1">
      <alignment vertical="center"/>
    </xf>
    <xf numFmtId="177" fontId="2" fillId="0" borderId="122" xfId="49" applyNumberFormat="1" applyFont="1" applyFill="1" applyBorder="1" applyAlignment="1">
      <alignment vertical="center"/>
    </xf>
    <xf numFmtId="177" fontId="2" fillId="0" borderId="101" xfId="49" applyNumberFormat="1" applyFont="1" applyFill="1" applyBorder="1" applyAlignment="1">
      <alignment vertical="center"/>
    </xf>
    <xf numFmtId="177" fontId="2" fillId="0" borderId="123" xfId="49" applyNumberFormat="1" applyFont="1" applyFill="1" applyBorder="1" applyAlignment="1">
      <alignment vertical="center"/>
    </xf>
    <xf numFmtId="177" fontId="2" fillId="0" borderId="164" xfId="49" applyNumberFormat="1" applyFont="1" applyFill="1" applyBorder="1" applyAlignment="1">
      <alignment vertical="center"/>
    </xf>
    <xf numFmtId="177" fontId="3" fillId="0" borderId="124" xfId="49" applyNumberFormat="1" applyFont="1" applyFill="1" applyBorder="1" applyAlignment="1">
      <alignment vertical="center"/>
    </xf>
    <xf numFmtId="38" fontId="2" fillId="0" borderId="72" xfId="49" applyFont="1" applyFill="1" applyBorder="1" applyAlignment="1">
      <alignment vertical="center" shrinkToFit="1"/>
    </xf>
    <xf numFmtId="49" fontId="3" fillId="0" borderId="83" xfId="49" applyNumberFormat="1" applyFont="1" applyFill="1" applyBorder="1" applyAlignment="1">
      <alignment horizontal="center" vertical="center"/>
    </xf>
    <xf numFmtId="49" fontId="3" fillId="0" borderId="65" xfId="49" applyNumberFormat="1" applyFont="1" applyFill="1" applyBorder="1" applyAlignment="1">
      <alignment horizontal="center" vertical="center"/>
    </xf>
    <xf numFmtId="49" fontId="3" fillId="0" borderId="78" xfId="49" applyNumberFormat="1" applyFont="1" applyFill="1" applyBorder="1" applyAlignment="1">
      <alignment horizontal="center" vertical="center"/>
    </xf>
    <xf numFmtId="49" fontId="3" fillId="0" borderId="73" xfId="49" applyNumberFormat="1" applyFont="1" applyFill="1" applyBorder="1" applyAlignment="1">
      <alignment horizontal="center" vertical="center"/>
    </xf>
    <xf numFmtId="49" fontId="3" fillId="0" borderId="66" xfId="49" applyNumberFormat="1" applyFont="1" applyFill="1" applyBorder="1" applyAlignment="1">
      <alignment horizontal="center" vertical="center"/>
    </xf>
    <xf numFmtId="49" fontId="3" fillId="0" borderId="84" xfId="49" applyNumberFormat="1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vertical="center"/>
    </xf>
    <xf numFmtId="38" fontId="3" fillId="0" borderId="183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40" fontId="3" fillId="0" borderId="95" xfId="49" applyNumberFormat="1" applyFont="1" applyFill="1" applyBorder="1" applyAlignment="1">
      <alignment vertical="center"/>
    </xf>
    <xf numFmtId="196" fontId="3" fillId="0" borderId="168" xfId="49" applyNumberFormat="1" applyFont="1" applyFill="1" applyBorder="1" applyAlignment="1">
      <alignment vertical="center"/>
    </xf>
    <xf numFmtId="196" fontId="3" fillId="0" borderId="84" xfId="49" applyNumberFormat="1" applyFont="1" applyFill="1" applyBorder="1" applyAlignment="1">
      <alignment vertical="center"/>
    </xf>
    <xf numFmtId="191" fontId="3" fillId="0" borderId="168" xfId="49" applyNumberFormat="1" applyFont="1" applyFill="1" applyBorder="1" applyAlignment="1">
      <alignment vertical="center"/>
    </xf>
    <xf numFmtId="191" fontId="3" fillId="0" borderId="65" xfId="49" applyNumberFormat="1" applyFont="1" applyFill="1" applyBorder="1" applyAlignment="1">
      <alignment vertical="center"/>
    </xf>
    <xf numFmtId="191" fontId="3" fillId="0" borderId="73" xfId="49" applyNumberFormat="1" applyFont="1" applyFill="1" applyBorder="1" applyAlignment="1">
      <alignment vertical="center"/>
    </xf>
    <xf numFmtId="191" fontId="3" fillId="0" borderId="66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30" xfId="49" applyNumberFormat="1" applyFont="1" applyFill="1" applyBorder="1" applyAlignment="1">
      <alignment vertical="center"/>
    </xf>
    <xf numFmtId="188" fontId="2" fillId="0" borderId="85" xfId="49" applyNumberFormat="1" applyFont="1" applyFill="1" applyBorder="1" applyAlignment="1">
      <alignment vertical="center"/>
    </xf>
    <xf numFmtId="188" fontId="2" fillId="0" borderId="86" xfId="49" applyNumberFormat="1" applyFont="1" applyFill="1" applyBorder="1" applyAlignment="1">
      <alignment vertical="center"/>
    </xf>
    <xf numFmtId="188" fontId="2" fillId="0" borderId="87" xfId="49" applyNumberFormat="1" applyFont="1" applyFill="1" applyBorder="1" applyAlignment="1">
      <alignment vertical="center"/>
    </xf>
    <xf numFmtId="188" fontId="3" fillId="0" borderId="185" xfId="49" applyNumberFormat="1" applyFont="1" applyFill="1" applyBorder="1" applyAlignment="1">
      <alignment vertical="center"/>
    </xf>
    <xf numFmtId="188" fontId="3" fillId="0" borderId="149" xfId="49" applyNumberFormat="1" applyFont="1" applyFill="1" applyBorder="1" applyAlignment="1">
      <alignment vertical="center"/>
    </xf>
    <xf numFmtId="188" fontId="3" fillId="0" borderId="181" xfId="49" applyNumberFormat="1" applyFont="1" applyFill="1" applyBorder="1" applyAlignment="1">
      <alignment vertical="center"/>
    </xf>
    <xf numFmtId="188" fontId="3" fillId="0" borderId="150" xfId="49" applyNumberFormat="1" applyFont="1" applyFill="1" applyBorder="1" applyAlignment="1">
      <alignment vertical="center"/>
    </xf>
    <xf numFmtId="188" fontId="3" fillId="0" borderId="86" xfId="49" applyNumberFormat="1" applyFont="1" applyFill="1" applyBorder="1" applyAlignment="1">
      <alignment vertical="center"/>
    </xf>
    <xf numFmtId="188" fontId="3" fillId="0" borderId="179" xfId="49" applyNumberFormat="1" applyFont="1" applyFill="1" applyBorder="1" applyAlignment="1">
      <alignment vertical="center"/>
    </xf>
    <xf numFmtId="188" fontId="3" fillId="0" borderId="87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5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20" xfId="49" applyNumberFormat="1" applyFont="1" applyFill="1" applyBorder="1" applyAlignment="1">
      <alignment vertical="center"/>
    </xf>
    <xf numFmtId="40" fontId="3" fillId="0" borderId="58" xfId="49" applyNumberFormat="1" applyFont="1" applyFill="1" applyBorder="1" applyAlignment="1">
      <alignment vertical="center"/>
    </xf>
    <xf numFmtId="40" fontId="3" fillId="0" borderId="12" xfId="49" applyNumberFormat="1" applyFont="1" applyFill="1" applyBorder="1" applyAlignment="1">
      <alignment vertical="center"/>
    </xf>
    <xf numFmtId="40" fontId="3" fillId="0" borderId="55" xfId="49" applyNumberFormat="1" applyFont="1" applyFill="1" applyBorder="1" applyAlignment="1">
      <alignment vertical="center"/>
    </xf>
    <xf numFmtId="40" fontId="3" fillId="0" borderId="151" xfId="49" applyNumberFormat="1" applyFont="1" applyFill="1" applyBorder="1" applyAlignment="1">
      <alignment horizontal="center" vertical="center" shrinkToFit="1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19" xfId="49" applyNumberFormat="1" applyFont="1" applyFill="1" applyBorder="1" applyAlignment="1">
      <alignment horizontal="center" vertical="center" shrinkToFit="1"/>
    </xf>
    <xf numFmtId="40" fontId="3" fillId="0" borderId="13" xfId="49" applyNumberFormat="1" applyFont="1" applyFill="1" applyBorder="1" applyAlignment="1">
      <alignment horizontal="center" vertical="center" shrinkToFit="1"/>
    </xf>
    <xf numFmtId="40" fontId="3" fillId="0" borderId="16" xfId="49" applyNumberFormat="1" applyFont="1" applyFill="1" applyBorder="1" applyAlignment="1">
      <alignment horizontal="center" vertical="center" shrinkToFit="1"/>
    </xf>
    <xf numFmtId="0" fontId="3" fillId="0" borderId="10" xfId="49" applyNumberFormat="1" applyFont="1" applyFill="1" applyBorder="1" applyAlignment="1">
      <alignment horizontal="center" vertical="center" shrinkToFit="1"/>
    </xf>
    <xf numFmtId="40" fontId="3" fillId="0" borderId="51" xfId="49" applyNumberFormat="1" applyFont="1" applyFill="1" applyBorder="1" applyAlignment="1">
      <alignment horizontal="center" vertical="center" shrinkToFit="1"/>
    </xf>
    <xf numFmtId="40" fontId="2" fillId="0" borderId="28" xfId="49" applyNumberFormat="1" applyFont="1" applyFill="1" applyBorder="1" applyAlignment="1">
      <alignment vertical="center"/>
    </xf>
    <xf numFmtId="0" fontId="2" fillId="0" borderId="95" xfId="49" applyNumberFormat="1" applyFont="1" applyFill="1" applyBorder="1" applyAlignment="1">
      <alignment vertical="center"/>
    </xf>
    <xf numFmtId="40" fontId="4" fillId="0" borderId="98" xfId="49" applyNumberFormat="1" applyFont="1" applyFill="1" applyBorder="1" applyAlignment="1">
      <alignment vertical="center"/>
    </xf>
    <xf numFmtId="40" fontId="4" fillId="0" borderId="62" xfId="49" applyNumberFormat="1" applyFont="1" applyFill="1" applyBorder="1" applyAlignment="1">
      <alignment vertical="center"/>
    </xf>
    <xf numFmtId="40" fontId="4" fillId="0" borderId="71" xfId="49" applyNumberFormat="1" applyFont="1" applyFill="1" applyBorder="1" applyAlignment="1">
      <alignment vertical="center"/>
    </xf>
    <xf numFmtId="40" fontId="4" fillId="0" borderId="76" xfId="49" applyNumberFormat="1" applyFont="1" applyFill="1" applyBorder="1" applyAlignment="1">
      <alignment vertical="center"/>
    </xf>
    <xf numFmtId="40" fontId="4" fillId="0" borderId="94" xfId="49" applyNumberFormat="1" applyFont="1" applyFill="1" applyBorder="1" applyAlignment="1">
      <alignment vertical="center"/>
    </xf>
    <xf numFmtId="40" fontId="2" fillId="0" borderId="62" xfId="49" applyNumberFormat="1" applyFont="1" applyFill="1" applyBorder="1" applyAlignment="1">
      <alignment vertical="center"/>
    </xf>
    <xf numFmtId="40" fontId="2" fillId="0" borderId="71" xfId="49" applyNumberFormat="1" applyFont="1" applyFill="1" applyBorder="1" applyAlignment="1">
      <alignment vertical="center"/>
    </xf>
    <xf numFmtId="40" fontId="2" fillId="0" borderId="76" xfId="49" applyNumberFormat="1" applyFont="1" applyFill="1" applyBorder="1" applyAlignment="1">
      <alignment vertical="center"/>
    </xf>
    <xf numFmtId="40" fontId="2" fillId="0" borderId="63" xfId="49" applyNumberFormat="1" applyFont="1" applyFill="1" applyBorder="1" applyAlignment="1">
      <alignment vertical="center"/>
    </xf>
    <xf numFmtId="40" fontId="3" fillId="0" borderId="77" xfId="49" applyNumberFormat="1" applyFont="1" applyFill="1" applyBorder="1" applyAlignment="1">
      <alignment vertical="center"/>
    </xf>
    <xf numFmtId="49" fontId="2" fillId="0" borderId="28" xfId="49" applyNumberFormat="1" applyFont="1" applyFill="1" applyBorder="1" applyAlignment="1">
      <alignment horizontal="righ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49" fontId="2" fillId="0" borderId="44" xfId="49" applyNumberFormat="1" applyFont="1" applyFill="1" applyBorder="1" applyAlignment="1">
      <alignment horizontal="right" vertical="center"/>
    </xf>
    <xf numFmtId="193" fontId="3" fillId="0" borderId="134" xfId="0" applyNumberFormat="1" applyFont="1" applyFill="1" applyBorder="1" applyAlignment="1">
      <alignment horizontal="center"/>
    </xf>
    <xf numFmtId="193" fontId="3" fillId="0" borderId="156" xfId="49" applyNumberFormat="1" applyFont="1" applyFill="1" applyBorder="1" applyAlignment="1">
      <alignment horizontal="center" vertical="center"/>
    </xf>
    <xf numFmtId="205" fontId="3" fillId="0" borderId="156" xfId="0" applyNumberFormat="1" applyFont="1" applyFill="1" applyBorder="1" applyAlignment="1">
      <alignment horizontal="center"/>
    </xf>
    <xf numFmtId="49" fontId="3" fillId="0" borderId="156" xfId="0" applyNumberFormat="1" applyFont="1" applyFill="1" applyBorder="1" applyAlignment="1">
      <alignment horizontal="center"/>
    </xf>
    <xf numFmtId="193" fontId="3" fillId="0" borderId="156" xfId="0" applyNumberFormat="1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193" fontId="3" fillId="0" borderId="2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82" xfId="0" applyNumberFormat="1" applyFont="1" applyFill="1" applyBorder="1" applyAlignment="1">
      <alignment horizontal="center"/>
    </xf>
    <xf numFmtId="193" fontId="3" fillId="0" borderId="5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5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162" xfId="49" applyNumberFormat="1" applyFont="1" applyFill="1" applyBorder="1" applyAlignment="1">
      <alignment horizontal="center" vertical="center"/>
    </xf>
    <xf numFmtId="57" fontId="2" fillId="0" borderId="28" xfId="49" applyNumberFormat="1" applyFont="1" applyFill="1" applyBorder="1" applyAlignment="1">
      <alignment vertical="center"/>
    </xf>
    <xf numFmtId="0" fontId="2" fillId="0" borderId="13" xfId="49" applyNumberFormat="1" applyFont="1" applyFill="1" applyBorder="1" applyAlignment="1">
      <alignment vertical="center"/>
    </xf>
    <xf numFmtId="57" fontId="3" fillId="0" borderId="151" xfId="0" applyNumberFormat="1" applyFont="1" applyFill="1" applyBorder="1" applyAlignment="1">
      <alignment horizontal="center"/>
    </xf>
    <xf numFmtId="179" fontId="3" fillId="0" borderId="51" xfId="49" applyNumberFormat="1" applyFont="1" applyFill="1" applyBorder="1" applyAlignment="1">
      <alignment horizontal="center" vertical="center"/>
    </xf>
    <xf numFmtId="0" fontId="2" fillId="0" borderId="11" xfId="49" applyNumberFormat="1" applyFont="1" applyFill="1" applyBorder="1" applyAlignment="1">
      <alignment vertical="center"/>
    </xf>
    <xf numFmtId="57" fontId="3" fillId="0" borderId="37" xfId="49" applyNumberFormat="1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  <xf numFmtId="57" fontId="3" fillId="0" borderId="14" xfId="49" applyNumberFormat="1" applyFont="1" applyFill="1" applyBorder="1" applyAlignment="1">
      <alignment horizontal="center" vertical="center"/>
    </xf>
    <xf numFmtId="57" fontId="3" fillId="0" borderId="71" xfId="49" applyNumberFormat="1" applyFont="1" applyFill="1" applyBorder="1" applyAlignment="1">
      <alignment horizontal="center" vertical="center"/>
    </xf>
    <xf numFmtId="57" fontId="3" fillId="0" borderId="62" xfId="49" applyNumberFormat="1" applyFont="1" applyFill="1" applyBorder="1" applyAlignment="1">
      <alignment horizontal="center" vertical="center"/>
    </xf>
    <xf numFmtId="57" fontId="3" fillId="0" borderId="94" xfId="49" applyNumberFormat="1" applyFont="1" applyFill="1" applyBorder="1" applyAlignment="1">
      <alignment horizontal="center" vertical="center"/>
    </xf>
    <xf numFmtId="57" fontId="3" fillId="0" borderId="76" xfId="49" applyNumberFormat="1" applyFont="1" applyFill="1" applyBorder="1" applyAlignment="1">
      <alignment horizontal="center" vertical="center"/>
    </xf>
    <xf numFmtId="57" fontId="3" fillId="0" borderId="63" xfId="49" applyNumberFormat="1" applyFont="1" applyFill="1" applyBorder="1" applyAlignment="1">
      <alignment horizontal="center" vertical="center"/>
    </xf>
    <xf numFmtId="179" fontId="3" fillId="0" borderId="52" xfId="49" applyNumberFormat="1" applyFont="1" applyFill="1" applyBorder="1" applyAlignment="1">
      <alignment vertical="center"/>
    </xf>
    <xf numFmtId="38" fontId="3" fillId="0" borderId="153" xfId="49" applyFont="1" applyFill="1" applyBorder="1" applyAlignment="1">
      <alignment vertical="center"/>
    </xf>
    <xf numFmtId="177" fontId="3" fillId="0" borderId="27" xfId="49" applyNumberFormat="1" applyFont="1" applyFill="1" applyBorder="1" applyAlignment="1">
      <alignment vertical="center"/>
    </xf>
    <xf numFmtId="177" fontId="3" fillId="0" borderId="20" xfId="49" applyNumberFormat="1" applyFont="1" applyFill="1" applyBorder="1" applyAlignment="1">
      <alignment vertical="center"/>
    </xf>
    <xf numFmtId="177" fontId="3" fillId="0" borderId="58" xfId="49" applyNumberFormat="1" applyFont="1" applyFill="1" applyBorder="1" applyAlignment="1">
      <alignment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167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57" xfId="49" applyNumberFormat="1" applyFont="1" applyFill="1" applyBorder="1" applyAlignment="1">
      <alignment vertical="center"/>
    </xf>
    <xf numFmtId="40" fontId="3" fillId="0" borderId="44" xfId="49" applyNumberFormat="1" applyFont="1" applyFill="1" applyBorder="1" applyAlignment="1">
      <alignment vertical="center"/>
    </xf>
    <xf numFmtId="186" fontId="3" fillId="0" borderId="65" xfId="0" applyNumberFormat="1" applyFont="1" applyFill="1" applyBorder="1" applyAlignment="1">
      <alignment/>
    </xf>
    <xf numFmtId="191" fontId="2" fillId="0" borderId="83" xfId="49" applyNumberFormat="1" applyFont="1" applyFill="1" applyBorder="1" applyAlignment="1">
      <alignment vertical="center"/>
    </xf>
    <xf numFmtId="191" fontId="2" fillId="0" borderId="84" xfId="49" applyNumberFormat="1" applyFont="1" applyFill="1" applyBorder="1" applyAlignment="1">
      <alignment vertical="center"/>
    </xf>
    <xf numFmtId="189" fontId="2" fillId="0" borderId="83" xfId="49" applyNumberFormat="1" applyFont="1" applyFill="1" applyBorder="1" applyAlignment="1">
      <alignment vertical="center"/>
    </xf>
    <xf numFmtId="189" fontId="2" fillId="0" borderId="84" xfId="49" applyNumberFormat="1" applyFont="1" applyFill="1" applyBorder="1" applyAlignment="1">
      <alignment vertical="center"/>
    </xf>
    <xf numFmtId="193" fontId="0" fillId="0" borderId="37" xfId="0" applyNumberFormat="1" applyFont="1" applyBorder="1" applyAlignment="1">
      <alignment/>
    </xf>
    <xf numFmtId="193" fontId="0" fillId="0" borderId="17" xfId="0" applyNumberFormat="1" applyFont="1" applyBorder="1" applyAlignment="1">
      <alignment/>
    </xf>
    <xf numFmtId="193" fontId="0" fillId="0" borderId="17" xfId="0" applyNumberFormat="1" applyFont="1" applyFill="1" applyBorder="1" applyAlignment="1">
      <alignment shrinkToFit="1"/>
    </xf>
    <xf numFmtId="193" fontId="0" fillId="0" borderId="37" xfId="49" applyNumberFormat="1" applyFont="1" applyFill="1" applyBorder="1" applyAlignment="1">
      <alignment vertical="center" shrinkToFit="1"/>
    </xf>
    <xf numFmtId="196" fontId="0" fillId="0" borderId="21" xfId="49" applyNumberFormat="1" applyFont="1" applyFill="1" applyBorder="1" applyAlignment="1">
      <alignment vertical="center" shrinkToFit="1"/>
    </xf>
    <xf numFmtId="191" fontId="0" fillId="0" borderId="158" xfId="49" applyNumberFormat="1" applyFont="1" applyFill="1" applyBorder="1" applyAlignment="1">
      <alignment vertical="center" shrinkToFit="1"/>
    </xf>
    <xf numFmtId="193" fontId="0" fillId="0" borderId="172" xfId="0" applyNumberFormat="1" applyFont="1" applyFill="1" applyBorder="1" applyAlignment="1">
      <alignment shrinkToFit="1"/>
    </xf>
    <xf numFmtId="192" fontId="0" fillId="0" borderId="93" xfId="0" applyNumberFormat="1" applyFont="1" applyFill="1" applyBorder="1" applyAlignment="1">
      <alignment/>
    </xf>
    <xf numFmtId="193" fontId="0" fillId="0" borderId="93" xfId="0" applyNumberFormat="1" applyFont="1" applyFill="1" applyBorder="1" applyAlignment="1">
      <alignment shrinkToFit="1"/>
    </xf>
    <xf numFmtId="193" fontId="0" fillId="0" borderId="97" xfId="0" applyNumberFormat="1" applyFont="1" applyFill="1" applyBorder="1" applyAlignment="1">
      <alignment shrinkToFit="1"/>
    </xf>
    <xf numFmtId="204" fontId="0" fillId="0" borderId="96" xfId="49" applyNumberFormat="1" applyFont="1" applyFill="1" applyBorder="1" applyAlignment="1">
      <alignment vertical="center"/>
    </xf>
    <xf numFmtId="204" fontId="0" fillId="0" borderId="65" xfId="49" applyNumberFormat="1" applyFont="1" applyFill="1" applyBorder="1" applyAlignment="1">
      <alignment vertical="center"/>
    </xf>
    <xf numFmtId="204" fontId="0" fillId="0" borderId="73" xfId="49" applyNumberFormat="1" applyFont="1" applyFill="1" applyBorder="1" applyAlignment="1">
      <alignment vertical="center"/>
    </xf>
    <xf numFmtId="204" fontId="0" fillId="0" borderId="78" xfId="49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center" vertical="center"/>
    </xf>
    <xf numFmtId="38" fontId="2" fillId="0" borderId="106" xfId="49" applyFont="1" applyFill="1" applyBorder="1" applyAlignment="1">
      <alignment horizontal="center" vertical="center"/>
    </xf>
    <xf numFmtId="38" fontId="2" fillId="0" borderId="107" xfId="49" applyFont="1" applyFill="1" applyBorder="1" applyAlignment="1">
      <alignment horizontal="center" vertical="center"/>
    </xf>
    <xf numFmtId="179" fontId="0" fillId="0" borderId="146" xfId="49" applyNumberFormat="1" applyFont="1" applyFill="1" applyBorder="1" applyAlignment="1">
      <alignment horizontal="center" vertical="center"/>
    </xf>
    <xf numFmtId="179" fontId="0" fillId="0" borderId="121" xfId="49" applyNumberFormat="1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47" xfId="49" applyNumberFormat="1" applyFont="1" applyFill="1" applyBorder="1" applyAlignment="1">
      <alignment horizontal="center" vertical="center"/>
    </xf>
    <xf numFmtId="196" fontId="2" fillId="0" borderId="90" xfId="49" applyNumberFormat="1" applyFont="1" applyFill="1" applyBorder="1" applyAlignment="1">
      <alignment horizontal="left" vertical="center"/>
    </xf>
    <xf numFmtId="196" fontId="2" fillId="0" borderId="83" xfId="49" applyNumberFormat="1" applyFont="1" applyFill="1" applyBorder="1" applyAlignment="1">
      <alignment horizontal="left" vertical="center"/>
    </xf>
    <xf numFmtId="196" fontId="2" fillId="0" borderId="84" xfId="49" applyNumberFormat="1" applyFont="1" applyFill="1" applyBorder="1" applyAlignment="1">
      <alignment horizontal="left" vertical="center"/>
    </xf>
    <xf numFmtId="191" fontId="2" fillId="0" borderId="90" xfId="49" applyNumberFormat="1" applyFont="1" applyFill="1" applyBorder="1" applyAlignment="1">
      <alignment horizontal="left" vertical="center" shrinkToFit="1"/>
    </xf>
    <xf numFmtId="191" fontId="2" fillId="0" borderId="83" xfId="49" applyNumberFormat="1" applyFont="1" applyFill="1" applyBorder="1" applyAlignment="1">
      <alignment horizontal="left" vertical="center" shrinkToFit="1"/>
    </xf>
    <xf numFmtId="191" fontId="2" fillId="0" borderId="84" xfId="49" applyNumberFormat="1" applyFont="1" applyFill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3" xfId="49" applyNumberFormat="1" applyFont="1" applyFill="1" applyBorder="1" applyAlignment="1">
      <alignment horizontal="left" vertical="center"/>
    </xf>
    <xf numFmtId="193" fontId="3" fillId="0" borderId="146" xfId="49" applyNumberFormat="1" applyFont="1" applyFill="1" applyBorder="1" applyAlignment="1">
      <alignment horizontal="center" vertical="center"/>
    </xf>
    <xf numFmtId="193" fontId="3" fillId="0" borderId="121" xfId="49" applyNumberFormat="1" applyFont="1" applyFill="1" applyBorder="1" applyAlignment="1">
      <alignment horizontal="center" vertical="center"/>
    </xf>
    <xf numFmtId="193" fontId="3" fillId="0" borderId="90" xfId="49" applyNumberFormat="1" applyFont="1" applyFill="1" applyBorder="1" applyAlignment="1">
      <alignment horizontal="left" vertical="center" shrinkToFit="1"/>
    </xf>
    <xf numFmtId="193" fontId="3" fillId="0" borderId="83" xfId="49" applyNumberFormat="1" applyFont="1" applyFill="1" applyBorder="1" applyAlignment="1">
      <alignment horizontal="left" vertical="center" shrinkToFit="1"/>
    </xf>
    <xf numFmtId="193" fontId="3" fillId="0" borderId="84" xfId="49" applyNumberFormat="1" applyFont="1" applyFill="1" applyBorder="1" applyAlignment="1">
      <alignment horizontal="left" vertical="center" shrinkToFit="1"/>
    </xf>
    <xf numFmtId="193" fontId="3" fillId="0" borderId="41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3" xfId="0" applyNumberFormat="1" applyFont="1" applyFill="1" applyBorder="1" applyAlignment="1">
      <alignment vertical="center"/>
    </xf>
    <xf numFmtId="193" fontId="3" fillId="0" borderId="60" xfId="49" applyNumberFormat="1" applyFont="1" applyFill="1" applyBorder="1" applyAlignment="1">
      <alignment horizontal="center" vertical="center"/>
    </xf>
    <xf numFmtId="193" fontId="3" fillId="0" borderId="114" xfId="49" applyNumberFormat="1" applyFont="1" applyFill="1" applyBorder="1" applyAlignment="1">
      <alignment horizontal="center" vertical="center"/>
    </xf>
    <xf numFmtId="193" fontId="3" fillId="0" borderId="157" xfId="49" applyNumberFormat="1" applyFont="1" applyFill="1" applyBorder="1" applyAlignment="1">
      <alignment horizontal="center" vertical="center"/>
    </xf>
    <xf numFmtId="193" fontId="3" fillId="0" borderId="177" xfId="49" applyNumberFormat="1" applyFont="1" applyFill="1" applyBorder="1" applyAlignment="1">
      <alignment vertical="center" shrinkToFit="1"/>
    </xf>
    <xf numFmtId="193" fontId="0" fillId="0" borderId="178" xfId="0" applyNumberFormat="1" applyFont="1" applyFill="1" applyBorder="1" applyAlignment="1">
      <alignment vertical="center" shrinkToFit="1"/>
    </xf>
    <xf numFmtId="193" fontId="0" fillId="0" borderId="132" xfId="0" applyNumberFormat="1" applyFont="1" applyFill="1" applyBorder="1" applyAlignment="1">
      <alignment vertical="center" shrinkToFit="1"/>
    </xf>
    <xf numFmtId="193" fontId="3" fillId="0" borderId="104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89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9" xfId="49" applyNumberFormat="1" applyFont="1" applyFill="1" applyBorder="1" applyAlignment="1">
      <alignment/>
    </xf>
    <xf numFmtId="193" fontId="3" fillId="0" borderId="110" xfId="49" applyNumberFormat="1" applyFont="1" applyFill="1" applyBorder="1" applyAlignment="1">
      <alignment horizontal="center" vertical="center"/>
    </xf>
    <xf numFmtId="193" fontId="3" fillId="0" borderId="31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153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58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43" xfId="49" applyNumberFormat="1" applyFont="1" applyFill="1" applyBorder="1" applyAlignment="1">
      <alignment horizontal="center" vertical="center"/>
    </xf>
    <xf numFmtId="193" fontId="3" fillId="0" borderId="49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13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27" xfId="49" applyNumberFormat="1" applyFont="1" applyFill="1" applyBorder="1" applyAlignment="1">
      <alignment horizontal="center" vertical="center"/>
    </xf>
    <xf numFmtId="204" fontId="4" fillId="0" borderId="107" xfId="49" applyNumberFormat="1" applyFont="1" applyFill="1" applyBorder="1" applyAlignment="1">
      <alignment horizontal="center" vertical="center"/>
    </xf>
    <xf numFmtId="204" fontId="4" fillId="0" borderId="146" xfId="49" applyNumberFormat="1" applyFont="1" applyFill="1" applyBorder="1" applyAlignment="1">
      <alignment horizontal="center" vertical="center"/>
    </xf>
    <xf numFmtId="204" fontId="4" fillId="0" borderId="121" xfId="49" applyNumberFormat="1" applyFont="1" applyFill="1" applyBorder="1" applyAlignment="1">
      <alignment horizontal="center" vertical="center"/>
    </xf>
    <xf numFmtId="38" fontId="3" fillId="0" borderId="146" xfId="49" applyFont="1" applyFill="1" applyBorder="1" applyAlignment="1">
      <alignment horizontal="center" vertical="center" shrinkToFit="1"/>
    </xf>
    <xf numFmtId="38" fontId="3" fillId="0" borderId="121" xfId="49" applyFont="1" applyFill="1" applyBorder="1" applyAlignment="1">
      <alignment horizontal="center" vertical="center" shrinkToFit="1"/>
    </xf>
    <xf numFmtId="177" fontId="3" fillId="0" borderId="40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3" fillId="0" borderId="111" xfId="49" applyNumberFormat="1" applyFont="1" applyBorder="1" applyAlignment="1">
      <alignment horizontal="left" vertical="center" shrinkToFit="1"/>
    </xf>
    <xf numFmtId="0" fontId="3" fillId="0" borderId="8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10" fillId="0" borderId="99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38" fontId="4" fillId="0" borderId="106" xfId="49" applyFont="1" applyFill="1" applyBorder="1" applyAlignment="1">
      <alignment horizontal="center" vertical="center"/>
    </xf>
    <xf numFmtId="38" fontId="4" fillId="0" borderId="107" xfId="49" applyFont="1" applyFill="1" applyBorder="1" applyAlignment="1">
      <alignment horizontal="center" vertical="center"/>
    </xf>
    <xf numFmtId="38" fontId="4" fillId="0" borderId="104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00" xfId="49" applyFont="1" applyFill="1" applyBorder="1" applyAlignment="1">
      <alignment horizontal="left" vertical="center"/>
    </xf>
    <xf numFmtId="38" fontId="4" fillId="0" borderId="101" xfId="49" applyFont="1" applyFill="1" applyBorder="1" applyAlignment="1">
      <alignment horizontal="left" vertical="center"/>
    </xf>
    <xf numFmtId="38" fontId="4" fillId="0" borderId="146" xfId="49" applyFont="1" applyFill="1" applyBorder="1" applyAlignment="1">
      <alignment horizontal="center" vertical="center" shrinkToFit="1"/>
    </xf>
    <xf numFmtId="38" fontId="4" fillId="0" borderId="121" xfId="49" applyFont="1" applyFill="1" applyBorder="1" applyAlignment="1">
      <alignment horizontal="center" vertical="center" shrinkToFit="1"/>
    </xf>
    <xf numFmtId="38" fontId="2" fillId="0" borderId="40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29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38" fontId="17" fillId="0" borderId="40" xfId="49" applyFont="1" applyFill="1" applyBorder="1" applyAlignment="1">
      <alignment horizontal="left" vertical="center" wrapText="1"/>
    </xf>
    <xf numFmtId="38" fontId="17" fillId="0" borderId="15" xfId="49" applyFont="1" applyFill="1" applyBorder="1" applyAlignment="1">
      <alignment horizontal="left" vertical="center" wrapText="1"/>
    </xf>
    <xf numFmtId="38" fontId="17" fillId="0" borderId="30" xfId="49" applyFont="1" applyFill="1" applyBorder="1" applyAlignment="1">
      <alignment horizontal="left" vertical="center" wrapText="1"/>
    </xf>
    <xf numFmtId="38" fontId="17" fillId="0" borderId="47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3" xfId="49" applyFont="1" applyFill="1" applyBorder="1" applyAlignment="1">
      <alignment horizontal="left" vertical="center" shrinkToFit="1"/>
    </xf>
    <xf numFmtId="38" fontId="4" fillId="0" borderId="90" xfId="49" applyFont="1" applyFill="1" applyBorder="1" applyAlignment="1">
      <alignment horizontal="left" vertical="center" shrinkToFit="1"/>
    </xf>
    <xf numFmtId="38" fontId="4" fillId="0" borderId="83" xfId="49" applyFont="1" applyFill="1" applyBorder="1" applyAlignment="1">
      <alignment horizontal="left" vertical="center" shrinkToFit="1"/>
    </xf>
    <xf numFmtId="38" fontId="4" fillId="0" borderId="84" xfId="49" applyFont="1" applyFill="1" applyBorder="1" applyAlignment="1">
      <alignment horizontal="left" vertical="center" shrinkToFit="1"/>
    </xf>
    <xf numFmtId="38" fontId="4" fillId="0" borderId="104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38" fontId="4" fillId="0" borderId="146" xfId="49" applyFont="1" applyFill="1" applyBorder="1" applyAlignment="1">
      <alignment horizontal="center" vertical="center"/>
    </xf>
    <xf numFmtId="38" fontId="4" fillId="0" borderId="121" xfId="49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2" fillId="0" borderId="143" xfId="49" applyFont="1" applyFill="1" applyBorder="1" applyAlignment="1">
      <alignment horizontal="left" vertical="center" wrapText="1" shrinkToFit="1"/>
    </xf>
    <xf numFmtId="38" fontId="2" fillId="0" borderId="143" xfId="49" applyFont="1" applyFill="1" applyBorder="1" applyAlignment="1">
      <alignment horizontal="left" vertical="center" shrinkToFit="1"/>
    </xf>
    <xf numFmtId="38" fontId="3" fillId="0" borderId="143" xfId="49" applyFont="1" applyFill="1" applyBorder="1" applyAlignment="1">
      <alignment horizontal="left" vertical="center" wrapText="1" shrinkToFit="1"/>
    </xf>
    <xf numFmtId="38" fontId="3" fillId="0" borderId="143" xfId="49" applyFont="1" applyFill="1" applyBorder="1" applyAlignment="1">
      <alignment horizontal="left" vertical="center" shrinkToFit="1"/>
    </xf>
    <xf numFmtId="38" fontId="17" fillId="0" borderId="143" xfId="49" applyFont="1" applyFill="1" applyBorder="1" applyAlignment="1">
      <alignment horizontal="left" vertical="center" wrapText="1" shrinkToFit="1"/>
    </xf>
    <xf numFmtId="38" fontId="17" fillId="0" borderId="143" xfId="49" applyFont="1" applyFill="1" applyBorder="1" applyAlignment="1">
      <alignment horizontal="left" vertical="center" shrinkToFit="1"/>
    </xf>
    <xf numFmtId="38" fontId="3" fillId="0" borderId="102" xfId="49" applyFont="1" applyFill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38" fontId="2" fillId="0" borderId="40" xfId="49" applyFont="1" applyBorder="1" applyAlignment="1">
      <alignment horizontal="left" vertical="center" wrapText="1"/>
    </xf>
    <xf numFmtId="38" fontId="2" fillId="0" borderId="15" xfId="49" applyFont="1" applyBorder="1" applyAlignment="1">
      <alignment horizontal="left" vertical="center"/>
    </xf>
    <xf numFmtId="38" fontId="2" fillId="0" borderId="29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3" fillId="0" borderId="100" xfId="49" applyFont="1" applyBorder="1" applyAlignment="1">
      <alignment vertical="center"/>
    </xf>
    <xf numFmtId="0" fontId="0" fillId="0" borderId="139" xfId="0" applyBorder="1" applyAlignment="1">
      <alignment vertical="center"/>
    </xf>
    <xf numFmtId="38" fontId="3" fillId="0" borderId="18" xfId="49" applyFont="1" applyBorder="1" applyAlignment="1">
      <alignment horizontal="center" vertical="center"/>
    </xf>
    <xf numFmtId="38" fontId="3" fillId="0" borderId="44" xfId="49" applyFont="1" applyBorder="1" applyAlignment="1">
      <alignment horizontal="center" vertical="center"/>
    </xf>
    <xf numFmtId="38" fontId="3" fillId="0" borderId="42" xfId="49" applyFont="1" applyBorder="1" applyAlignment="1">
      <alignment horizontal="left" vertical="center"/>
    </xf>
    <xf numFmtId="38" fontId="3" fillId="0" borderId="186" xfId="49" applyFont="1" applyBorder="1" applyAlignment="1">
      <alignment horizontal="left" vertical="center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9" xfId="49" applyFont="1" applyBorder="1" applyAlignment="1">
      <alignment horizontal="left" vertical="center" shrinkToFit="1"/>
    </xf>
    <xf numFmtId="38" fontId="3" fillId="0" borderId="102" xfId="49" applyFont="1" applyFill="1" applyBorder="1" applyAlignment="1">
      <alignment horizontal="left" vertical="center"/>
    </xf>
    <xf numFmtId="38" fontId="3" fillId="0" borderId="17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116175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116175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W181"/>
  <sheetViews>
    <sheetView showZeros="0" tabSelected="1" view="pageBreakPreview" zoomScaleSheetLayoutView="100" zoomScalePageLayoutView="0" workbookViewId="0" topLeftCell="A1">
      <pane xSplit="5" ySplit="5" topLeftCell="F6" activePane="bottomRight" state="frozen"/>
      <selection pane="topLeft" activeCell="G22" sqref="G22:AW22"/>
      <selection pane="topRight" activeCell="G22" sqref="G22:AW22"/>
      <selection pane="bottomLeft" activeCell="G22" sqref="G22:AW22"/>
      <selection pane="bottomRight" activeCell="A59" sqref="A59:IV167"/>
    </sheetView>
  </sheetViews>
  <sheetFormatPr defaultColWidth="9.00390625" defaultRowHeight="13.5"/>
  <cols>
    <col min="1" max="1" width="3.25390625" style="83" customWidth="1"/>
    <col min="2" max="4" width="2.125" style="83" customWidth="1"/>
    <col min="5" max="5" width="25.125" style="83" customWidth="1"/>
    <col min="6" max="36" width="10.25390625" style="83" customWidth="1"/>
    <col min="37" max="48" width="10.25390625" style="1293" customWidth="1"/>
    <col min="49" max="49" width="12.625" style="1294" customWidth="1"/>
    <col min="50" max="16384" width="9.00390625" style="83" customWidth="1"/>
  </cols>
  <sheetData>
    <row r="1" spans="1:36" ht="19.5" customHeight="1">
      <c r="A1" s="1292" t="s">
        <v>183</v>
      </c>
      <c r="B1" s="1292"/>
      <c r="C1" s="1292"/>
      <c r="D1" s="1292"/>
      <c r="E1" s="1292"/>
      <c r="F1" s="1292"/>
      <c r="G1" s="1292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</row>
    <row r="2" spans="6:48" ht="8.25" customHeight="1"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</row>
    <row r="3" spans="1:36" ht="14.25" thickBot="1">
      <c r="A3" s="1296" t="s">
        <v>184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</row>
    <row r="4" spans="1:49" s="958" customFormat="1" ht="13.5">
      <c r="A4" s="1297"/>
      <c r="B4" s="1298"/>
      <c r="C4" s="1298"/>
      <c r="D4" s="1298"/>
      <c r="E4" s="1299" t="s">
        <v>255</v>
      </c>
      <c r="F4" s="123" t="s">
        <v>257</v>
      </c>
      <c r="G4" s="100" t="s">
        <v>258</v>
      </c>
      <c r="H4" s="100" t="s">
        <v>259</v>
      </c>
      <c r="I4" s="100" t="s">
        <v>260</v>
      </c>
      <c r="J4" s="100" t="s">
        <v>261</v>
      </c>
      <c r="K4" s="100" t="s">
        <v>262</v>
      </c>
      <c r="L4" s="100" t="s">
        <v>263</v>
      </c>
      <c r="M4" s="100" t="s">
        <v>264</v>
      </c>
      <c r="N4" s="100" t="s">
        <v>265</v>
      </c>
      <c r="O4" s="100" t="s">
        <v>266</v>
      </c>
      <c r="P4" s="100" t="s">
        <v>267</v>
      </c>
      <c r="Q4" s="100" t="s">
        <v>268</v>
      </c>
      <c r="R4" s="100" t="s">
        <v>269</v>
      </c>
      <c r="S4" s="100" t="s">
        <v>298</v>
      </c>
      <c r="T4" s="100" t="s">
        <v>299</v>
      </c>
      <c r="U4" s="123" t="s">
        <v>300</v>
      </c>
      <c r="V4" s="100" t="s">
        <v>681</v>
      </c>
      <c r="W4" s="100" t="s">
        <v>682</v>
      </c>
      <c r="X4" s="1300" t="s">
        <v>683</v>
      </c>
      <c r="Y4" s="100" t="s">
        <v>684</v>
      </c>
      <c r="Z4" s="100" t="s">
        <v>685</v>
      </c>
      <c r="AA4" s="100" t="s">
        <v>686</v>
      </c>
      <c r="AB4" s="100" t="s">
        <v>687</v>
      </c>
      <c r="AC4" s="100" t="s">
        <v>688</v>
      </c>
      <c r="AD4" s="100" t="s">
        <v>689</v>
      </c>
      <c r="AE4" s="100" t="s">
        <v>690</v>
      </c>
      <c r="AF4" s="100" t="s">
        <v>691</v>
      </c>
      <c r="AG4" s="100" t="s">
        <v>692</v>
      </c>
      <c r="AH4" s="100" t="s">
        <v>693</v>
      </c>
      <c r="AI4" s="100" t="s">
        <v>694</v>
      </c>
      <c r="AJ4" s="1300" t="s">
        <v>695</v>
      </c>
      <c r="AK4" s="1301" t="s">
        <v>696</v>
      </c>
      <c r="AL4" s="1302" t="s">
        <v>697</v>
      </c>
      <c r="AM4" s="1301" t="s">
        <v>698</v>
      </c>
      <c r="AN4" s="1303" t="s">
        <v>699</v>
      </c>
      <c r="AO4" s="1301" t="s">
        <v>700</v>
      </c>
      <c r="AP4" s="1303" t="s">
        <v>701</v>
      </c>
      <c r="AQ4" s="1301" t="s">
        <v>702</v>
      </c>
      <c r="AR4" s="1302" t="s">
        <v>703</v>
      </c>
      <c r="AS4" s="1301" t="s">
        <v>704</v>
      </c>
      <c r="AT4" s="1301" t="s">
        <v>705</v>
      </c>
      <c r="AU4" s="1301" t="s">
        <v>706</v>
      </c>
      <c r="AV4" s="1303" t="s">
        <v>707</v>
      </c>
      <c r="AW4" s="1519" t="s">
        <v>200</v>
      </c>
    </row>
    <row r="5" spans="1:49" ht="14.25" thickBot="1">
      <c r="A5" s="1110" t="s">
        <v>254</v>
      </c>
      <c r="B5" s="1111"/>
      <c r="C5" s="1111"/>
      <c r="D5" s="1111"/>
      <c r="E5" s="1112"/>
      <c r="F5" s="132" t="s">
        <v>186</v>
      </c>
      <c r="G5" s="105" t="s">
        <v>187</v>
      </c>
      <c r="H5" s="105" t="s">
        <v>188</v>
      </c>
      <c r="I5" s="105" t="s">
        <v>189</v>
      </c>
      <c r="J5" s="105" t="s">
        <v>28</v>
      </c>
      <c r="K5" s="105" t="s">
        <v>190</v>
      </c>
      <c r="L5" s="105" t="s">
        <v>191</v>
      </c>
      <c r="M5" s="105" t="s">
        <v>29</v>
      </c>
      <c r="N5" s="105" t="s">
        <v>192</v>
      </c>
      <c r="O5" s="105" t="s">
        <v>193</v>
      </c>
      <c r="P5" s="105" t="s">
        <v>194</v>
      </c>
      <c r="Q5" s="105" t="s">
        <v>195</v>
      </c>
      <c r="R5" s="105" t="s">
        <v>30</v>
      </c>
      <c r="S5" s="105" t="s">
        <v>196</v>
      </c>
      <c r="T5" s="105" t="s">
        <v>197</v>
      </c>
      <c r="U5" s="132" t="s">
        <v>33</v>
      </c>
      <c r="V5" s="105" t="s">
        <v>95</v>
      </c>
      <c r="W5" s="105" t="s">
        <v>96</v>
      </c>
      <c r="X5" s="1304" t="s">
        <v>97</v>
      </c>
      <c r="Y5" s="105" t="s">
        <v>98</v>
      </c>
      <c r="Z5" s="105" t="s">
        <v>99</v>
      </c>
      <c r="AA5" s="105" t="s">
        <v>112</v>
      </c>
      <c r="AB5" s="105" t="s">
        <v>100</v>
      </c>
      <c r="AC5" s="105" t="s">
        <v>101</v>
      </c>
      <c r="AD5" s="105" t="s">
        <v>102</v>
      </c>
      <c r="AE5" s="105" t="s">
        <v>103</v>
      </c>
      <c r="AF5" s="105" t="s">
        <v>104</v>
      </c>
      <c r="AG5" s="105" t="s">
        <v>105</v>
      </c>
      <c r="AH5" s="105" t="s">
        <v>106</v>
      </c>
      <c r="AI5" s="105" t="s">
        <v>118</v>
      </c>
      <c r="AJ5" s="1304" t="s">
        <v>119</v>
      </c>
      <c r="AK5" s="105" t="s">
        <v>107</v>
      </c>
      <c r="AL5" s="105" t="s">
        <v>120</v>
      </c>
      <c r="AM5" s="132" t="s">
        <v>121</v>
      </c>
      <c r="AN5" s="1304" t="s">
        <v>122</v>
      </c>
      <c r="AO5" s="105" t="s">
        <v>123</v>
      </c>
      <c r="AP5" s="1304" t="s">
        <v>124</v>
      </c>
      <c r="AQ5" s="105" t="s">
        <v>125</v>
      </c>
      <c r="AR5" s="132" t="s">
        <v>126</v>
      </c>
      <c r="AS5" s="105" t="s">
        <v>198</v>
      </c>
      <c r="AT5" s="105" t="s">
        <v>199</v>
      </c>
      <c r="AU5" s="1305" t="s">
        <v>127</v>
      </c>
      <c r="AV5" s="1306" t="s">
        <v>128</v>
      </c>
      <c r="AW5" s="1520"/>
    </row>
    <row r="6" spans="1:49" ht="14.25" customHeight="1">
      <c r="A6" s="104" t="s">
        <v>201</v>
      </c>
      <c r="B6" s="77"/>
      <c r="C6" s="77"/>
      <c r="D6" s="77"/>
      <c r="E6" s="1307"/>
      <c r="F6" s="1308"/>
      <c r="G6" s="1309"/>
      <c r="H6" s="1309"/>
      <c r="I6" s="1309"/>
      <c r="J6" s="1309"/>
      <c r="K6" s="1309"/>
      <c r="L6" s="1309"/>
      <c r="M6" s="1310"/>
      <c r="N6" s="1308"/>
      <c r="O6" s="1309"/>
      <c r="P6" s="1309"/>
      <c r="Q6" s="1311"/>
      <c r="R6" s="1310"/>
      <c r="S6" s="1308"/>
      <c r="T6" s="1309"/>
      <c r="U6" s="1308"/>
      <c r="V6" s="1310"/>
      <c r="W6" s="1308"/>
      <c r="X6" s="1311"/>
      <c r="Y6" s="1309"/>
      <c r="Z6" s="1311"/>
      <c r="AA6" s="1310"/>
      <c r="AB6" s="1287"/>
      <c r="AC6" s="1310"/>
      <c r="AD6" s="1308"/>
      <c r="AE6" s="1309"/>
      <c r="AF6" s="1310"/>
      <c r="AG6" s="1287"/>
      <c r="AH6" s="1310"/>
      <c r="AI6" s="1310"/>
      <c r="AJ6" s="1287"/>
      <c r="AK6" s="1312"/>
      <c r="AL6" s="1312"/>
      <c r="AM6" s="1313"/>
      <c r="AN6" s="1286"/>
      <c r="AO6" s="1312"/>
      <c r="AP6" s="1286"/>
      <c r="AQ6" s="1312"/>
      <c r="AR6" s="1313"/>
      <c r="AS6" s="1286"/>
      <c r="AT6" s="1314"/>
      <c r="AU6" s="1313"/>
      <c r="AV6" s="1286"/>
      <c r="AW6" s="1315"/>
    </row>
    <row r="7" spans="1:49" s="1321" customFormat="1" ht="14.25" customHeight="1">
      <c r="A7" s="104"/>
      <c r="B7" s="507" t="s">
        <v>202</v>
      </c>
      <c r="C7" s="204"/>
      <c r="D7" s="204"/>
      <c r="E7" s="205"/>
      <c r="F7" s="1316">
        <v>11168</v>
      </c>
      <c r="G7" s="1317">
        <v>14788</v>
      </c>
      <c r="H7" s="1317">
        <v>20949</v>
      </c>
      <c r="I7" s="1317">
        <v>21963</v>
      </c>
      <c r="J7" s="1317">
        <v>22477</v>
      </c>
      <c r="K7" s="1317">
        <v>23007</v>
      </c>
      <c r="L7" s="1317">
        <v>29311</v>
      </c>
      <c r="M7" s="1317">
        <v>22656</v>
      </c>
      <c r="N7" s="1316">
        <v>15967</v>
      </c>
      <c r="O7" s="1317">
        <v>24548</v>
      </c>
      <c r="P7" s="1317">
        <v>18811</v>
      </c>
      <c r="Q7" s="1318">
        <v>27170</v>
      </c>
      <c r="R7" s="1317">
        <v>26562</v>
      </c>
      <c r="S7" s="1317">
        <v>19807</v>
      </c>
      <c r="T7" s="1317">
        <v>23102</v>
      </c>
      <c r="U7" s="1316">
        <v>22006</v>
      </c>
      <c r="V7" s="1317">
        <v>26036</v>
      </c>
      <c r="W7" s="1316">
        <v>21371</v>
      </c>
      <c r="X7" s="1318">
        <v>26394</v>
      </c>
      <c r="Y7" s="1317">
        <v>21275</v>
      </c>
      <c r="Z7" s="1318">
        <v>27479</v>
      </c>
      <c r="AA7" s="1317">
        <v>19459</v>
      </c>
      <c r="AB7" s="1319">
        <v>22812</v>
      </c>
      <c r="AC7" s="1317">
        <v>26059</v>
      </c>
      <c r="AD7" s="1316">
        <v>24560</v>
      </c>
      <c r="AE7" s="1317">
        <v>29677</v>
      </c>
      <c r="AF7" s="1317">
        <v>34059</v>
      </c>
      <c r="AG7" s="1319">
        <v>21812</v>
      </c>
      <c r="AH7" s="1317">
        <v>23586</v>
      </c>
      <c r="AI7" s="1317">
        <v>21772</v>
      </c>
      <c r="AJ7" s="1319">
        <v>22998</v>
      </c>
      <c r="AK7" s="1317">
        <v>22433</v>
      </c>
      <c r="AL7" s="1317">
        <v>26843</v>
      </c>
      <c r="AM7" s="1316">
        <v>23095</v>
      </c>
      <c r="AN7" s="1318">
        <v>27780</v>
      </c>
      <c r="AO7" s="1317">
        <v>23651</v>
      </c>
      <c r="AP7" s="1318">
        <v>20904</v>
      </c>
      <c r="AQ7" s="1317">
        <v>29676</v>
      </c>
      <c r="AR7" s="1316">
        <v>29699</v>
      </c>
      <c r="AS7" s="1318">
        <v>27137</v>
      </c>
      <c r="AT7" s="1317">
        <v>27892</v>
      </c>
      <c r="AU7" s="1316">
        <v>22727</v>
      </c>
      <c r="AV7" s="1318">
        <v>22736</v>
      </c>
      <c r="AW7" s="1320"/>
    </row>
    <row r="8" spans="1:49" s="1321" customFormat="1" ht="14.25" customHeight="1">
      <c r="A8" s="1322"/>
      <c r="B8" s="1323" t="s">
        <v>203</v>
      </c>
      <c r="C8" s="1324"/>
      <c r="D8" s="1324"/>
      <c r="E8" s="1325"/>
      <c r="F8" s="1326">
        <v>11871</v>
      </c>
      <c r="G8" s="1327">
        <v>17807</v>
      </c>
      <c r="H8" s="1327">
        <v>22251</v>
      </c>
      <c r="I8" s="1327">
        <v>22737</v>
      </c>
      <c r="J8" s="1327">
        <v>22828</v>
      </c>
      <c r="K8" s="1327">
        <v>23743</v>
      </c>
      <c r="L8" s="1327">
        <v>30512</v>
      </c>
      <c r="M8" s="1327">
        <v>23651</v>
      </c>
      <c r="N8" s="1326">
        <v>15967</v>
      </c>
      <c r="O8" s="1327">
        <v>26755</v>
      </c>
      <c r="P8" s="1327">
        <v>19343</v>
      </c>
      <c r="Q8" s="1328">
        <v>27851</v>
      </c>
      <c r="R8" s="1327">
        <v>26952</v>
      </c>
      <c r="S8" s="1327">
        <v>21028</v>
      </c>
      <c r="T8" s="1327">
        <v>23833</v>
      </c>
      <c r="U8" s="1326">
        <v>22969</v>
      </c>
      <c r="V8" s="1327">
        <v>26634</v>
      </c>
      <c r="W8" s="1326">
        <v>21565</v>
      </c>
      <c r="X8" s="1328">
        <v>26969</v>
      </c>
      <c r="Y8" s="1327">
        <v>22221</v>
      </c>
      <c r="Z8" s="1328">
        <v>28642</v>
      </c>
      <c r="AA8" s="1327">
        <v>20179</v>
      </c>
      <c r="AB8" s="1329">
        <v>23468</v>
      </c>
      <c r="AC8" s="1327">
        <v>27242</v>
      </c>
      <c r="AD8" s="1326">
        <v>25569</v>
      </c>
      <c r="AE8" s="1327">
        <v>30468</v>
      </c>
      <c r="AF8" s="1327">
        <v>34060</v>
      </c>
      <c r="AG8" s="1329">
        <v>22337</v>
      </c>
      <c r="AH8" s="1327">
        <v>23986</v>
      </c>
      <c r="AI8" s="1327">
        <v>22098</v>
      </c>
      <c r="AJ8" s="1329">
        <v>23285</v>
      </c>
      <c r="AK8" s="1327">
        <v>22798</v>
      </c>
      <c r="AL8" s="1327">
        <v>28272</v>
      </c>
      <c r="AM8" s="1326">
        <v>23833</v>
      </c>
      <c r="AN8" s="1328">
        <v>28581</v>
      </c>
      <c r="AO8" s="1327">
        <v>23651</v>
      </c>
      <c r="AP8" s="1328">
        <v>20904</v>
      </c>
      <c r="AQ8" s="1327">
        <v>31260</v>
      </c>
      <c r="AR8" s="1326">
        <v>30895</v>
      </c>
      <c r="AS8" s="1328">
        <v>27942</v>
      </c>
      <c r="AT8" s="1327">
        <v>27892</v>
      </c>
      <c r="AU8" s="1326">
        <v>23682</v>
      </c>
      <c r="AV8" s="1328">
        <v>23833</v>
      </c>
      <c r="AW8" s="1330"/>
    </row>
    <row r="9" spans="1:49" s="1321" customFormat="1" ht="14.25" customHeight="1">
      <c r="A9" s="1331" t="s">
        <v>204</v>
      </c>
      <c r="B9" s="1332"/>
      <c r="C9" s="1332"/>
      <c r="D9" s="1332"/>
      <c r="E9" s="1333"/>
      <c r="F9" s="1334">
        <v>19511</v>
      </c>
      <c r="G9" s="1335">
        <v>22372</v>
      </c>
      <c r="H9" s="1335">
        <v>24198</v>
      </c>
      <c r="I9" s="1335">
        <v>38607</v>
      </c>
      <c r="J9" s="1335">
        <v>38626</v>
      </c>
      <c r="K9" s="1335">
        <v>24563</v>
      </c>
      <c r="L9" s="1335">
        <v>29312</v>
      </c>
      <c r="M9" s="1335">
        <v>24929</v>
      </c>
      <c r="N9" s="1334">
        <v>24929</v>
      </c>
      <c r="O9" s="1335">
        <v>24929</v>
      </c>
      <c r="P9" s="1335">
        <v>24563</v>
      </c>
      <c r="Q9" s="1336">
        <v>38795</v>
      </c>
      <c r="R9" s="1335">
        <v>37561</v>
      </c>
      <c r="S9" s="1335">
        <v>22737</v>
      </c>
      <c r="T9" s="1335">
        <v>24929</v>
      </c>
      <c r="U9" s="1334">
        <v>24563</v>
      </c>
      <c r="V9" s="1335">
        <v>28581</v>
      </c>
      <c r="W9" s="1334">
        <v>24929</v>
      </c>
      <c r="X9" s="1336">
        <v>26394</v>
      </c>
      <c r="Y9" s="1335">
        <v>24929</v>
      </c>
      <c r="Z9" s="1336">
        <v>27576</v>
      </c>
      <c r="AA9" s="1335">
        <v>38433</v>
      </c>
      <c r="AB9" s="1337">
        <v>38439</v>
      </c>
      <c r="AC9" s="1335">
        <v>38626</v>
      </c>
      <c r="AD9" s="1334">
        <v>30042</v>
      </c>
      <c r="AE9" s="1335">
        <v>38597</v>
      </c>
      <c r="AF9" s="1335">
        <v>38636</v>
      </c>
      <c r="AG9" s="1337">
        <v>38803</v>
      </c>
      <c r="AH9" s="1335">
        <v>38803</v>
      </c>
      <c r="AI9" s="1335">
        <v>29312</v>
      </c>
      <c r="AJ9" s="1337">
        <v>24929</v>
      </c>
      <c r="AK9" s="1335">
        <v>30407</v>
      </c>
      <c r="AL9" s="1335">
        <v>26843</v>
      </c>
      <c r="AM9" s="1334">
        <v>24563</v>
      </c>
      <c r="AN9" s="1336">
        <v>27871</v>
      </c>
      <c r="AO9" s="1335">
        <v>24563</v>
      </c>
      <c r="AP9" s="1336">
        <v>24929</v>
      </c>
      <c r="AQ9" s="1335">
        <v>29677</v>
      </c>
      <c r="AR9" s="1334">
        <v>29699</v>
      </c>
      <c r="AS9" s="1336">
        <v>27137</v>
      </c>
      <c r="AT9" s="1335">
        <v>27892</v>
      </c>
      <c r="AU9" s="1334">
        <v>24563</v>
      </c>
      <c r="AV9" s="1336">
        <v>24929</v>
      </c>
      <c r="AW9" s="1338"/>
    </row>
    <row r="10" spans="1:49" s="1321" customFormat="1" ht="14.25" customHeight="1" thickBot="1">
      <c r="A10" s="1339" t="s">
        <v>205</v>
      </c>
      <c r="B10" s="1340"/>
      <c r="C10" s="1340"/>
      <c r="D10" s="1340"/>
      <c r="E10" s="1341"/>
      <c r="F10" s="1342" t="s">
        <v>206</v>
      </c>
      <c r="G10" s="1343" t="s">
        <v>206</v>
      </c>
      <c r="H10" s="1343" t="s">
        <v>110</v>
      </c>
      <c r="I10" s="1343" t="s">
        <v>110</v>
      </c>
      <c r="J10" s="1343" t="s">
        <v>110</v>
      </c>
      <c r="K10" s="1343" t="s">
        <v>110</v>
      </c>
      <c r="L10" s="1343" t="s">
        <v>110</v>
      </c>
      <c r="M10" s="1343" t="s">
        <v>110</v>
      </c>
      <c r="N10" s="1342" t="s">
        <v>110</v>
      </c>
      <c r="O10" s="1343" t="s">
        <v>110</v>
      </c>
      <c r="P10" s="1343" t="s">
        <v>110</v>
      </c>
      <c r="Q10" s="1344" t="s">
        <v>110</v>
      </c>
      <c r="R10" s="1343" t="s">
        <v>110</v>
      </c>
      <c r="S10" s="1343" t="s">
        <v>206</v>
      </c>
      <c r="T10" s="1343" t="s">
        <v>110</v>
      </c>
      <c r="U10" s="1342" t="s">
        <v>110</v>
      </c>
      <c r="V10" s="1343" t="s">
        <v>110</v>
      </c>
      <c r="W10" s="1342" t="s">
        <v>804</v>
      </c>
      <c r="X10" s="1344" t="s">
        <v>110</v>
      </c>
      <c r="Y10" s="1343" t="s">
        <v>110</v>
      </c>
      <c r="Z10" s="1344" t="s">
        <v>110</v>
      </c>
      <c r="AA10" s="1343" t="s">
        <v>110</v>
      </c>
      <c r="AB10" s="1345" t="s">
        <v>110</v>
      </c>
      <c r="AC10" s="1343" t="s">
        <v>110</v>
      </c>
      <c r="AD10" s="1342" t="s">
        <v>110</v>
      </c>
      <c r="AE10" s="1343" t="s">
        <v>110</v>
      </c>
      <c r="AF10" s="1343" t="s">
        <v>110</v>
      </c>
      <c r="AG10" s="1345" t="s">
        <v>110</v>
      </c>
      <c r="AH10" s="1343" t="s">
        <v>110</v>
      </c>
      <c r="AI10" s="1343" t="s">
        <v>110</v>
      </c>
      <c r="AJ10" s="1345" t="s">
        <v>110</v>
      </c>
      <c r="AK10" s="1343" t="s">
        <v>110</v>
      </c>
      <c r="AL10" s="1343" t="s">
        <v>110</v>
      </c>
      <c r="AM10" s="1342" t="s">
        <v>110</v>
      </c>
      <c r="AN10" s="1344" t="s">
        <v>110</v>
      </c>
      <c r="AO10" s="1343" t="s">
        <v>110</v>
      </c>
      <c r="AP10" s="1344" t="s">
        <v>110</v>
      </c>
      <c r="AQ10" s="1343" t="s">
        <v>110</v>
      </c>
      <c r="AR10" s="1342" t="s">
        <v>110</v>
      </c>
      <c r="AS10" s="1344" t="s">
        <v>110</v>
      </c>
      <c r="AT10" s="1343" t="s">
        <v>110</v>
      </c>
      <c r="AU10" s="1342" t="s">
        <v>206</v>
      </c>
      <c r="AV10" s="1344" t="s">
        <v>206</v>
      </c>
      <c r="AW10" s="1346"/>
    </row>
    <row r="11" spans="1:49" s="1321" customFormat="1" ht="14.25" customHeight="1">
      <c r="A11" s="104" t="s">
        <v>207</v>
      </c>
      <c r="B11" s="1347"/>
      <c r="C11" s="1347"/>
      <c r="D11" s="1347"/>
      <c r="E11" s="1348"/>
      <c r="F11" s="1349"/>
      <c r="G11" s="1350"/>
      <c r="H11" s="1351"/>
      <c r="I11" s="1350"/>
      <c r="J11" s="1350"/>
      <c r="K11" s="1352"/>
      <c r="L11" s="1350"/>
      <c r="M11" s="1350"/>
      <c r="N11" s="1350"/>
      <c r="O11" s="1352"/>
      <c r="P11" s="1350"/>
      <c r="Q11" s="1352"/>
      <c r="R11" s="1350"/>
      <c r="S11" s="1350"/>
      <c r="T11" s="1350"/>
      <c r="U11" s="1353"/>
      <c r="V11" s="1350"/>
      <c r="W11" s="1353"/>
      <c r="X11" s="1351"/>
      <c r="Y11" s="1350"/>
      <c r="Z11" s="1351"/>
      <c r="AA11" s="1350"/>
      <c r="AB11" s="1352"/>
      <c r="AC11" s="1350"/>
      <c r="AD11" s="1350"/>
      <c r="AE11" s="1350"/>
      <c r="AF11" s="1353"/>
      <c r="AG11" s="1352"/>
      <c r="AH11" s="1350"/>
      <c r="AI11" s="1350"/>
      <c r="AJ11" s="1352"/>
      <c r="AK11" s="1354"/>
      <c r="AL11" s="1354"/>
      <c r="AM11" s="1354"/>
      <c r="AN11" s="1355"/>
      <c r="AO11" s="1354"/>
      <c r="AP11" s="1356"/>
      <c r="AQ11" s="1354"/>
      <c r="AR11" s="1354"/>
      <c r="AS11" s="1355"/>
      <c r="AT11" s="1354"/>
      <c r="AU11" s="1355"/>
      <c r="AV11" s="1357"/>
      <c r="AW11" s="1358"/>
    </row>
    <row r="12" spans="1:49" ht="14.25" customHeight="1">
      <c r="A12" s="101"/>
      <c r="B12" s="504" t="s">
        <v>208</v>
      </c>
      <c r="C12" s="206"/>
      <c r="D12" s="206"/>
      <c r="E12" s="207"/>
      <c r="F12" s="959">
        <v>270808</v>
      </c>
      <c r="G12" s="960">
        <v>194533</v>
      </c>
      <c r="H12" s="961">
        <v>146538</v>
      </c>
      <c r="I12" s="960">
        <v>146530</v>
      </c>
      <c r="J12" s="960">
        <v>80236</v>
      </c>
      <c r="K12" s="962">
        <v>53491</v>
      </c>
      <c r="L12" s="960">
        <v>46130</v>
      </c>
      <c r="M12" s="960">
        <v>67315</v>
      </c>
      <c r="N12" s="960">
        <v>57627</v>
      </c>
      <c r="O12" s="962">
        <v>31385</v>
      </c>
      <c r="P12" s="960">
        <v>47678</v>
      </c>
      <c r="Q12" s="962">
        <v>78451</v>
      </c>
      <c r="R12" s="960">
        <v>214525</v>
      </c>
      <c r="S12" s="960">
        <v>159555</v>
      </c>
      <c r="T12" s="960">
        <v>67889</v>
      </c>
      <c r="U12" s="964">
        <v>30225</v>
      </c>
      <c r="V12" s="960">
        <v>63557</v>
      </c>
      <c r="W12" s="963">
        <v>46148</v>
      </c>
      <c r="X12" s="961">
        <v>56047</v>
      </c>
      <c r="Y12" s="960">
        <v>111147</v>
      </c>
      <c r="Z12" s="961">
        <v>57440</v>
      </c>
      <c r="AA12" s="960">
        <v>46351</v>
      </c>
      <c r="AB12" s="962">
        <v>44679</v>
      </c>
      <c r="AC12" s="960">
        <v>46731</v>
      </c>
      <c r="AD12" s="960">
        <v>94658</v>
      </c>
      <c r="AE12" s="960">
        <v>38643</v>
      </c>
      <c r="AF12" s="964">
        <v>52368</v>
      </c>
      <c r="AG12" s="962">
        <v>46659</v>
      </c>
      <c r="AH12" s="960">
        <v>53730</v>
      </c>
      <c r="AI12" s="960">
        <v>34604</v>
      </c>
      <c r="AJ12" s="962">
        <v>18564</v>
      </c>
      <c r="AK12" s="960">
        <v>21948</v>
      </c>
      <c r="AL12" s="960">
        <v>38410</v>
      </c>
      <c r="AM12" s="960">
        <v>20220</v>
      </c>
      <c r="AN12" s="962">
        <v>17416</v>
      </c>
      <c r="AO12" s="960">
        <v>47283</v>
      </c>
      <c r="AP12" s="961">
        <v>10206</v>
      </c>
      <c r="AQ12" s="960">
        <v>23819</v>
      </c>
      <c r="AR12" s="960">
        <v>9471</v>
      </c>
      <c r="AS12" s="962">
        <v>26387</v>
      </c>
      <c r="AT12" s="960">
        <v>17728</v>
      </c>
      <c r="AU12" s="962">
        <v>273455</v>
      </c>
      <c r="AV12" s="965">
        <v>131698</v>
      </c>
      <c r="AW12" s="966">
        <f>SUM(F12:AV12)</f>
        <v>3142283</v>
      </c>
    </row>
    <row r="13" spans="1:49" ht="14.25" customHeight="1">
      <c r="A13" s="101"/>
      <c r="B13" s="504" t="s">
        <v>209</v>
      </c>
      <c r="C13" s="206"/>
      <c r="D13" s="206"/>
      <c r="E13" s="207"/>
      <c r="F13" s="959">
        <v>317100</v>
      </c>
      <c r="G13" s="960">
        <v>251730</v>
      </c>
      <c r="H13" s="961">
        <v>161900</v>
      </c>
      <c r="I13" s="960">
        <v>144600</v>
      </c>
      <c r="J13" s="960">
        <v>31800</v>
      </c>
      <c r="K13" s="962">
        <v>61400</v>
      </c>
      <c r="L13" s="960">
        <v>47820</v>
      </c>
      <c r="M13" s="960">
        <v>62000</v>
      </c>
      <c r="N13" s="960">
        <v>47000</v>
      </c>
      <c r="O13" s="962">
        <v>37200</v>
      </c>
      <c r="P13" s="960">
        <v>49420</v>
      </c>
      <c r="Q13" s="962">
        <v>77800</v>
      </c>
      <c r="R13" s="960">
        <v>182300</v>
      </c>
      <c r="S13" s="960">
        <v>168300</v>
      </c>
      <c r="T13" s="968">
        <v>68300</v>
      </c>
      <c r="U13" s="964">
        <v>44050</v>
      </c>
      <c r="V13" s="960">
        <v>68240</v>
      </c>
      <c r="W13" s="963">
        <v>32130</v>
      </c>
      <c r="X13" s="961">
        <v>59900</v>
      </c>
      <c r="Y13" s="960">
        <v>97900</v>
      </c>
      <c r="Z13" s="961">
        <v>47530</v>
      </c>
      <c r="AA13" s="960">
        <v>43060</v>
      </c>
      <c r="AB13" s="967">
        <v>46100</v>
      </c>
      <c r="AC13" s="960">
        <v>42810</v>
      </c>
      <c r="AD13" s="968">
        <v>94300</v>
      </c>
      <c r="AE13" s="968">
        <v>44130</v>
      </c>
      <c r="AF13" s="964">
        <v>50270</v>
      </c>
      <c r="AG13" s="967">
        <v>42960</v>
      </c>
      <c r="AH13" s="960">
        <v>42900</v>
      </c>
      <c r="AI13" s="968">
        <v>44700</v>
      </c>
      <c r="AJ13" s="967">
        <v>29600</v>
      </c>
      <c r="AK13" s="968">
        <v>21200</v>
      </c>
      <c r="AL13" s="968">
        <v>44500</v>
      </c>
      <c r="AM13" s="968">
        <v>30650</v>
      </c>
      <c r="AN13" s="967">
        <v>17530</v>
      </c>
      <c r="AO13" s="968">
        <v>43400</v>
      </c>
      <c r="AP13" s="969">
        <v>10200</v>
      </c>
      <c r="AQ13" s="968">
        <v>25700</v>
      </c>
      <c r="AR13" s="968">
        <v>14200</v>
      </c>
      <c r="AS13" s="967">
        <v>28900</v>
      </c>
      <c r="AT13" s="968">
        <v>23200</v>
      </c>
      <c r="AU13" s="967">
        <v>238120</v>
      </c>
      <c r="AV13" s="970">
        <v>61250</v>
      </c>
      <c r="AW13" s="581">
        <f>SUM(F13:AV13)</f>
        <v>3098100</v>
      </c>
    </row>
    <row r="14" spans="1:49" ht="14.25" customHeight="1">
      <c r="A14" s="101"/>
      <c r="B14" s="971" t="s">
        <v>210</v>
      </c>
      <c r="C14" s="972"/>
      <c r="D14" s="972"/>
      <c r="E14" s="973"/>
      <c r="F14" s="959">
        <v>267219</v>
      </c>
      <c r="G14" s="960">
        <v>187116</v>
      </c>
      <c r="H14" s="961">
        <v>135094</v>
      </c>
      <c r="I14" s="960">
        <v>138002</v>
      </c>
      <c r="J14" s="960">
        <v>27773</v>
      </c>
      <c r="K14" s="962">
        <v>52728</v>
      </c>
      <c r="L14" s="960">
        <v>40042</v>
      </c>
      <c r="M14" s="960">
        <v>56658</v>
      </c>
      <c r="N14" s="960">
        <v>47842</v>
      </c>
      <c r="O14" s="962">
        <v>29439</v>
      </c>
      <c r="P14" s="960">
        <v>45541</v>
      </c>
      <c r="Q14" s="962">
        <v>66472</v>
      </c>
      <c r="R14" s="960">
        <v>173678</v>
      </c>
      <c r="S14" s="960">
        <v>152637</v>
      </c>
      <c r="T14" s="960">
        <v>49347</v>
      </c>
      <c r="U14" s="964">
        <v>28018</v>
      </c>
      <c r="V14" s="960">
        <v>63150</v>
      </c>
      <c r="W14" s="963">
        <v>25431</v>
      </c>
      <c r="X14" s="961">
        <v>54865</v>
      </c>
      <c r="Y14" s="960">
        <v>93756</v>
      </c>
      <c r="Z14" s="961">
        <v>44028</v>
      </c>
      <c r="AA14" s="960">
        <v>31000</v>
      </c>
      <c r="AB14" s="962">
        <v>41841</v>
      </c>
      <c r="AC14" s="960">
        <v>41418</v>
      </c>
      <c r="AD14" s="960">
        <v>84667</v>
      </c>
      <c r="AE14" s="960">
        <v>34487</v>
      </c>
      <c r="AF14" s="964">
        <v>38934</v>
      </c>
      <c r="AG14" s="962">
        <v>43607</v>
      </c>
      <c r="AH14" s="960">
        <v>42050</v>
      </c>
      <c r="AI14" s="960">
        <v>29571</v>
      </c>
      <c r="AJ14" s="962">
        <v>18233</v>
      </c>
      <c r="AK14" s="960">
        <v>21698</v>
      </c>
      <c r="AL14" s="960">
        <v>37833</v>
      </c>
      <c r="AM14" s="960">
        <v>20086</v>
      </c>
      <c r="AN14" s="962">
        <v>16113</v>
      </c>
      <c r="AO14" s="960">
        <v>38786</v>
      </c>
      <c r="AP14" s="961">
        <v>10125</v>
      </c>
      <c r="AQ14" s="960">
        <v>21058</v>
      </c>
      <c r="AR14" s="960">
        <v>9172</v>
      </c>
      <c r="AS14" s="962">
        <v>25905</v>
      </c>
      <c r="AT14" s="960">
        <v>16402</v>
      </c>
      <c r="AU14" s="962">
        <v>223835</v>
      </c>
      <c r="AV14" s="965">
        <v>51935</v>
      </c>
      <c r="AW14" s="974">
        <f>SUM(F14:AV14)</f>
        <v>2677592</v>
      </c>
    </row>
    <row r="15" spans="1:49" s="1359" customFormat="1" ht="14.25" customHeight="1">
      <c r="A15" s="1360"/>
      <c r="B15" s="1361" t="s">
        <v>94</v>
      </c>
      <c r="C15" s="1362"/>
      <c r="D15" s="1362"/>
      <c r="E15" s="1363"/>
      <c r="F15" s="1364">
        <f aca="true" t="shared" si="0" ref="F15:AL15">ROUND(+F14/F12*100,1)</f>
        <v>98.7</v>
      </c>
      <c r="G15" s="1365">
        <f t="shared" si="0"/>
        <v>96.2</v>
      </c>
      <c r="H15" s="1366">
        <f t="shared" si="0"/>
        <v>92.2</v>
      </c>
      <c r="I15" s="1365">
        <f t="shared" si="0"/>
        <v>94.2</v>
      </c>
      <c r="J15" s="1365">
        <f>ROUND(+J14/J12*100,1)</f>
        <v>34.6</v>
      </c>
      <c r="K15" s="1367">
        <f t="shared" si="0"/>
        <v>98.6</v>
      </c>
      <c r="L15" s="1365">
        <f t="shared" si="0"/>
        <v>86.8</v>
      </c>
      <c r="M15" s="1365">
        <f t="shared" si="0"/>
        <v>84.2</v>
      </c>
      <c r="N15" s="1365">
        <f t="shared" si="0"/>
        <v>83</v>
      </c>
      <c r="O15" s="1367">
        <f t="shared" si="0"/>
        <v>93.8</v>
      </c>
      <c r="P15" s="1365">
        <f t="shared" si="0"/>
        <v>95.5</v>
      </c>
      <c r="Q15" s="1367">
        <f t="shared" si="0"/>
        <v>84.7</v>
      </c>
      <c r="R15" s="1365">
        <f t="shared" si="0"/>
        <v>81</v>
      </c>
      <c r="S15" s="1365">
        <f t="shared" si="0"/>
        <v>95.7</v>
      </c>
      <c r="T15" s="1365">
        <f t="shared" si="0"/>
        <v>72.7</v>
      </c>
      <c r="U15" s="1364">
        <f aca="true" t="shared" si="1" ref="U15:AH15">ROUND(+U14/U12*100,1)</f>
        <v>92.7</v>
      </c>
      <c r="V15" s="1365">
        <f t="shared" si="1"/>
        <v>99.4</v>
      </c>
      <c r="W15" s="1364">
        <f t="shared" si="1"/>
        <v>55.1</v>
      </c>
      <c r="X15" s="1366">
        <f t="shared" si="1"/>
        <v>97.9</v>
      </c>
      <c r="Y15" s="1365">
        <f t="shared" si="1"/>
        <v>84.4</v>
      </c>
      <c r="Z15" s="1366">
        <f t="shared" si="1"/>
        <v>76.7</v>
      </c>
      <c r="AA15" s="1365">
        <f t="shared" si="1"/>
        <v>66.9</v>
      </c>
      <c r="AB15" s="1367">
        <f t="shared" si="1"/>
        <v>93.6</v>
      </c>
      <c r="AC15" s="1365">
        <f t="shared" si="1"/>
        <v>88.6</v>
      </c>
      <c r="AD15" s="1365">
        <f t="shared" si="1"/>
        <v>89.4</v>
      </c>
      <c r="AE15" s="1365">
        <f t="shared" si="1"/>
        <v>89.2</v>
      </c>
      <c r="AF15" s="1364">
        <f t="shared" si="1"/>
        <v>74.3</v>
      </c>
      <c r="AG15" s="1367">
        <f t="shared" si="1"/>
        <v>93.5</v>
      </c>
      <c r="AH15" s="1365">
        <f t="shared" si="1"/>
        <v>78.3</v>
      </c>
      <c r="AI15" s="1365">
        <f t="shared" si="0"/>
        <v>85.5</v>
      </c>
      <c r="AJ15" s="1367">
        <f t="shared" si="0"/>
        <v>98.2</v>
      </c>
      <c r="AK15" s="1365">
        <f t="shared" si="0"/>
        <v>98.9</v>
      </c>
      <c r="AL15" s="1365">
        <f t="shared" si="0"/>
        <v>98.5</v>
      </c>
      <c r="AM15" s="1365">
        <f>ROUND(+AM14/AM12*100,1)</f>
        <v>99.3</v>
      </c>
      <c r="AN15" s="1367">
        <f aca="true" t="shared" si="2" ref="AN15:AW15">ROUND(+AN14/AN12*100,1)</f>
        <v>92.5</v>
      </c>
      <c r="AO15" s="1365">
        <f t="shared" si="2"/>
        <v>82</v>
      </c>
      <c r="AP15" s="1366">
        <f t="shared" si="2"/>
        <v>99.2</v>
      </c>
      <c r="AQ15" s="1365">
        <f t="shared" si="2"/>
        <v>88.4</v>
      </c>
      <c r="AR15" s="1365">
        <f t="shared" si="2"/>
        <v>96.8</v>
      </c>
      <c r="AS15" s="1367">
        <f t="shared" si="2"/>
        <v>98.2</v>
      </c>
      <c r="AT15" s="1365">
        <f t="shared" si="2"/>
        <v>92.5</v>
      </c>
      <c r="AU15" s="1367">
        <f t="shared" si="2"/>
        <v>81.9</v>
      </c>
      <c r="AV15" s="1368">
        <f t="shared" si="2"/>
        <v>39.4</v>
      </c>
      <c r="AW15" s="1369">
        <f t="shared" si="2"/>
        <v>85.2</v>
      </c>
    </row>
    <row r="16" spans="1:49" s="1359" customFormat="1" ht="14.25" customHeight="1">
      <c r="A16" s="1360"/>
      <c r="B16" s="1370" t="s">
        <v>211</v>
      </c>
      <c r="C16" s="1371"/>
      <c r="D16" s="1371"/>
      <c r="E16" s="1372"/>
      <c r="F16" s="1373">
        <f>ROUND(+F14/F13*100,1)</f>
        <v>84.3</v>
      </c>
      <c r="G16" s="1374">
        <f aca="true" t="shared" si="3" ref="G16:AR16">ROUND(+G14/G13*100,1)</f>
        <v>74.3</v>
      </c>
      <c r="H16" s="1375">
        <f t="shared" si="3"/>
        <v>83.4</v>
      </c>
      <c r="I16" s="1365">
        <f t="shared" si="3"/>
        <v>95.4</v>
      </c>
      <c r="J16" s="1374">
        <f>ROUND(+J14/J13*100,1)</f>
        <v>87.3</v>
      </c>
      <c r="K16" s="1376">
        <f t="shared" si="3"/>
        <v>85.9</v>
      </c>
      <c r="L16" s="1374">
        <f t="shared" si="3"/>
        <v>83.7</v>
      </c>
      <c r="M16" s="1374">
        <f t="shared" si="3"/>
        <v>91.4</v>
      </c>
      <c r="N16" s="1374">
        <f t="shared" si="3"/>
        <v>101.8</v>
      </c>
      <c r="O16" s="1376">
        <f t="shared" si="3"/>
        <v>79.1</v>
      </c>
      <c r="P16" s="1374">
        <f t="shared" si="3"/>
        <v>92.2</v>
      </c>
      <c r="Q16" s="1376">
        <f t="shared" si="3"/>
        <v>85.4</v>
      </c>
      <c r="R16" s="1374">
        <f>ROUND(+R14/R13*100,1)</f>
        <v>95.3</v>
      </c>
      <c r="S16" s="1374">
        <f t="shared" si="3"/>
        <v>90.7</v>
      </c>
      <c r="T16" s="1374">
        <f t="shared" si="3"/>
        <v>72.3</v>
      </c>
      <c r="U16" s="1373">
        <f aca="true" t="shared" si="4" ref="U16:AH16">ROUND(+U14/U13*100,1)</f>
        <v>63.6</v>
      </c>
      <c r="V16" s="1374">
        <f t="shared" si="4"/>
        <v>92.5</v>
      </c>
      <c r="W16" s="1373">
        <f t="shared" si="4"/>
        <v>79.2</v>
      </c>
      <c r="X16" s="1375">
        <f t="shared" si="4"/>
        <v>91.6</v>
      </c>
      <c r="Y16" s="1374">
        <f t="shared" si="4"/>
        <v>95.8</v>
      </c>
      <c r="Z16" s="1375">
        <f t="shared" si="4"/>
        <v>92.6</v>
      </c>
      <c r="AA16" s="1374">
        <f>ROUND(+AA14/AA13*100,1)</f>
        <v>72</v>
      </c>
      <c r="AB16" s="1376">
        <f t="shared" si="4"/>
        <v>90.8</v>
      </c>
      <c r="AC16" s="1374">
        <f t="shared" si="4"/>
        <v>96.7</v>
      </c>
      <c r="AD16" s="1374">
        <f t="shared" si="4"/>
        <v>89.8</v>
      </c>
      <c r="AE16" s="1374">
        <f t="shared" si="4"/>
        <v>78.1</v>
      </c>
      <c r="AF16" s="1373">
        <f t="shared" si="4"/>
        <v>77.4</v>
      </c>
      <c r="AG16" s="1376">
        <f t="shared" si="4"/>
        <v>101.5</v>
      </c>
      <c r="AH16" s="1374">
        <f t="shared" si="4"/>
        <v>98</v>
      </c>
      <c r="AI16" s="1374">
        <f t="shared" si="3"/>
        <v>66.2</v>
      </c>
      <c r="AJ16" s="1376">
        <f t="shared" si="3"/>
        <v>61.6</v>
      </c>
      <c r="AK16" s="1374">
        <f>ROUND(+AK14/AK13*100,1)</f>
        <v>102.3</v>
      </c>
      <c r="AL16" s="1374">
        <f t="shared" si="3"/>
        <v>85</v>
      </c>
      <c r="AM16" s="1374">
        <f t="shared" si="3"/>
        <v>65.5</v>
      </c>
      <c r="AN16" s="1376">
        <f t="shared" si="3"/>
        <v>91.9</v>
      </c>
      <c r="AO16" s="1374">
        <f t="shared" si="3"/>
        <v>89.4</v>
      </c>
      <c r="AP16" s="1375">
        <f t="shared" si="3"/>
        <v>99.3</v>
      </c>
      <c r="AQ16" s="1374">
        <f t="shared" si="3"/>
        <v>81.9</v>
      </c>
      <c r="AR16" s="1374">
        <f t="shared" si="3"/>
        <v>64.6</v>
      </c>
      <c r="AS16" s="1376">
        <f>ROUND(+AS14/AS13*100,1)</f>
        <v>89.6</v>
      </c>
      <c r="AT16" s="1365">
        <f>ROUND(+AT14/AT13*100,1)</f>
        <v>70.7</v>
      </c>
      <c r="AU16" s="1376">
        <f>ROUND(+AU14/AU13*100,1)</f>
        <v>94</v>
      </c>
      <c r="AV16" s="1377">
        <f>ROUND(+AV14/AV13*100,1)</f>
        <v>84.8</v>
      </c>
      <c r="AW16" s="1378">
        <f>ROUND(+AW14/AW13*100,1)</f>
        <v>86.4</v>
      </c>
    </row>
    <row r="17" spans="1:49" ht="14.25" customHeight="1">
      <c r="A17" s="101"/>
      <c r="B17" s="971" t="s">
        <v>212</v>
      </c>
      <c r="C17" s="972"/>
      <c r="D17" s="972"/>
      <c r="E17" s="973"/>
      <c r="F17" s="1379"/>
      <c r="G17" s="1380"/>
      <c r="H17" s="1380"/>
      <c r="I17" s="1380"/>
      <c r="J17" s="1380"/>
      <c r="K17" s="1379"/>
      <c r="L17" s="1380"/>
      <c r="M17" s="1380"/>
      <c r="N17" s="1380"/>
      <c r="O17" s="1379"/>
      <c r="P17" s="1380"/>
      <c r="Q17" s="1379"/>
      <c r="R17" s="1380"/>
      <c r="S17" s="1380"/>
      <c r="T17" s="1380"/>
      <c r="U17" s="1381"/>
      <c r="V17" s="1380"/>
      <c r="W17" s="1381"/>
      <c r="X17" s="1382"/>
      <c r="Y17" s="1380"/>
      <c r="Z17" s="1382"/>
      <c r="AA17" s="1380"/>
      <c r="AB17" s="1379"/>
      <c r="AC17" s="1380"/>
      <c r="AD17" s="1380"/>
      <c r="AE17" s="1380"/>
      <c r="AF17" s="1381"/>
      <c r="AG17" s="1379"/>
      <c r="AH17" s="1380"/>
      <c r="AI17" s="1380"/>
      <c r="AJ17" s="1379"/>
      <c r="AK17" s="1383"/>
      <c r="AL17" s="1383"/>
      <c r="AM17" s="1383"/>
      <c r="AN17" s="1384"/>
      <c r="AO17" s="1383"/>
      <c r="AP17" s="1385"/>
      <c r="AQ17" s="1383"/>
      <c r="AR17" s="1383"/>
      <c r="AS17" s="1384"/>
      <c r="AT17" s="1383"/>
      <c r="AU17" s="1384"/>
      <c r="AV17" s="1386"/>
      <c r="AW17" s="1387"/>
    </row>
    <row r="18" spans="1:49" ht="14.25" customHeight="1">
      <c r="A18" s="101"/>
      <c r="B18" s="1516"/>
      <c r="C18" s="1513"/>
      <c r="D18" s="1513"/>
      <c r="E18" s="1388" t="s">
        <v>213</v>
      </c>
      <c r="F18" s="1389" t="s">
        <v>773</v>
      </c>
      <c r="G18" s="1390" t="s">
        <v>708</v>
      </c>
      <c r="H18" s="1390" t="s">
        <v>770</v>
      </c>
      <c r="I18" s="1391" t="s">
        <v>771</v>
      </c>
      <c r="J18" s="1390" t="s">
        <v>709</v>
      </c>
      <c r="K18" s="1389" t="s">
        <v>709</v>
      </c>
      <c r="L18" s="1390" t="s">
        <v>709</v>
      </c>
      <c r="M18" s="1390" t="s">
        <v>709</v>
      </c>
      <c r="N18" s="1390" t="s">
        <v>772</v>
      </c>
      <c r="O18" s="1389" t="s">
        <v>711</v>
      </c>
      <c r="P18" s="1390" t="s">
        <v>712</v>
      </c>
      <c r="Q18" s="1389" t="s">
        <v>709</v>
      </c>
      <c r="R18" s="1390" t="s">
        <v>709</v>
      </c>
      <c r="S18" s="1390" t="s">
        <v>710</v>
      </c>
      <c r="T18" s="1390" t="s">
        <v>709</v>
      </c>
      <c r="U18" s="1392" t="s">
        <v>713</v>
      </c>
      <c r="V18" s="1390" t="s">
        <v>709</v>
      </c>
      <c r="W18" s="1392" t="s">
        <v>710</v>
      </c>
      <c r="X18" s="1391" t="s">
        <v>710</v>
      </c>
      <c r="Y18" s="1390" t="s">
        <v>709</v>
      </c>
      <c r="Z18" s="1391" t="s">
        <v>709</v>
      </c>
      <c r="AA18" s="1390" t="s">
        <v>722</v>
      </c>
      <c r="AB18" s="1389" t="s">
        <v>709</v>
      </c>
      <c r="AC18" s="1390" t="s">
        <v>709</v>
      </c>
      <c r="AD18" s="1390" t="s">
        <v>714</v>
      </c>
      <c r="AE18" s="1390" t="s">
        <v>709</v>
      </c>
      <c r="AF18" s="1392" t="s">
        <v>709</v>
      </c>
      <c r="AG18" s="1389" t="s">
        <v>709</v>
      </c>
      <c r="AH18" s="1390" t="s">
        <v>709</v>
      </c>
      <c r="AI18" s="1390" t="s">
        <v>709</v>
      </c>
      <c r="AJ18" s="1389" t="s">
        <v>715</v>
      </c>
      <c r="AK18" s="1390" t="s">
        <v>716</v>
      </c>
      <c r="AL18" s="1390" t="s">
        <v>713</v>
      </c>
      <c r="AM18" s="1390" t="s">
        <v>716</v>
      </c>
      <c r="AN18" s="1389" t="s">
        <v>714</v>
      </c>
      <c r="AO18" s="1390" t="s">
        <v>709</v>
      </c>
      <c r="AP18" s="1391" t="s">
        <v>714</v>
      </c>
      <c r="AQ18" s="1390" t="s">
        <v>709</v>
      </c>
      <c r="AR18" s="1390" t="s">
        <v>713</v>
      </c>
      <c r="AS18" s="1389" t="s">
        <v>709</v>
      </c>
      <c r="AT18" s="1390" t="s">
        <v>709</v>
      </c>
      <c r="AU18" s="1389" t="s">
        <v>714</v>
      </c>
      <c r="AV18" s="1393" t="s">
        <v>709</v>
      </c>
      <c r="AW18" s="1394"/>
    </row>
    <row r="19" spans="1:49" ht="14.25" customHeight="1">
      <c r="A19" s="101"/>
      <c r="B19" s="1517"/>
      <c r="C19" s="1518"/>
      <c r="D19" s="1518"/>
      <c r="E19" s="208" t="s">
        <v>214</v>
      </c>
      <c r="F19" s="975">
        <v>172160</v>
      </c>
      <c r="G19" s="976">
        <v>125752</v>
      </c>
      <c r="H19" s="976">
        <v>66900</v>
      </c>
      <c r="I19" s="977">
        <v>58964</v>
      </c>
      <c r="J19" s="976">
        <v>9860</v>
      </c>
      <c r="K19" s="975">
        <v>25600</v>
      </c>
      <c r="L19" s="976">
        <v>13210</v>
      </c>
      <c r="M19" s="976">
        <v>24700</v>
      </c>
      <c r="N19" s="976">
        <v>23250</v>
      </c>
      <c r="O19" s="975">
        <v>20500</v>
      </c>
      <c r="P19" s="976">
        <v>30980</v>
      </c>
      <c r="Q19" s="975">
        <v>27570</v>
      </c>
      <c r="R19" s="976">
        <v>103755</v>
      </c>
      <c r="S19" s="976">
        <v>69629</v>
      </c>
      <c r="T19" s="976">
        <v>31590</v>
      </c>
      <c r="U19" s="978">
        <v>16500</v>
      </c>
      <c r="V19" s="960">
        <v>25800</v>
      </c>
      <c r="W19" s="978">
        <v>16541</v>
      </c>
      <c r="X19" s="977">
        <v>22092</v>
      </c>
      <c r="Y19" s="979">
        <v>36834</v>
      </c>
      <c r="Z19" s="977">
        <v>18340</v>
      </c>
      <c r="AA19" s="859">
        <v>14228</v>
      </c>
      <c r="AB19" s="975">
        <v>18130</v>
      </c>
      <c r="AC19" s="976">
        <v>17020</v>
      </c>
      <c r="AD19" s="978">
        <v>45700</v>
      </c>
      <c r="AE19" s="980">
        <v>18028</v>
      </c>
      <c r="AF19" s="976">
        <v>12070</v>
      </c>
      <c r="AG19" s="975">
        <v>17720</v>
      </c>
      <c r="AH19" s="960">
        <v>18039</v>
      </c>
      <c r="AI19" s="976">
        <v>13480</v>
      </c>
      <c r="AJ19" s="975">
        <v>16200</v>
      </c>
      <c r="AK19" s="976">
        <v>12450</v>
      </c>
      <c r="AL19" s="976">
        <v>19739</v>
      </c>
      <c r="AM19" s="976">
        <v>11468</v>
      </c>
      <c r="AN19" s="975">
        <v>11000</v>
      </c>
      <c r="AO19" s="976">
        <v>15700</v>
      </c>
      <c r="AP19" s="977">
        <v>4000</v>
      </c>
      <c r="AQ19" s="976">
        <v>6800</v>
      </c>
      <c r="AR19" s="978">
        <v>12040</v>
      </c>
      <c r="AS19" s="977">
        <v>11490</v>
      </c>
      <c r="AT19" s="976">
        <v>8700</v>
      </c>
      <c r="AU19" s="975">
        <v>95000</v>
      </c>
      <c r="AV19" s="981">
        <v>29654</v>
      </c>
      <c r="AW19" s="581">
        <f>SUM(F19:AV19)</f>
        <v>1369183</v>
      </c>
    </row>
    <row r="20" spans="1:49" ht="14.25" customHeight="1">
      <c r="A20" s="101"/>
      <c r="B20" s="504" t="s">
        <v>217</v>
      </c>
      <c r="C20" s="206"/>
      <c r="D20" s="206"/>
      <c r="E20" s="207"/>
      <c r="F20" s="980">
        <v>137100</v>
      </c>
      <c r="G20" s="960">
        <v>124923</v>
      </c>
      <c r="H20" s="960">
        <v>0</v>
      </c>
      <c r="I20" s="961">
        <v>40176</v>
      </c>
      <c r="J20" s="960">
        <v>0</v>
      </c>
      <c r="K20" s="962">
        <v>0</v>
      </c>
      <c r="L20" s="960">
        <v>0</v>
      </c>
      <c r="M20" s="964">
        <v>0</v>
      </c>
      <c r="N20" s="960">
        <v>12877</v>
      </c>
      <c r="O20" s="962">
        <v>13620</v>
      </c>
      <c r="P20" s="960">
        <v>30980</v>
      </c>
      <c r="Q20" s="962">
        <v>0</v>
      </c>
      <c r="R20" s="960">
        <v>0</v>
      </c>
      <c r="S20" s="960">
        <v>38100</v>
      </c>
      <c r="T20" s="960">
        <v>0</v>
      </c>
      <c r="U20" s="964">
        <v>11300</v>
      </c>
      <c r="V20" s="960">
        <v>0</v>
      </c>
      <c r="W20" s="963">
        <v>7776</v>
      </c>
      <c r="X20" s="982">
        <v>11290</v>
      </c>
      <c r="Y20" s="960">
        <v>0</v>
      </c>
      <c r="Z20" s="982">
        <v>0</v>
      </c>
      <c r="AA20" s="960">
        <v>750</v>
      </c>
      <c r="AB20" s="962">
        <v>6100</v>
      </c>
      <c r="AC20" s="960">
        <v>0</v>
      </c>
      <c r="AD20" s="964">
        <v>0</v>
      </c>
      <c r="AE20" s="960">
        <v>0</v>
      </c>
      <c r="AF20" s="960">
        <v>0</v>
      </c>
      <c r="AG20" s="962">
        <v>0</v>
      </c>
      <c r="AH20" s="960">
        <v>0</v>
      </c>
      <c r="AI20" s="960">
        <v>0</v>
      </c>
      <c r="AJ20" s="962">
        <v>0</v>
      </c>
      <c r="AK20" s="960">
        <v>3645</v>
      </c>
      <c r="AL20" s="960">
        <v>10250</v>
      </c>
      <c r="AM20" s="960">
        <v>4494</v>
      </c>
      <c r="AN20" s="962">
        <v>0</v>
      </c>
      <c r="AO20" s="960">
        <v>0</v>
      </c>
      <c r="AP20" s="982">
        <v>0</v>
      </c>
      <c r="AQ20" s="960">
        <v>0</v>
      </c>
      <c r="AR20" s="964">
        <v>3456</v>
      </c>
      <c r="AS20" s="982">
        <v>11490</v>
      </c>
      <c r="AT20" s="960">
        <v>0</v>
      </c>
      <c r="AU20" s="962">
        <v>95000</v>
      </c>
      <c r="AV20" s="965">
        <v>0</v>
      </c>
      <c r="AW20" s="581">
        <f aca="true" t="shared" si="5" ref="AW20:AW25">SUM(F20:AV20)</f>
        <v>563327</v>
      </c>
    </row>
    <row r="21" spans="1:49" s="742" customFormat="1" ht="14.25" customHeight="1">
      <c r="A21" s="102"/>
      <c r="B21" s="505" t="s">
        <v>218</v>
      </c>
      <c r="C21" s="1494"/>
      <c r="D21" s="1494"/>
      <c r="E21" s="1495"/>
      <c r="F21" s="986">
        <v>24.97</v>
      </c>
      <c r="G21" s="984">
        <v>14.52</v>
      </c>
      <c r="H21" s="984">
        <v>1.15</v>
      </c>
      <c r="I21" s="984">
        <v>10.06</v>
      </c>
      <c r="J21" s="984">
        <v>26.1</v>
      </c>
      <c r="K21" s="984">
        <v>5.79</v>
      </c>
      <c r="L21" s="984">
        <v>9.58</v>
      </c>
      <c r="M21" s="984">
        <v>14.52</v>
      </c>
      <c r="N21" s="1493">
        <v>8</v>
      </c>
      <c r="O21" s="984">
        <v>4.75</v>
      </c>
      <c r="P21" s="984">
        <v>2.96</v>
      </c>
      <c r="Q21" s="984">
        <v>19.87</v>
      </c>
      <c r="R21" s="984">
        <v>4.27</v>
      </c>
      <c r="S21" s="984">
        <v>16.82</v>
      </c>
      <c r="T21" s="984">
        <v>7.01</v>
      </c>
      <c r="U21" s="984">
        <v>11.58</v>
      </c>
      <c r="V21" s="984">
        <v>7.65</v>
      </c>
      <c r="W21" s="984">
        <v>3.54</v>
      </c>
      <c r="X21" s="984">
        <v>7.05</v>
      </c>
      <c r="Y21" s="984">
        <v>14.16</v>
      </c>
      <c r="Z21" s="984">
        <v>8.65</v>
      </c>
      <c r="AA21" s="984">
        <v>2.47</v>
      </c>
      <c r="AB21" s="984">
        <v>6.12</v>
      </c>
      <c r="AC21" s="984">
        <v>34.32</v>
      </c>
      <c r="AD21" s="984">
        <v>1.26</v>
      </c>
      <c r="AE21" s="984">
        <v>27.74</v>
      </c>
      <c r="AF21" s="984">
        <v>6.75</v>
      </c>
      <c r="AG21" s="984">
        <v>20.75</v>
      </c>
      <c r="AH21" s="984">
        <v>17.02</v>
      </c>
      <c r="AI21" s="984">
        <v>26.83</v>
      </c>
      <c r="AJ21" s="984">
        <v>10.75</v>
      </c>
      <c r="AK21" s="984">
        <v>11.75</v>
      </c>
      <c r="AL21" s="984">
        <v>0.83</v>
      </c>
      <c r="AM21" s="984">
        <v>10.54</v>
      </c>
      <c r="AN21" s="984">
        <v>0</v>
      </c>
      <c r="AO21" s="984">
        <v>0</v>
      </c>
      <c r="AP21" s="984">
        <v>0.53</v>
      </c>
      <c r="AQ21" s="984">
        <v>5.22</v>
      </c>
      <c r="AR21" s="984">
        <v>3.73</v>
      </c>
      <c r="AS21" s="984">
        <v>2.36</v>
      </c>
      <c r="AT21" s="984">
        <v>9.7</v>
      </c>
      <c r="AU21" s="984">
        <v>4.16</v>
      </c>
      <c r="AV21" s="1005">
        <v>16.1</v>
      </c>
      <c r="AW21" s="752">
        <f t="shared" si="5"/>
        <v>441.93000000000006</v>
      </c>
    </row>
    <row r="22" spans="1:49" s="742" customFormat="1" ht="14.25" customHeight="1">
      <c r="A22" s="102"/>
      <c r="B22" s="505" t="s">
        <v>219</v>
      </c>
      <c r="C22" s="1494"/>
      <c r="D22" s="1494"/>
      <c r="E22" s="1495"/>
      <c r="F22" s="983">
        <v>15.47</v>
      </c>
      <c r="G22" s="987">
        <v>42.35</v>
      </c>
      <c r="H22" s="985">
        <v>19.14</v>
      </c>
      <c r="I22" s="992">
        <v>0</v>
      </c>
      <c r="J22" s="989">
        <v>52.18</v>
      </c>
      <c r="K22" s="988">
        <v>0.18</v>
      </c>
      <c r="L22" s="989">
        <v>3.54</v>
      </c>
      <c r="M22" s="989">
        <v>1.83</v>
      </c>
      <c r="N22" s="989">
        <v>14.55</v>
      </c>
      <c r="O22" s="988">
        <v>4.74</v>
      </c>
      <c r="P22" s="989">
        <v>5.96</v>
      </c>
      <c r="Q22" s="988">
        <v>5.56</v>
      </c>
      <c r="R22" s="989">
        <v>29.21</v>
      </c>
      <c r="S22" s="987">
        <v>0.65</v>
      </c>
      <c r="T22" s="989">
        <v>2.4</v>
      </c>
      <c r="U22" s="985">
        <v>0.17</v>
      </c>
      <c r="V22" s="987">
        <v>0</v>
      </c>
      <c r="W22" s="994">
        <v>7.52</v>
      </c>
      <c r="X22" s="991">
        <v>0</v>
      </c>
      <c r="Y22" s="987">
        <v>4.38</v>
      </c>
      <c r="Z22" s="991">
        <v>0</v>
      </c>
      <c r="AA22" s="989">
        <v>0</v>
      </c>
      <c r="AB22" s="990">
        <v>8.56</v>
      </c>
      <c r="AC22" s="987">
        <v>9.09</v>
      </c>
      <c r="AD22" s="985">
        <v>17.32</v>
      </c>
      <c r="AE22" s="991">
        <v>0</v>
      </c>
      <c r="AF22" s="987">
        <v>4</v>
      </c>
      <c r="AG22" s="990">
        <v>0</v>
      </c>
      <c r="AH22" s="987">
        <v>0</v>
      </c>
      <c r="AI22" s="987">
        <v>12.64</v>
      </c>
      <c r="AJ22" s="990">
        <v>0.56</v>
      </c>
      <c r="AK22" s="987">
        <v>8.84</v>
      </c>
      <c r="AL22" s="987">
        <v>0</v>
      </c>
      <c r="AM22" s="987">
        <v>21.91</v>
      </c>
      <c r="AN22" s="990">
        <v>5.44</v>
      </c>
      <c r="AO22" s="987">
        <v>0</v>
      </c>
      <c r="AP22" s="991">
        <v>0</v>
      </c>
      <c r="AQ22" s="987">
        <v>0</v>
      </c>
      <c r="AR22" s="985">
        <v>2.55</v>
      </c>
      <c r="AS22" s="991">
        <v>0.3</v>
      </c>
      <c r="AT22" s="987">
        <v>3.52</v>
      </c>
      <c r="AU22" s="985">
        <v>0</v>
      </c>
      <c r="AV22" s="993">
        <v>3.16</v>
      </c>
      <c r="AW22" s="752">
        <f>SUM(F22:AV22)</f>
        <v>307.7200000000001</v>
      </c>
    </row>
    <row r="23" spans="1:49" s="743" customFormat="1" ht="14.25" customHeight="1">
      <c r="A23" s="103"/>
      <c r="B23" s="506" t="s">
        <v>220</v>
      </c>
      <c r="C23" s="1496"/>
      <c r="D23" s="1496"/>
      <c r="E23" s="1497"/>
      <c r="F23" s="995">
        <v>1705.03</v>
      </c>
      <c r="G23" s="996">
        <v>884.85</v>
      </c>
      <c r="H23" s="997">
        <v>825.57</v>
      </c>
      <c r="I23" s="991">
        <v>1032.04</v>
      </c>
      <c r="J23" s="987">
        <v>334.98</v>
      </c>
      <c r="K23" s="990">
        <v>373.91</v>
      </c>
      <c r="L23" s="987">
        <v>407.95</v>
      </c>
      <c r="M23" s="998">
        <v>605.64</v>
      </c>
      <c r="N23" s="987">
        <v>500.28</v>
      </c>
      <c r="O23" s="999">
        <v>173.19</v>
      </c>
      <c r="P23" s="998">
        <v>296.77</v>
      </c>
      <c r="Q23" s="999">
        <v>764.86</v>
      </c>
      <c r="R23" s="998">
        <v>1205.81</v>
      </c>
      <c r="S23" s="998">
        <v>843.63</v>
      </c>
      <c r="T23" s="998">
        <v>549.7</v>
      </c>
      <c r="U23" s="1203">
        <v>285.92</v>
      </c>
      <c r="V23" s="987">
        <v>362.36</v>
      </c>
      <c r="W23" s="999">
        <v>258.25</v>
      </c>
      <c r="X23" s="991">
        <v>450.8</v>
      </c>
      <c r="Y23" s="998">
        <v>941.22</v>
      </c>
      <c r="Z23" s="991">
        <v>503.17</v>
      </c>
      <c r="AA23" s="998">
        <v>499.45</v>
      </c>
      <c r="AB23" s="990">
        <v>390.12</v>
      </c>
      <c r="AC23" s="987">
        <v>547.48</v>
      </c>
      <c r="AD23" s="999">
        <v>656.51</v>
      </c>
      <c r="AE23" s="991">
        <v>673.14</v>
      </c>
      <c r="AF23" s="987">
        <v>814.35</v>
      </c>
      <c r="AG23" s="990">
        <v>422.43</v>
      </c>
      <c r="AH23" s="987">
        <v>462.7</v>
      </c>
      <c r="AI23" s="998">
        <v>408.39</v>
      </c>
      <c r="AJ23" s="990">
        <v>126.9</v>
      </c>
      <c r="AK23" s="998">
        <v>323</v>
      </c>
      <c r="AL23" s="987">
        <v>273.68</v>
      </c>
      <c r="AM23" s="987">
        <v>291.25</v>
      </c>
      <c r="AN23" s="990">
        <v>134.33</v>
      </c>
      <c r="AO23" s="987">
        <v>185.31</v>
      </c>
      <c r="AP23" s="991">
        <v>140.21</v>
      </c>
      <c r="AQ23" s="987">
        <v>243.03</v>
      </c>
      <c r="AR23" s="985">
        <v>121.16</v>
      </c>
      <c r="AS23" s="991">
        <v>224.44</v>
      </c>
      <c r="AT23" s="987">
        <v>134.03</v>
      </c>
      <c r="AU23" s="1000">
        <v>1240.87</v>
      </c>
      <c r="AV23" s="1001">
        <v>281.3</v>
      </c>
      <c r="AW23" s="752">
        <f t="shared" si="5"/>
        <v>21900.01</v>
      </c>
    </row>
    <row r="24" spans="1:49" ht="14.25" customHeight="1">
      <c r="A24" s="101"/>
      <c r="B24" s="504" t="s">
        <v>221</v>
      </c>
      <c r="C24" s="206"/>
      <c r="D24" s="206"/>
      <c r="E24" s="207"/>
      <c r="F24" s="959">
        <v>4</v>
      </c>
      <c r="G24" s="984">
        <v>2</v>
      </c>
      <c r="H24" s="1002">
        <v>1</v>
      </c>
      <c r="I24" s="986">
        <v>4</v>
      </c>
      <c r="J24" s="984">
        <v>5</v>
      </c>
      <c r="K24" s="1003">
        <v>2</v>
      </c>
      <c r="L24" s="984">
        <v>2</v>
      </c>
      <c r="M24" s="984">
        <v>2</v>
      </c>
      <c r="N24" s="984">
        <v>4</v>
      </c>
      <c r="O24" s="1003">
        <v>2</v>
      </c>
      <c r="P24" s="984">
        <v>4</v>
      </c>
      <c r="Q24" s="1003">
        <v>3</v>
      </c>
      <c r="R24" s="984">
        <v>8</v>
      </c>
      <c r="S24" s="984">
        <v>1</v>
      </c>
      <c r="T24" s="984">
        <v>5</v>
      </c>
      <c r="U24" s="1002">
        <v>1</v>
      </c>
      <c r="V24" s="984">
        <v>1</v>
      </c>
      <c r="W24" s="1002">
        <v>4</v>
      </c>
      <c r="X24" s="1004">
        <v>3</v>
      </c>
      <c r="Y24" s="984">
        <v>9</v>
      </c>
      <c r="Z24" s="1004">
        <v>2</v>
      </c>
      <c r="AA24" s="984">
        <v>4</v>
      </c>
      <c r="AB24" s="1003">
        <v>8</v>
      </c>
      <c r="AC24" s="984">
        <v>4</v>
      </c>
      <c r="AD24" s="1002">
        <v>2</v>
      </c>
      <c r="AE24" s="1004">
        <v>10</v>
      </c>
      <c r="AF24" s="984">
        <v>3</v>
      </c>
      <c r="AG24" s="1003">
        <v>2</v>
      </c>
      <c r="AH24" s="984">
        <v>2</v>
      </c>
      <c r="AI24" s="984">
        <v>2</v>
      </c>
      <c r="AJ24" s="1003">
        <v>2</v>
      </c>
      <c r="AK24" s="984">
        <v>11</v>
      </c>
      <c r="AL24" s="984">
        <v>1</v>
      </c>
      <c r="AM24" s="984">
        <v>13</v>
      </c>
      <c r="AN24" s="1003">
        <v>0</v>
      </c>
      <c r="AO24" s="984">
        <v>0</v>
      </c>
      <c r="AP24" s="1004">
        <v>1</v>
      </c>
      <c r="AQ24" s="984">
        <v>1</v>
      </c>
      <c r="AR24" s="1002">
        <v>1</v>
      </c>
      <c r="AS24" s="1004">
        <v>2</v>
      </c>
      <c r="AT24" s="984">
        <v>1</v>
      </c>
      <c r="AU24" s="1002">
        <v>4</v>
      </c>
      <c r="AV24" s="1005">
        <v>3</v>
      </c>
      <c r="AW24" s="581">
        <f t="shared" si="5"/>
        <v>146</v>
      </c>
    </row>
    <row r="25" spans="1:49" ht="14.25" customHeight="1">
      <c r="A25" s="1006"/>
      <c r="B25" s="431" t="s">
        <v>222</v>
      </c>
      <c r="C25" s="1007"/>
      <c r="D25" s="1007"/>
      <c r="E25" s="1008"/>
      <c r="F25" s="980">
        <v>12</v>
      </c>
      <c r="G25" s="1009">
        <v>78</v>
      </c>
      <c r="H25" s="1010">
        <v>11</v>
      </c>
      <c r="I25" s="986">
        <v>9</v>
      </c>
      <c r="J25" s="984">
        <v>17</v>
      </c>
      <c r="K25" s="1003">
        <v>6</v>
      </c>
      <c r="L25" s="1011">
        <v>12</v>
      </c>
      <c r="M25" s="984">
        <v>10</v>
      </c>
      <c r="N25" s="984">
        <v>17</v>
      </c>
      <c r="O25" s="1003">
        <v>5</v>
      </c>
      <c r="P25" s="1011">
        <v>11</v>
      </c>
      <c r="Q25" s="1012">
        <v>9</v>
      </c>
      <c r="R25" s="984">
        <v>30</v>
      </c>
      <c r="S25" s="1011">
        <v>10</v>
      </c>
      <c r="T25" s="1011">
        <v>10</v>
      </c>
      <c r="U25" s="1014">
        <v>6</v>
      </c>
      <c r="V25" s="1011">
        <v>4</v>
      </c>
      <c r="W25" s="1014">
        <v>4</v>
      </c>
      <c r="X25" s="1013">
        <v>6</v>
      </c>
      <c r="Y25" s="1011">
        <v>14</v>
      </c>
      <c r="Z25" s="1013">
        <v>6</v>
      </c>
      <c r="AA25" s="1011">
        <v>12</v>
      </c>
      <c r="AB25" s="1012">
        <v>18</v>
      </c>
      <c r="AC25" s="1011">
        <v>18</v>
      </c>
      <c r="AD25" s="1014">
        <v>3</v>
      </c>
      <c r="AE25" s="1013">
        <v>22</v>
      </c>
      <c r="AF25" s="1011">
        <v>14</v>
      </c>
      <c r="AG25" s="1012">
        <v>5</v>
      </c>
      <c r="AH25" s="1011">
        <v>4</v>
      </c>
      <c r="AI25" s="1011">
        <v>5</v>
      </c>
      <c r="AJ25" s="1012">
        <v>4</v>
      </c>
      <c r="AK25" s="984">
        <v>18</v>
      </c>
      <c r="AL25" s="1011">
        <v>3</v>
      </c>
      <c r="AM25" s="1014">
        <v>112</v>
      </c>
      <c r="AN25" s="1013">
        <v>4</v>
      </c>
      <c r="AO25" s="1011">
        <v>3</v>
      </c>
      <c r="AP25" s="1013">
        <v>1</v>
      </c>
      <c r="AQ25" s="1011">
        <v>2</v>
      </c>
      <c r="AR25" s="1014">
        <v>4</v>
      </c>
      <c r="AS25" s="1013">
        <v>6</v>
      </c>
      <c r="AT25" s="1011">
        <v>4</v>
      </c>
      <c r="AU25" s="1014">
        <v>12</v>
      </c>
      <c r="AV25" s="1015">
        <v>9</v>
      </c>
      <c r="AW25" s="1016">
        <f t="shared" si="5"/>
        <v>570</v>
      </c>
    </row>
    <row r="26" spans="1:49" ht="14.25" customHeight="1">
      <c r="A26" s="101" t="s">
        <v>223</v>
      </c>
      <c r="B26" s="101"/>
      <c r="C26" s="77"/>
      <c r="D26" s="77"/>
      <c r="E26" s="1395"/>
      <c r="F26" s="1396"/>
      <c r="G26" s="176"/>
      <c r="H26" s="1397"/>
      <c r="I26" s="176"/>
      <c r="J26" s="176"/>
      <c r="K26" s="185"/>
      <c r="L26" s="176"/>
      <c r="M26" s="176"/>
      <c r="N26" s="176"/>
      <c r="O26" s="185"/>
      <c r="P26" s="176"/>
      <c r="Q26" s="192"/>
      <c r="R26" s="176"/>
      <c r="S26" s="176"/>
      <c r="T26" s="176"/>
      <c r="U26" s="185"/>
      <c r="V26" s="176"/>
      <c r="W26" s="185"/>
      <c r="X26" s="192"/>
      <c r="Y26" s="176"/>
      <c r="Z26" s="192"/>
      <c r="AA26" s="176"/>
      <c r="AB26" s="1397"/>
      <c r="AC26" s="176"/>
      <c r="AD26" s="185"/>
      <c r="AE26" s="192"/>
      <c r="AF26" s="176"/>
      <c r="AG26" s="1397"/>
      <c r="AH26" s="176"/>
      <c r="AI26" s="176"/>
      <c r="AJ26" s="1397"/>
      <c r="AK26" s="176"/>
      <c r="AL26" s="176"/>
      <c r="AM26" s="185"/>
      <c r="AN26" s="192"/>
      <c r="AO26" s="176"/>
      <c r="AP26" s="192"/>
      <c r="AQ26" s="176"/>
      <c r="AR26" s="185"/>
      <c r="AS26" s="192"/>
      <c r="AT26" s="176"/>
      <c r="AU26" s="1397"/>
      <c r="AV26" s="177"/>
      <c r="AW26" s="1398"/>
    </row>
    <row r="27" spans="1:49" ht="14.25" customHeight="1">
      <c r="A27" s="101"/>
      <c r="B27" s="504" t="s">
        <v>93</v>
      </c>
      <c r="C27" s="206"/>
      <c r="D27" s="206"/>
      <c r="E27" s="207"/>
      <c r="F27" s="980">
        <v>165310</v>
      </c>
      <c r="G27" s="960">
        <v>124451</v>
      </c>
      <c r="H27" s="962">
        <v>66900</v>
      </c>
      <c r="I27" s="960">
        <v>57186</v>
      </c>
      <c r="J27" s="960">
        <v>9600</v>
      </c>
      <c r="K27" s="962">
        <v>25000</v>
      </c>
      <c r="L27" s="960">
        <v>17200</v>
      </c>
      <c r="M27" s="960">
        <v>21900</v>
      </c>
      <c r="N27" s="960">
        <v>23250</v>
      </c>
      <c r="O27" s="962">
        <v>13750</v>
      </c>
      <c r="P27" s="960">
        <v>30980</v>
      </c>
      <c r="Q27" s="962">
        <v>29456</v>
      </c>
      <c r="R27" s="960">
        <v>103400</v>
      </c>
      <c r="S27" s="960">
        <v>68029</v>
      </c>
      <c r="T27" s="960">
        <v>31590</v>
      </c>
      <c r="U27" s="964">
        <v>15900</v>
      </c>
      <c r="V27" s="960">
        <v>22000</v>
      </c>
      <c r="W27" s="964">
        <v>13940</v>
      </c>
      <c r="X27" s="982">
        <v>21610</v>
      </c>
      <c r="Y27" s="960">
        <v>30500</v>
      </c>
      <c r="Z27" s="982">
        <v>19380</v>
      </c>
      <c r="AA27" s="960">
        <v>12772</v>
      </c>
      <c r="AB27" s="962">
        <v>23120</v>
      </c>
      <c r="AC27" s="960">
        <v>16640</v>
      </c>
      <c r="AD27" s="964">
        <v>51200</v>
      </c>
      <c r="AE27" s="961">
        <v>17500</v>
      </c>
      <c r="AF27" s="960">
        <v>12040</v>
      </c>
      <c r="AG27" s="962">
        <v>17400</v>
      </c>
      <c r="AH27" s="960">
        <v>16700</v>
      </c>
      <c r="AI27" s="960">
        <v>16245</v>
      </c>
      <c r="AJ27" s="962">
        <v>16200</v>
      </c>
      <c r="AK27" s="960">
        <v>12030</v>
      </c>
      <c r="AL27" s="960">
        <v>19739</v>
      </c>
      <c r="AM27" s="964">
        <v>10755</v>
      </c>
      <c r="AN27" s="982">
        <v>11000</v>
      </c>
      <c r="AO27" s="960">
        <v>15700</v>
      </c>
      <c r="AP27" s="982">
        <v>4000</v>
      </c>
      <c r="AQ27" s="960">
        <v>6800</v>
      </c>
      <c r="AR27" s="964">
        <v>6649</v>
      </c>
      <c r="AS27" s="982">
        <v>9900</v>
      </c>
      <c r="AT27" s="960">
        <v>8700</v>
      </c>
      <c r="AU27" s="962">
        <v>95000</v>
      </c>
      <c r="AV27" s="965">
        <v>36900</v>
      </c>
      <c r="AW27" s="581">
        <f>SUM(F27:AV27)</f>
        <v>1348322</v>
      </c>
    </row>
    <row r="28" spans="1:49" ht="14.25" customHeight="1">
      <c r="A28" s="101"/>
      <c r="B28" s="504" t="s">
        <v>224</v>
      </c>
      <c r="C28" s="206"/>
      <c r="D28" s="206"/>
      <c r="E28" s="207"/>
      <c r="F28" s="959">
        <v>110379</v>
      </c>
      <c r="G28" s="960">
        <v>70695</v>
      </c>
      <c r="H28" s="962">
        <v>49131</v>
      </c>
      <c r="I28" s="960">
        <v>48775</v>
      </c>
      <c r="J28" s="960">
        <v>8340</v>
      </c>
      <c r="K28" s="962">
        <v>15135</v>
      </c>
      <c r="L28" s="960">
        <v>11023</v>
      </c>
      <c r="M28" s="960">
        <v>17967</v>
      </c>
      <c r="N28" s="960">
        <v>19499</v>
      </c>
      <c r="O28" s="962">
        <v>10832</v>
      </c>
      <c r="P28" s="960">
        <v>23378</v>
      </c>
      <c r="Q28" s="962">
        <v>24599</v>
      </c>
      <c r="R28" s="960">
        <v>70363</v>
      </c>
      <c r="S28" s="960">
        <v>69802</v>
      </c>
      <c r="T28" s="960">
        <v>21709</v>
      </c>
      <c r="U28" s="964">
        <v>11060</v>
      </c>
      <c r="V28" s="960">
        <v>19797</v>
      </c>
      <c r="W28" s="963">
        <v>10242</v>
      </c>
      <c r="X28" s="961">
        <v>18122</v>
      </c>
      <c r="Y28" s="960">
        <v>28954</v>
      </c>
      <c r="Z28" s="961">
        <v>15621</v>
      </c>
      <c r="AA28" s="960">
        <v>11736</v>
      </c>
      <c r="AB28" s="961">
        <v>13401</v>
      </c>
      <c r="AC28" s="960">
        <v>13392</v>
      </c>
      <c r="AD28" s="963">
        <v>34023</v>
      </c>
      <c r="AE28" s="961">
        <v>10983</v>
      </c>
      <c r="AF28" s="960">
        <v>7030</v>
      </c>
      <c r="AG28" s="962">
        <v>15668</v>
      </c>
      <c r="AH28" s="960">
        <v>14462</v>
      </c>
      <c r="AI28" s="960">
        <v>9935</v>
      </c>
      <c r="AJ28" s="962">
        <v>12791</v>
      </c>
      <c r="AK28" s="960">
        <v>8452</v>
      </c>
      <c r="AL28" s="960">
        <v>14487</v>
      </c>
      <c r="AM28" s="963">
        <v>10162</v>
      </c>
      <c r="AN28" s="982">
        <v>9867</v>
      </c>
      <c r="AO28" s="960">
        <v>13380</v>
      </c>
      <c r="AP28" s="961">
        <v>3303</v>
      </c>
      <c r="AQ28" s="960">
        <v>4835</v>
      </c>
      <c r="AR28" s="963">
        <v>5512</v>
      </c>
      <c r="AS28" s="961">
        <v>8817</v>
      </c>
      <c r="AT28" s="960">
        <v>5988</v>
      </c>
      <c r="AU28" s="962">
        <v>77029</v>
      </c>
      <c r="AV28" s="965">
        <v>23240</v>
      </c>
      <c r="AW28" s="581">
        <f>SUM(F28:AV28)</f>
        <v>1003916</v>
      </c>
    </row>
    <row r="29" spans="1:49" s="82" customFormat="1" ht="14.25" customHeight="1">
      <c r="A29" s="104"/>
      <c r="B29" s="507" t="s">
        <v>225</v>
      </c>
      <c r="C29" s="204"/>
      <c r="D29" s="204"/>
      <c r="E29" s="205"/>
      <c r="F29" s="983">
        <v>35719.9</v>
      </c>
      <c r="G29" s="989">
        <v>22931.47</v>
      </c>
      <c r="H29" s="988">
        <v>15548.69</v>
      </c>
      <c r="I29" s="989">
        <v>15912.08</v>
      </c>
      <c r="J29" s="989">
        <v>2538.8</v>
      </c>
      <c r="K29" s="994">
        <v>5448.4</v>
      </c>
      <c r="L29" s="989">
        <v>3597.59</v>
      </c>
      <c r="M29" s="989">
        <v>5624.36</v>
      </c>
      <c r="N29" s="989">
        <v>6041.57</v>
      </c>
      <c r="O29" s="988">
        <v>3319.85</v>
      </c>
      <c r="P29" s="989">
        <v>6999.42</v>
      </c>
      <c r="Q29" s="988">
        <v>7912.7</v>
      </c>
      <c r="R29" s="989">
        <v>22213.85</v>
      </c>
      <c r="S29" s="989">
        <v>19591.97</v>
      </c>
      <c r="T29" s="989">
        <v>6130.18</v>
      </c>
      <c r="U29" s="1017">
        <v>2947.64</v>
      </c>
      <c r="V29" s="989">
        <v>6410.58</v>
      </c>
      <c r="W29" s="1017">
        <v>3342.45</v>
      </c>
      <c r="X29" s="1018">
        <v>5491.3</v>
      </c>
      <c r="Y29" s="989">
        <v>9182.24</v>
      </c>
      <c r="Z29" s="1018">
        <v>5031.76</v>
      </c>
      <c r="AA29" s="989">
        <v>3623.44</v>
      </c>
      <c r="AB29" s="988">
        <v>4236.4</v>
      </c>
      <c r="AC29" s="989">
        <v>4256.84</v>
      </c>
      <c r="AD29" s="994">
        <v>10303.45</v>
      </c>
      <c r="AE29" s="1018">
        <v>3730.65</v>
      </c>
      <c r="AF29" s="989">
        <v>1869.58</v>
      </c>
      <c r="AG29" s="988">
        <v>4974.03</v>
      </c>
      <c r="AH29" s="989">
        <v>4532.06</v>
      </c>
      <c r="AI29" s="989">
        <v>3113.19</v>
      </c>
      <c r="AJ29" s="988">
        <v>3109.51</v>
      </c>
      <c r="AK29" s="989">
        <v>2337.3</v>
      </c>
      <c r="AL29" s="989">
        <v>4558.56</v>
      </c>
      <c r="AM29" s="1017">
        <v>2612.78</v>
      </c>
      <c r="AN29" s="1018">
        <v>2451.24</v>
      </c>
      <c r="AO29" s="989">
        <v>4342.23</v>
      </c>
      <c r="AP29" s="1018">
        <v>995.83</v>
      </c>
      <c r="AQ29" s="989">
        <v>1445.54</v>
      </c>
      <c r="AR29" s="1017">
        <v>1434.72</v>
      </c>
      <c r="AS29" s="1018">
        <v>2707.81</v>
      </c>
      <c r="AT29" s="989">
        <v>1747.11</v>
      </c>
      <c r="AU29" s="988">
        <v>24224.12</v>
      </c>
      <c r="AV29" s="1001">
        <v>7242.24</v>
      </c>
      <c r="AW29" s="580">
        <f>SUM(F29:AV29)</f>
        <v>311785.42999999993</v>
      </c>
    </row>
    <row r="30" spans="1:49" s="1359" customFormat="1" ht="14.25" customHeight="1">
      <c r="A30" s="1360"/>
      <c r="B30" s="1525" t="s">
        <v>806</v>
      </c>
      <c r="C30" s="1526"/>
      <c r="D30" s="1526"/>
      <c r="E30" s="1527"/>
      <c r="F30" s="1399">
        <f>ROUND(+F29/366*1000,1)</f>
        <v>97595.4</v>
      </c>
      <c r="G30" s="1365">
        <f>ROUND(+G29/366*1000,1)</f>
        <v>62654.3</v>
      </c>
      <c r="H30" s="1365">
        <f>ROUND(+H29/366*1000,1)</f>
        <v>42482.8</v>
      </c>
      <c r="I30" s="1365">
        <f aca="true" t="shared" si="6" ref="I30:AU30">ROUND(+I29/366*1000,1)</f>
        <v>43475.6</v>
      </c>
      <c r="J30" s="1365">
        <f t="shared" si="6"/>
        <v>6936.6</v>
      </c>
      <c r="K30" s="1365">
        <f t="shared" si="6"/>
        <v>14886.3</v>
      </c>
      <c r="L30" s="1365">
        <f t="shared" si="6"/>
        <v>9829.5</v>
      </c>
      <c r="M30" s="1365">
        <f t="shared" si="6"/>
        <v>15367.1</v>
      </c>
      <c r="N30" s="1365">
        <f t="shared" si="6"/>
        <v>16507</v>
      </c>
      <c r="O30" s="1365">
        <f t="shared" si="6"/>
        <v>9070.6</v>
      </c>
      <c r="P30" s="1365">
        <f t="shared" si="6"/>
        <v>19124.1</v>
      </c>
      <c r="Q30" s="1365">
        <f t="shared" si="6"/>
        <v>21619.4</v>
      </c>
      <c r="R30" s="1365">
        <f t="shared" si="6"/>
        <v>60693.6</v>
      </c>
      <c r="S30" s="1365">
        <f t="shared" si="6"/>
        <v>53530</v>
      </c>
      <c r="T30" s="1365">
        <f t="shared" si="6"/>
        <v>16749.1</v>
      </c>
      <c r="U30" s="1365">
        <f t="shared" si="6"/>
        <v>8053.7</v>
      </c>
      <c r="V30" s="1365">
        <f t="shared" si="6"/>
        <v>17515.2</v>
      </c>
      <c r="W30" s="1365">
        <f t="shared" si="6"/>
        <v>9132.4</v>
      </c>
      <c r="X30" s="1365">
        <f t="shared" si="6"/>
        <v>15003.6</v>
      </c>
      <c r="Y30" s="1365">
        <f t="shared" si="6"/>
        <v>25088.1</v>
      </c>
      <c r="Z30" s="1365">
        <f t="shared" si="6"/>
        <v>13748</v>
      </c>
      <c r="AA30" s="1365">
        <f t="shared" si="6"/>
        <v>9900.1</v>
      </c>
      <c r="AB30" s="1365">
        <f t="shared" si="6"/>
        <v>11574.9</v>
      </c>
      <c r="AC30" s="1365">
        <f t="shared" si="6"/>
        <v>11630.7</v>
      </c>
      <c r="AD30" s="1365">
        <f t="shared" si="6"/>
        <v>28151.5</v>
      </c>
      <c r="AE30" s="1365">
        <f t="shared" si="6"/>
        <v>10193</v>
      </c>
      <c r="AF30" s="1365">
        <f t="shared" si="6"/>
        <v>5108.1</v>
      </c>
      <c r="AG30" s="1365">
        <f t="shared" si="6"/>
        <v>13590.2</v>
      </c>
      <c r="AH30" s="1365">
        <f t="shared" si="6"/>
        <v>12382.7</v>
      </c>
      <c r="AI30" s="1365">
        <f t="shared" si="6"/>
        <v>8506</v>
      </c>
      <c r="AJ30" s="1365">
        <f t="shared" si="6"/>
        <v>8495.9</v>
      </c>
      <c r="AK30" s="1365">
        <f t="shared" si="6"/>
        <v>6386.1</v>
      </c>
      <c r="AL30" s="1365">
        <f t="shared" si="6"/>
        <v>12455.1</v>
      </c>
      <c r="AM30" s="1365">
        <f t="shared" si="6"/>
        <v>7138.7</v>
      </c>
      <c r="AN30" s="1365">
        <f t="shared" si="6"/>
        <v>6697.4</v>
      </c>
      <c r="AO30" s="1365">
        <f t="shared" si="6"/>
        <v>11864</v>
      </c>
      <c r="AP30" s="1365">
        <f t="shared" si="6"/>
        <v>2720.8</v>
      </c>
      <c r="AQ30" s="1365">
        <f t="shared" si="6"/>
        <v>3949.6</v>
      </c>
      <c r="AR30" s="1365">
        <f t="shared" si="6"/>
        <v>3920</v>
      </c>
      <c r="AS30" s="1365">
        <f t="shared" si="6"/>
        <v>7398.4</v>
      </c>
      <c r="AT30" s="1365">
        <f t="shared" si="6"/>
        <v>4773.5</v>
      </c>
      <c r="AU30" s="1365">
        <f t="shared" si="6"/>
        <v>66186.1</v>
      </c>
      <c r="AV30" s="1368">
        <f>ROUND(+AV29/366*1000,1)</f>
        <v>19787.5</v>
      </c>
      <c r="AW30" s="1364">
        <f>ROUND(+AW29/366*1000,1)</f>
        <v>851872.8</v>
      </c>
    </row>
    <row r="31" spans="1:49" s="1359" customFormat="1" ht="14.25" customHeight="1">
      <c r="A31" s="1360"/>
      <c r="B31" s="1525" t="s">
        <v>717</v>
      </c>
      <c r="C31" s="1526"/>
      <c r="D31" s="1526"/>
      <c r="E31" s="1527"/>
      <c r="F31" s="1399">
        <f>ROUND(+F28/F14*1000,1)</f>
        <v>413.1</v>
      </c>
      <c r="G31" s="1365">
        <f aca="true" t="shared" si="7" ref="G31:AR31">ROUND(+G28/G14*1000,1)</f>
        <v>377.8</v>
      </c>
      <c r="H31" s="1364">
        <f t="shared" si="7"/>
        <v>363.7</v>
      </c>
      <c r="I31" s="1366">
        <f t="shared" si="7"/>
        <v>353.4</v>
      </c>
      <c r="J31" s="1365">
        <f>ROUND(+J28/J14*1000,1)</f>
        <v>300.3</v>
      </c>
      <c r="K31" s="1364">
        <f t="shared" si="7"/>
        <v>287</v>
      </c>
      <c r="L31" s="1365">
        <f t="shared" si="7"/>
        <v>275.3</v>
      </c>
      <c r="M31" s="1365">
        <f t="shared" si="7"/>
        <v>317.1</v>
      </c>
      <c r="N31" s="1364">
        <f t="shared" si="7"/>
        <v>407.6</v>
      </c>
      <c r="O31" s="1366">
        <f t="shared" si="7"/>
        <v>367.9</v>
      </c>
      <c r="P31" s="1365">
        <f t="shared" si="7"/>
        <v>513.3</v>
      </c>
      <c r="Q31" s="1367">
        <f t="shared" si="7"/>
        <v>370.1</v>
      </c>
      <c r="R31" s="1365">
        <f>ROUND(+R28/R14*1000,1)</f>
        <v>405.1</v>
      </c>
      <c r="S31" s="1365">
        <f t="shared" si="7"/>
        <v>457.3</v>
      </c>
      <c r="T31" s="1365">
        <f t="shared" si="7"/>
        <v>439.9</v>
      </c>
      <c r="U31" s="1364">
        <f aca="true" t="shared" si="8" ref="U31:AH31">ROUND(+U28/U14*1000,1)</f>
        <v>394.7</v>
      </c>
      <c r="V31" s="1364">
        <f t="shared" si="8"/>
        <v>313.5</v>
      </c>
      <c r="W31" s="1365">
        <f t="shared" si="8"/>
        <v>402.7</v>
      </c>
      <c r="X31" s="1366">
        <f t="shared" si="8"/>
        <v>330.3</v>
      </c>
      <c r="Y31" s="1365">
        <f t="shared" si="8"/>
        <v>308.8</v>
      </c>
      <c r="Z31" s="1366">
        <f t="shared" si="8"/>
        <v>354.8</v>
      </c>
      <c r="AA31" s="1365">
        <f>ROUND(+AA28/AA14*1000,1)</f>
        <v>378.6</v>
      </c>
      <c r="AB31" s="1367">
        <f t="shared" si="8"/>
        <v>320.3</v>
      </c>
      <c r="AC31" s="1365">
        <f t="shared" si="8"/>
        <v>323.3</v>
      </c>
      <c r="AD31" s="1364">
        <f t="shared" si="8"/>
        <v>401.8</v>
      </c>
      <c r="AE31" s="1365">
        <f t="shared" si="8"/>
        <v>318.5</v>
      </c>
      <c r="AF31" s="1365">
        <f t="shared" si="8"/>
        <v>180.6</v>
      </c>
      <c r="AG31" s="1367">
        <f t="shared" si="8"/>
        <v>359.3</v>
      </c>
      <c r="AH31" s="1365">
        <f t="shared" si="8"/>
        <v>343.9</v>
      </c>
      <c r="AI31" s="1365">
        <f t="shared" si="7"/>
        <v>336</v>
      </c>
      <c r="AJ31" s="1367">
        <f t="shared" si="7"/>
        <v>701.5</v>
      </c>
      <c r="AK31" s="1365">
        <f>ROUND(+AK28/AK14*1000,1)</f>
        <v>389.5</v>
      </c>
      <c r="AL31" s="1365">
        <f t="shared" si="7"/>
        <v>382.9</v>
      </c>
      <c r="AM31" s="1364">
        <f t="shared" si="7"/>
        <v>505.9</v>
      </c>
      <c r="AN31" s="1366">
        <f t="shared" si="7"/>
        <v>612.4</v>
      </c>
      <c r="AO31" s="1365">
        <f t="shared" si="7"/>
        <v>345</v>
      </c>
      <c r="AP31" s="1366">
        <f t="shared" si="7"/>
        <v>326.2</v>
      </c>
      <c r="AQ31" s="1365">
        <f t="shared" si="7"/>
        <v>229.6</v>
      </c>
      <c r="AR31" s="1364">
        <f t="shared" si="7"/>
        <v>601</v>
      </c>
      <c r="AS31" s="1366">
        <f>ROUND(+AS28/AS14*1000,1)</f>
        <v>340.4</v>
      </c>
      <c r="AT31" s="1365">
        <f>ROUND(+AT28/AT14*1000,1)</f>
        <v>365.1</v>
      </c>
      <c r="AU31" s="1364">
        <f>ROUND(+AU28/AU14*1000,1)</f>
        <v>344.1</v>
      </c>
      <c r="AV31" s="1368">
        <f>ROUND(+AV28/AV14*1000,1)</f>
        <v>447.5</v>
      </c>
      <c r="AW31" s="1400">
        <f>ROUND(+AW28/AW14*1000,1)</f>
        <v>374.9</v>
      </c>
    </row>
    <row r="32" spans="1:49" s="82" customFormat="1" ht="14.25" customHeight="1">
      <c r="A32" s="104"/>
      <c r="B32" s="507" t="s">
        <v>226</v>
      </c>
      <c r="C32" s="204"/>
      <c r="D32" s="204"/>
      <c r="E32" s="205"/>
      <c r="F32" s="1019">
        <v>32801.96</v>
      </c>
      <c r="G32" s="989">
        <v>19560.6</v>
      </c>
      <c r="H32" s="994">
        <v>13811.91</v>
      </c>
      <c r="I32" s="1018">
        <v>13929.39</v>
      </c>
      <c r="J32" s="989">
        <v>1964.46</v>
      </c>
      <c r="K32" s="1017">
        <v>5093.26</v>
      </c>
      <c r="L32" s="989">
        <v>3390.13</v>
      </c>
      <c r="M32" s="1020">
        <v>5273.54</v>
      </c>
      <c r="N32" s="1017">
        <v>4940.32</v>
      </c>
      <c r="O32" s="999">
        <v>3124.15</v>
      </c>
      <c r="P32" s="989">
        <v>5155.31</v>
      </c>
      <c r="Q32" s="999">
        <v>7784.26</v>
      </c>
      <c r="R32" s="989">
        <v>20056.11</v>
      </c>
      <c r="S32" s="998">
        <v>16162.47</v>
      </c>
      <c r="T32" s="989">
        <v>5576.68</v>
      </c>
      <c r="U32" s="1017">
        <v>2482.55</v>
      </c>
      <c r="V32" s="1017">
        <v>6094.24</v>
      </c>
      <c r="W32" s="999">
        <v>2777.14</v>
      </c>
      <c r="X32" s="1018">
        <v>4886.7</v>
      </c>
      <c r="Y32" s="989">
        <v>7830.21</v>
      </c>
      <c r="Z32" s="999">
        <v>4396.81</v>
      </c>
      <c r="AA32" s="989">
        <v>2910.2</v>
      </c>
      <c r="AB32" s="988">
        <v>3718.89</v>
      </c>
      <c r="AC32" s="989">
        <v>2753.89</v>
      </c>
      <c r="AD32" s="1017">
        <v>7993.43</v>
      </c>
      <c r="AE32" s="989">
        <v>3146.26</v>
      </c>
      <c r="AF32" s="989">
        <v>1662.24</v>
      </c>
      <c r="AG32" s="988">
        <v>4204.09</v>
      </c>
      <c r="AH32" s="989">
        <v>3729.51</v>
      </c>
      <c r="AI32" s="989">
        <v>2751.7</v>
      </c>
      <c r="AJ32" s="988">
        <v>2498.57</v>
      </c>
      <c r="AK32" s="989">
        <v>1843.96</v>
      </c>
      <c r="AL32" s="989">
        <v>3912.41</v>
      </c>
      <c r="AM32" s="999">
        <v>1973.26</v>
      </c>
      <c r="AN32" s="1018">
        <v>2410.77</v>
      </c>
      <c r="AO32" s="989">
        <v>3883.22</v>
      </c>
      <c r="AP32" s="1018">
        <v>906.17</v>
      </c>
      <c r="AQ32" s="989">
        <v>1419.1</v>
      </c>
      <c r="AR32" s="1017">
        <v>1399.62</v>
      </c>
      <c r="AS32" s="1018">
        <v>2366.59</v>
      </c>
      <c r="AT32" s="989">
        <v>1622.93</v>
      </c>
      <c r="AU32" s="1017">
        <v>21159.59</v>
      </c>
      <c r="AV32" s="1001">
        <v>6296.61</v>
      </c>
      <c r="AW32" s="752">
        <f>SUM(F32:AV32)</f>
        <v>271655.21</v>
      </c>
    </row>
    <row r="33" spans="1:49" s="742" customFormat="1" ht="14.25" customHeight="1">
      <c r="A33" s="102"/>
      <c r="B33" s="1528" t="s">
        <v>807</v>
      </c>
      <c r="C33" s="1529"/>
      <c r="D33" s="1529"/>
      <c r="E33" s="1530"/>
      <c r="F33" s="1401">
        <f>ROUND(F32/366/F14*1000000,1)</f>
        <v>335.4</v>
      </c>
      <c r="G33" s="1402">
        <f>ROUND(G32/366/G14*1000000,1)</f>
        <v>285.6</v>
      </c>
      <c r="H33" s="1402">
        <f>ROUND(H32/366/H14*1000000,1)</f>
        <v>279.3</v>
      </c>
      <c r="I33" s="1402">
        <f aca="true" t="shared" si="9" ref="I33:AU33">ROUND(I32/366/I14*1000000,1)</f>
        <v>275.8</v>
      </c>
      <c r="J33" s="1402">
        <f t="shared" si="9"/>
        <v>193.3</v>
      </c>
      <c r="K33" s="1402">
        <f t="shared" si="9"/>
        <v>263.9</v>
      </c>
      <c r="L33" s="1402">
        <f t="shared" si="9"/>
        <v>231.3</v>
      </c>
      <c r="M33" s="1402">
        <f t="shared" si="9"/>
        <v>254.3</v>
      </c>
      <c r="N33" s="1402">
        <f t="shared" si="9"/>
        <v>282.1</v>
      </c>
      <c r="O33" s="1402">
        <f t="shared" si="9"/>
        <v>290</v>
      </c>
      <c r="P33" s="1402">
        <f t="shared" si="9"/>
        <v>309.3</v>
      </c>
      <c r="Q33" s="1402">
        <f t="shared" si="9"/>
        <v>320</v>
      </c>
      <c r="R33" s="1402">
        <f t="shared" si="9"/>
        <v>315.5</v>
      </c>
      <c r="S33" s="1402">
        <f t="shared" si="9"/>
        <v>289.3</v>
      </c>
      <c r="T33" s="1402">
        <f t="shared" si="9"/>
        <v>308.8</v>
      </c>
      <c r="U33" s="1402">
        <f t="shared" si="9"/>
        <v>242.1</v>
      </c>
      <c r="V33" s="1402">
        <f t="shared" si="9"/>
        <v>263.7</v>
      </c>
      <c r="W33" s="1402">
        <f t="shared" si="9"/>
        <v>298.4</v>
      </c>
      <c r="X33" s="1402">
        <f t="shared" si="9"/>
        <v>243.4</v>
      </c>
      <c r="Y33" s="1402">
        <f t="shared" si="9"/>
        <v>228.2</v>
      </c>
      <c r="Z33" s="1402">
        <f t="shared" si="9"/>
        <v>272.9</v>
      </c>
      <c r="AA33" s="1402">
        <f t="shared" si="9"/>
        <v>256.5</v>
      </c>
      <c r="AB33" s="1402">
        <f t="shared" si="9"/>
        <v>242.8</v>
      </c>
      <c r="AC33" s="1402">
        <f t="shared" si="9"/>
        <v>181.7</v>
      </c>
      <c r="AD33" s="1402">
        <f t="shared" si="9"/>
        <v>258</v>
      </c>
      <c r="AE33" s="1402">
        <f t="shared" si="9"/>
        <v>249.3</v>
      </c>
      <c r="AF33" s="1402">
        <f t="shared" si="9"/>
        <v>116.6</v>
      </c>
      <c r="AG33" s="1402">
        <f t="shared" si="9"/>
        <v>263.4</v>
      </c>
      <c r="AH33" s="1402">
        <f t="shared" si="9"/>
        <v>242.3</v>
      </c>
      <c r="AI33" s="1402">
        <f t="shared" si="9"/>
        <v>254.2</v>
      </c>
      <c r="AJ33" s="1402">
        <f t="shared" si="9"/>
        <v>374.4</v>
      </c>
      <c r="AK33" s="1402">
        <f t="shared" si="9"/>
        <v>232.2</v>
      </c>
      <c r="AL33" s="1402">
        <f t="shared" si="9"/>
        <v>282.5</v>
      </c>
      <c r="AM33" s="1402">
        <f t="shared" si="9"/>
        <v>268.4</v>
      </c>
      <c r="AN33" s="1402">
        <f t="shared" si="9"/>
        <v>408.8</v>
      </c>
      <c r="AO33" s="1402">
        <f t="shared" si="9"/>
        <v>273.5</v>
      </c>
      <c r="AP33" s="1402">
        <f t="shared" si="9"/>
        <v>244.5</v>
      </c>
      <c r="AQ33" s="1402">
        <f t="shared" si="9"/>
        <v>184.1</v>
      </c>
      <c r="AR33" s="1402">
        <f t="shared" si="9"/>
        <v>416.9</v>
      </c>
      <c r="AS33" s="1402">
        <f t="shared" si="9"/>
        <v>249.6</v>
      </c>
      <c r="AT33" s="1402">
        <f t="shared" si="9"/>
        <v>270.3</v>
      </c>
      <c r="AU33" s="1402">
        <f t="shared" si="9"/>
        <v>258.3</v>
      </c>
      <c r="AV33" s="1404">
        <f>ROUND(AV32/366/AV14*1000000,1)</f>
        <v>331.3</v>
      </c>
      <c r="AW33" s="1403">
        <f>ROUND(AW32/366/AW14*1000000,1)</f>
        <v>277.2</v>
      </c>
    </row>
    <row r="34" spans="1:49" s="1405" customFormat="1" ht="14.25" customHeight="1" thickBot="1">
      <c r="A34" s="1406"/>
      <c r="B34" s="1407" t="s">
        <v>227</v>
      </c>
      <c r="C34" s="1408"/>
      <c r="D34" s="1408"/>
      <c r="E34" s="1409"/>
      <c r="F34" s="1410">
        <f aca="true" t="shared" si="10" ref="F34:T34">ROUND(F32/F29*100,1)</f>
        <v>91.8</v>
      </c>
      <c r="G34" s="1411">
        <f t="shared" si="10"/>
        <v>85.3</v>
      </c>
      <c r="H34" s="1412">
        <f t="shared" si="10"/>
        <v>88.8</v>
      </c>
      <c r="I34" s="1413">
        <f t="shared" si="10"/>
        <v>87.5</v>
      </c>
      <c r="J34" s="1411">
        <f t="shared" si="10"/>
        <v>77.4</v>
      </c>
      <c r="K34" s="1412">
        <f t="shared" si="10"/>
        <v>93.5</v>
      </c>
      <c r="L34" s="1411">
        <f t="shared" si="10"/>
        <v>94.2</v>
      </c>
      <c r="M34" s="1411">
        <f t="shared" si="10"/>
        <v>93.8</v>
      </c>
      <c r="N34" s="1411">
        <f t="shared" si="10"/>
        <v>81.8</v>
      </c>
      <c r="O34" s="1413">
        <f t="shared" si="10"/>
        <v>94.1</v>
      </c>
      <c r="P34" s="1411">
        <f t="shared" si="10"/>
        <v>73.7</v>
      </c>
      <c r="Q34" s="1414">
        <f t="shared" si="10"/>
        <v>98.4</v>
      </c>
      <c r="R34" s="1411">
        <f t="shared" si="10"/>
        <v>90.3</v>
      </c>
      <c r="S34" s="1411">
        <f t="shared" si="10"/>
        <v>82.5</v>
      </c>
      <c r="T34" s="1411">
        <f t="shared" si="10"/>
        <v>91</v>
      </c>
      <c r="U34" s="1412">
        <f aca="true" t="shared" si="11" ref="U34:AH34">ROUND(U32/U29*100,1)</f>
        <v>84.2</v>
      </c>
      <c r="V34" s="1412">
        <f t="shared" si="11"/>
        <v>95.1</v>
      </c>
      <c r="W34" s="1411">
        <f t="shared" si="11"/>
        <v>83.1</v>
      </c>
      <c r="X34" s="1413">
        <f t="shared" si="11"/>
        <v>89</v>
      </c>
      <c r="Y34" s="1411">
        <f t="shared" si="11"/>
        <v>85.3</v>
      </c>
      <c r="Z34" s="1411">
        <f t="shared" si="11"/>
        <v>87.4</v>
      </c>
      <c r="AA34" s="1411">
        <f>ROUND(AA32/AA29*100,1)</f>
        <v>80.3</v>
      </c>
      <c r="AB34" s="1413">
        <f t="shared" si="11"/>
        <v>87.8</v>
      </c>
      <c r="AC34" s="1411">
        <f t="shared" si="11"/>
        <v>64.7</v>
      </c>
      <c r="AD34" s="1412">
        <f t="shared" si="11"/>
        <v>77.6</v>
      </c>
      <c r="AE34" s="1411">
        <f t="shared" si="11"/>
        <v>84.3</v>
      </c>
      <c r="AF34" s="1411">
        <f t="shared" si="11"/>
        <v>88.9</v>
      </c>
      <c r="AG34" s="1414">
        <f t="shared" si="11"/>
        <v>84.5</v>
      </c>
      <c r="AH34" s="1411">
        <f t="shared" si="11"/>
        <v>82.3</v>
      </c>
      <c r="AI34" s="1411">
        <f>ROUND(AI32/AI29*100,1)</f>
        <v>88.4</v>
      </c>
      <c r="AJ34" s="1414">
        <f>ROUND(AJ32/AJ29*100,1)</f>
        <v>80.4</v>
      </c>
      <c r="AK34" s="1411">
        <f>ROUND(AK32/AK29*100,1)</f>
        <v>78.9</v>
      </c>
      <c r="AL34" s="1411">
        <f>ROUND(AL32/AL29*100,1)</f>
        <v>85.8</v>
      </c>
      <c r="AM34" s="1412">
        <f>ROUND(AM32/AM29*100,1)</f>
        <v>75.5</v>
      </c>
      <c r="AN34" s="1413">
        <f aca="true" t="shared" si="12" ref="AN34:AW34">ROUND(AN32/AN29*100,1)</f>
        <v>98.3</v>
      </c>
      <c r="AO34" s="1411">
        <f t="shared" si="12"/>
        <v>89.4</v>
      </c>
      <c r="AP34" s="1413">
        <f t="shared" si="12"/>
        <v>91</v>
      </c>
      <c r="AQ34" s="1411">
        <f t="shared" si="12"/>
        <v>98.2</v>
      </c>
      <c r="AR34" s="1412">
        <f t="shared" si="12"/>
        <v>97.6</v>
      </c>
      <c r="AS34" s="1413">
        <f t="shared" si="12"/>
        <v>87.4</v>
      </c>
      <c r="AT34" s="1411">
        <f t="shared" si="12"/>
        <v>92.9</v>
      </c>
      <c r="AU34" s="1412">
        <f t="shared" si="12"/>
        <v>87.3</v>
      </c>
      <c r="AV34" s="1415">
        <f t="shared" si="12"/>
        <v>86.9</v>
      </c>
      <c r="AW34" s="1416">
        <f t="shared" si="12"/>
        <v>87.1</v>
      </c>
    </row>
    <row r="35" spans="1:49" s="82" customFormat="1" ht="14.25" customHeight="1">
      <c r="A35" s="101" t="s">
        <v>228</v>
      </c>
      <c r="B35" s="104"/>
      <c r="C35" s="1417"/>
      <c r="D35" s="1417"/>
      <c r="E35" s="1418"/>
      <c r="F35" s="1419"/>
      <c r="G35" s="1420"/>
      <c r="H35" s="1421"/>
      <c r="I35" s="1422"/>
      <c r="J35" s="1420"/>
      <c r="K35" s="1421"/>
      <c r="L35" s="1420"/>
      <c r="M35" s="1420"/>
      <c r="N35" s="1420"/>
      <c r="O35" s="1422"/>
      <c r="P35" s="1420"/>
      <c r="Q35" s="1419"/>
      <c r="R35" s="1420"/>
      <c r="S35" s="1420"/>
      <c r="T35" s="1420"/>
      <c r="U35" s="1421"/>
      <c r="V35" s="1421"/>
      <c r="W35" s="1420"/>
      <c r="X35" s="1422"/>
      <c r="Y35" s="1420"/>
      <c r="Z35" s="1420"/>
      <c r="AA35" s="1420"/>
      <c r="AB35" s="1422"/>
      <c r="AC35" s="1420"/>
      <c r="AD35" s="1421"/>
      <c r="AE35" s="1420"/>
      <c r="AF35" s="1420"/>
      <c r="AG35" s="1419"/>
      <c r="AH35" s="1420"/>
      <c r="AI35" s="1420"/>
      <c r="AJ35" s="1419"/>
      <c r="AK35" s="1420"/>
      <c r="AL35" s="1420"/>
      <c r="AM35" s="1421"/>
      <c r="AN35" s="1422"/>
      <c r="AO35" s="1420"/>
      <c r="AP35" s="1422"/>
      <c r="AQ35" s="1420"/>
      <c r="AR35" s="1421"/>
      <c r="AS35" s="1422"/>
      <c r="AT35" s="1420"/>
      <c r="AU35" s="1421"/>
      <c r="AV35" s="1419"/>
      <c r="AW35" s="1423"/>
    </row>
    <row r="36" spans="1:49" s="82" customFormat="1" ht="14.25" customHeight="1">
      <c r="A36" s="101"/>
      <c r="B36" s="1531" t="s">
        <v>229</v>
      </c>
      <c r="C36" s="1532"/>
      <c r="D36" s="1532"/>
      <c r="E36" s="1533"/>
      <c r="F36" s="1424" t="s">
        <v>109</v>
      </c>
      <c r="G36" s="1425" t="s">
        <v>109</v>
      </c>
      <c r="H36" s="1426" t="s">
        <v>111</v>
      </c>
      <c r="I36" s="1427" t="s">
        <v>113</v>
      </c>
      <c r="J36" s="1425" t="s">
        <v>111</v>
      </c>
      <c r="K36" s="1426" t="s">
        <v>230</v>
      </c>
      <c r="L36" s="1425" t="s">
        <v>111</v>
      </c>
      <c r="M36" s="1425" t="s">
        <v>181</v>
      </c>
      <c r="N36" s="1425" t="s">
        <v>113</v>
      </c>
      <c r="O36" s="1428" t="s">
        <v>111</v>
      </c>
      <c r="P36" s="1425" t="s">
        <v>113</v>
      </c>
      <c r="Q36" s="1428" t="s">
        <v>113</v>
      </c>
      <c r="R36" s="1425" t="s">
        <v>113</v>
      </c>
      <c r="S36" s="1425" t="s">
        <v>109</v>
      </c>
      <c r="T36" s="1425" t="s">
        <v>108</v>
      </c>
      <c r="U36" s="1429" t="s">
        <v>111</v>
      </c>
      <c r="V36" s="1426" t="s">
        <v>111</v>
      </c>
      <c r="W36" s="1425" t="s">
        <v>111</v>
      </c>
      <c r="X36" s="1427" t="s">
        <v>111</v>
      </c>
      <c r="Y36" s="1425" t="s">
        <v>109</v>
      </c>
      <c r="Z36" s="1425" t="s">
        <v>111</v>
      </c>
      <c r="AA36" s="1425" t="s">
        <v>113</v>
      </c>
      <c r="AB36" s="1427" t="s">
        <v>111</v>
      </c>
      <c r="AC36" s="1425" t="s">
        <v>113</v>
      </c>
      <c r="AD36" s="1426" t="s">
        <v>113</v>
      </c>
      <c r="AE36" s="1425" t="s">
        <v>109</v>
      </c>
      <c r="AF36" s="1425" t="s">
        <v>113</v>
      </c>
      <c r="AG36" s="1428" t="s">
        <v>113</v>
      </c>
      <c r="AH36" s="1425" t="s">
        <v>111</v>
      </c>
      <c r="AI36" s="1425" t="s">
        <v>113</v>
      </c>
      <c r="AJ36" s="1428" t="s">
        <v>113</v>
      </c>
      <c r="AK36" s="1425" t="s">
        <v>113</v>
      </c>
      <c r="AL36" s="1425" t="s">
        <v>113</v>
      </c>
      <c r="AM36" s="1426" t="s">
        <v>111</v>
      </c>
      <c r="AN36" s="1427" t="s">
        <v>111</v>
      </c>
      <c r="AO36" s="1425" t="s">
        <v>111</v>
      </c>
      <c r="AP36" s="1427" t="s">
        <v>113</v>
      </c>
      <c r="AQ36" s="1425" t="s">
        <v>113</v>
      </c>
      <c r="AR36" s="1426" t="s">
        <v>113</v>
      </c>
      <c r="AS36" s="1427" t="s">
        <v>113</v>
      </c>
      <c r="AT36" s="1425" t="s">
        <v>113</v>
      </c>
      <c r="AU36" s="1426" t="s">
        <v>111</v>
      </c>
      <c r="AV36" s="1427" t="s">
        <v>111</v>
      </c>
      <c r="AW36" s="1430"/>
    </row>
    <row r="37" spans="1:49" s="82" customFormat="1" ht="14.25" customHeight="1">
      <c r="A37" s="1431"/>
      <c r="B37" s="1071" t="s">
        <v>231</v>
      </c>
      <c r="C37" s="1072"/>
      <c r="D37" s="1072"/>
      <c r="E37" s="1432"/>
      <c r="F37" s="1433"/>
      <c r="G37" s="1434"/>
      <c r="H37" s="1435"/>
      <c r="I37" s="1436"/>
      <c r="J37" s="1434"/>
      <c r="K37" s="1435"/>
      <c r="L37" s="1434"/>
      <c r="M37" s="1434"/>
      <c r="N37" s="1434"/>
      <c r="O37" s="1437"/>
      <c r="P37" s="1434"/>
      <c r="Q37" s="1437"/>
      <c r="R37" s="1434"/>
      <c r="S37" s="1434"/>
      <c r="T37" s="1434"/>
      <c r="U37" s="1435"/>
      <c r="V37" s="1435"/>
      <c r="W37" s="1434"/>
      <c r="X37" s="1436"/>
      <c r="Y37" s="1434"/>
      <c r="Z37" s="1434"/>
      <c r="AA37" s="1434"/>
      <c r="AB37" s="1436"/>
      <c r="AC37" s="1434"/>
      <c r="AD37" s="1435"/>
      <c r="AE37" s="1434"/>
      <c r="AF37" s="1434"/>
      <c r="AG37" s="1437"/>
      <c r="AH37" s="1434"/>
      <c r="AI37" s="1434"/>
      <c r="AJ37" s="1437"/>
      <c r="AK37" s="1438"/>
      <c r="AL37" s="1438"/>
      <c r="AM37" s="1439"/>
      <c r="AN37" s="1440"/>
      <c r="AO37" s="1438"/>
      <c r="AP37" s="1440"/>
      <c r="AQ37" s="1438"/>
      <c r="AR37" s="1439"/>
      <c r="AS37" s="1440"/>
      <c r="AT37" s="1438"/>
      <c r="AU37" s="1439"/>
      <c r="AV37" s="1441"/>
      <c r="AW37" s="1442"/>
    </row>
    <row r="38" spans="1:49" ht="14.25" customHeight="1">
      <c r="A38" s="101"/>
      <c r="B38" s="1512"/>
      <c r="C38" s="1513"/>
      <c r="D38" s="1513"/>
      <c r="E38" s="1021" t="s">
        <v>239</v>
      </c>
      <c r="F38" s="1033">
        <v>10</v>
      </c>
      <c r="G38" s="1022">
        <v>10</v>
      </c>
      <c r="H38" s="1023">
        <v>0</v>
      </c>
      <c r="I38" s="1024">
        <v>0</v>
      </c>
      <c r="J38" s="1025">
        <v>10</v>
      </c>
      <c r="K38" s="1026">
        <v>10</v>
      </c>
      <c r="L38" s="1025">
        <v>10</v>
      </c>
      <c r="M38" s="1025">
        <v>10</v>
      </c>
      <c r="N38" s="1025">
        <v>8</v>
      </c>
      <c r="O38" s="1026">
        <v>8</v>
      </c>
      <c r="P38" s="1025">
        <v>10</v>
      </c>
      <c r="Q38" s="1026">
        <v>10</v>
      </c>
      <c r="R38" s="1023">
        <v>10</v>
      </c>
      <c r="S38" s="1023">
        <v>10</v>
      </c>
      <c r="T38" s="1023">
        <v>10</v>
      </c>
      <c r="U38" s="1204">
        <v>10</v>
      </c>
      <c r="V38" s="1027">
        <v>0</v>
      </c>
      <c r="W38" s="1023">
        <v>10</v>
      </c>
      <c r="X38" s="1024">
        <v>10</v>
      </c>
      <c r="Y38" s="1023">
        <v>10</v>
      </c>
      <c r="Z38" s="1023">
        <v>10</v>
      </c>
      <c r="AA38" s="1023">
        <v>10</v>
      </c>
      <c r="AB38" s="1024">
        <v>10</v>
      </c>
      <c r="AC38" s="1023">
        <v>10</v>
      </c>
      <c r="AD38" s="1027">
        <v>0</v>
      </c>
      <c r="AE38" s="1023">
        <v>10</v>
      </c>
      <c r="AF38" s="1023">
        <v>10</v>
      </c>
      <c r="AG38" s="1028">
        <v>0</v>
      </c>
      <c r="AH38" s="979">
        <v>10</v>
      </c>
      <c r="AI38" s="979">
        <v>10</v>
      </c>
      <c r="AJ38" s="1029">
        <v>8</v>
      </c>
      <c r="AK38" s="979">
        <v>10</v>
      </c>
      <c r="AL38" s="979">
        <v>10</v>
      </c>
      <c r="AM38" s="1030">
        <v>10</v>
      </c>
      <c r="AN38" s="1031">
        <v>10</v>
      </c>
      <c r="AO38" s="979">
        <v>10</v>
      </c>
      <c r="AP38" s="1031">
        <v>10</v>
      </c>
      <c r="AQ38" s="979">
        <v>10</v>
      </c>
      <c r="AR38" s="1030">
        <v>10</v>
      </c>
      <c r="AS38" s="1031">
        <v>10</v>
      </c>
      <c r="AT38" s="979">
        <v>10</v>
      </c>
      <c r="AU38" s="1030">
        <v>10</v>
      </c>
      <c r="AV38" s="1029">
        <v>0</v>
      </c>
      <c r="AW38" s="1032">
        <f>SUM(F38:AV38)/43</f>
        <v>8.465116279069768</v>
      </c>
    </row>
    <row r="39" spans="1:49" ht="14.25" customHeight="1">
      <c r="A39" s="101"/>
      <c r="B39" s="1512"/>
      <c r="C39" s="1513"/>
      <c r="D39" s="1513"/>
      <c r="E39" s="208" t="s">
        <v>240</v>
      </c>
      <c r="F39" s="1033">
        <v>861</v>
      </c>
      <c r="G39" s="968">
        <v>987</v>
      </c>
      <c r="H39" s="968">
        <v>472</v>
      </c>
      <c r="I39" s="961">
        <v>577</v>
      </c>
      <c r="J39" s="960">
        <v>2240</v>
      </c>
      <c r="K39" s="962">
        <v>1611</v>
      </c>
      <c r="L39" s="960">
        <v>1890</v>
      </c>
      <c r="M39" s="960">
        <v>1800</v>
      </c>
      <c r="N39" s="960">
        <v>1500</v>
      </c>
      <c r="O39" s="962">
        <v>976</v>
      </c>
      <c r="P39" s="960">
        <v>1260</v>
      </c>
      <c r="Q39" s="964">
        <v>2205</v>
      </c>
      <c r="R39" s="968">
        <v>1155</v>
      </c>
      <c r="S39" s="968">
        <v>945</v>
      </c>
      <c r="T39" s="968">
        <v>1522</v>
      </c>
      <c r="U39" s="1034">
        <v>1942</v>
      </c>
      <c r="V39" s="960">
        <v>500</v>
      </c>
      <c r="W39" s="968">
        <v>1900</v>
      </c>
      <c r="X39" s="982">
        <v>1680</v>
      </c>
      <c r="Y39" s="960">
        <v>1890</v>
      </c>
      <c r="Z39" s="968">
        <v>2030</v>
      </c>
      <c r="AA39" s="968">
        <v>2625</v>
      </c>
      <c r="AB39" s="969">
        <v>2130</v>
      </c>
      <c r="AC39" s="968">
        <v>2310</v>
      </c>
      <c r="AD39" s="1034">
        <v>525</v>
      </c>
      <c r="AE39" s="968">
        <v>2100</v>
      </c>
      <c r="AF39" s="968">
        <v>1790</v>
      </c>
      <c r="AG39" s="962">
        <v>840</v>
      </c>
      <c r="AH39" s="960">
        <v>1470</v>
      </c>
      <c r="AI39" s="960">
        <v>1785</v>
      </c>
      <c r="AJ39" s="962">
        <v>976</v>
      </c>
      <c r="AK39" s="960">
        <v>1890</v>
      </c>
      <c r="AL39" s="960">
        <v>1155</v>
      </c>
      <c r="AM39" s="964">
        <v>1680</v>
      </c>
      <c r="AN39" s="982">
        <v>1785</v>
      </c>
      <c r="AO39" s="960">
        <v>1890</v>
      </c>
      <c r="AP39" s="982">
        <v>2310</v>
      </c>
      <c r="AQ39" s="960">
        <v>1837</v>
      </c>
      <c r="AR39" s="964">
        <v>2100</v>
      </c>
      <c r="AS39" s="982">
        <v>1470</v>
      </c>
      <c r="AT39" s="960">
        <v>1575</v>
      </c>
      <c r="AU39" s="964">
        <v>1470</v>
      </c>
      <c r="AV39" s="962">
        <v>1155</v>
      </c>
      <c r="AW39" s="1035">
        <f aca="true" t="shared" si="13" ref="AW39:AW44">SUM(F39:AV39)/43</f>
        <v>1553.7441860465117</v>
      </c>
    </row>
    <row r="40" spans="1:49" ht="14.25" customHeight="1">
      <c r="A40" s="101"/>
      <c r="B40" s="1512"/>
      <c r="C40" s="1513"/>
      <c r="D40" s="1513"/>
      <c r="E40" s="208" t="s">
        <v>241</v>
      </c>
      <c r="F40" s="1033">
        <v>141</v>
      </c>
      <c r="G40" s="1023">
        <v>121</v>
      </c>
      <c r="H40" s="1023">
        <v>120</v>
      </c>
      <c r="I40" s="961">
        <v>73</v>
      </c>
      <c r="J40" s="960">
        <v>225</v>
      </c>
      <c r="K40" s="962">
        <v>171</v>
      </c>
      <c r="L40" s="960">
        <v>220</v>
      </c>
      <c r="M40" s="960">
        <v>230</v>
      </c>
      <c r="N40" s="960">
        <v>175</v>
      </c>
      <c r="O40" s="962">
        <v>131</v>
      </c>
      <c r="P40" s="960">
        <v>157</v>
      </c>
      <c r="Q40" s="963">
        <v>220</v>
      </c>
      <c r="R40" s="1023">
        <v>115</v>
      </c>
      <c r="S40" s="1023">
        <v>155</v>
      </c>
      <c r="T40" s="1023">
        <v>220</v>
      </c>
      <c r="U40" s="1027">
        <v>231</v>
      </c>
      <c r="V40" s="963">
        <v>125</v>
      </c>
      <c r="W40" s="1023">
        <v>210</v>
      </c>
      <c r="X40" s="1024">
        <v>210</v>
      </c>
      <c r="Y40" s="960">
        <v>221</v>
      </c>
      <c r="Z40" s="1023">
        <v>215</v>
      </c>
      <c r="AA40" s="1023">
        <v>231</v>
      </c>
      <c r="AB40" s="1024">
        <v>210</v>
      </c>
      <c r="AC40" s="960">
        <v>273</v>
      </c>
      <c r="AD40" s="1027">
        <v>189</v>
      </c>
      <c r="AE40" s="1023">
        <v>210</v>
      </c>
      <c r="AF40" s="1023">
        <v>204</v>
      </c>
      <c r="AG40" s="1028">
        <v>105</v>
      </c>
      <c r="AH40" s="979">
        <v>179</v>
      </c>
      <c r="AI40" s="979">
        <v>210</v>
      </c>
      <c r="AJ40" s="1029">
        <v>120</v>
      </c>
      <c r="AK40" s="979">
        <v>221</v>
      </c>
      <c r="AL40" s="979">
        <v>147</v>
      </c>
      <c r="AM40" s="1030">
        <v>231</v>
      </c>
      <c r="AN40" s="1031">
        <v>178</v>
      </c>
      <c r="AO40" s="979">
        <v>231</v>
      </c>
      <c r="AP40" s="1031">
        <v>241</v>
      </c>
      <c r="AQ40" s="979">
        <v>262</v>
      </c>
      <c r="AR40" s="1030">
        <v>210</v>
      </c>
      <c r="AS40" s="1031">
        <v>189</v>
      </c>
      <c r="AT40" s="979">
        <v>210</v>
      </c>
      <c r="AU40" s="1030">
        <v>220</v>
      </c>
      <c r="AV40" s="1029">
        <v>105</v>
      </c>
      <c r="AW40" s="1032">
        <f t="shared" si="13"/>
        <v>187.48837209302326</v>
      </c>
    </row>
    <row r="41" spans="1:49" ht="14.25" customHeight="1">
      <c r="A41" s="101"/>
      <c r="B41" s="1512"/>
      <c r="C41" s="1513"/>
      <c r="D41" s="1513"/>
      <c r="E41" s="1036" t="s">
        <v>242</v>
      </c>
      <c r="F41" s="1033">
        <v>820</v>
      </c>
      <c r="G41" s="968">
        <v>987</v>
      </c>
      <c r="H41" s="968">
        <v>1711</v>
      </c>
      <c r="I41" s="961">
        <v>1312</v>
      </c>
      <c r="J41" s="960">
        <v>2340</v>
      </c>
      <c r="K41" s="962">
        <v>1674</v>
      </c>
      <c r="L41" s="960">
        <v>1990</v>
      </c>
      <c r="M41" s="960">
        <v>1800</v>
      </c>
      <c r="N41" s="960">
        <v>1850</v>
      </c>
      <c r="O41" s="962">
        <v>1291</v>
      </c>
      <c r="P41" s="960">
        <v>1260</v>
      </c>
      <c r="Q41" s="963">
        <v>2362</v>
      </c>
      <c r="R41" s="968">
        <v>1155</v>
      </c>
      <c r="S41" s="968">
        <v>945</v>
      </c>
      <c r="T41" s="968">
        <v>1522</v>
      </c>
      <c r="U41" s="1034">
        <v>2047</v>
      </c>
      <c r="V41" s="1037">
        <v>1750</v>
      </c>
      <c r="W41" s="968">
        <v>2000</v>
      </c>
      <c r="X41" s="969">
        <v>1680</v>
      </c>
      <c r="Y41" s="960">
        <v>1890</v>
      </c>
      <c r="Z41" s="968">
        <v>2115</v>
      </c>
      <c r="AA41" s="968">
        <v>2625</v>
      </c>
      <c r="AB41" s="969">
        <v>2130</v>
      </c>
      <c r="AC41" s="968">
        <v>2310</v>
      </c>
      <c r="AD41" s="1034">
        <v>1470</v>
      </c>
      <c r="AE41" s="968">
        <v>2100</v>
      </c>
      <c r="AF41" s="968">
        <v>1895</v>
      </c>
      <c r="AG41" s="967">
        <v>1995</v>
      </c>
      <c r="AH41" s="960">
        <v>1544</v>
      </c>
      <c r="AI41" s="960">
        <v>1879</v>
      </c>
      <c r="AJ41" s="962">
        <v>1218</v>
      </c>
      <c r="AK41" s="960">
        <v>1890</v>
      </c>
      <c r="AL41" s="960">
        <v>1155</v>
      </c>
      <c r="AM41" s="964">
        <v>1730</v>
      </c>
      <c r="AN41" s="982">
        <v>1785</v>
      </c>
      <c r="AO41" s="960">
        <v>1974</v>
      </c>
      <c r="AP41" s="982">
        <v>2310</v>
      </c>
      <c r="AQ41" s="960">
        <v>1942</v>
      </c>
      <c r="AR41" s="964">
        <v>2152</v>
      </c>
      <c r="AS41" s="982">
        <v>1533</v>
      </c>
      <c r="AT41" s="960">
        <v>1575</v>
      </c>
      <c r="AU41" s="964">
        <v>1470</v>
      </c>
      <c r="AV41" s="962">
        <v>2289</v>
      </c>
      <c r="AW41" s="1035">
        <f t="shared" si="13"/>
        <v>1755.1627906976744</v>
      </c>
    </row>
    <row r="42" spans="1:49" ht="14.25" customHeight="1">
      <c r="A42" s="101"/>
      <c r="B42" s="1512"/>
      <c r="C42" s="1513"/>
      <c r="D42" s="1513"/>
      <c r="E42" s="1036" t="s">
        <v>243</v>
      </c>
      <c r="F42" s="1033">
        <v>1120</v>
      </c>
      <c r="G42" s="1023">
        <v>1386</v>
      </c>
      <c r="H42" s="1023">
        <v>1727</v>
      </c>
      <c r="I42" s="961">
        <v>1407</v>
      </c>
      <c r="J42" s="960">
        <v>2390</v>
      </c>
      <c r="K42" s="962">
        <v>1727</v>
      </c>
      <c r="L42" s="960">
        <v>2070</v>
      </c>
      <c r="M42" s="960">
        <v>1800</v>
      </c>
      <c r="N42" s="960">
        <v>2350</v>
      </c>
      <c r="O42" s="962">
        <v>1344</v>
      </c>
      <c r="P42" s="960">
        <v>1680</v>
      </c>
      <c r="Q42" s="963">
        <v>2446</v>
      </c>
      <c r="R42" s="1023">
        <v>1470</v>
      </c>
      <c r="S42" s="1023">
        <v>1354</v>
      </c>
      <c r="T42" s="1023">
        <v>2025</v>
      </c>
      <c r="U42" s="1027">
        <v>2152</v>
      </c>
      <c r="V42" s="1037">
        <v>1750</v>
      </c>
      <c r="W42" s="1023">
        <v>2110</v>
      </c>
      <c r="X42" s="1024">
        <v>1760</v>
      </c>
      <c r="Y42" s="960">
        <v>1995</v>
      </c>
      <c r="Z42" s="1023">
        <v>2200</v>
      </c>
      <c r="AA42" s="1023">
        <v>2625</v>
      </c>
      <c r="AB42" s="1024">
        <v>2180</v>
      </c>
      <c r="AC42" s="1023">
        <v>2310</v>
      </c>
      <c r="AD42" s="1027">
        <v>1890</v>
      </c>
      <c r="AE42" s="1023">
        <v>2100</v>
      </c>
      <c r="AF42" s="1023">
        <v>2047</v>
      </c>
      <c r="AG42" s="1028">
        <v>2310</v>
      </c>
      <c r="AH42" s="979">
        <v>1607</v>
      </c>
      <c r="AI42" s="979">
        <v>2047</v>
      </c>
      <c r="AJ42" s="1029">
        <v>1365</v>
      </c>
      <c r="AK42" s="979">
        <v>2100</v>
      </c>
      <c r="AL42" s="979">
        <v>1207</v>
      </c>
      <c r="AM42" s="1030">
        <v>1780</v>
      </c>
      <c r="AN42" s="1031">
        <v>1785</v>
      </c>
      <c r="AO42" s="979">
        <v>2047</v>
      </c>
      <c r="AP42" s="1031">
        <v>2520</v>
      </c>
      <c r="AQ42" s="979">
        <v>2572</v>
      </c>
      <c r="AR42" s="1030">
        <v>2205</v>
      </c>
      <c r="AS42" s="1031">
        <v>2541</v>
      </c>
      <c r="AT42" s="979">
        <v>2100</v>
      </c>
      <c r="AU42" s="1030">
        <v>1470</v>
      </c>
      <c r="AV42" s="1029">
        <v>2373</v>
      </c>
      <c r="AW42" s="1032">
        <f t="shared" si="13"/>
        <v>1940.5581395348838</v>
      </c>
    </row>
    <row r="43" spans="1:49" ht="14.25" customHeight="1">
      <c r="A43" s="101"/>
      <c r="B43" s="1512"/>
      <c r="C43" s="1513"/>
      <c r="D43" s="1513"/>
      <c r="E43" s="1036" t="s">
        <v>244</v>
      </c>
      <c r="F43" s="1033">
        <v>2170</v>
      </c>
      <c r="G43" s="968">
        <v>2205</v>
      </c>
      <c r="H43" s="968">
        <v>3916</v>
      </c>
      <c r="I43" s="961">
        <v>2992</v>
      </c>
      <c r="J43" s="960">
        <v>4590</v>
      </c>
      <c r="K43" s="962">
        <v>3386</v>
      </c>
      <c r="L43" s="960">
        <v>4200</v>
      </c>
      <c r="M43" s="960">
        <v>4100</v>
      </c>
      <c r="N43" s="960">
        <v>3600</v>
      </c>
      <c r="O43" s="962">
        <v>2603</v>
      </c>
      <c r="P43" s="960">
        <v>2835</v>
      </c>
      <c r="Q43" s="963">
        <v>4725</v>
      </c>
      <c r="R43" s="968">
        <v>2310</v>
      </c>
      <c r="S43" s="968">
        <v>2499</v>
      </c>
      <c r="T43" s="968">
        <v>3727</v>
      </c>
      <c r="U43" s="1034">
        <v>4357</v>
      </c>
      <c r="V43" s="1037">
        <v>3500</v>
      </c>
      <c r="W43" s="968">
        <v>4100</v>
      </c>
      <c r="X43" s="969">
        <v>3680</v>
      </c>
      <c r="Y43" s="960">
        <v>4095</v>
      </c>
      <c r="Z43" s="968">
        <v>4265</v>
      </c>
      <c r="AA43" s="968">
        <v>4935</v>
      </c>
      <c r="AB43" s="969">
        <v>4230</v>
      </c>
      <c r="AC43" s="968">
        <v>5040</v>
      </c>
      <c r="AD43" s="1034">
        <v>3360</v>
      </c>
      <c r="AE43" s="968">
        <v>4200</v>
      </c>
      <c r="AF43" s="968">
        <v>3935</v>
      </c>
      <c r="AG43" s="967">
        <v>4095</v>
      </c>
      <c r="AH43" s="960">
        <v>3329</v>
      </c>
      <c r="AI43" s="960">
        <v>3979</v>
      </c>
      <c r="AJ43" s="962">
        <v>2425</v>
      </c>
      <c r="AK43" s="960">
        <v>3780</v>
      </c>
      <c r="AL43" s="960">
        <v>2625</v>
      </c>
      <c r="AM43" s="964">
        <v>4040</v>
      </c>
      <c r="AN43" s="982">
        <v>3570</v>
      </c>
      <c r="AO43" s="960">
        <v>4284</v>
      </c>
      <c r="AP43" s="982">
        <v>4725</v>
      </c>
      <c r="AQ43" s="960">
        <v>4567</v>
      </c>
      <c r="AR43" s="963">
        <v>4152</v>
      </c>
      <c r="AS43" s="982">
        <v>3423</v>
      </c>
      <c r="AT43" s="960">
        <v>3675</v>
      </c>
      <c r="AU43" s="964">
        <v>3675</v>
      </c>
      <c r="AV43" s="962">
        <v>4021</v>
      </c>
      <c r="AW43" s="1035">
        <f t="shared" si="13"/>
        <v>3719.0697674418607</v>
      </c>
    </row>
    <row r="44" spans="1:49" ht="14.25" customHeight="1">
      <c r="A44" s="101"/>
      <c r="B44" s="1514"/>
      <c r="C44" s="1515"/>
      <c r="D44" s="1515"/>
      <c r="E44" s="1038" t="s">
        <v>245</v>
      </c>
      <c r="F44" s="1039">
        <v>2470</v>
      </c>
      <c r="G44" s="1040">
        <v>2604</v>
      </c>
      <c r="H44" s="1040">
        <v>3932</v>
      </c>
      <c r="I44" s="1041">
        <v>3087</v>
      </c>
      <c r="J44" s="1042">
        <v>4640</v>
      </c>
      <c r="K44" s="1043">
        <v>3438</v>
      </c>
      <c r="L44" s="1042">
        <v>4280</v>
      </c>
      <c r="M44" s="1042">
        <v>4100</v>
      </c>
      <c r="N44" s="1042">
        <v>4100</v>
      </c>
      <c r="O44" s="1043">
        <v>2656</v>
      </c>
      <c r="P44" s="1042">
        <v>3255</v>
      </c>
      <c r="Q44" s="1044">
        <v>4893</v>
      </c>
      <c r="R44" s="1045">
        <v>2625</v>
      </c>
      <c r="S44" s="1045">
        <v>2908</v>
      </c>
      <c r="T44" s="1045">
        <v>4410</v>
      </c>
      <c r="U44" s="1044">
        <v>4462</v>
      </c>
      <c r="V44" s="1042">
        <v>3500</v>
      </c>
      <c r="W44" s="1045">
        <v>4210</v>
      </c>
      <c r="X44" s="1046">
        <v>3760</v>
      </c>
      <c r="Y44" s="1042">
        <v>4200</v>
      </c>
      <c r="Z44" s="1045">
        <v>4350</v>
      </c>
      <c r="AA44" s="1045">
        <v>4935</v>
      </c>
      <c r="AB44" s="1046">
        <v>4280</v>
      </c>
      <c r="AC44" s="1045">
        <v>5040</v>
      </c>
      <c r="AD44" s="1044">
        <v>3885</v>
      </c>
      <c r="AE44" s="1045">
        <v>4200</v>
      </c>
      <c r="AF44" s="1045">
        <v>4087</v>
      </c>
      <c r="AG44" s="1047">
        <v>4410</v>
      </c>
      <c r="AH44" s="1042">
        <v>3392</v>
      </c>
      <c r="AI44" s="1042">
        <v>4147</v>
      </c>
      <c r="AJ44" s="1043">
        <v>2572</v>
      </c>
      <c r="AK44" s="1042">
        <v>4200</v>
      </c>
      <c r="AL44" s="1042">
        <v>2677</v>
      </c>
      <c r="AM44" s="1048">
        <v>4090</v>
      </c>
      <c r="AN44" s="1041">
        <v>3570</v>
      </c>
      <c r="AO44" s="1042">
        <v>4357</v>
      </c>
      <c r="AP44" s="1041">
        <v>4935</v>
      </c>
      <c r="AQ44" s="1042">
        <v>5197</v>
      </c>
      <c r="AR44" s="1048">
        <v>4305</v>
      </c>
      <c r="AS44" s="1041">
        <v>4431</v>
      </c>
      <c r="AT44" s="1042">
        <v>4200</v>
      </c>
      <c r="AU44" s="1048">
        <v>3675</v>
      </c>
      <c r="AV44" s="1049">
        <v>4105</v>
      </c>
      <c r="AW44" s="1050">
        <f t="shared" si="13"/>
        <v>3920.232558139535</v>
      </c>
    </row>
    <row r="45" spans="1:49" s="958" customFormat="1" ht="14.25" customHeight="1">
      <c r="A45" s="1443"/>
      <c r="B45" s="1444" t="s">
        <v>246</v>
      </c>
      <c r="C45" s="1445"/>
      <c r="D45" s="1445"/>
      <c r="E45" s="1446"/>
      <c r="F45" s="1447" t="s">
        <v>647</v>
      </c>
      <c r="G45" s="1448" t="s">
        <v>667</v>
      </c>
      <c r="H45" s="1449" t="s">
        <v>648</v>
      </c>
      <c r="I45" s="1450" t="s">
        <v>647</v>
      </c>
      <c r="J45" s="1451" t="s">
        <v>649</v>
      </c>
      <c r="K45" s="1452" t="s">
        <v>650</v>
      </c>
      <c r="L45" s="1453" t="s">
        <v>651</v>
      </c>
      <c r="M45" s="1451" t="s">
        <v>652</v>
      </c>
      <c r="N45" s="1451" t="s">
        <v>803</v>
      </c>
      <c r="O45" s="1454" t="s">
        <v>781</v>
      </c>
      <c r="P45" s="1451" t="s">
        <v>653</v>
      </c>
      <c r="Q45" s="1455" t="s">
        <v>654</v>
      </c>
      <c r="R45" s="1451" t="s">
        <v>655</v>
      </c>
      <c r="S45" s="1451" t="s">
        <v>653</v>
      </c>
      <c r="T45" s="1451" t="s">
        <v>656</v>
      </c>
      <c r="U45" s="1456" t="s">
        <v>662</v>
      </c>
      <c r="V45" s="1457" t="s">
        <v>723</v>
      </c>
      <c r="W45" s="1453" t="s">
        <v>657</v>
      </c>
      <c r="X45" s="1452" t="s">
        <v>658</v>
      </c>
      <c r="Y45" s="1451" t="s">
        <v>653</v>
      </c>
      <c r="Z45" s="1453" t="s">
        <v>649</v>
      </c>
      <c r="AA45" s="1450" t="s">
        <v>739</v>
      </c>
      <c r="AB45" s="1458" t="s">
        <v>666</v>
      </c>
      <c r="AC45" s="1451" t="s">
        <v>651</v>
      </c>
      <c r="AD45" s="1456" t="s">
        <v>660</v>
      </c>
      <c r="AE45" s="1451" t="s">
        <v>661</v>
      </c>
      <c r="AF45" s="1450" t="s">
        <v>782</v>
      </c>
      <c r="AG45" s="1454" t="s">
        <v>659</v>
      </c>
      <c r="AH45" s="1457" t="s">
        <v>663</v>
      </c>
      <c r="AI45" s="1459" t="s">
        <v>659</v>
      </c>
      <c r="AJ45" s="1450" t="s">
        <v>805</v>
      </c>
      <c r="AK45" s="1450" t="s">
        <v>667</v>
      </c>
      <c r="AL45" s="1460" t="s">
        <v>664</v>
      </c>
      <c r="AM45" s="1461" t="s">
        <v>650</v>
      </c>
      <c r="AN45" s="1462" t="s">
        <v>657</v>
      </c>
      <c r="AO45" s="1459" t="s">
        <v>653</v>
      </c>
      <c r="AP45" s="1463" t="s">
        <v>667</v>
      </c>
      <c r="AQ45" s="1459" t="s">
        <v>651</v>
      </c>
      <c r="AR45" s="1464" t="s">
        <v>653</v>
      </c>
      <c r="AS45" s="1465" t="s">
        <v>650</v>
      </c>
      <c r="AT45" s="1450" t="s">
        <v>666</v>
      </c>
      <c r="AU45" s="1466" t="s">
        <v>665</v>
      </c>
      <c r="AV45" s="1467" t="s">
        <v>653</v>
      </c>
      <c r="AW45" s="1468"/>
    </row>
    <row r="46" spans="1:49" s="1321" customFormat="1" ht="14.25" customHeight="1">
      <c r="A46" s="1469"/>
      <c r="B46" s="1470" t="s">
        <v>232</v>
      </c>
      <c r="C46" s="1332"/>
      <c r="D46" s="1332"/>
      <c r="E46" s="1333"/>
      <c r="F46" s="1471">
        <v>36251</v>
      </c>
      <c r="G46" s="1335">
        <v>35521</v>
      </c>
      <c r="H46" s="1335">
        <v>39630</v>
      </c>
      <c r="I46" s="1335">
        <v>40452</v>
      </c>
      <c r="J46" s="1335">
        <v>35521</v>
      </c>
      <c r="K46" s="1335">
        <v>37347</v>
      </c>
      <c r="L46" s="1335">
        <v>35521</v>
      </c>
      <c r="M46" s="1335">
        <v>38169</v>
      </c>
      <c r="N46" s="1335">
        <v>40634</v>
      </c>
      <c r="O46" s="1337">
        <v>35521</v>
      </c>
      <c r="P46" s="1335">
        <v>35521</v>
      </c>
      <c r="Q46" s="1334">
        <v>37104</v>
      </c>
      <c r="R46" s="1335">
        <v>37561</v>
      </c>
      <c r="S46" s="1335">
        <v>35521</v>
      </c>
      <c r="T46" s="1335">
        <v>36251</v>
      </c>
      <c r="U46" s="1334">
        <v>38078</v>
      </c>
      <c r="V46" s="1335">
        <v>40238</v>
      </c>
      <c r="W46" s="1335">
        <v>35521</v>
      </c>
      <c r="X46" s="1336">
        <v>35704</v>
      </c>
      <c r="Y46" s="1335">
        <v>39904</v>
      </c>
      <c r="Z46" s="1335">
        <v>35521</v>
      </c>
      <c r="AA46" s="1335">
        <v>38433</v>
      </c>
      <c r="AB46" s="1336">
        <v>38439</v>
      </c>
      <c r="AC46" s="1335">
        <v>39173</v>
      </c>
      <c r="AD46" s="1334">
        <v>39417</v>
      </c>
      <c r="AE46" s="1335">
        <v>39600</v>
      </c>
      <c r="AF46" s="1335">
        <v>40330</v>
      </c>
      <c r="AG46" s="1337">
        <v>39539</v>
      </c>
      <c r="AH46" s="1335">
        <v>39753</v>
      </c>
      <c r="AI46" s="1335">
        <v>35521</v>
      </c>
      <c r="AJ46" s="1337">
        <v>37712</v>
      </c>
      <c r="AK46" s="1335">
        <v>40634</v>
      </c>
      <c r="AL46" s="1335">
        <v>39173</v>
      </c>
      <c r="AM46" s="1334">
        <v>35521</v>
      </c>
      <c r="AN46" s="1336">
        <v>37347</v>
      </c>
      <c r="AO46" s="1335">
        <v>35521</v>
      </c>
      <c r="AP46" s="1336">
        <v>35886</v>
      </c>
      <c r="AQ46" s="1335">
        <v>35521</v>
      </c>
      <c r="AR46" s="1334">
        <v>35521</v>
      </c>
      <c r="AS46" s="1336">
        <v>35886</v>
      </c>
      <c r="AT46" s="1335">
        <v>36708</v>
      </c>
      <c r="AU46" s="1334">
        <v>39722</v>
      </c>
      <c r="AV46" s="1336">
        <v>35521</v>
      </c>
      <c r="AW46" s="1472"/>
    </row>
    <row r="47" spans="1:49" s="1321" customFormat="1" ht="14.25" customHeight="1">
      <c r="A47" s="1469"/>
      <c r="B47" s="1473" t="s">
        <v>774</v>
      </c>
      <c r="C47" s="1417"/>
      <c r="D47" s="1417"/>
      <c r="E47" s="1418"/>
      <c r="F47" s="1474"/>
      <c r="G47" s="1475"/>
      <c r="H47" s="1475"/>
      <c r="I47" s="1475"/>
      <c r="J47" s="1475"/>
      <c r="K47" s="1475"/>
      <c r="L47" s="1475"/>
      <c r="M47" s="1475"/>
      <c r="N47" s="1476"/>
      <c r="O47" s="1477"/>
      <c r="P47" s="1475"/>
      <c r="Q47" s="1478"/>
      <c r="R47" s="1479"/>
      <c r="S47" s="1479"/>
      <c r="T47" s="1479"/>
      <c r="U47" s="1480"/>
      <c r="V47" s="1479"/>
      <c r="W47" s="1478"/>
      <c r="X47" s="1481"/>
      <c r="Y47" s="1479"/>
      <c r="Z47" s="1479"/>
      <c r="AA47" s="1479"/>
      <c r="AB47" s="1481"/>
      <c r="AC47" s="1479"/>
      <c r="AD47" s="1478"/>
      <c r="AE47" s="1479"/>
      <c r="AF47" s="1479"/>
      <c r="AG47" s="1480"/>
      <c r="AH47" s="1479"/>
      <c r="AI47" s="1479"/>
      <c r="AJ47" s="1480"/>
      <c r="AK47" s="1479"/>
      <c r="AL47" s="1479"/>
      <c r="AM47" s="1478"/>
      <c r="AN47" s="1481"/>
      <c r="AO47" s="1479"/>
      <c r="AP47" s="1481"/>
      <c r="AQ47" s="1479"/>
      <c r="AR47" s="1478"/>
      <c r="AS47" s="1481"/>
      <c r="AT47" s="1479"/>
      <c r="AU47" s="1478"/>
      <c r="AV47" s="1482"/>
      <c r="AW47" s="1483"/>
    </row>
    <row r="48" spans="1:49" s="1061" customFormat="1" ht="14.25" customHeight="1">
      <c r="A48" s="1051"/>
      <c r="B48" s="1521"/>
      <c r="C48" s="1522"/>
      <c r="D48" s="1522"/>
      <c r="E48" s="1052" t="s">
        <v>247</v>
      </c>
      <c r="F48" s="515">
        <v>0</v>
      </c>
      <c r="G48" s="516">
        <v>0</v>
      </c>
      <c r="H48" s="516">
        <v>0</v>
      </c>
      <c r="I48" s="516">
        <v>0</v>
      </c>
      <c r="J48" s="516">
        <v>0</v>
      </c>
      <c r="K48" s="516">
        <v>0</v>
      </c>
      <c r="L48" s="516">
        <v>0</v>
      </c>
      <c r="M48" s="516">
        <v>0</v>
      </c>
      <c r="N48" s="1053">
        <v>43.3</v>
      </c>
      <c r="O48" s="1054">
        <v>0</v>
      </c>
      <c r="P48" s="516">
        <v>0</v>
      </c>
      <c r="Q48" s="1055">
        <v>0</v>
      </c>
      <c r="R48" s="1056">
        <v>0</v>
      </c>
      <c r="S48" s="1056">
        <v>0</v>
      </c>
      <c r="T48" s="1056">
        <v>0</v>
      </c>
      <c r="U48" s="1205">
        <v>0</v>
      </c>
      <c r="V48" s="1214">
        <v>0</v>
      </c>
      <c r="W48" s="1055">
        <v>0</v>
      </c>
      <c r="X48" s="1057">
        <v>0</v>
      </c>
      <c r="Y48" s="984">
        <v>0</v>
      </c>
      <c r="Z48" s="1056">
        <v>0</v>
      </c>
      <c r="AA48" s="1056">
        <v>0</v>
      </c>
      <c r="AB48" s="1057">
        <v>0</v>
      </c>
      <c r="AC48" s="516">
        <v>0</v>
      </c>
      <c r="AD48" s="1053">
        <v>0</v>
      </c>
      <c r="AE48" s="516">
        <v>0</v>
      </c>
      <c r="AF48" s="516">
        <v>0</v>
      </c>
      <c r="AG48" s="1059">
        <v>0</v>
      </c>
      <c r="AH48" s="516">
        <v>0</v>
      </c>
      <c r="AI48" s="516">
        <v>0</v>
      </c>
      <c r="AJ48" s="1059">
        <v>0</v>
      </c>
      <c r="AK48" s="516">
        <v>5.6</v>
      </c>
      <c r="AL48" s="516">
        <v>0</v>
      </c>
      <c r="AM48" s="1053">
        <v>0</v>
      </c>
      <c r="AN48" s="1054">
        <v>0</v>
      </c>
      <c r="AO48" s="516">
        <v>0</v>
      </c>
      <c r="AP48" s="1054">
        <v>0</v>
      </c>
      <c r="AQ48" s="516">
        <v>0</v>
      </c>
      <c r="AR48" s="1053">
        <v>0</v>
      </c>
      <c r="AS48" s="1054">
        <v>0</v>
      </c>
      <c r="AT48" s="516">
        <v>0</v>
      </c>
      <c r="AU48" s="1053">
        <v>0</v>
      </c>
      <c r="AV48" s="1060">
        <v>0</v>
      </c>
      <c r="AW48" s="582">
        <f>SUM(F48:AV48)</f>
        <v>48.9</v>
      </c>
    </row>
    <row r="49" spans="1:49" s="1061" customFormat="1" ht="14.25" customHeight="1" thickBot="1">
      <c r="A49" s="1062"/>
      <c r="B49" s="1523"/>
      <c r="C49" s="1524"/>
      <c r="D49" s="1524"/>
      <c r="E49" s="1063" t="s">
        <v>248</v>
      </c>
      <c r="F49" s="517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1064">
        <v>43.3</v>
      </c>
      <c r="O49" s="1065">
        <v>0</v>
      </c>
      <c r="P49" s="518">
        <v>0</v>
      </c>
      <c r="Q49" s="1066">
        <v>0</v>
      </c>
      <c r="R49" s="518">
        <v>0</v>
      </c>
      <c r="S49" s="1067">
        <v>0</v>
      </c>
      <c r="T49" s="1067">
        <v>0</v>
      </c>
      <c r="U49" s="1070">
        <v>0</v>
      </c>
      <c r="V49" s="1067">
        <v>0</v>
      </c>
      <c r="W49" s="1069">
        <v>0</v>
      </c>
      <c r="X49" s="1068">
        <v>0</v>
      </c>
      <c r="Y49" s="1215">
        <v>0</v>
      </c>
      <c r="Z49" s="1067">
        <v>0</v>
      </c>
      <c r="AA49" s="1067">
        <v>0</v>
      </c>
      <c r="AB49" s="1068">
        <v>0</v>
      </c>
      <c r="AC49" s="1067">
        <v>0</v>
      </c>
      <c r="AD49" s="1069">
        <v>0</v>
      </c>
      <c r="AE49" s="1067">
        <v>0</v>
      </c>
      <c r="AF49" s="1067">
        <v>0</v>
      </c>
      <c r="AG49" s="1070">
        <v>0</v>
      </c>
      <c r="AH49" s="1067">
        <v>0</v>
      </c>
      <c r="AI49" s="1067">
        <v>0</v>
      </c>
      <c r="AJ49" s="1070">
        <v>0</v>
      </c>
      <c r="AK49" s="1067">
        <v>-5</v>
      </c>
      <c r="AL49" s="1067">
        <v>0</v>
      </c>
      <c r="AM49" s="1069">
        <v>0</v>
      </c>
      <c r="AN49" s="1068">
        <v>0</v>
      </c>
      <c r="AO49" s="1067">
        <v>0</v>
      </c>
      <c r="AP49" s="1068">
        <v>0</v>
      </c>
      <c r="AQ49" s="1067">
        <v>0</v>
      </c>
      <c r="AR49" s="1069">
        <v>0</v>
      </c>
      <c r="AS49" s="1068">
        <v>0</v>
      </c>
      <c r="AT49" s="1067">
        <v>0</v>
      </c>
      <c r="AU49" s="1069">
        <v>0</v>
      </c>
      <c r="AV49" s="519">
        <v>0</v>
      </c>
      <c r="AW49" s="519">
        <f>SUM(F49:AV49)</f>
        <v>38.3</v>
      </c>
    </row>
    <row r="50" spans="1:49" s="1061" customFormat="1" ht="14.25" customHeight="1">
      <c r="A50" s="101" t="s">
        <v>249</v>
      </c>
      <c r="B50" s="1417"/>
      <c r="C50" s="1417"/>
      <c r="D50" s="1417"/>
      <c r="E50" s="1418"/>
      <c r="F50" s="1484"/>
      <c r="G50" s="1485"/>
      <c r="H50" s="1486"/>
      <c r="I50" s="1486"/>
      <c r="J50" s="1486"/>
      <c r="K50" s="1486"/>
      <c r="L50" s="1486"/>
      <c r="M50" s="1486"/>
      <c r="N50" s="1487"/>
      <c r="O50" s="1488"/>
      <c r="P50" s="1486"/>
      <c r="Q50" s="1489"/>
      <c r="R50" s="1486"/>
      <c r="S50" s="1488"/>
      <c r="T50" s="1485"/>
      <c r="U50" s="1490"/>
      <c r="V50" s="1486"/>
      <c r="W50" s="1487"/>
      <c r="X50" s="1488"/>
      <c r="Y50" s="1486"/>
      <c r="Z50" s="1486"/>
      <c r="AA50" s="1486"/>
      <c r="AB50" s="1488"/>
      <c r="AC50" s="1486"/>
      <c r="AD50" s="1487"/>
      <c r="AE50" s="1486"/>
      <c r="AF50" s="1486"/>
      <c r="AG50" s="1490"/>
      <c r="AH50" s="1486"/>
      <c r="AI50" s="1486"/>
      <c r="AJ50" s="1490"/>
      <c r="AK50" s="1486"/>
      <c r="AL50" s="1486"/>
      <c r="AM50" s="1487"/>
      <c r="AN50" s="1488"/>
      <c r="AO50" s="1486"/>
      <c r="AP50" s="1488"/>
      <c r="AQ50" s="1486"/>
      <c r="AR50" s="1487"/>
      <c r="AS50" s="1488"/>
      <c r="AT50" s="1486"/>
      <c r="AU50" s="1487"/>
      <c r="AV50" s="1491"/>
      <c r="AW50" s="1492"/>
    </row>
    <row r="51" spans="1:49" ht="14.25" customHeight="1">
      <c r="A51" s="101"/>
      <c r="B51" s="1071" t="s">
        <v>250</v>
      </c>
      <c r="C51" s="1072"/>
      <c r="D51" s="1072"/>
      <c r="E51" s="1073"/>
      <c r="F51" s="1074">
        <v>91</v>
      </c>
      <c r="G51" s="984">
        <v>70</v>
      </c>
      <c r="H51" s="1075">
        <v>19</v>
      </c>
      <c r="I51" s="986">
        <v>18</v>
      </c>
      <c r="J51" s="1076">
        <v>7</v>
      </c>
      <c r="K51" s="1003">
        <v>7</v>
      </c>
      <c r="L51" s="1076">
        <v>8</v>
      </c>
      <c r="M51" s="984">
        <v>10</v>
      </c>
      <c r="N51" s="1003">
        <v>24</v>
      </c>
      <c r="O51" s="1076">
        <v>10</v>
      </c>
      <c r="P51" s="1077">
        <v>21</v>
      </c>
      <c r="Q51" s="986">
        <v>16</v>
      </c>
      <c r="R51" s="1076">
        <v>35</v>
      </c>
      <c r="S51" s="986">
        <v>33</v>
      </c>
      <c r="T51" s="984">
        <v>9</v>
      </c>
      <c r="U51" s="1003">
        <v>8</v>
      </c>
      <c r="V51" s="984">
        <v>8</v>
      </c>
      <c r="W51" s="1078">
        <v>9</v>
      </c>
      <c r="X51" s="986">
        <v>13</v>
      </c>
      <c r="Y51" s="984">
        <v>13</v>
      </c>
      <c r="Z51" s="1077">
        <v>8</v>
      </c>
      <c r="AA51" s="1075">
        <v>13</v>
      </c>
      <c r="AB51" s="1079">
        <v>10</v>
      </c>
      <c r="AC51" s="1075">
        <v>12</v>
      </c>
      <c r="AD51" s="1080">
        <v>17</v>
      </c>
      <c r="AE51" s="1075">
        <v>9</v>
      </c>
      <c r="AF51" s="1081">
        <v>6</v>
      </c>
      <c r="AG51" s="1003">
        <v>12</v>
      </c>
      <c r="AH51" s="1082">
        <v>8</v>
      </c>
      <c r="AI51" s="1082">
        <v>13</v>
      </c>
      <c r="AJ51" s="1083">
        <v>6</v>
      </c>
      <c r="AK51" s="1082">
        <v>9</v>
      </c>
      <c r="AL51" s="1075">
        <v>11</v>
      </c>
      <c r="AM51" s="1080">
        <v>14</v>
      </c>
      <c r="AN51" s="1084">
        <v>5</v>
      </c>
      <c r="AO51" s="1082">
        <v>5</v>
      </c>
      <c r="AP51" s="1084">
        <v>3</v>
      </c>
      <c r="AQ51" s="1076">
        <v>4</v>
      </c>
      <c r="AR51" s="1085">
        <v>3</v>
      </c>
      <c r="AS51" s="1079">
        <v>10</v>
      </c>
      <c r="AT51" s="1075">
        <v>8</v>
      </c>
      <c r="AU51" s="1086">
        <v>59</v>
      </c>
      <c r="AV51" s="1087">
        <v>24</v>
      </c>
      <c r="AW51" s="1088">
        <f aca="true" t="shared" si="14" ref="AW51:AW57">SUM(F51:AV51)</f>
        <v>698</v>
      </c>
    </row>
    <row r="52" spans="1:49" ht="14.25" customHeight="1">
      <c r="A52" s="101"/>
      <c r="B52" s="1512"/>
      <c r="C52" s="1513"/>
      <c r="D52" s="1513"/>
      <c r="E52" s="208" t="s">
        <v>251</v>
      </c>
      <c r="F52" s="1003">
        <v>0</v>
      </c>
      <c r="G52" s="984">
        <v>6</v>
      </c>
      <c r="H52" s="984">
        <v>1</v>
      </c>
      <c r="I52" s="986">
        <v>1</v>
      </c>
      <c r="J52" s="1089">
        <v>0</v>
      </c>
      <c r="K52" s="1003">
        <v>1</v>
      </c>
      <c r="L52" s="984">
        <v>0</v>
      </c>
      <c r="M52" s="984">
        <v>1</v>
      </c>
      <c r="N52" s="1003">
        <v>0</v>
      </c>
      <c r="O52" s="984">
        <v>0</v>
      </c>
      <c r="P52" s="1077">
        <v>3</v>
      </c>
      <c r="Q52" s="1004">
        <v>0</v>
      </c>
      <c r="R52" s="984">
        <v>0</v>
      </c>
      <c r="S52" s="1004">
        <v>4</v>
      </c>
      <c r="T52" s="984">
        <v>3</v>
      </c>
      <c r="U52" s="1003">
        <v>0</v>
      </c>
      <c r="V52" s="984">
        <v>0</v>
      </c>
      <c r="W52" s="1002">
        <v>1</v>
      </c>
      <c r="X52" s="1004">
        <v>0</v>
      </c>
      <c r="Y52" s="984">
        <v>0</v>
      </c>
      <c r="Z52" s="984">
        <v>1</v>
      </c>
      <c r="AA52" s="984">
        <v>0</v>
      </c>
      <c r="AB52" s="1004">
        <v>2</v>
      </c>
      <c r="AC52" s="984">
        <v>1</v>
      </c>
      <c r="AD52" s="1002">
        <v>0</v>
      </c>
      <c r="AE52" s="984">
        <v>4</v>
      </c>
      <c r="AF52" s="984">
        <v>0</v>
      </c>
      <c r="AG52" s="1003">
        <v>0</v>
      </c>
      <c r="AH52" s="984">
        <v>1</v>
      </c>
      <c r="AI52" s="984">
        <v>2</v>
      </c>
      <c r="AJ52" s="1003">
        <v>1</v>
      </c>
      <c r="AK52" s="984">
        <v>2</v>
      </c>
      <c r="AL52" s="984">
        <v>2</v>
      </c>
      <c r="AM52" s="1002">
        <v>2</v>
      </c>
      <c r="AN52" s="1004">
        <v>0</v>
      </c>
      <c r="AO52" s="984">
        <v>0</v>
      </c>
      <c r="AP52" s="1004">
        <v>0</v>
      </c>
      <c r="AQ52" s="984">
        <v>0</v>
      </c>
      <c r="AR52" s="1002">
        <v>0</v>
      </c>
      <c r="AS52" s="1004">
        <v>2</v>
      </c>
      <c r="AT52" s="984">
        <v>1</v>
      </c>
      <c r="AU52" s="1002">
        <v>0</v>
      </c>
      <c r="AV52" s="1090">
        <v>0</v>
      </c>
      <c r="AW52" s="1091">
        <f t="shared" si="14"/>
        <v>42</v>
      </c>
    </row>
    <row r="53" spans="1:49" ht="14.25" customHeight="1">
      <c r="A53" s="101"/>
      <c r="B53" s="1512"/>
      <c r="C53" s="1513"/>
      <c r="D53" s="1513"/>
      <c r="E53" s="208" t="s">
        <v>114</v>
      </c>
      <c r="F53" s="1074">
        <v>23</v>
      </c>
      <c r="G53" s="984">
        <v>16</v>
      </c>
      <c r="H53" s="1075">
        <v>0</v>
      </c>
      <c r="I53" s="986">
        <v>4</v>
      </c>
      <c r="J53" s="1075">
        <v>0</v>
      </c>
      <c r="K53" s="1083">
        <v>0</v>
      </c>
      <c r="L53" s="1075">
        <v>0</v>
      </c>
      <c r="M53" s="984">
        <v>2</v>
      </c>
      <c r="N53" s="1003">
        <v>4</v>
      </c>
      <c r="O53" s="984">
        <v>2</v>
      </c>
      <c r="P53" s="1077">
        <v>4</v>
      </c>
      <c r="Q53" s="1084">
        <v>0</v>
      </c>
      <c r="R53" s="1075">
        <v>0</v>
      </c>
      <c r="S53" s="986">
        <v>3</v>
      </c>
      <c r="T53" s="1075">
        <v>1</v>
      </c>
      <c r="U53" s="1083">
        <v>1</v>
      </c>
      <c r="V53" s="1075">
        <v>0</v>
      </c>
      <c r="W53" s="1085">
        <v>1</v>
      </c>
      <c r="X53" s="986">
        <v>3</v>
      </c>
      <c r="Y53" s="1075">
        <v>4</v>
      </c>
      <c r="Z53" s="1077">
        <v>1</v>
      </c>
      <c r="AA53" s="1075">
        <v>0</v>
      </c>
      <c r="AB53" s="1084">
        <v>6</v>
      </c>
      <c r="AC53" s="1075">
        <v>11</v>
      </c>
      <c r="AD53" s="1085">
        <v>0</v>
      </c>
      <c r="AE53" s="1075">
        <v>0</v>
      </c>
      <c r="AF53" s="1075">
        <v>0</v>
      </c>
      <c r="AG53" s="1083">
        <v>0</v>
      </c>
      <c r="AH53" s="1075">
        <v>1</v>
      </c>
      <c r="AI53" s="1075">
        <v>2</v>
      </c>
      <c r="AJ53" s="1083">
        <v>2</v>
      </c>
      <c r="AK53" s="1075">
        <v>3</v>
      </c>
      <c r="AL53" s="1075">
        <v>0</v>
      </c>
      <c r="AM53" s="1085">
        <v>3</v>
      </c>
      <c r="AN53" s="1084">
        <v>0</v>
      </c>
      <c r="AO53" s="1075">
        <v>0</v>
      </c>
      <c r="AP53" s="1084">
        <v>2</v>
      </c>
      <c r="AQ53" s="1075">
        <v>0</v>
      </c>
      <c r="AR53" s="1085">
        <v>3</v>
      </c>
      <c r="AS53" s="1084">
        <v>0</v>
      </c>
      <c r="AT53" s="1075">
        <v>0</v>
      </c>
      <c r="AU53" s="1085">
        <v>0</v>
      </c>
      <c r="AV53" s="1087">
        <v>0</v>
      </c>
      <c r="AW53" s="1091">
        <f t="shared" si="14"/>
        <v>102</v>
      </c>
    </row>
    <row r="54" spans="1:49" ht="14.25" customHeight="1">
      <c r="A54" s="101"/>
      <c r="B54" s="1512"/>
      <c r="C54" s="1513"/>
      <c r="D54" s="1513"/>
      <c r="E54" s="208" t="s">
        <v>115</v>
      </c>
      <c r="F54" s="1092">
        <v>21</v>
      </c>
      <c r="G54" s="984">
        <v>8</v>
      </c>
      <c r="H54" s="984">
        <v>11</v>
      </c>
      <c r="I54" s="986">
        <v>13</v>
      </c>
      <c r="J54" s="984">
        <v>0</v>
      </c>
      <c r="K54" s="1003">
        <v>2</v>
      </c>
      <c r="L54" s="984">
        <v>8</v>
      </c>
      <c r="M54" s="984">
        <v>2</v>
      </c>
      <c r="N54" s="1003">
        <v>10</v>
      </c>
      <c r="O54" s="984">
        <v>3</v>
      </c>
      <c r="P54" s="1077">
        <v>8</v>
      </c>
      <c r="Q54" s="1004">
        <v>0</v>
      </c>
      <c r="R54" s="984">
        <v>16</v>
      </c>
      <c r="S54" s="986">
        <v>6</v>
      </c>
      <c r="T54" s="984">
        <v>5</v>
      </c>
      <c r="U54" s="1003">
        <v>4</v>
      </c>
      <c r="V54" s="984">
        <v>8</v>
      </c>
      <c r="W54" s="1002">
        <v>3</v>
      </c>
      <c r="X54" s="1004">
        <v>0</v>
      </c>
      <c r="Y54" s="984">
        <v>0</v>
      </c>
      <c r="Z54" s="1077">
        <v>3</v>
      </c>
      <c r="AA54" s="984">
        <v>13</v>
      </c>
      <c r="AB54" s="1004">
        <v>2</v>
      </c>
      <c r="AC54" s="984">
        <v>0</v>
      </c>
      <c r="AD54" s="1002">
        <v>12</v>
      </c>
      <c r="AE54" s="984">
        <v>5</v>
      </c>
      <c r="AF54" s="1081">
        <v>6</v>
      </c>
      <c r="AG54" s="1003">
        <v>5</v>
      </c>
      <c r="AH54" s="984">
        <v>2</v>
      </c>
      <c r="AI54" s="984">
        <v>9</v>
      </c>
      <c r="AJ54" s="1003">
        <v>2</v>
      </c>
      <c r="AK54" s="984">
        <v>4</v>
      </c>
      <c r="AL54" s="984">
        <v>3</v>
      </c>
      <c r="AM54" s="1002">
        <v>3</v>
      </c>
      <c r="AN54" s="1004">
        <v>5</v>
      </c>
      <c r="AO54" s="984">
        <v>5</v>
      </c>
      <c r="AP54" s="1004">
        <v>1</v>
      </c>
      <c r="AQ54" s="984">
        <v>4</v>
      </c>
      <c r="AR54" s="1002">
        <v>0</v>
      </c>
      <c r="AS54" s="1004">
        <v>8</v>
      </c>
      <c r="AT54" s="984">
        <v>3</v>
      </c>
      <c r="AU54" s="1002">
        <v>5</v>
      </c>
      <c r="AV54" s="1090">
        <v>2</v>
      </c>
      <c r="AW54" s="1091">
        <f t="shared" si="14"/>
        <v>230</v>
      </c>
    </row>
    <row r="55" spans="1:49" ht="14.25" customHeight="1">
      <c r="A55" s="101"/>
      <c r="B55" s="1512"/>
      <c r="C55" s="1513"/>
      <c r="D55" s="1513"/>
      <c r="E55" s="208" t="s">
        <v>116</v>
      </c>
      <c r="F55" s="1093">
        <v>0</v>
      </c>
      <c r="G55" s="1089">
        <v>0</v>
      </c>
      <c r="H55" s="1089">
        <v>0</v>
      </c>
      <c r="I55" s="1094">
        <v>0</v>
      </c>
      <c r="J55" s="1089">
        <v>0</v>
      </c>
      <c r="K55" s="1093">
        <v>0</v>
      </c>
      <c r="L55" s="1089">
        <v>0</v>
      </c>
      <c r="M55" s="1089">
        <v>0</v>
      </c>
      <c r="N55" s="1093">
        <v>0</v>
      </c>
      <c r="O55" s="1089">
        <v>0</v>
      </c>
      <c r="P55" s="1089">
        <v>0</v>
      </c>
      <c r="Q55" s="1094">
        <v>0</v>
      </c>
      <c r="R55" s="1089">
        <v>0</v>
      </c>
      <c r="S55" s="1094">
        <v>0</v>
      </c>
      <c r="T55" s="1089">
        <v>0</v>
      </c>
      <c r="U55" s="1095">
        <v>0</v>
      </c>
      <c r="V55" s="1089">
        <v>0</v>
      </c>
      <c r="W55" s="1089">
        <v>0</v>
      </c>
      <c r="X55" s="1094">
        <v>0</v>
      </c>
      <c r="Y55" s="1089">
        <v>0</v>
      </c>
      <c r="Z55" s="984">
        <v>0</v>
      </c>
      <c r="AA55" s="1089">
        <v>0</v>
      </c>
      <c r="AB55" s="1094">
        <v>0</v>
      </c>
      <c r="AC55" s="1089">
        <v>0</v>
      </c>
      <c r="AD55" s="1095">
        <v>0</v>
      </c>
      <c r="AE55" s="1089">
        <v>0</v>
      </c>
      <c r="AF55" s="1089">
        <v>0</v>
      </c>
      <c r="AG55" s="1093">
        <v>0</v>
      </c>
      <c r="AH55" s="1089">
        <v>0</v>
      </c>
      <c r="AI55" s="1089">
        <v>0</v>
      </c>
      <c r="AJ55" s="1093">
        <v>0</v>
      </c>
      <c r="AK55" s="1089">
        <v>0</v>
      </c>
      <c r="AL55" s="1089">
        <v>0</v>
      </c>
      <c r="AM55" s="1095">
        <v>0</v>
      </c>
      <c r="AN55" s="1094">
        <v>0</v>
      </c>
      <c r="AO55" s="1089">
        <v>0</v>
      </c>
      <c r="AP55" s="1094">
        <v>0</v>
      </c>
      <c r="AQ55" s="1089">
        <v>0</v>
      </c>
      <c r="AR55" s="1095">
        <v>0</v>
      </c>
      <c r="AS55" s="1094">
        <v>0</v>
      </c>
      <c r="AT55" s="1089">
        <v>0</v>
      </c>
      <c r="AU55" s="1095">
        <v>7</v>
      </c>
      <c r="AV55" s="1096">
        <v>0</v>
      </c>
      <c r="AW55" s="1091">
        <f t="shared" si="14"/>
        <v>7</v>
      </c>
    </row>
    <row r="56" spans="1:49" ht="14.25" customHeight="1">
      <c r="A56" s="101"/>
      <c r="B56" s="1514"/>
      <c r="C56" s="1515"/>
      <c r="D56" s="1515"/>
      <c r="E56" s="1097" t="s">
        <v>117</v>
      </c>
      <c r="F56" s="1098">
        <v>0</v>
      </c>
      <c r="G56" s="1075">
        <v>0</v>
      </c>
      <c r="H56" s="1075">
        <v>0</v>
      </c>
      <c r="I56" s="1084">
        <v>0</v>
      </c>
      <c r="J56" s="1075">
        <v>0</v>
      </c>
      <c r="K56" s="1083">
        <v>0</v>
      </c>
      <c r="L56" s="1075">
        <v>0</v>
      </c>
      <c r="M56" s="1075">
        <v>0</v>
      </c>
      <c r="N56" s="1083">
        <v>0</v>
      </c>
      <c r="O56" s="1075">
        <v>0</v>
      </c>
      <c r="P56" s="1075">
        <v>0</v>
      </c>
      <c r="Q56" s="1084">
        <v>0</v>
      </c>
      <c r="R56" s="1075">
        <v>0</v>
      </c>
      <c r="S56" s="1084">
        <v>0</v>
      </c>
      <c r="T56" s="1075">
        <v>0</v>
      </c>
      <c r="U56" s="1085">
        <v>0</v>
      </c>
      <c r="V56" s="1075">
        <v>0</v>
      </c>
      <c r="W56" s="1075">
        <v>0</v>
      </c>
      <c r="X56" s="1084">
        <v>0</v>
      </c>
      <c r="Y56" s="1075">
        <v>0</v>
      </c>
      <c r="Z56" s="1075">
        <v>0</v>
      </c>
      <c r="AA56" s="1075">
        <v>0</v>
      </c>
      <c r="AB56" s="1084">
        <v>0</v>
      </c>
      <c r="AC56" s="1075">
        <v>0</v>
      </c>
      <c r="AD56" s="1085">
        <v>0</v>
      </c>
      <c r="AE56" s="1075">
        <v>0</v>
      </c>
      <c r="AF56" s="1075">
        <v>0</v>
      </c>
      <c r="AG56" s="1083">
        <v>0</v>
      </c>
      <c r="AH56" s="1058">
        <v>4</v>
      </c>
      <c r="AI56" s="1075">
        <v>0</v>
      </c>
      <c r="AJ56" s="1083">
        <v>0</v>
      </c>
      <c r="AK56" s="1075">
        <v>0</v>
      </c>
      <c r="AL56" s="1075">
        <v>0</v>
      </c>
      <c r="AM56" s="1085">
        <v>0</v>
      </c>
      <c r="AN56" s="1084">
        <v>0</v>
      </c>
      <c r="AO56" s="1075">
        <v>0</v>
      </c>
      <c r="AP56" s="1084">
        <v>0</v>
      </c>
      <c r="AQ56" s="1075">
        <v>0</v>
      </c>
      <c r="AR56" s="1085">
        <v>0</v>
      </c>
      <c r="AS56" s="1084">
        <v>0</v>
      </c>
      <c r="AT56" s="1075">
        <v>0</v>
      </c>
      <c r="AU56" s="1085">
        <v>7</v>
      </c>
      <c r="AV56" s="1087">
        <v>0</v>
      </c>
      <c r="AW56" s="1088">
        <f t="shared" si="14"/>
        <v>11</v>
      </c>
    </row>
    <row r="57" spans="1:49" s="745" customFormat="1" ht="14.25" customHeight="1">
      <c r="A57" s="1099"/>
      <c r="B57" s="1100" t="s">
        <v>252</v>
      </c>
      <c r="C57" s="1101"/>
      <c r="D57" s="1101"/>
      <c r="E57" s="1102"/>
      <c r="F57" s="1103">
        <v>29</v>
      </c>
      <c r="G57" s="1104">
        <v>7</v>
      </c>
      <c r="H57" s="1104">
        <v>2</v>
      </c>
      <c r="I57" s="1105">
        <v>5</v>
      </c>
      <c r="J57" s="1104">
        <v>0</v>
      </c>
      <c r="K57" s="1105">
        <v>5</v>
      </c>
      <c r="L57" s="1104">
        <v>0</v>
      </c>
      <c r="M57" s="1104">
        <v>0</v>
      </c>
      <c r="N57" s="1106">
        <v>0</v>
      </c>
      <c r="O57" s="1104">
        <v>0</v>
      </c>
      <c r="P57" s="1104">
        <v>1</v>
      </c>
      <c r="Q57" s="1105">
        <v>1</v>
      </c>
      <c r="R57" s="1104">
        <v>6</v>
      </c>
      <c r="S57" s="1105">
        <v>4</v>
      </c>
      <c r="T57" s="1104">
        <v>0</v>
      </c>
      <c r="U57" s="1107">
        <v>0</v>
      </c>
      <c r="V57" s="1104">
        <v>1</v>
      </c>
      <c r="W57" s="1104">
        <v>0</v>
      </c>
      <c r="X57" s="1104">
        <v>2</v>
      </c>
      <c r="Y57" s="1104">
        <v>6</v>
      </c>
      <c r="Z57" s="1104">
        <v>6</v>
      </c>
      <c r="AA57" s="1104">
        <v>0</v>
      </c>
      <c r="AB57" s="1105">
        <v>0</v>
      </c>
      <c r="AC57" s="1104">
        <v>0</v>
      </c>
      <c r="AD57" s="1107">
        <v>0</v>
      </c>
      <c r="AE57" s="1104">
        <v>0</v>
      </c>
      <c r="AF57" s="1104">
        <v>8</v>
      </c>
      <c r="AG57" s="1106">
        <v>0</v>
      </c>
      <c r="AH57" s="1104">
        <v>0</v>
      </c>
      <c r="AI57" s="1104">
        <v>0</v>
      </c>
      <c r="AJ57" s="1106">
        <v>2</v>
      </c>
      <c r="AK57" s="1104">
        <v>0</v>
      </c>
      <c r="AL57" s="1104">
        <v>0</v>
      </c>
      <c r="AM57" s="1107">
        <v>0</v>
      </c>
      <c r="AN57" s="1105">
        <v>0</v>
      </c>
      <c r="AO57" s="1104">
        <v>0</v>
      </c>
      <c r="AP57" s="1105">
        <v>0</v>
      </c>
      <c r="AQ57" s="1104">
        <v>0</v>
      </c>
      <c r="AR57" s="1107">
        <v>1</v>
      </c>
      <c r="AS57" s="1105">
        <v>0</v>
      </c>
      <c r="AT57" s="1104">
        <v>0</v>
      </c>
      <c r="AU57" s="1107">
        <v>5</v>
      </c>
      <c r="AV57" s="1108">
        <v>3</v>
      </c>
      <c r="AW57" s="1109">
        <f t="shared" si="14"/>
        <v>94</v>
      </c>
    </row>
    <row r="58" spans="1:49" ht="14.25" customHeight="1" thickBot="1">
      <c r="A58" s="1110"/>
      <c r="B58" s="1111"/>
      <c r="C58" s="1111"/>
      <c r="D58" s="1111"/>
      <c r="E58" s="1112" t="s">
        <v>253</v>
      </c>
      <c r="F58" s="1113">
        <v>120</v>
      </c>
      <c r="G58" s="1118">
        <v>77</v>
      </c>
      <c r="H58" s="1114">
        <v>21</v>
      </c>
      <c r="I58" s="1115">
        <v>23</v>
      </c>
      <c r="J58" s="1116">
        <v>7</v>
      </c>
      <c r="K58" s="1117">
        <v>12</v>
      </c>
      <c r="L58" s="1118">
        <v>8</v>
      </c>
      <c r="M58" s="1116">
        <v>10</v>
      </c>
      <c r="N58" s="1119">
        <v>24</v>
      </c>
      <c r="O58" s="1118">
        <v>10</v>
      </c>
      <c r="P58" s="1116">
        <v>22</v>
      </c>
      <c r="Q58" s="1120">
        <v>17</v>
      </c>
      <c r="R58" s="1118">
        <v>41</v>
      </c>
      <c r="S58" s="1115">
        <v>37</v>
      </c>
      <c r="T58" s="1118">
        <v>9</v>
      </c>
      <c r="U58" s="1122">
        <v>8</v>
      </c>
      <c r="V58" s="1116">
        <v>9</v>
      </c>
      <c r="W58" s="1114">
        <v>9</v>
      </c>
      <c r="X58" s="1114">
        <v>15</v>
      </c>
      <c r="Y58" s="1116">
        <v>19</v>
      </c>
      <c r="Z58" s="1118">
        <v>14</v>
      </c>
      <c r="AA58" s="1114">
        <v>13</v>
      </c>
      <c r="AB58" s="1120">
        <v>10</v>
      </c>
      <c r="AC58" s="1121">
        <v>12</v>
      </c>
      <c r="AD58" s="1122">
        <v>17</v>
      </c>
      <c r="AE58" s="1114">
        <v>9</v>
      </c>
      <c r="AF58" s="1121">
        <v>14</v>
      </c>
      <c r="AG58" s="1117">
        <v>12</v>
      </c>
      <c r="AH58" s="1116">
        <v>8</v>
      </c>
      <c r="AI58" s="1116">
        <v>13</v>
      </c>
      <c r="AJ58" s="1122">
        <v>8</v>
      </c>
      <c r="AK58" s="1114">
        <v>9</v>
      </c>
      <c r="AL58" s="1114">
        <v>11</v>
      </c>
      <c r="AM58" s="1122">
        <v>14</v>
      </c>
      <c r="AN58" s="1120">
        <v>5</v>
      </c>
      <c r="AO58" s="1114">
        <v>5</v>
      </c>
      <c r="AP58" s="1114">
        <v>3</v>
      </c>
      <c r="AQ58" s="1114">
        <v>4</v>
      </c>
      <c r="AR58" s="1114">
        <v>4</v>
      </c>
      <c r="AS58" s="1114">
        <v>10</v>
      </c>
      <c r="AT58" s="1114">
        <v>8</v>
      </c>
      <c r="AU58" s="1118">
        <v>64</v>
      </c>
      <c r="AV58" s="1123">
        <v>27</v>
      </c>
      <c r="AW58" s="1124">
        <f>SUM(F58:AV58)</f>
        <v>792</v>
      </c>
    </row>
    <row r="59" spans="5:48" ht="13.5"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5"/>
      <c r="AJ59" s="805"/>
      <c r="AK59" s="805"/>
      <c r="AL59" s="805"/>
      <c r="AM59" s="805"/>
      <c r="AN59" s="805"/>
      <c r="AO59" s="805"/>
      <c r="AP59" s="805"/>
      <c r="AQ59" s="805"/>
      <c r="AR59" s="805"/>
      <c r="AS59" s="805"/>
      <c r="AT59" s="805"/>
      <c r="AU59" s="805"/>
      <c r="AV59" s="805"/>
    </row>
    <row r="60" spans="5:48" ht="13.5"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  <c r="AQ60" s="805"/>
      <c r="AR60" s="805"/>
      <c r="AS60" s="805"/>
      <c r="AT60" s="805"/>
      <c r="AU60" s="805"/>
      <c r="AV60" s="805"/>
    </row>
    <row r="61" spans="5:48" ht="13.5"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5"/>
      <c r="AO61" s="805"/>
      <c r="AP61" s="805"/>
      <c r="AQ61" s="805"/>
      <c r="AR61" s="805"/>
      <c r="AS61" s="805"/>
      <c r="AT61" s="805"/>
      <c r="AU61" s="805"/>
      <c r="AV61" s="805"/>
    </row>
    <row r="62" spans="5:48" ht="13.5"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5"/>
      <c r="AF62" s="805"/>
      <c r="AG62" s="805"/>
      <c r="AH62" s="805"/>
      <c r="AI62" s="805"/>
      <c r="AJ62" s="805"/>
      <c r="AK62" s="805"/>
      <c r="AL62" s="805"/>
      <c r="AM62" s="805"/>
      <c r="AN62" s="805"/>
      <c r="AO62" s="805"/>
      <c r="AP62" s="805"/>
      <c r="AQ62" s="805"/>
      <c r="AR62" s="805"/>
      <c r="AS62" s="805"/>
      <c r="AT62" s="805"/>
      <c r="AU62" s="805"/>
      <c r="AV62" s="805"/>
    </row>
    <row r="63" spans="5:48" ht="13.5"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  <c r="AR63" s="805"/>
      <c r="AS63" s="805"/>
      <c r="AT63" s="805"/>
      <c r="AU63" s="805"/>
      <c r="AV63" s="805"/>
    </row>
    <row r="64" spans="5:48" ht="13.5"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5"/>
      <c r="AK64" s="805"/>
      <c r="AL64" s="805"/>
      <c r="AM64" s="805"/>
      <c r="AN64" s="805"/>
      <c r="AO64" s="805"/>
      <c r="AP64" s="805"/>
      <c r="AQ64" s="805"/>
      <c r="AR64" s="805"/>
      <c r="AS64" s="805"/>
      <c r="AT64" s="805"/>
      <c r="AU64" s="805"/>
      <c r="AV64" s="805"/>
    </row>
    <row r="65" spans="5:48" ht="13.5"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  <c r="AC65" s="805"/>
      <c r="AD65" s="805"/>
      <c r="AE65" s="805"/>
      <c r="AF65" s="805"/>
      <c r="AG65" s="805"/>
      <c r="AH65" s="805"/>
      <c r="AI65" s="805"/>
      <c r="AJ65" s="805"/>
      <c r="AK65" s="805"/>
      <c r="AL65" s="805"/>
      <c r="AM65" s="805"/>
      <c r="AN65" s="805"/>
      <c r="AO65" s="805"/>
      <c r="AP65" s="805"/>
      <c r="AQ65" s="805"/>
      <c r="AR65" s="805"/>
      <c r="AS65" s="805"/>
      <c r="AT65" s="805"/>
      <c r="AU65" s="805"/>
      <c r="AV65" s="805"/>
    </row>
    <row r="66" spans="5:48" ht="13.5"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5"/>
    </row>
    <row r="67" spans="5:48" ht="13.5"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5"/>
      <c r="AV67" s="805"/>
    </row>
    <row r="68" spans="5:48" ht="13.5"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5"/>
      <c r="AV68" s="805"/>
    </row>
    <row r="69" spans="5:48" ht="13.5"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5"/>
      <c r="AV69" s="805"/>
    </row>
    <row r="70" spans="5:48" ht="13.5"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5"/>
      <c r="AV70" s="805"/>
    </row>
    <row r="71" spans="5:48" ht="13.5"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5"/>
      <c r="AR71" s="805"/>
      <c r="AS71" s="805"/>
      <c r="AT71" s="805"/>
      <c r="AU71" s="805"/>
      <c r="AV71" s="805"/>
    </row>
    <row r="72" spans="5:48" ht="13.5"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5"/>
      <c r="AU72" s="805"/>
      <c r="AV72" s="805"/>
    </row>
    <row r="73" spans="5:48" ht="13.5"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5"/>
      <c r="AB73" s="805"/>
      <c r="AC73" s="805"/>
      <c r="AD73" s="805"/>
      <c r="AE73" s="805"/>
      <c r="AF73" s="805"/>
      <c r="AG73" s="805"/>
      <c r="AH73" s="805"/>
      <c r="AI73" s="805"/>
      <c r="AJ73" s="805"/>
      <c r="AK73" s="805"/>
      <c r="AL73" s="805"/>
      <c r="AM73" s="805"/>
      <c r="AN73" s="805"/>
      <c r="AO73" s="805"/>
      <c r="AP73" s="805"/>
      <c r="AQ73" s="805"/>
      <c r="AR73" s="805"/>
      <c r="AS73" s="805"/>
      <c r="AT73" s="805"/>
      <c r="AU73" s="805"/>
      <c r="AV73" s="805"/>
    </row>
    <row r="74" spans="5:48" ht="13.5"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5"/>
      <c r="AF74" s="805"/>
      <c r="AG74" s="805"/>
      <c r="AH74" s="805"/>
      <c r="AI74" s="805"/>
      <c r="AJ74" s="805"/>
      <c r="AK74" s="805"/>
      <c r="AL74" s="805"/>
      <c r="AM74" s="805"/>
      <c r="AN74" s="805"/>
      <c r="AO74" s="805"/>
      <c r="AP74" s="805"/>
      <c r="AQ74" s="805"/>
      <c r="AR74" s="805"/>
      <c r="AS74" s="805"/>
      <c r="AT74" s="805"/>
      <c r="AU74" s="805"/>
      <c r="AV74" s="805"/>
    </row>
    <row r="75" spans="5:48" ht="13.5"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805"/>
      <c r="AB75" s="805"/>
      <c r="AC75" s="805"/>
      <c r="AD75" s="805"/>
      <c r="AE75" s="805"/>
      <c r="AF75" s="805"/>
      <c r="AG75" s="805"/>
      <c r="AH75" s="805"/>
      <c r="AI75" s="805"/>
      <c r="AJ75" s="805"/>
      <c r="AK75" s="805"/>
      <c r="AL75" s="805"/>
      <c r="AM75" s="805"/>
      <c r="AN75" s="805"/>
      <c r="AO75" s="805"/>
      <c r="AP75" s="805"/>
      <c r="AQ75" s="805"/>
      <c r="AR75" s="805"/>
      <c r="AS75" s="805"/>
      <c r="AT75" s="805"/>
      <c r="AU75" s="805"/>
      <c r="AV75" s="805"/>
    </row>
    <row r="76" spans="5:48" ht="13.5"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5"/>
      <c r="AB76" s="805"/>
      <c r="AC76" s="805"/>
      <c r="AD76" s="805"/>
      <c r="AE76" s="805"/>
      <c r="AF76" s="805"/>
      <c r="AG76" s="805"/>
      <c r="AH76" s="805"/>
      <c r="AI76" s="805"/>
      <c r="AJ76" s="805"/>
      <c r="AK76" s="805"/>
      <c r="AL76" s="805"/>
      <c r="AM76" s="805"/>
      <c r="AN76" s="805"/>
      <c r="AO76" s="805"/>
      <c r="AP76" s="805"/>
      <c r="AQ76" s="805"/>
      <c r="AR76" s="805"/>
      <c r="AS76" s="805"/>
      <c r="AT76" s="805"/>
      <c r="AU76" s="805"/>
      <c r="AV76" s="805"/>
    </row>
    <row r="77" spans="5:48" ht="13.5"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  <c r="AA77" s="805"/>
      <c r="AB77" s="805"/>
      <c r="AC77" s="805"/>
      <c r="AD77" s="805"/>
      <c r="AE77" s="805"/>
      <c r="AF77" s="805"/>
      <c r="AG77" s="805"/>
      <c r="AH77" s="805"/>
      <c r="AI77" s="805"/>
      <c r="AJ77" s="805"/>
      <c r="AK77" s="805"/>
      <c r="AL77" s="805"/>
      <c r="AM77" s="805"/>
      <c r="AN77" s="805"/>
      <c r="AO77" s="805"/>
      <c r="AP77" s="805"/>
      <c r="AQ77" s="805"/>
      <c r="AR77" s="805"/>
      <c r="AS77" s="805"/>
      <c r="AT77" s="805"/>
      <c r="AU77" s="805"/>
      <c r="AV77" s="805"/>
    </row>
    <row r="78" spans="5:48" ht="13.5"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  <c r="AC78" s="805"/>
      <c r="AD78" s="805"/>
      <c r="AE78" s="805"/>
      <c r="AF78" s="805"/>
      <c r="AG78" s="805"/>
      <c r="AH78" s="805"/>
      <c r="AI78" s="805"/>
      <c r="AJ78" s="805"/>
      <c r="AK78" s="805"/>
      <c r="AL78" s="805"/>
      <c r="AM78" s="805"/>
      <c r="AN78" s="805"/>
      <c r="AO78" s="805"/>
      <c r="AP78" s="805"/>
      <c r="AQ78" s="805"/>
      <c r="AR78" s="805"/>
      <c r="AS78" s="805"/>
      <c r="AT78" s="805"/>
      <c r="AU78" s="805"/>
      <c r="AV78" s="805"/>
    </row>
    <row r="79" spans="5:48" ht="13.5"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5"/>
      <c r="AD79" s="805"/>
      <c r="AE79" s="805"/>
      <c r="AF79" s="805"/>
      <c r="AG79" s="805"/>
      <c r="AH79" s="805"/>
      <c r="AI79" s="805"/>
      <c r="AJ79" s="805"/>
      <c r="AK79" s="805"/>
      <c r="AL79" s="805"/>
      <c r="AM79" s="805"/>
      <c r="AN79" s="805"/>
      <c r="AO79" s="805"/>
      <c r="AP79" s="805"/>
      <c r="AQ79" s="805"/>
      <c r="AR79" s="805"/>
      <c r="AS79" s="805"/>
      <c r="AT79" s="805"/>
      <c r="AU79" s="805"/>
      <c r="AV79" s="805"/>
    </row>
    <row r="80" spans="5:48" ht="13.5"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  <c r="AC80" s="805"/>
      <c r="AD80" s="805"/>
      <c r="AE80" s="805"/>
      <c r="AF80" s="805"/>
      <c r="AG80" s="805"/>
      <c r="AH80" s="805"/>
      <c r="AI80" s="805"/>
      <c r="AJ80" s="805"/>
      <c r="AK80" s="805"/>
      <c r="AL80" s="805"/>
      <c r="AM80" s="805"/>
      <c r="AN80" s="805"/>
      <c r="AO80" s="805"/>
      <c r="AP80" s="805"/>
      <c r="AQ80" s="805"/>
      <c r="AR80" s="805"/>
      <c r="AS80" s="805"/>
      <c r="AT80" s="805"/>
      <c r="AU80" s="805"/>
      <c r="AV80" s="805"/>
    </row>
    <row r="81" spans="5:48" ht="13.5"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  <c r="AA81" s="805"/>
      <c r="AB81" s="805"/>
      <c r="AC81" s="805"/>
      <c r="AD81" s="805"/>
      <c r="AE81" s="805"/>
      <c r="AF81" s="805"/>
      <c r="AG81" s="805"/>
      <c r="AH81" s="805"/>
      <c r="AI81" s="805"/>
      <c r="AJ81" s="805"/>
      <c r="AK81" s="805"/>
      <c r="AL81" s="805"/>
      <c r="AM81" s="805"/>
      <c r="AN81" s="805"/>
      <c r="AO81" s="805"/>
      <c r="AP81" s="805"/>
      <c r="AQ81" s="805"/>
      <c r="AR81" s="805"/>
      <c r="AS81" s="805"/>
      <c r="AT81" s="805"/>
      <c r="AU81" s="805"/>
      <c r="AV81" s="805"/>
    </row>
    <row r="82" spans="5:48" ht="13.5"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5"/>
      <c r="AB82" s="805"/>
      <c r="AC82" s="805"/>
      <c r="AD82" s="805"/>
      <c r="AE82" s="805"/>
      <c r="AF82" s="805"/>
      <c r="AG82" s="805"/>
      <c r="AH82" s="805"/>
      <c r="AI82" s="805"/>
      <c r="AJ82" s="805"/>
      <c r="AK82" s="805"/>
      <c r="AL82" s="805"/>
      <c r="AM82" s="805"/>
      <c r="AN82" s="805"/>
      <c r="AO82" s="805"/>
      <c r="AP82" s="805"/>
      <c r="AQ82" s="805"/>
      <c r="AR82" s="805"/>
      <c r="AS82" s="805"/>
      <c r="AT82" s="805"/>
      <c r="AU82" s="805"/>
      <c r="AV82" s="805"/>
    </row>
    <row r="83" spans="5:48" ht="13.5"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5"/>
      <c r="AC83" s="805"/>
      <c r="AD83" s="805"/>
      <c r="AE83" s="805"/>
      <c r="AF83" s="805"/>
      <c r="AG83" s="805"/>
      <c r="AH83" s="805"/>
      <c r="AI83" s="805"/>
      <c r="AJ83" s="805"/>
      <c r="AK83" s="805"/>
      <c r="AL83" s="805"/>
      <c r="AM83" s="805"/>
      <c r="AN83" s="805"/>
      <c r="AO83" s="805"/>
      <c r="AP83" s="805"/>
      <c r="AQ83" s="805"/>
      <c r="AR83" s="805"/>
      <c r="AS83" s="805"/>
      <c r="AT83" s="805"/>
      <c r="AU83" s="805"/>
      <c r="AV83" s="805"/>
    </row>
    <row r="84" spans="5:48" ht="13.5"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  <c r="AC84" s="805"/>
      <c r="AD84" s="805"/>
      <c r="AE84" s="805"/>
      <c r="AF84" s="805"/>
      <c r="AG84" s="805"/>
      <c r="AH84" s="805"/>
      <c r="AI84" s="805"/>
      <c r="AJ84" s="805"/>
      <c r="AK84" s="805"/>
      <c r="AL84" s="805"/>
      <c r="AM84" s="805"/>
      <c r="AN84" s="805"/>
      <c r="AO84" s="805"/>
      <c r="AP84" s="805"/>
      <c r="AQ84" s="805"/>
      <c r="AR84" s="805"/>
      <c r="AS84" s="805"/>
      <c r="AT84" s="805"/>
      <c r="AU84" s="805"/>
      <c r="AV84" s="805"/>
    </row>
    <row r="85" spans="5:48" ht="13.5"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  <c r="AC85" s="805"/>
      <c r="AD85" s="805"/>
      <c r="AE85" s="805"/>
      <c r="AF85" s="805"/>
      <c r="AG85" s="805"/>
      <c r="AH85" s="805"/>
      <c r="AI85" s="805"/>
      <c r="AJ85" s="805"/>
      <c r="AK85" s="805"/>
      <c r="AL85" s="805"/>
      <c r="AM85" s="805"/>
      <c r="AN85" s="805"/>
      <c r="AO85" s="805"/>
      <c r="AP85" s="805"/>
      <c r="AQ85" s="805"/>
      <c r="AR85" s="805"/>
      <c r="AS85" s="805"/>
      <c r="AT85" s="805"/>
      <c r="AU85" s="805"/>
      <c r="AV85" s="805"/>
    </row>
    <row r="86" spans="5:48" ht="13.5"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805"/>
      <c r="AA86" s="805"/>
      <c r="AB86" s="805"/>
      <c r="AC86" s="805"/>
      <c r="AD86" s="805"/>
      <c r="AE86" s="805"/>
      <c r="AF86" s="805"/>
      <c r="AG86" s="805"/>
      <c r="AH86" s="805"/>
      <c r="AI86" s="805"/>
      <c r="AJ86" s="805"/>
      <c r="AK86" s="805"/>
      <c r="AL86" s="805"/>
      <c r="AM86" s="805"/>
      <c r="AN86" s="805"/>
      <c r="AO86" s="805"/>
      <c r="AP86" s="805"/>
      <c r="AQ86" s="805"/>
      <c r="AR86" s="805"/>
      <c r="AS86" s="805"/>
      <c r="AT86" s="805"/>
      <c r="AU86" s="805"/>
      <c r="AV86" s="805"/>
    </row>
    <row r="87" spans="5:48" ht="13.5"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  <c r="AC87" s="805"/>
      <c r="AD87" s="805"/>
      <c r="AE87" s="805"/>
      <c r="AF87" s="805"/>
      <c r="AG87" s="805"/>
      <c r="AH87" s="805"/>
      <c r="AI87" s="805"/>
      <c r="AJ87" s="805"/>
      <c r="AK87" s="805"/>
      <c r="AL87" s="805"/>
      <c r="AM87" s="805"/>
      <c r="AN87" s="805"/>
      <c r="AO87" s="805"/>
      <c r="AP87" s="805"/>
      <c r="AQ87" s="805"/>
      <c r="AR87" s="805"/>
      <c r="AS87" s="805"/>
      <c r="AT87" s="805"/>
      <c r="AU87" s="805"/>
      <c r="AV87" s="805"/>
    </row>
    <row r="88" spans="5:48" ht="13.5"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5"/>
      <c r="AB88" s="805"/>
      <c r="AC88" s="805"/>
      <c r="AD88" s="805"/>
      <c r="AE88" s="805"/>
      <c r="AF88" s="805"/>
      <c r="AG88" s="805"/>
      <c r="AH88" s="805"/>
      <c r="AI88" s="805"/>
      <c r="AJ88" s="805"/>
      <c r="AK88" s="805"/>
      <c r="AL88" s="805"/>
      <c r="AM88" s="805"/>
      <c r="AN88" s="805"/>
      <c r="AO88" s="805"/>
      <c r="AP88" s="805"/>
      <c r="AQ88" s="805"/>
      <c r="AR88" s="805"/>
      <c r="AS88" s="805"/>
      <c r="AT88" s="805"/>
      <c r="AU88" s="805"/>
      <c r="AV88" s="805"/>
    </row>
    <row r="89" spans="5:48" ht="13.5"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  <c r="AC89" s="805"/>
      <c r="AD89" s="805"/>
      <c r="AE89" s="805"/>
      <c r="AF89" s="805"/>
      <c r="AG89" s="805"/>
      <c r="AH89" s="805"/>
      <c r="AI89" s="805"/>
      <c r="AJ89" s="805"/>
      <c r="AK89" s="805"/>
      <c r="AL89" s="805"/>
      <c r="AM89" s="805"/>
      <c r="AN89" s="805"/>
      <c r="AO89" s="805"/>
      <c r="AP89" s="805"/>
      <c r="AQ89" s="805"/>
      <c r="AR89" s="805"/>
      <c r="AS89" s="805"/>
      <c r="AT89" s="805"/>
      <c r="AU89" s="805"/>
      <c r="AV89" s="805"/>
    </row>
    <row r="90" spans="5:48" ht="13.5"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805"/>
      <c r="AD90" s="805"/>
      <c r="AE90" s="805"/>
      <c r="AF90" s="805"/>
      <c r="AG90" s="805"/>
      <c r="AH90" s="805"/>
      <c r="AI90" s="805"/>
      <c r="AJ90" s="805"/>
      <c r="AK90" s="805"/>
      <c r="AL90" s="805"/>
      <c r="AM90" s="805"/>
      <c r="AN90" s="805"/>
      <c r="AO90" s="805"/>
      <c r="AP90" s="805"/>
      <c r="AQ90" s="805"/>
      <c r="AR90" s="805"/>
      <c r="AS90" s="805"/>
      <c r="AT90" s="805"/>
      <c r="AU90" s="805"/>
      <c r="AV90" s="805"/>
    </row>
    <row r="91" spans="5:48" ht="13.5"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5"/>
      <c r="AD91" s="805"/>
      <c r="AE91" s="805"/>
      <c r="AF91" s="805"/>
      <c r="AG91" s="805"/>
      <c r="AH91" s="805"/>
      <c r="AI91" s="805"/>
      <c r="AJ91" s="805"/>
      <c r="AK91" s="805"/>
      <c r="AL91" s="805"/>
      <c r="AM91" s="805"/>
      <c r="AN91" s="805"/>
      <c r="AO91" s="805"/>
      <c r="AP91" s="805"/>
      <c r="AQ91" s="805"/>
      <c r="AR91" s="805"/>
      <c r="AS91" s="805"/>
      <c r="AT91" s="805"/>
      <c r="AU91" s="805"/>
      <c r="AV91" s="805"/>
    </row>
    <row r="92" spans="5:48" ht="13.5"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5"/>
      <c r="AK92" s="805"/>
      <c r="AL92" s="805"/>
      <c r="AM92" s="805"/>
      <c r="AN92" s="805"/>
      <c r="AO92" s="805"/>
      <c r="AP92" s="805"/>
      <c r="AQ92" s="805"/>
      <c r="AR92" s="805"/>
      <c r="AS92" s="805"/>
      <c r="AT92" s="805"/>
      <c r="AU92" s="805"/>
      <c r="AV92" s="805"/>
    </row>
    <row r="93" spans="5:48" ht="13.5"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  <c r="AC93" s="805"/>
      <c r="AD93" s="805"/>
      <c r="AE93" s="805"/>
      <c r="AF93" s="805"/>
      <c r="AG93" s="805"/>
      <c r="AH93" s="805"/>
      <c r="AI93" s="805"/>
      <c r="AJ93" s="805"/>
      <c r="AK93" s="805"/>
      <c r="AL93" s="805"/>
      <c r="AM93" s="805"/>
      <c r="AN93" s="805"/>
      <c r="AO93" s="805"/>
      <c r="AP93" s="805"/>
      <c r="AQ93" s="805"/>
      <c r="AR93" s="805"/>
      <c r="AS93" s="805"/>
      <c r="AT93" s="805"/>
      <c r="AU93" s="805"/>
      <c r="AV93" s="805"/>
    </row>
    <row r="94" spans="5:48" ht="13.5"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5"/>
      <c r="AD94" s="805"/>
      <c r="AE94" s="805"/>
      <c r="AF94" s="805"/>
      <c r="AG94" s="805"/>
      <c r="AH94" s="805"/>
      <c r="AI94" s="805"/>
      <c r="AJ94" s="805"/>
      <c r="AK94" s="805"/>
      <c r="AL94" s="805"/>
      <c r="AM94" s="805"/>
      <c r="AN94" s="805"/>
      <c r="AO94" s="805"/>
      <c r="AP94" s="805"/>
      <c r="AQ94" s="805"/>
      <c r="AR94" s="805"/>
      <c r="AS94" s="805"/>
      <c r="AT94" s="805"/>
      <c r="AU94" s="805"/>
      <c r="AV94" s="805"/>
    </row>
    <row r="95" spans="5:48" ht="13.5">
      <c r="E95" s="805"/>
      <c r="F95" s="805"/>
      <c r="G95" s="805"/>
      <c r="H95" s="805"/>
      <c r="I95" s="805"/>
      <c r="J95" s="805"/>
      <c r="K95" s="805"/>
      <c r="L95" s="805"/>
      <c r="M95" s="805"/>
      <c r="N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5"/>
      <c r="AB95" s="805"/>
      <c r="AC95" s="805"/>
      <c r="AD95" s="805"/>
      <c r="AE95" s="805"/>
      <c r="AF95" s="805"/>
      <c r="AG95" s="805"/>
      <c r="AH95" s="805"/>
      <c r="AI95" s="805"/>
      <c r="AJ95" s="805"/>
      <c r="AK95" s="805"/>
      <c r="AL95" s="805"/>
      <c r="AM95" s="805"/>
      <c r="AN95" s="805"/>
      <c r="AO95" s="805"/>
      <c r="AP95" s="805"/>
      <c r="AQ95" s="805"/>
      <c r="AR95" s="805"/>
      <c r="AS95" s="805"/>
      <c r="AT95" s="805"/>
      <c r="AU95" s="805"/>
      <c r="AV95" s="805"/>
    </row>
    <row r="96" spans="5:48" ht="13.5"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  <c r="AJ96" s="805"/>
      <c r="AK96" s="805"/>
      <c r="AL96" s="805"/>
      <c r="AM96" s="805"/>
      <c r="AN96" s="805"/>
      <c r="AO96" s="805"/>
      <c r="AP96" s="805"/>
      <c r="AQ96" s="805"/>
      <c r="AR96" s="805"/>
      <c r="AS96" s="805"/>
      <c r="AT96" s="805"/>
      <c r="AU96" s="805"/>
      <c r="AV96" s="805"/>
    </row>
    <row r="97" spans="5:48" ht="13.5"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805"/>
      <c r="AC97" s="805"/>
      <c r="AD97" s="805"/>
      <c r="AE97" s="805"/>
      <c r="AF97" s="805"/>
      <c r="AG97" s="805"/>
      <c r="AH97" s="805"/>
      <c r="AI97" s="805"/>
      <c r="AJ97" s="805"/>
      <c r="AK97" s="805"/>
      <c r="AL97" s="805"/>
      <c r="AM97" s="805"/>
      <c r="AN97" s="805"/>
      <c r="AO97" s="805"/>
      <c r="AP97" s="805"/>
      <c r="AQ97" s="805"/>
      <c r="AR97" s="805"/>
      <c r="AS97" s="805"/>
      <c r="AT97" s="805"/>
      <c r="AU97" s="805"/>
      <c r="AV97" s="805"/>
    </row>
    <row r="98" spans="5:48" ht="13.5">
      <c r="E98" s="805"/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805"/>
      <c r="AA98" s="805"/>
      <c r="AB98" s="805"/>
      <c r="AC98" s="805"/>
      <c r="AD98" s="805"/>
      <c r="AE98" s="805"/>
      <c r="AF98" s="805"/>
      <c r="AG98" s="805"/>
      <c r="AH98" s="805"/>
      <c r="AI98" s="805"/>
      <c r="AJ98" s="805"/>
      <c r="AK98" s="805"/>
      <c r="AL98" s="805"/>
      <c r="AM98" s="805"/>
      <c r="AN98" s="805"/>
      <c r="AO98" s="805"/>
      <c r="AP98" s="805"/>
      <c r="AQ98" s="805"/>
      <c r="AR98" s="805"/>
      <c r="AS98" s="805"/>
      <c r="AT98" s="805"/>
      <c r="AU98" s="805"/>
      <c r="AV98" s="805"/>
    </row>
    <row r="99" spans="5:48" ht="13.5">
      <c r="E99" s="805"/>
      <c r="F99" s="805"/>
      <c r="G99" s="805"/>
      <c r="H99" s="805"/>
      <c r="I99" s="805"/>
      <c r="J99" s="805"/>
      <c r="K99" s="805"/>
      <c r="L99" s="805"/>
      <c r="M99" s="805"/>
      <c r="N99" s="805"/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805"/>
      <c r="AA99" s="805"/>
      <c r="AB99" s="805"/>
      <c r="AC99" s="805"/>
      <c r="AD99" s="805"/>
      <c r="AE99" s="805"/>
      <c r="AF99" s="805"/>
      <c r="AG99" s="805"/>
      <c r="AH99" s="805"/>
      <c r="AI99" s="805"/>
      <c r="AJ99" s="805"/>
      <c r="AK99" s="805"/>
      <c r="AL99" s="805"/>
      <c r="AM99" s="805"/>
      <c r="AN99" s="805"/>
      <c r="AO99" s="805"/>
      <c r="AP99" s="805"/>
      <c r="AQ99" s="805"/>
      <c r="AR99" s="805"/>
      <c r="AS99" s="805"/>
      <c r="AT99" s="805"/>
      <c r="AU99" s="805"/>
      <c r="AV99" s="805"/>
    </row>
    <row r="100" spans="5:48" ht="13.5"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5"/>
      <c r="AA100" s="805"/>
      <c r="AB100" s="805"/>
      <c r="AC100" s="805"/>
      <c r="AD100" s="805"/>
      <c r="AE100" s="805"/>
      <c r="AF100" s="805"/>
      <c r="AG100" s="805"/>
      <c r="AH100" s="805"/>
      <c r="AI100" s="805"/>
      <c r="AJ100" s="805"/>
      <c r="AK100" s="805"/>
      <c r="AL100" s="805"/>
      <c r="AM100" s="805"/>
      <c r="AN100" s="805"/>
      <c r="AO100" s="805"/>
      <c r="AP100" s="805"/>
      <c r="AQ100" s="805"/>
      <c r="AR100" s="805"/>
      <c r="AS100" s="805"/>
      <c r="AT100" s="805"/>
      <c r="AU100" s="805"/>
      <c r="AV100" s="805"/>
    </row>
    <row r="101" spans="5:48" ht="13.5"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805"/>
      <c r="AA101" s="805"/>
      <c r="AB101" s="805"/>
      <c r="AC101" s="805"/>
      <c r="AD101" s="805"/>
      <c r="AE101" s="805"/>
      <c r="AF101" s="805"/>
      <c r="AG101" s="805"/>
      <c r="AH101" s="805"/>
      <c r="AI101" s="805"/>
      <c r="AJ101" s="805"/>
      <c r="AK101" s="805"/>
      <c r="AL101" s="805"/>
      <c r="AM101" s="805"/>
      <c r="AN101" s="805"/>
      <c r="AO101" s="805"/>
      <c r="AP101" s="805"/>
      <c r="AQ101" s="805"/>
      <c r="AR101" s="805"/>
      <c r="AS101" s="805"/>
      <c r="AT101" s="805"/>
      <c r="AU101" s="805"/>
      <c r="AV101" s="805"/>
    </row>
    <row r="102" spans="5:48" ht="13.5">
      <c r="E102" s="805"/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5"/>
      <c r="AA102" s="805"/>
      <c r="AB102" s="805"/>
      <c r="AC102" s="805"/>
      <c r="AD102" s="805"/>
      <c r="AE102" s="805"/>
      <c r="AF102" s="805"/>
      <c r="AG102" s="805"/>
      <c r="AH102" s="805"/>
      <c r="AI102" s="805"/>
      <c r="AJ102" s="805"/>
      <c r="AK102" s="805"/>
      <c r="AL102" s="805"/>
      <c r="AM102" s="805"/>
      <c r="AN102" s="805"/>
      <c r="AO102" s="805"/>
      <c r="AP102" s="805"/>
      <c r="AQ102" s="805"/>
      <c r="AR102" s="805"/>
      <c r="AS102" s="805"/>
      <c r="AT102" s="805"/>
      <c r="AU102" s="805"/>
      <c r="AV102" s="805"/>
    </row>
    <row r="103" spans="5:48" ht="13.5">
      <c r="E103" s="805"/>
      <c r="F103" s="805"/>
      <c r="G103" s="805"/>
      <c r="H103" s="805"/>
      <c r="I103" s="805"/>
      <c r="J103" s="805"/>
      <c r="K103" s="805"/>
      <c r="L103" s="805"/>
      <c r="M103" s="805"/>
      <c r="N103" s="805"/>
      <c r="O103" s="805"/>
      <c r="P103" s="805"/>
      <c r="Q103" s="805"/>
      <c r="R103" s="805"/>
      <c r="S103" s="805"/>
      <c r="T103" s="805"/>
      <c r="U103" s="805"/>
      <c r="V103" s="805"/>
      <c r="W103" s="805"/>
      <c r="X103" s="805"/>
      <c r="Y103" s="805"/>
      <c r="Z103" s="805"/>
      <c r="AA103" s="805"/>
      <c r="AB103" s="805"/>
      <c r="AC103" s="805"/>
      <c r="AD103" s="805"/>
      <c r="AE103" s="805"/>
      <c r="AF103" s="805"/>
      <c r="AG103" s="805"/>
      <c r="AH103" s="805"/>
      <c r="AI103" s="805"/>
      <c r="AJ103" s="805"/>
      <c r="AK103" s="805"/>
      <c r="AL103" s="805"/>
      <c r="AM103" s="805"/>
      <c r="AN103" s="805"/>
      <c r="AO103" s="805"/>
      <c r="AP103" s="805"/>
      <c r="AQ103" s="805"/>
      <c r="AR103" s="805"/>
      <c r="AS103" s="805"/>
      <c r="AT103" s="805"/>
      <c r="AU103" s="805"/>
      <c r="AV103" s="805"/>
    </row>
    <row r="104" spans="5:48" ht="13.5">
      <c r="E104" s="805"/>
      <c r="F104" s="805"/>
      <c r="G104" s="805"/>
      <c r="H104" s="805"/>
      <c r="I104" s="805"/>
      <c r="J104" s="805"/>
      <c r="K104" s="805"/>
      <c r="L104" s="805"/>
      <c r="M104" s="805"/>
      <c r="N104" s="805"/>
      <c r="O104" s="805"/>
      <c r="P104" s="805"/>
      <c r="Q104" s="805"/>
      <c r="R104" s="805"/>
      <c r="S104" s="805"/>
      <c r="T104" s="805"/>
      <c r="U104" s="805"/>
      <c r="V104" s="805"/>
      <c r="W104" s="805"/>
      <c r="X104" s="805"/>
      <c r="Y104" s="805"/>
      <c r="Z104" s="805"/>
      <c r="AA104" s="805"/>
      <c r="AB104" s="805"/>
      <c r="AC104" s="805"/>
      <c r="AD104" s="805"/>
      <c r="AE104" s="805"/>
      <c r="AF104" s="805"/>
      <c r="AG104" s="805"/>
      <c r="AH104" s="805"/>
      <c r="AI104" s="805"/>
      <c r="AJ104" s="805"/>
      <c r="AK104" s="805"/>
      <c r="AL104" s="805"/>
      <c r="AM104" s="805"/>
      <c r="AN104" s="805"/>
      <c r="AO104" s="805"/>
      <c r="AP104" s="805"/>
      <c r="AQ104" s="805"/>
      <c r="AR104" s="805"/>
      <c r="AS104" s="805"/>
      <c r="AT104" s="805"/>
      <c r="AU104" s="805"/>
      <c r="AV104" s="805"/>
    </row>
    <row r="105" spans="5:48" ht="13.5">
      <c r="E105" s="805"/>
      <c r="F105" s="805"/>
      <c r="G105" s="805"/>
      <c r="H105" s="805"/>
      <c r="I105" s="805"/>
      <c r="J105" s="805"/>
      <c r="K105" s="805"/>
      <c r="L105" s="805"/>
      <c r="M105" s="805"/>
      <c r="N105" s="805"/>
      <c r="O105" s="805"/>
      <c r="P105" s="805"/>
      <c r="Q105" s="805"/>
      <c r="R105" s="805"/>
      <c r="S105" s="805"/>
      <c r="T105" s="805"/>
      <c r="U105" s="805"/>
      <c r="V105" s="805"/>
      <c r="W105" s="805"/>
      <c r="X105" s="805"/>
      <c r="Y105" s="805"/>
      <c r="Z105" s="805"/>
      <c r="AA105" s="805"/>
      <c r="AB105" s="805"/>
      <c r="AC105" s="805"/>
      <c r="AD105" s="805"/>
      <c r="AE105" s="805"/>
      <c r="AF105" s="805"/>
      <c r="AG105" s="805"/>
      <c r="AH105" s="805"/>
      <c r="AI105" s="805"/>
      <c r="AJ105" s="805"/>
      <c r="AK105" s="805"/>
      <c r="AL105" s="805"/>
      <c r="AM105" s="805"/>
      <c r="AN105" s="805"/>
      <c r="AO105" s="805"/>
      <c r="AP105" s="805"/>
      <c r="AQ105" s="805"/>
      <c r="AR105" s="805"/>
      <c r="AS105" s="805"/>
      <c r="AT105" s="805"/>
      <c r="AU105" s="805"/>
      <c r="AV105" s="805"/>
    </row>
    <row r="106" spans="5:48" ht="13.5">
      <c r="E106" s="805"/>
      <c r="F106" s="805"/>
      <c r="G106" s="805"/>
      <c r="H106" s="805"/>
      <c r="I106" s="805"/>
      <c r="J106" s="805"/>
      <c r="K106" s="805"/>
      <c r="L106" s="805"/>
      <c r="M106" s="805"/>
      <c r="N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805"/>
      <c r="AA106" s="805"/>
      <c r="AB106" s="805"/>
      <c r="AC106" s="805"/>
      <c r="AD106" s="805"/>
      <c r="AE106" s="805"/>
      <c r="AF106" s="805"/>
      <c r="AG106" s="805"/>
      <c r="AH106" s="805"/>
      <c r="AI106" s="805"/>
      <c r="AJ106" s="805"/>
      <c r="AK106" s="805"/>
      <c r="AL106" s="805"/>
      <c r="AM106" s="805"/>
      <c r="AN106" s="805"/>
      <c r="AO106" s="805"/>
      <c r="AP106" s="805"/>
      <c r="AQ106" s="805"/>
      <c r="AR106" s="805"/>
      <c r="AS106" s="805"/>
      <c r="AT106" s="805"/>
      <c r="AU106" s="805"/>
      <c r="AV106" s="805"/>
    </row>
    <row r="107" spans="5:48" ht="13.5">
      <c r="E107" s="805"/>
      <c r="F107" s="805"/>
      <c r="G107" s="805"/>
      <c r="H107" s="805"/>
      <c r="I107" s="805"/>
      <c r="J107" s="805"/>
      <c r="K107" s="805"/>
      <c r="L107" s="805"/>
      <c r="M107" s="805"/>
      <c r="N107" s="805"/>
      <c r="O107" s="805"/>
      <c r="P107" s="805"/>
      <c r="Q107" s="805"/>
      <c r="R107" s="805"/>
      <c r="S107" s="805"/>
      <c r="T107" s="805"/>
      <c r="U107" s="805"/>
      <c r="V107" s="805"/>
      <c r="W107" s="805"/>
      <c r="X107" s="805"/>
      <c r="Y107" s="805"/>
      <c r="Z107" s="805"/>
      <c r="AA107" s="805"/>
      <c r="AB107" s="805"/>
      <c r="AC107" s="805"/>
      <c r="AD107" s="805"/>
      <c r="AE107" s="805"/>
      <c r="AF107" s="805"/>
      <c r="AG107" s="805"/>
      <c r="AH107" s="805"/>
      <c r="AI107" s="805"/>
      <c r="AJ107" s="805"/>
      <c r="AK107" s="805"/>
      <c r="AL107" s="805"/>
      <c r="AM107" s="805"/>
      <c r="AN107" s="805"/>
      <c r="AO107" s="805"/>
      <c r="AP107" s="805"/>
      <c r="AQ107" s="805"/>
      <c r="AR107" s="805"/>
      <c r="AS107" s="805"/>
      <c r="AT107" s="805"/>
      <c r="AU107" s="805"/>
      <c r="AV107" s="805"/>
    </row>
    <row r="108" spans="5:48" ht="13.5"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  <c r="AC108" s="805"/>
      <c r="AD108" s="805"/>
      <c r="AE108" s="805"/>
      <c r="AF108" s="805"/>
      <c r="AG108" s="805"/>
      <c r="AH108" s="805"/>
      <c r="AI108" s="805"/>
      <c r="AJ108" s="805"/>
      <c r="AK108" s="805"/>
      <c r="AL108" s="805"/>
      <c r="AM108" s="805"/>
      <c r="AN108" s="805"/>
      <c r="AO108" s="805"/>
      <c r="AP108" s="805"/>
      <c r="AQ108" s="805"/>
      <c r="AR108" s="805"/>
      <c r="AS108" s="805"/>
      <c r="AT108" s="805"/>
      <c r="AU108" s="805"/>
      <c r="AV108" s="805"/>
    </row>
    <row r="109" spans="5:48" ht="13.5">
      <c r="E109" s="805"/>
      <c r="F109" s="805"/>
      <c r="G109" s="805"/>
      <c r="H109" s="805"/>
      <c r="I109" s="805"/>
      <c r="J109" s="805"/>
      <c r="K109" s="805"/>
      <c r="L109" s="805"/>
      <c r="M109" s="805"/>
      <c r="N109" s="805"/>
      <c r="O109" s="805"/>
      <c r="P109" s="805"/>
      <c r="Q109" s="805"/>
      <c r="R109" s="805"/>
      <c r="S109" s="805"/>
      <c r="T109" s="805"/>
      <c r="U109" s="805"/>
      <c r="V109" s="805"/>
      <c r="W109" s="805"/>
      <c r="X109" s="805"/>
      <c r="Y109" s="805"/>
      <c r="Z109" s="805"/>
      <c r="AA109" s="805"/>
      <c r="AB109" s="805"/>
      <c r="AC109" s="805"/>
      <c r="AD109" s="805"/>
      <c r="AE109" s="805"/>
      <c r="AF109" s="805"/>
      <c r="AG109" s="805"/>
      <c r="AH109" s="805"/>
      <c r="AI109" s="805"/>
      <c r="AJ109" s="805"/>
      <c r="AK109" s="805"/>
      <c r="AL109" s="805"/>
      <c r="AM109" s="805"/>
      <c r="AN109" s="805"/>
      <c r="AO109" s="805"/>
      <c r="AP109" s="805"/>
      <c r="AQ109" s="805"/>
      <c r="AR109" s="805"/>
      <c r="AS109" s="805"/>
      <c r="AT109" s="805"/>
      <c r="AU109" s="805"/>
      <c r="AV109" s="805"/>
    </row>
    <row r="110" spans="5:48" ht="13.5">
      <c r="E110" s="805"/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805"/>
      <c r="AA110" s="805"/>
      <c r="AB110" s="805"/>
      <c r="AC110" s="805"/>
      <c r="AD110" s="805"/>
      <c r="AE110" s="805"/>
      <c r="AF110" s="805"/>
      <c r="AG110" s="805"/>
      <c r="AH110" s="805"/>
      <c r="AI110" s="805"/>
      <c r="AJ110" s="805"/>
      <c r="AK110" s="805"/>
      <c r="AL110" s="805"/>
      <c r="AM110" s="805"/>
      <c r="AN110" s="805"/>
      <c r="AO110" s="805"/>
      <c r="AP110" s="805"/>
      <c r="AQ110" s="805"/>
      <c r="AR110" s="805"/>
      <c r="AS110" s="805"/>
      <c r="AT110" s="805"/>
      <c r="AU110" s="805"/>
      <c r="AV110" s="805"/>
    </row>
    <row r="111" spans="5:48" ht="13.5">
      <c r="E111" s="805"/>
      <c r="F111" s="805"/>
      <c r="G111" s="805"/>
      <c r="H111" s="805"/>
      <c r="I111" s="805"/>
      <c r="J111" s="805"/>
      <c r="K111" s="805"/>
      <c r="L111" s="805"/>
      <c r="M111" s="805"/>
      <c r="N111" s="805"/>
      <c r="O111" s="805"/>
      <c r="P111" s="805"/>
      <c r="Q111" s="805"/>
      <c r="R111" s="805"/>
      <c r="S111" s="805"/>
      <c r="T111" s="805"/>
      <c r="U111" s="805"/>
      <c r="V111" s="805"/>
      <c r="W111" s="805"/>
      <c r="X111" s="805"/>
      <c r="Y111" s="805"/>
      <c r="Z111" s="805"/>
      <c r="AA111" s="805"/>
      <c r="AB111" s="805"/>
      <c r="AC111" s="805"/>
      <c r="AD111" s="805"/>
      <c r="AE111" s="805"/>
      <c r="AF111" s="805"/>
      <c r="AG111" s="805"/>
      <c r="AH111" s="805"/>
      <c r="AI111" s="805"/>
      <c r="AJ111" s="805"/>
      <c r="AK111" s="805"/>
      <c r="AL111" s="805"/>
      <c r="AM111" s="805"/>
      <c r="AN111" s="805"/>
      <c r="AO111" s="805"/>
      <c r="AP111" s="805"/>
      <c r="AQ111" s="805"/>
      <c r="AR111" s="805"/>
      <c r="AS111" s="805"/>
      <c r="AT111" s="805"/>
      <c r="AU111" s="805"/>
      <c r="AV111" s="805"/>
    </row>
    <row r="112" spans="5:48" ht="13.5">
      <c r="E112" s="805"/>
      <c r="F112" s="805"/>
      <c r="G112" s="805"/>
      <c r="H112" s="805"/>
      <c r="I112" s="805"/>
      <c r="J112" s="805"/>
      <c r="K112" s="805"/>
      <c r="L112" s="805"/>
      <c r="M112" s="805"/>
      <c r="N112" s="805"/>
      <c r="O112" s="805"/>
      <c r="P112" s="805"/>
      <c r="Q112" s="805"/>
      <c r="R112" s="805"/>
      <c r="S112" s="805"/>
      <c r="T112" s="805"/>
      <c r="U112" s="805"/>
      <c r="V112" s="805"/>
      <c r="W112" s="805"/>
      <c r="X112" s="805"/>
      <c r="Y112" s="805"/>
      <c r="Z112" s="805"/>
      <c r="AA112" s="805"/>
      <c r="AB112" s="805"/>
      <c r="AC112" s="805"/>
      <c r="AD112" s="805"/>
      <c r="AE112" s="805"/>
      <c r="AF112" s="805"/>
      <c r="AG112" s="805"/>
      <c r="AH112" s="805"/>
      <c r="AI112" s="805"/>
      <c r="AJ112" s="805"/>
      <c r="AK112" s="805"/>
      <c r="AL112" s="805"/>
      <c r="AM112" s="805"/>
      <c r="AN112" s="805"/>
      <c r="AO112" s="805"/>
      <c r="AP112" s="805"/>
      <c r="AQ112" s="805"/>
      <c r="AR112" s="805"/>
      <c r="AS112" s="805"/>
      <c r="AT112" s="805"/>
      <c r="AU112" s="805"/>
      <c r="AV112" s="805"/>
    </row>
    <row r="113" spans="5:48" ht="13.5">
      <c r="E113" s="805"/>
      <c r="F113" s="805"/>
      <c r="G113" s="805"/>
      <c r="H113" s="805"/>
      <c r="I113" s="805"/>
      <c r="J113" s="805"/>
      <c r="K113" s="805"/>
      <c r="L113" s="805"/>
      <c r="M113" s="805"/>
      <c r="N113" s="805"/>
      <c r="O113" s="805"/>
      <c r="P113" s="805"/>
      <c r="Q113" s="805"/>
      <c r="R113" s="805"/>
      <c r="S113" s="805"/>
      <c r="T113" s="805"/>
      <c r="U113" s="805"/>
      <c r="V113" s="805"/>
      <c r="W113" s="805"/>
      <c r="X113" s="805"/>
      <c r="Y113" s="805"/>
      <c r="Z113" s="805"/>
      <c r="AA113" s="805"/>
      <c r="AB113" s="805"/>
      <c r="AC113" s="805"/>
      <c r="AD113" s="805"/>
      <c r="AE113" s="805"/>
      <c r="AF113" s="805"/>
      <c r="AG113" s="805"/>
      <c r="AH113" s="805"/>
      <c r="AI113" s="805"/>
      <c r="AJ113" s="805"/>
      <c r="AK113" s="805"/>
      <c r="AL113" s="805"/>
      <c r="AM113" s="805"/>
      <c r="AN113" s="805"/>
      <c r="AO113" s="805"/>
      <c r="AP113" s="805"/>
      <c r="AQ113" s="805"/>
      <c r="AR113" s="805"/>
      <c r="AS113" s="805"/>
      <c r="AT113" s="805"/>
      <c r="AU113" s="805"/>
      <c r="AV113" s="805"/>
    </row>
    <row r="114" spans="5:48" ht="13.5">
      <c r="E114" s="805"/>
      <c r="F114" s="805"/>
      <c r="G114" s="805"/>
      <c r="H114" s="805"/>
      <c r="I114" s="805"/>
      <c r="J114" s="805"/>
      <c r="K114" s="805"/>
      <c r="L114" s="805"/>
      <c r="M114" s="805"/>
      <c r="N114" s="805"/>
      <c r="O114" s="805"/>
      <c r="P114" s="805"/>
      <c r="Q114" s="805"/>
      <c r="R114" s="805"/>
      <c r="S114" s="805"/>
      <c r="T114" s="805"/>
      <c r="U114" s="805"/>
      <c r="V114" s="805"/>
      <c r="W114" s="805"/>
      <c r="X114" s="805"/>
      <c r="Y114" s="805"/>
      <c r="Z114" s="805"/>
      <c r="AA114" s="805"/>
      <c r="AB114" s="805"/>
      <c r="AC114" s="805"/>
      <c r="AD114" s="805"/>
      <c r="AE114" s="805"/>
      <c r="AF114" s="805"/>
      <c r="AG114" s="805"/>
      <c r="AH114" s="805"/>
      <c r="AI114" s="805"/>
      <c r="AJ114" s="805"/>
      <c r="AK114" s="805"/>
      <c r="AL114" s="805"/>
      <c r="AM114" s="805"/>
      <c r="AN114" s="805"/>
      <c r="AO114" s="805"/>
      <c r="AP114" s="805"/>
      <c r="AQ114" s="805"/>
      <c r="AR114" s="805"/>
      <c r="AS114" s="805"/>
      <c r="AT114" s="805"/>
      <c r="AU114" s="805"/>
      <c r="AV114" s="805"/>
    </row>
    <row r="115" spans="5:48" ht="13.5">
      <c r="E115" s="805"/>
      <c r="F115" s="805"/>
      <c r="G115" s="805"/>
      <c r="H115" s="805"/>
      <c r="I115" s="805"/>
      <c r="J115" s="805"/>
      <c r="K115" s="805"/>
      <c r="L115" s="805"/>
      <c r="M115" s="805"/>
      <c r="N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05"/>
      <c r="Y115" s="805"/>
      <c r="Z115" s="805"/>
      <c r="AA115" s="805"/>
      <c r="AB115" s="805"/>
      <c r="AC115" s="805"/>
      <c r="AD115" s="805"/>
      <c r="AE115" s="805"/>
      <c r="AF115" s="805"/>
      <c r="AG115" s="805"/>
      <c r="AH115" s="805"/>
      <c r="AI115" s="805"/>
      <c r="AJ115" s="805"/>
      <c r="AK115" s="805"/>
      <c r="AL115" s="805"/>
      <c r="AM115" s="805"/>
      <c r="AN115" s="805"/>
      <c r="AO115" s="805"/>
      <c r="AP115" s="805"/>
      <c r="AQ115" s="805"/>
      <c r="AR115" s="805"/>
      <c r="AS115" s="805"/>
      <c r="AT115" s="805"/>
      <c r="AU115" s="805"/>
      <c r="AV115" s="805"/>
    </row>
    <row r="116" spans="5:48" ht="13.5">
      <c r="E116" s="805"/>
      <c r="F116" s="805"/>
      <c r="G116" s="805"/>
      <c r="H116" s="805"/>
      <c r="I116" s="805"/>
      <c r="J116" s="805"/>
      <c r="K116" s="805"/>
      <c r="L116" s="805"/>
      <c r="M116" s="805"/>
      <c r="N116" s="805"/>
      <c r="O116" s="805"/>
      <c r="P116" s="805"/>
      <c r="Q116" s="805"/>
      <c r="R116" s="805"/>
      <c r="S116" s="805"/>
      <c r="T116" s="805"/>
      <c r="U116" s="805"/>
      <c r="V116" s="805"/>
      <c r="W116" s="805"/>
      <c r="X116" s="805"/>
      <c r="Y116" s="805"/>
      <c r="Z116" s="805"/>
      <c r="AA116" s="805"/>
      <c r="AB116" s="805"/>
      <c r="AC116" s="805"/>
      <c r="AD116" s="805"/>
      <c r="AE116" s="805"/>
      <c r="AF116" s="805"/>
      <c r="AG116" s="805"/>
      <c r="AH116" s="805"/>
      <c r="AI116" s="805"/>
      <c r="AJ116" s="805"/>
      <c r="AK116" s="805"/>
      <c r="AL116" s="805"/>
      <c r="AM116" s="805"/>
      <c r="AN116" s="805"/>
      <c r="AO116" s="805"/>
      <c r="AP116" s="805"/>
      <c r="AQ116" s="805"/>
      <c r="AR116" s="805"/>
      <c r="AS116" s="805"/>
      <c r="AT116" s="805"/>
      <c r="AU116" s="805"/>
      <c r="AV116" s="805"/>
    </row>
    <row r="117" spans="5:48" ht="13.5">
      <c r="E117" s="805"/>
      <c r="F117" s="805"/>
      <c r="G117" s="805"/>
      <c r="H117" s="805"/>
      <c r="I117" s="805"/>
      <c r="J117" s="805"/>
      <c r="K117" s="805"/>
      <c r="L117" s="805"/>
      <c r="M117" s="805"/>
      <c r="N117" s="805"/>
      <c r="O117" s="805"/>
      <c r="P117" s="805"/>
      <c r="Q117" s="805"/>
      <c r="R117" s="805"/>
      <c r="S117" s="805"/>
      <c r="T117" s="805"/>
      <c r="U117" s="805"/>
      <c r="V117" s="805"/>
      <c r="W117" s="805"/>
      <c r="X117" s="805"/>
      <c r="Y117" s="805"/>
      <c r="Z117" s="805"/>
      <c r="AA117" s="805"/>
      <c r="AB117" s="805"/>
      <c r="AC117" s="805"/>
      <c r="AD117" s="805"/>
      <c r="AE117" s="805"/>
      <c r="AF117" s="805"/>
      <c r="AG117" s="805"/>
      <c r="AH117" s="805"/>
      <c r="AI117" s="805"/>
      <c r="AJ117" s="805"/>
      <c r="AK117" s="805"/>
      <c r="AL117" s="805"/>
      <c r="AM117" s="805"/>
      <c r="AN117" s="805"/>
      <c r="AO117" s="805"/>
      <c r="AP117" s="805"/>
      <c r="AQ117" s="805"/>
      <c r="AR117" s="805"/>
      <c r="AS117" s="805"/>
      <c r="AT117" s="805"/>
      <c r="AU117" s="805"/>
      <c r="AV117" s="805"/>
    </row>
    <row r="118" spans="5:48" ht="13.5">
      <c r="E118" s="805"/>
      <c r="F118" s="805"/>
      <c r="G118" s="805"/>
      <c r="H118" s="805"/>
      <c r="I118" s="805"/>
      <c r="J118" s="805"/>
      <c r="K118" s="805"/>
      <c r="L118" s="805"/>
      <c r="M118" s="805"/>
      <c r="N118" s="805"/>
      <c r="O118" s="805"/>
      <c r="P118" s="805"/>
      <c r="Q118" s="805"/>
      <c r="R118" s="805"/>
      <c r="S118" s="805"/>
      <c r="T118" s="805"/>
      <c r="U118" s="805"/>
      <c r="V118" s="805"/>
      <c r="W118" s="805"/>
      <c r="X118" s="805"/>
      <c r="Y118" s="805"/>
      <c r="Z118" s="805"/>
      <c r="AA118" s="805"/>
      <c r="AB118" s="805"/>
      <c r="AC118" s="805"/>
      <c r="AD118" s="805"/>
      <c r="AE118" s="805"/>
      <c r="AF118" s="805"/>
      <c r="AG118" s="805"/>
      <c r="AH118" s="805"/>
      <c r="AI118" s="805"/>
      <c r="AJ118" s="805"/>
      <c r="AK118" s="805"/>
      <c r="AL118" s="805"/>
      <c r="AM118" s="805"/>
      <c r="AN118" s="805"/>
      <c r="AO118" s="805"/>
      <c r="AP118" s="805"/>
      <c r="AQ118" s="805"/>
      <c r="AR118" s="805"/>
      <c r="AS118" s="805"/>
      <c r="AT118" s="805"/>
      <c r="AU118" s="805"/>
      <c r="AV118" s="805"/>
    </row>
    <row r="119" spans="5:48" ht="13.5">
      <c r="E119" s="805"/>
      <c r="F119" s="805"/>
      <c r="G119" s="805"/>
      <c r="H119" s="805"/>
      <c r="I119" s="805"/>
      <c r="J119" s="805"/>
      <c r="K119" s="805"/>
      <c r="L119" s="805"/>
      <c r="M119" s="805"/>
      <c r="N119" s="805"/>
      <c r="O119" s="805"/>
      <c r="P119" s="805"/>
      <c r="Q119" s="805"/>
      <c r="R119" s="805"/>
      <c r="S119" s="805"/>
      <c r="T119" s="805"/>
      <c r="U119" s="805"/>
      <c r="V119" s="805"/>
      <c r="W119" s="805"/>
      <c r="X119" s="805"/>
      <c r="Y119" s="805"/>
      <c r="Z119" s="805"/>
      <c r="AA119" s="805"/>
      <c r="AB119" s="805"/>
      <c r="AC119" s="805"/>
      <c r="AD119" s="805"/>
      <c r="AE119" s="805"/>
      <c r="AF119" s="805"/>
      <c r="AG119" s="805"/>
      <c r="AH119" s="805"/>
      <c r="AI119" s="805"/>
      <c r="AJ119" s="805"/>
      <c r="AK119" s="805"/>
      <c r="AL119" s="805"/>
      <c r="AM119" s="805"/>
      <c r="AN119" s="805"/>
      <c r="AO119" s="805"/>
      <c r="AP119" s="805"/>
      <c r="AQ119" s="805"/>
      <c r="AR119" s="805"/>
      <c r="AS119" s="805"/>
      <c r="AT119" s="805"/>
      <c r="AU119" s="805"/>
      <c r="AV119" s="805"/>
    </row>
    <row r="120" spans="5:48" ht="13.5">
      <c r="E120" s="805"/>
      <c r="F120" s="805"/>
      <c r="G120" s="805"/>
      <c r="H120" s="805"/>
      <c r="I120" s="805"/>
      <c r="J120" s="805"/>
      <c r="K120" s="805"/>
      <c r="L120" s="805"/>
      <c r="M120" s="805"/>
      <c r="N120" s="805"/>
      <c r="O120" s="805"/>
      <c r="P120" s="805"/>
      <c r="Q120" s="805"/>
      <c r="R120" s="805"/>
      <c r="S120" s="805"/>
      <c r="T120" s="805"/>
      <c r="U120" s="805"/>
      <c r="V120" s="805"/>
      <c r="W120" s="805"/>
      <c r="X120" s="805"/>
      <c r="Y120" s="805"/>
      <c r="Z120" s="805"/>
      <c r="AA120" s="805"/>
      <c r="AB120" s="805"/>
      <c r="AC120" s="805"/>
      <c r="AD120" s="805"/>
      <c r="AE120" s="805"/>
      <c r="AF120" s="805"/>
      <c r="AG120" s="805"/>
      <c r="AH120" s="805"/>
      <c r="AI120" s="805"/>
      <c r="AJ120" s="805"/>
      <c r="AK120" s="805"/>
      <c r="AL120" s="805"/>
      <c r="AM120" s="805"/>
      <c r="AN120" s="805"/>
      <c r="AO120" s="805"/>
      <c r="AP120" s="805"/>
      <c r="AQ120" s="805"/>
      <c r="AR120" s="805"/>
      <c r="AS120" s="805"/>
      <c r="AT120" s="805"/>
      <c r="AU120" s="805"/>
      <c r="AV120" s="805"/>
    </row>
    <row r="121" spans="5:48" ht="13.5">
      <c r="E121" s="805"/>
      <c r="F121" s="805"/>
      <c r="G121" s="805"/>
      <c r="H121" s="805"/>
      <c r="I121" s="805"/>
      <c r="J121" s="805"/>
      <c r="K121" s="805"/>
      <c r="L121" s="805"/>
      <c r="M121" s="805"/>
      <c r="N121" s="805"/>
      <c r="O121" s="805"/>
      <c r="P121" s="805"/>
      <c r="Q121" s="805"/>
      <c r="R121" s="805"/>
      <c r="S121" s="805"/>
      <c r="T121" s="805"/>
      <c r="U121" s="805"/>
      <c r="V121" s="805"/>
      <c r="W121" s="805"/>
      <c r="X121" s="805"/>
      <c r="Y121" s="805"/>
      <c r="Z121" s="805"/>
      <c r="AA121" s="805"/>
      <c r="AB121" s="805"/>
      <c r="AC121" s="805"/>
      <c r="AD121" s="805"/>
      <c r="AE121" s="805"/>
      <c r="AF121" s="805"/>
      <c r="AG121" s="805"/>
      <c r="AH121" s="805"/>
      <c r="AI121" s="805"/>
      <c r="AJ121" s="805"/>
      <c r="AK121" s="805"/>
      <c r="AL121" s="805"/>
      <c r="AM121" s="805"/>
      <c r="AN121" s="805"/>
      <c r="AO121" s="805"/>
      <c r="AP121" s="805"/>
      <c r="AQ121" s="805"/>
      <c r="AR121" s="805"/>
      <c r="AS121" s="805"/>
      <c r="AT121" s="805"/>
      <c r="AU121" s="805"/>
      <c r="AV121" s="805"/>
    </row>
    <row r="122" spans="5:48" ht="13.5">
      <c r="E122" s="805"/>
      <c r="F122" s="805"/>
      <c r="G122" s="805"/>
      <c r="H122" s="805"/>
      <c r="I122" s="805"/>
      <c r="J122" s="805"/>
      <c r="K122" s="805"/>
      <c r="L122" s="805"/>
      <c r="M122" s="805"/>
      <c r="N122" s="805"/>
      <c r="O122" s="805"/>
      <c r="P122" s="805"/>
      <c r="Q122" s="805"/>
      <c r="R122" s="805"/>
      <c r="S122" s="805"/>
      <c r="T122" s="805"/>
      <c r="U122" s="805"/>
      <c r="V122" s="805"/>
      <c r="W122" s="805"/>
      <c r="X122" s="805"/>
      <c r="Y122" s="805"/>
      <c r="Z122" s="805"/>
      <c r="AA122" s="805"/>
      <c r="AB122" s="805"/>
      <c r="AC122" s="805"/>
      <c r="AD122" s="805"/>
      <c r="AE122" s="805"/>
      <c r="AF122" s="805"/>
      <c r="AG122" s="805"/>
      <c r="AH122" s="805"/>
      <c r="AI122" s="805"/>
      <c r="AJ122" s="805"/>
      <c r="AK122" s="805"/>
      <c r="AL122" s="805"/>
      <c r="AM122" s="805"/>
      <c r="AN122" s="805"/>
      <c r="AO122" s="805"/>
      <c r="AP122" s="805"/>
      <c r="AQ122" s="805"/>
      <c r="AR122" s="805"/>
      <c r="AS122" s="805"/>
      <c r="AT122" s="805"/>
      <c r="AU122" s="805"/>
      <c r="AV122" s="805"/>
    </row>
    <row r="123" spans="5:48" ht="13.5">
      <c r="E123" s="805"/>
      <c r="F123" s="805"/>
      <c r="G123" s="805"/>
      <c r="H123" s="805"/>
      <c r="I123" s="805"/>
      <c r="J123" s="805"/>
      <c r="K123" s="805"/>
      <c r="L123" s="805"/>
      <c r="M123" s="805"/>
      <c r="N123" s="805"/>
      <c r="O123" s="805"/>
      <c r="P123" s="805"/>
      <c r="Q123" s="805"/>
      <c r="R123" s="805"/>
      <c r="S123" s="805"/>
      <c r="T123" s="805"/>
      <c r="U123" s="805"/>
      <c r="V123" s="805"/>
      <c r="W123" s="805"/>
      <c r="X123" s="805"/>
      <c r="Y123" s="805"/>
      <c r="Z123" s="805"/>
      <c r="AA123" s="805"/>
      <c r="AB123" s="805"/>
      <c r="AC123" s="805"/>
      <c r="AD123" s="805"/>
      <c r="AE123" s="805"/>
      <c r="AF123" s="805"/>
      <c r="AG123" s="805"/>
      <c r="AH123" s="805"/>
      <c r="AI123" s="805"/>
      <c r="AJ123" s="805"/>
      <c r="AK123" s="805"/>
      <c r="AL123" s="805"/>
      <c r="AM123" s="805"/>
      <c r="AN123" s="805"/>
      <c r="AO123" s="805"/>
      <c r="AP123" s="805"/>
      <c r="AQ123" s="805"/>
      <c r="AR123" s="805"/>
      <c r="AS123" s="805"/>
      <c r="AT123" s="805"/>
      <c r="AU123" s="805"/>
      <c r="AV123" s="805"/>
    </row>
    <row r="124" spans="5:48" ht="13.5">
      <c r="E124" s="805"/>
      <c r="F124" s="805"/>
      <c r="G124" s="805"/>
      <c r="H124" s="805"/>
      <c r="I124" s="805"/>
      <c r="J124" s="805"/>
      <c r="K124" s="805"/>
      <c r="L124" s="805"/>
      <c r="M124" s="805"/>
      <c r="N124" s="805"/>
      <c r="O124" s="805"/>
      <c r="P124" s="805"/>
      <c r="Q124" s="805"/>
      <c r="R124" s="805"/>
      <c r="S124" s="805"/>
      <c r="T124" s="805"/>
      <c r="U124" s="805"/>
      <c r="V124" s="805"/>
      <c r="W124" s="805"/>
      <c r="X124" s="805"/>
      <c r="Y124" s="805"/>
      <c r="Z124" s="805"/>
      <c r="AA124" s="805"/>
      <c r="AB124" s="805"/>
      <c r="AC124" s="805"/>
      <c r="AD124" s="805"/>
      <c r="AE124" s="805"/>
      <c r="AF124" s="805"/>
      <c r="AG124" s="805"/>
      <c r="AH124" s="805"/>
      <c r="AI124" s="805"/>
      <c r="AJ124" s="805"/>
      <c r="AK124" s="805"/>
      <c r="AL124" s="805"/>
      <c r="AM124" s="805"/>
      <c r="AN124" s="805"/>
      <c r="AO124" s="805"/>
      <c r="AP124" s="805"/>
      <c r="AQ124" s="805"/>
      <c r="AR124" s="805"/>
      <c r="AS124" s="805"/>
      <c r="AT124" s="805"/>
      <c r="AU124" s="805"/>
      <c r="AV124" s="805"/>
    </row>
    <row r="125" spans="5:48" ht="13.5">
      <c r="E125" s="805"/>
      <c r="F125" s="805"/>
      <c r="G125" s="805"/>
      <c r="H125" s="805"/>
      <c r="I125" s="805"/>
      <c r="J125" s="805"/>
      <c r="K125" s="805"/>
      <c r="L125" s="805"/>
      <c r="M125" s="805"/>
      <c r="N125" s="805"/>
      <c r="O125" s="805"/>
      <c r="P125" s="805"/>
      <c r="Q125" s="805"/>
      <c r="R125" s="805"/>
      <c r="S125" s="805"/>
      <c r="T125" s="805"/>
      <c r="U125" s="805"/>
      <c r="V125" s="805"/>
      <c r="W125" s="805"/>
      <c r="X125" s="805"/>
      <c r="Y125" s="805"/>
      <c r="Z125" s="805"/>
      <c r="AA125" s="805"/>
      <c r="AB125" s="805"/>
      <c r="AC125" s="805"/>
      <c r="AD125" s="805"/>
      <c r="AE125" s="805"/>
      <c r="AF125" s="805"/>
      <c r="AG125" s="805"/>
      <c r="AH125" s="805"/>
      <c r="AI125" s="805"/>
      <c r="AJ125" s="805"/>
      <c r="AK125" s="805"/>
      <c r="AL125" s="805"/>
      <c r="AM125" s="805"/>
      <c r="AN125" s="805"/>
      <c r="AO125" s="805"/>
      <c r="AP125" s="805"/>
      <c r="AQ125" s="805"/>
      <c r="AR125" s="805"/>
      <c r="AS125" s="805"/>
      <c r="AT125" s="805"/>
      <c r="AU125" s="805"/>
      <c r="AV125" s="805"/>
    </row>
    <row r="126" spans="5:48" ht="13.5">
      <c r="E126" s="805"/>
      <c r="F126" s="805"/>
      <c r="G126" s="805"/>
      <c r="H126" s="805"/>
      <c r="I126" s="805"/>
      <c r="J126" s="805"/>
      <c r="K126" s="805"/>
      <c r="L126" s="805"/>
      <c r="M126" s="805"/>
      <c r="N126" s="805"/>
      <c r="O126" s="805"/>
      <c r="P126" s="805"/>
      <c r="Q126" s="805"/>
      <c r="R126" s="805"/>
      <c r="S126" s="805"/>
      <c r="T126" s="805"/>
      <c r="U126" s="805"/>
      <c r="V126" s="805"/>
      <c r="W126" s="805"/>
      <c r="X126" s="805"/>
      <c r="Y126" s="805"/>
      <c r="Z126" s="805"/>
      <c r="AA126" s="805"/>
      <c r="AB126" s="805"/>
      <c r="AC126" s="805"/>
      <c r="AD126" s="805"/>
      <c r="AE126" s="805"/>
      <c r="AF126" s="805"/>
      <c r="AG126" s="805"/>
      <c r="AH126" s="805"/>
      <c r="AI126" s="805"/>
      <c r="AJ126" s="805"/>
      <c r="AK126" s="805"/>
      <c r="AL126" s="805"/>
      <c r="AM126" s="805"/>
      <c r="AN126" s="805"/>
      <c r="AO126" s="805"/>
      <c r="AP126" s="805"/>
      <c r="AQ126" s="805"/>
      <c r="AR126" s="805"/>
      <c r="AS126" s="805"/>
      <c r="AT126" s="805"/>
      <c r="AU126" s="805"/>
      <c r="AV126" s="805"/>
    </row>
    <row r="127" spans="5:48" ht="13.5">
      <c r="E127" s="805"/>
      <c r="F127" s="805"/>
      <c r="G127" s="805"/>
      <c r="H127" s="805"/>
      <c r="I127" s="805"/>
      <c r="J127" s="805"/>
      <c r="K127" s="805"/>
      <c r="L127" s="805"/>
      <c r="M127" s="805"/>
      <c r="N127" s="805"/>
      <c r="O127" s="805"/>
      <c r="P127" s="805"/>
      <c r="Q127" s="805"/>
      <c r="R127" s="805"/>
      <c r="S127" s="805"/>
      <c r="T127" s="805"/>
      <c r="U127" s="805"/>
      <c r="V127" s="805"/>
      <c r="W127" s="805"/>
      <c r="X127" s="805"/>
      <c r="Y127" s="805"/>
      <c r="Z127" s="805"/>
      <c r="AA127" s="805"/>
      <c r="AB127" s="805"/>
      <c r="AC127" s="805"/>
      <c r="AD127" s="805"/>
      <c r="AE127" s="805"/>
      <c r="AF127" s="805"/>
      <c r="AG127" s="805"/>
      <c r="AH127" s="805"/>
      <c r="AI127" s="805"/>
      <c r="AJ127" s="805"/>
      <c r="AK127" s="805"/>
      <c r="AL127" s="805"/>
      <c r="AM127" s="805"/>
      <c r="AN127" s="805"/>
      <c r="AO127" s="805"/>
      <c r="AP127" s="805"/>
      <c r="AQ127" s="805"/>
      <c r="AR127" s="805"/>
      <c r="AS127" s="805"/>
      <c r="AT127" s="805"/>
      <c r="AU127" s="805"/>
      <c r="AV127" s="805"/>
    </row>
    <row r="128" spans="5:48" ht="13.5">
      <c r="E128" s="805"/>
      <c r="F128" s="805"/>
      <c r="G128" s="805"/>
      <c r="H128" s="805"/>
      <c r="I128" s="805"/>
      <c r="J128" s="805"/>
      <c r="K128" s="805"/>
      <c r="L128" s="805"/>
      <c r="M128" s="805"/>
      <c r="N128" s="805"/>
      <c r="O128" s="805"/>
      <c r="P128" s="805"/>
      <c r="Q128" s="805"/>
      <c r="R128" s="805"/>
      <c r="S128" s="805"/>
      <c r="T128" s="805"/>
      <c r="U128" s="805"/>
      <c r="V128" s="805"/>
      <c r="W128" s="805"/>
      <c r="X128" s="805"/>
      <c r="Y128" s="805"/>
      <c r="Z128" s="805"/>
      <c r="AA128" s="805"/>
      <c r="AB128" s="805"/>
      <c r="AC128" s="805"/>
      <c r="AD128" s="805"/>
      <c r="AE128" s="805"/>
      <c r="AF128" s="805"/>
      <c r="AG128" s="805"/>
      <c r="AH128" s="805"/>
      <c r="AI128" s="805"/>
      <c r="AJ128" s="805"/>
      <c r="AK128" s="805"/>
      <c r="AL128" s="805"/>
      <c r="AM128" s="805"/>
      <c r="AN128" s="805"/>
      <c r="AO128" s="805"/>
      <c r="AP128" s="805"/>
      <c r="AQ128" s="805"/>
      <c r="AR128" s="805"/>
      <c r="AS128" s="805"/>
      <c r="AT128" s="805"/>
      <c r="AU128" s="805"/>
      <c r="AV128" s="805"/>
    </row>
    <row r="129" spans="5:48" ht="13.5">
      <c r="E129" s="805"/>
      <c r="F129" s="805"/>
      <c r="G129" s="805"/>
      <c r="H129" s="805"/>
      <c r="I129" s="805"/>
      <c r="J129" s="805"/>
      <c r="K129" s="805"/>
      <c r="L129" s="805"/>
      <c r="M129" s="805"/>
      <c r="N129" s="805"/>
      <c r="O129" s="805"/>
      <c r="P129" s="805"/>
      <c r="Q129" s="805"/>
      <c r="R129" s="805"/>
      <c r="S129" s="805"/>
      <c r="T129" s="805"/>
      <c r="U129" s="805"/>
      <c r="V129" s="805"/>
      <c r="W129" s="805"/>
      <c r="X129" s="805"/>
      <c r="Y129" s="805"/>
      <c r="Z129" s="805"/>
      <c r="AA129" s="805"/>
      <c r="AB129" s="805"/>
      <c r="AC129" s="805"/>
      <c r="AD129" s="805"/>
      <c r="AE129" s="805"/>
      <c r="AF129" s="805"/>
      <c r="AG129" s="805"/>
      <c r="AH129" s="805"/>
      <c r="AI129" s="805"/>
      <c r="AJ129" s="805"/>
      <c r="AK129" s="805"/>
      <c r="AL129" s="805"/>
      <c r="AM129" s="805"/>
      <c r="AN129" s="805"/>
      <c r="AO129" s="805"/>
      <c r="AP129" s="805"/>
      <c r="AQ129" s="805"/>
      <c r="AR129" s="805"/>
      <c r="AS129" s="805"/>
      <c r="AT129" s="805"/>
      <c r="AU129" s="805"/>
      <c r="AV129" s="805"/>
    </row>
    <row r="130" spans="5:48" ht="13.5">
      <c r="E130" s="805"/>
      <c r="F130" s="805"/>
      <c r="G130" s="805"/>
      <c r="H130" s="805"/>
      <c r="I130" s="805"/>
      <c r="J130" s="805"/>
      <c r="K130" s="805"/>
      <c r="L130" s="805"/>
      <c r="M130" s="805"/>
      <c r="N130" s="805"/>
      <c r="O130" s="805"/>
      <c r="P130" s="805"/>
      <c r="Q130" s="805"/>
      <c r="R130" s="805"/>
      <c r="S130" s="805"/>
      <c r="T130" s="805"/>
      <c r="U130" s="805"/>
      <c r="V130" s="805"/>
      <c r="W130" s="805"/>
      <c r="X130" s="805"/>
      <c r="Y130" s="805"/>
      <c r="Z130" s="805"/>
      <c r="AA130" s="805"/>
      <c r="AB130" s="805"/>
      <c r="AC130" s="805"/>
      <c r="AD130" s="805"/>
      <c r="AE130" s="805"/>
      <c r="AF130" s="805"/>
      <c r="AG130" s="805"/>
      <c r="AH130" s="805"/>
      <c r="AI130" s="805"/>
      <c r="AJ130" s="805"/>
      <c r="AK130" s="805"/>
      <c r="AL130" s="805"/>
      <c r="AM130" s="805"/>
      <c r="AN130" s="805"/>
      <c r="AO130" s="805"/>
      <c r="AP130" s="805"/>
      <c r="AQ130" s="805"/>
      <c r="AR130" s="805"/>
      <c r="AS130" s="805"/>
      <c r="AT130" s="805"/>
      <c r="AU130" s="805"/>
      <c r="AV130" s="805"/>
    </row>
    <row r="131" spans="5:48" ht="13.5">
      <c r="E131" s="805"/>
      <c r="F131" s="805"/>
      <c r="G131" s="805"/>
      <c r="H131" s="805"/>
      <c r="I131" s="805"/>
      <c r="J131" s="805"/>
      <c r="K131" s="805"/>
      <c r="L131" s="805"/>
      <c r="M131" s="805"/>
      <c r="N131" s="805"/>
      <c r="O131" s="805"/>
      <c r="P131" s="805"/>
      <c r="Q131" s="805"/>
      <c r="R131" s="805"/>
      <c r="S131" s="805"/>
      <c r="T131" s="805"/>
      <c r="U131" s="805"/>
      <c r="V131" s="805"/>
      <c r="W131" s="805"/>
      <c r="X131" s="805"/>
      <c r="Y131" s="805"/>
      <c r="Z131" s="805"/>
      <c r="AA131" s="805"/>
      <c r="AB131" s="805"/>
      <c r="AC131" s="805"/>
      <c r="AD131" s="805"/>
      <c r="AE131" s="805"/>
      <c r="AF131" s="805"/>
      <c r="AG131" s="805"/>
      <c r="AH131" s="805"/>
      <c r="AI131" s="805"/>
      <c r="AJ131" s="805"/>
      <c r="AK131" s="805"/>
      <c r="AL131" s="805"/>
      <c r="AM131" s="805"/>
      <c r="AN131" s="805"/>
      <c r="AO131" s="805"/>
      <c r="AP131" s="805"/>
      <c r="AQ131" s="805"/>
      <c r="AR131" s="805"/>
      <c r="AS131" s="805"/>
      <c r="AT131" s="805"/>
      <c r="AU131" s="805"/>
      <c r="AV131" s="805"/>
    </row>
    <row r="132" spans="5:48" ht="13.5">
      <c r="E132" s="805"/>
      <c r="F132" s="805"/>
      <c r="G132" s="805"/>
      <c r="H132" s="805"/>
      <c r="I132" s="805"/>
      <c r="J132" s="805"/>
      <c r="K132" s="805"/>
      <c r="L132" s="805"/>
      <c r="M132" s="805"/>
      <c r="N132" s="805"/>
      <c r="O132" s="805"/>
      <c r="P132" s="805"/>
      <c r="Q132" s="805"/>
      <c r="R132" s="805"/>
      <c r="S132" s="805"/>
      <c r="T132" s="805"/>
      <c r="U132" s="805"/>
      <c r="V132" s="805"/>
      <c r="W132" s="805"/>
      <c r="X132" s="805"/>
      <c r="Y132" s="805"/>
      <c r="Z132" s="805"/>
      <c r="AA132" s="805"/>
      <c r="AB132" s="805"/>
      <c r="AC132" s="805"/>
      <c r="AD132" s="805"/>
      <c r="AE132" s="805"/>
      <c r="AF132" s="805"/>
      <c r="AG132" s="805"/>
      <c r="AH132" s="805"/>
      <c r="AI132" s="805"/>
      <c r="AJ132" s="805"/>
      <c r="AK132" s="805"/>
      <c r="AL132" s="805"/>
      <c r="AM132" s="805"/>
      <c r="AN132" s="805"/>
      <c r="AO132" s="805"/>
      <c r="AP132" s="805"/>
      <c r="AQ132" s="805"/>
      <c r="AR132" s="805"/>
      <c r="AS132" s="805"/>
      <c r="AT132" s="805"/>
      <c r="AU132" s="805"/>
      <c r="AV132" s="805"/>
    </row>
    <row r="133" spans="5:48" ht="13.5">
      <c r="E133" s="805"/>
      <c r="F133" s="805"/>
      <c r="G133" s="805"/>
      <c r="H133" s="805"/>
      <c r="I133" s="805"/>
      <c r="J133" s="805"/>
      <c r="K133" s="805"/>
      <c r="L133" s="805"/>
      <c r="M133" s="805"/>
      <c r="N133" s="805"/>
      <c r="O133" s="805"/>
      <c r="P133" s="805"/>
      <c r="Q133" s="805"/>
      <c r="R133" s="805"/>
      <c r="S133" s="805"/>
      <c r="T133" s="805"/>
      <c r="U133" s="805"/>
      <c r="V133" s="805"/>
      <c r="W133" s="805"/>
      <c r="X133" s="805"/>
      <c r="Y133" s="805"/>
      <c r="Z133" s="805"/>
      <c r="AA133" s="805"/>
      <c r="AB133" s="805"/>
      <c r="AC133" s="805"/>
      <c r="AD133" s="805"/>
      <c r="AE133" s="805"/>
      <c r="AF133" s="805"/>
      <c r="AG133" s="805"/>
      <c r="AH133" s="805"/>
      <c r="AI133" s="805"/>
      <c r="AJ133" s="805"/>
      <c r="AK133" s="805"/>
      <c r="AL133" s="805"/>
      <c r="AM133" s="805"/>
      <c r="AN133" s="805"/>
      <c r="AO133" s="805"/>
      <c r="AP133" s="805"/>
      <c r="AQ133" s="805"/>
      <c r="AR133" s="805"/>
      <c r="AS133" s="805"/>
      <c r="AT133" s="805"/>
      <c r="AU133" s="805"/>
      <c r="AV133" s="805"/>
    </row>
    <row r="134" spans="5:48" ht="13.5">
      <c r="E134" s="805"/>
      <c r="F134" s="805"/>
      <c r="G134" s="805"/>
      <c r="H134" s="805"/>
      <c r="I134" s="805"/>
      <c r="J134" s="805"/>
      <c r="K134" s="805"/>
      <c r="L134" s="805"/>
      <c r="M134" s="805"/>
      <c r="N134" s="805"/>
      <c r="O134" s="805"/>
      <c r="P134" s="805"/>
      <c r="Q134" s="805"/>
      <c r="R134" s="805"/>
      <c r="S134" s="805"/>
      <c r="T134" s="805"/>
      <c r="U134" s="805"/>
      <c r="V134" s="805"/>
      <c r="W134" s="805"/>
      <c r="X134" s="805"/>
      <c r="Y134" s="805"/>
      <c r="Z134" s="805"/>
      <c r="AA134" s="805"/>
      <c r="AB134" s="805"/>
      <c r="AC134" s="805"/>
      <c r="AD134" s="805"/>
      <c r="AE134" s="805"/>
      <c r="AF134" s="805"/>
      <c r="AG134" s="805"/>
      <c r="AH134" s="805"/>
      <c r="AI134" s="805"/>
      <c r="AJ134" s="805"/>
      <c r="AK134" s="805"/>
      <c r="AL134" s="805"/>
      <c r="AM134" s="805"/>
      <c r="AN134" s="805"/>
      <c r="AO134" s="805"/>
      <c r="AP134" s="805"/>
      <c r="AQ134" s="805"/>
      <c r="AR134" s="805"/>
      <c r="AS134" s="805"/>
      <c r="AT134" s="805"/>
      <c r="AU134" s="805"/>
      <c r="AV134" s="805"/>
    </row>
    <row r="135" spans="5:48" ht="13.5">
      <c r="E135" s="805"/>
      <c r="F135" s="805"/>
      <c r="G135" s="805"/>
      <c r="H135" s="805"/>
      <c r="I135" s="805"/>
      <c r="J135" s="805"/>
      <c r="K135" s="805"/>
      <c r="L135" s="805"/>
      <c r="M135" s="805"/>
      <c r="N135" s="805"/>
      <c r="O135" s="805"/>
      <c r="P135" s="805"/>
      <c r="Q135" s="805"/>
      <c r="R135" s="805"/>
      <c r="S135" s="805"/>
      <c r="T135" s="805"/>
      <c r="U135" s="805"/>
      <c r="V135" s="805"/>
      <c r="W135" s="805"/>
      <c r="X135" s="805"/>
      <c r="Y135" s="805"/>
      <c r="Z135" s="805"/>
      <c r="AA135" s="805"/>
      <c r="AB135" s="805"/>
      <c r="AC135" s="805"/>
      <c r="AD135" s="805"/>
      <c r="AE135" s="805"/>
      <c r="AF135" s="805"/>
      <c r="AG135" s="805"/>
      <c r="AH135" s="805"/>
      <c r="AI135" s="805"/>
      <c r="AJ135" s="805"/>
      <c r="AK135" s="805"/>
      <c r="AL135" s="805"/>
      <c r="AM135" s="805"/>
      <c r="AN135" s="805"/>
      <c r="AO135" s="805"/>
      <c r="AP135" s="805"/>
      <c r="AQ135" s="805"/>
      <c r="AR135" s="805"/>
      <c r="AS135" s="805"/>
      <c r="AT135" s="805"/>
      <c r="AU135" s="805"/>
      <c r="AV135" s="805"/>
    </row>
    <row r="136" spans="5:48" ht="13.5">
      <c r="E136" s="805"/>
      <c r="F136" s="805"/>
      <c r="G136" s="805"/>
      <c r="H136" s="805"/>
      <c r="I136" s="805"/>
      <c r="J136" s="805"/>
      <c r="K136" s="805"/>
      <c r="L136" s="805"/>
      <c r="M136" s="805"/>
      <c r="N136" s="805"/>
      <c r="O136" s="805"/>
      <c r="P136" s="805"/>
      <c r="Q136" s="805"/>
      <c r="R136" s="805"/>
      <c r="S136" s="805"/>
      <c r="T136" s="805"/>
      <c r="U136" s="805"/>
      <c r="V136" s="805"/>
      <c r="W136" s="805"/>
      <c r="X136" s="805"/>
      <c r="Y136" s="805"/>
      <c r="Z136" s="805"/>
      <c r="AA136" s="805"/>
      <c r="AB136" s="805"/>
      <c r="AC136" s="805"/>
      <c r="AD136" s="805"/>
      <c r="AE136" s="805"/>
      <c r="AF136" s="805"/>
      <c r="AG136" s="805"/>
      <c r="AH136" s="805"/>
      <c r="AI136" s="805"/>
      <c r="AJ136" s="805"/>
      <c r="AK136" s="805"/>
      <c r="AL136" s="805"/>
      <c r="AM136" s="805"/>
      <c r="AN136" s="805"/>
      <c r="AO136" s="805"/>
      <c r="AP136" s="805"/>
      <c r="AQ136" s="805"/>
      <c r="AR136" s="805"/>
      <c r="AS136" s="805"/>
      <c r="AT136" s="805"/>
      <c r="AU136" s="805"/>
      <c r="AV136" s="805"/>
    </row>
    <row r="137" spans="5:48" ht="13.5">
      <c r="E137" s="805"/>
      <c r="F137" s="805"/>
      <c r="G137" s="805"/>
      <c r="H137" s="805"/>
      <c r="I137" s="805"/>
      <c r="J137" s="805"/>
      <c r="K137" s="805"/>
      <c r="L137" s="805"/>
      <c r="M137" s="805"/>
      <c r="N137" s="805"/>
      <c r="O137" s="805"/>
      <c r="P137" s="805"/>
      <c r="Q137" s="805"/>
      <c r="R137" s="805"/>
      <c r="S137" s="805"/>
      <c r="T137" s="805"/>
      <c r="U137" s="805"/>
      <c r="V137" s="805"/>
      <c r="W137" s="805"/>
      <c r="X137" s="805"/>
      <c r="Y137" s="805"/>
      <c r="Z137" s="805"/>
      <c r="AA137" s="805"/>
      <c r="AB137" s="805"/>
      <c r="AC137" s="805"/>
      <c r="AD137" s="805"/>
      <c r="AE137" s="805"/>
      <c r="AF137" s="805"/>
      <c r="AG137" s="805"/>
      <c r="AH137" s="805"/>
      <c r="AI137" s="805"/>
      <c r="AJ137" s="805"/>
      <c r="AK137" s="805"/>
      <c r="AL137" s="805"/>
      <c r="AM137" s="805"/>
      <c r="AN137" s="805"/>
      <c r="AO137" s="805"/>
      <c r="AP137" s="805"/>
      <c r="AQ137" s="805"/>
      <c r="AR137" s="805"/>
      <c r="AS137" s="805"/>
      <c r="AT137" s="805"/>
      <c r="AU137" s="805"/>
      <c r="AV137" s="805"/>
    </row>
    <row r="138" spans="5:48" ht="13.5">
      <c r="E138" s="805"/>
      <c r="F138" s="805"/>
      <c r="G138" s="805"/>
      <c r="H138" s="805"/>
      <c r="I138" s="805"/>
      <c r="J138" s="805"/>
      <c r="K138" s="805"/>
      <c r="L138" s="805"/>
      <c r="M138" s="805"/>
      <c r="N138" s="805"/>
      <c r="O138" s="805"/>
      <c r="P138" s="805"/>
      <c r="Q138" s="805"/>
      <c r="R138" s="805"/>
      <c r="S138" s="805"/>
      <c r="T138" s="805"/>
      <c r="U138" s="805"/>
      <c r="V138" s="805"/>
      <c r="W138" s="805"/>
      <c r="X138" s="805"/>
      <c r="Y138" s="805"/>
      <c r="Z138" s="805"/>
      <c r="AA138" s="805"/>
      <c r="AB138" s="805"/>
      <c r="AC138" s="805"/>
      <c r="AD138" s="805"/>
      <c r="AE138" s="805"/>
      <c r="AF138" s="805"/>
      <c r="AG138" s="805"/>
      <c r="AH138" s="805"/>
      <c r="AI138" s="805"/>
      <c r="AJ138" s="805"/>
      <c r="AK138" s="805"/>
      <c r="AL138" s="805"/>
      <c r="AM138" s="805"/>
      <c r="AN138" s="805"/>
      <c r="AO138" s="805"/>
      <c r="AP138" s="805"/>
      <c r="AQ138" s="805"/>
      <c r="AR138" s="805"/>
      <c r="AS138" s="805"/>
      <c r="AT138" s="805"/>
      <c r="AU138" s="805"/>
      <c r="AV138" s="805"/>
    </row>
    <row r="139" spans="5:48" ht="13.5">
      <c r="E139" s="805"/>
      <c r="F139" s="805"/>
      <c r="G139" s="805"/>
      <c r="H139" s="805"/>
      <c r="I139" s="805"/>
      <c r="J139" s="805"/>
      <c r="K139" s="805"/>
      <c r="L139" s="805"/>
      <c r="M139" s="805"/>
      <c r="N139" s="805"/>
      <c r="O139" s="805"/>
      <c r="P139" s="805"/>
      <c r="Q139" s="805"/>
      <c r="R139" s="805"/>
      <c r="S139" s="805"/>
      <c r="T139" s="805"/>
      <c r="U139" s="805"/>
      <c r="V139" s="805"/>
      <c r="W139" s="805"/>
      <c r="X139" s="805"/>
      <c r="Y139" s="805"/>
      <c r="Z139" s="805"/>
      <c r="AA139" s="805"/>
      <c r="AB139" s="805"/>
      <c r="AC139" s="805"/>
      <c r="AD139" s="805"/>
      <c r="AE139" s="805"/>
      <c r="AF139" s="805"/>
      <c r="AG139" s="805"/>
      <c r="AH139" s="805"/>
      <c r="AI139" s="805"/>
      <c r="AJ139" s="805"/>
      <c r="AK139" s="805"/>
      <c r="AL139" s="805"/>
      <c r="AM139" s="805"/>
      <c r="AN139" s="805"/>
      <c r="AO139" s="805"/>
      <c r="AP139" s="805"/>
      <c r="AQ139" s="805"/>
      <c r="AR139" s="805"/>
      <c r="AS139" s="805"/>
      <c r="AT139" s="805"/>
      <c r="AU139" s="805"/>
      <c r="AV139" s="805"/>
    </row>
    <row r="140" spans="5:48" ht="13.5">
      <c r="E140" s="805"/>
      <c r="F140" s="805"/>
      <c r="G140" s="805"/>
      <c r="H140" s="805"/>
      <c r="I140" s="805"/>
      <c r="J140" s="805"/>
      <c r="K140" s="805"/>
      <c r="L140" s="805"/>
      <c r="M140" s="805"/>
      <c r="N140" s="805"/>
      <c r="O140" s="805"/>
      <c r="P140" s="805"/>
      <c r="Q140" s="805"/>
      <c r="R140" s="805"/>
      <c r="S140" s="805"/>
      <c r="T140" s="805"/>
      <c r="U140" s="805"/>
      <c r="V140" s="805"/>
      <c r="W140" s="805"/>
      <c r="X140" s="805"/>
      <c r="Y140" s="805"/>
      <c r="Z140" s="805"/>
      <c r="AA140" s="805"/>
      <c r="AB140" s="805"/>
      <c r="AC140" s="805"/>
      <c r="AD140" s="805"/>
      <c r="AE140" s="805"/>
      <c r="AF140" s="805"/>
      <c r="AG140" s="805"/>
      <c r="AH140" s="805"/>
      <c r="AI140" s="805"/>
      <c r="AJ140" s="805"/>
      <c r="AK140" s="805"/>
      <c r="AL140" s="805"/>
      <c r="AM140" s="805"/>
      <c r="AN140" s="805"/>
      <c r="AO140" s="805"/>
      <c r="AP140" s="805"/>
      <c r="AQ140" s="805"/>
      <c r="AR140" s="805"/>
      <c r="AS140" s="805"/>
      <c r="AT140" s="805"/>
      <c r="AU140" s="805"/>
      <c r="AV140" s="805"/>
    </row>
    <row r="141" spans="5:48" ht="13.5">
      <c r="E141" s="805"/>
      <c r="F141" s="805"/>
      <c r="G141" s="805"/>
      <c r="H141" s="805"/>
      <c r="I141" s="805"/>
      <c r="J141" s="805"/>
      <c r="K141" s="805"/>
      <c r="L141" s="805"/>
      <c r="M141" s="805"/>
      <c r="N141" s="805"/>
      <c r="O141" s="805"/>
      <c r="P141" s="805"/>
      <c r="Q141" s="805"/>
      <c r="R141" s="805"/>
      <c r="S141" s="805"/>
      <c r="T141" s="805"/>
      <c r="U141" s="805"/>
      <c r="V141" s="805"/>
      <c r="W141" s="805"/>
      <c r="X141" s="805"/>
      <c r="Y141" s="805"/>
      <c r="Z141" s="805"/>
      <c r="AA141" s="805"/>
      <c r="AB141" s="805"/>
      <c r="AC141" s="805"/>
      <c r="AD141" s="805"/>
      <c r="AE141" s="805"/>
      <c r="AF141" s="805"/>
      <c r="AG141" s="805"/>
      <c r="AH141" s="805"/>
      <c r="AI141" s="805"/>
      <c r="AJ141" s="805"/>
      <c r="AK141" s="805"/>
      <c r="AL141" s="805"/>
      <c r="AM141" s="805"/>
      <c r="AN141" s="805"/>
      <c r="AO141" s="805"/>
      <c r="AP141" s="805"/>
      <c r="AQ141" s="805"/>
      <c r="AR141" s="805"/>
      <c r="AS141" s="805"/>
      <c r="AT141" s="805"/>
      <c r="AU141" s="805"/>
      <c r="AV141" s="805"/>
    </row>
    <row r="142" spans="5:48" ht="13.5">
      <c r="E142" s="805"/>
      <c r="F142" s="805"/>
      <c r="G142" s="805"/>
      <c r="H142" s="805"/>
      <c r="I142" s="805"/>
      <c r="J142" s="805"/>
      <c r="K142" s="805"/>
      <c r="L142" s="805"/>
      <c r="M142" s="805"/>
      <c r="N142" s="805"/>
      <c r="O142" s="805"/>
      <c r="P142" s="805"/>
      <c r="Q142" s="805"/>
      <c r="R142" s="805"/>
      <c r="S142" s="805"/>
      <c r="T142" s="805"/>
      <c r="U142" s="805"/>
      <c r="V142" s="805"/>
      <c r="W142" s="805"/>
      <c r="X142" s="805"/>
      <c r="Y142" s="805"/>
      <c r="Z142" s="805"/>
      <c r="AA142" s="805"/>
      <c r="AB142" s="805"/>
      <c r="AC142" s="805"/>
      <c r="AD142" s="805"/>
      <c r="AE142" s="805"/>
      <c r="AF142" s="805"/>
      <c r="AG142" s="805"/>
      <c r="AH142" s="805"/>
      <c r="AI142" s="805"/>
      <c r="AJ142" s="805"/>
      <c r="AK142" s="805"/>
      <c r="AL142" s="805"/>
      <c r="AM142" s="805"/>
      <c r="AN142" s="805"/>
      <c r="AO142" s="805"/>
      <c r="AP142" s="805"/>
      <c r="AQ142" s="805"/>
      <c r="AR142" s="805"/>
      <c r="AS142" s="805"/>
      <c r="AT142" s="805"/>
      <c r="AU142" s="805"/>
      <c r="AV142" s="805"/>
    </row>
    <row r="143" spans="5:48" ht="13.5">
      <c r="E143" s="805"/>
      <c r="F143" s="805"/>
      <c r="G143" s="805"/>
      <c r="H143" s="805"/>
      <c r="I143" s="805"/>
      <c r="J143" s="805"/>
      <c r="K143" s="805"/>
      <c r="L143" s="805"/>
      <c r="M143" s="805"/>
      <c r="N143" s="805"/>
      <c r="O143" s="805"/>
      <c r="P143" s="805"/>
      <c r="Q143" s="805"/>
      <c r="R143" s="805"/>
      <c r="S143" s="805"/>
      <c r="T143" s="805"/>
      <c r="U143" s="805"/>
      <c r="V143" s="805"/>
      <c r="W143" s="805"/>
      <c r="X143" s="805"/>
      <c r="Y143" s="805"/>
      <c r="Z143" s="805"/>
      <c r="AA143" s="805"/>
      <c r="AB143" s="805"/>
      <c r="AC143" s="805"/>
      <c r="AD143" s="805"/>
      <c r="AE143" s="805"/>
      <c r="AF143" s="805"/>
      <c r="AG143" s="805"/>
      <c r="AH143" s="805"/>
      <c r="AI143" s="805"/>
      <c r="AJ143" s="805"/>
      <c r="AK143" s="805"/>
      <c r="AL143" s="805"/>
      <c r="AM143" s="805"/>
      <c r="AN143" s="805"/>
      <c r="AO143" s="805"/>
      <c r="AP143" s="805"/>
      <c r="AQ143" s="805"/>
      <c r="AR143" s="805"/>
      <c r="AS143" s="805"/>
      <c r="AT143" s="805"/>
      <c r="AU143" s="805"/>
      <c r="AV143" s="805"/>
    </row>
    <row r="144" spans="5:48" ht="13.5">
      <c r="E144" s="805"/>
      <c r="F144" s="805"/>
      <c r="G144" s="805"/>
      <c r="H144" s="805"/>
      <c r="I144" s="805"/>
      <c r="J144" s="805"/>
      <c r="K144" s="805"/>
      <c r="L144" s="805"/>
      <c r="M144" s="805"/>
      <c r="N144" s="805"/>
      <c r="O144" s="805"/>
      <c r="P144" s="805"/>
      <c r="Q144" s="805"/>
      <c r="R144" s="805"/>
      <c r="S144" s="805"/>
      <c r="T144" s="805"/>
      <c r="U144" s="805"/>
      <c r="V144" s="805"/>
      <c r="W144" s="805"/>
      <c r="X144" s="805"/>
      <c r="Y144" s="805"/>
      <c r="Z144" s="805"/>
      <c r="AA144" s="805"/>
      <c r="AB144" s="805"/>
      <c r="AC144" s="805"/>
      <c r="AD144" s="805"/>
      <c r="AE144" s="805"/>
      <c r="AF144" s="805"/>
      <c r="AG144" s="805"/>
      <c r="AH144" s="805"/>
      <c r="AI144" s="805"/>
      <c r="AJ144" s="805"/>
      <c r="AK144" s="805"/>
      <c r="AL144" s="805"/>
      <c r="AM144" s="805"/>
      <c r="AN144" s="805"/>
      <c r="AO144" s="805"/>
      <c r="AP144" s="805"/>
      <c r="AQ144" s="805"/>
      <c r="AR144" s="805"/>
      <c r="AS144" s="805"/>
      <c r="AT144" s="805"/>
      <c r="AU144" s="805"/>
      <c r="AV144" s="805"/>
    </row>
    <row r="145" spans="5:48" ht="13.5">
      <c r="E145" s="805"/>
      <c r="F145" s="805"/>
      <c r="G145" s="805"/>
      <c r="H145" s="805"/>
      <c r="I145" s="805"/>
      <c r="J145" s="805"/>
      <c r="K145" s="805"/>
      <c r="L145" s="805"/>
      <c r="M145" s="805"/>
      <c r="N145" s="805"/>
      <c r="O145" s="805"/>
      <c r="P145" s="805"/>
      <c r="Q145" s="805"/>
      <c r="R145" s="805"/>
      <c r="S145" s="805"/>
      <c r="T145" s="805"/>
      <c r="U145" s="805"/>
      <c r="V145" s="805"/>
      <c r="W145" s="805"/>
      <c r="X145" s="805"/>
      <c r="Y145" s="805"/>
      <c r="Z145" s="805"/>
      <c r="AA145" s="805"/>
      <c r="AB145" s="805"/>
      <c r="AC145" s="805"/>
      <c r="AD145" s="805"/>
      <c r="AE145" s="805"/>
      <c r="AF145" s="805"/>
      <c r="AG145" s="805"/>
      <c r="AH145" s="805"/>
      <c r="AI145" s="805"/>
      <c r="AJ145" s="805"/>
      <c r="AK145" s="805"/>
      <c r="AL145" s="805"/>
      <c r="AM145" s="805"/>
      <c r="AN145" s="805"/>
      <c r="AO145" s="805"/>
      <c r="AP145" s="805"/>
      <c r="AQ145" s="805"/>
      <c r="AR145" s="805"/>
      <c r="AS145" s="805"/>
      <c r="AT145" s="805"/>
      <c r="AU145" s="805"/>
      <c r="AV145" s="805"/>
    </row>
    <row r="146" spans="5:48" ht="13.5">
      <c r="E146" s="805"/>
      <c r="F146" s="805"/>
      <c r="G146" s="805"/>
      <c r="H146" s="805"/>
      <c r="I146" s="805"/>
      <c r="J146" s="805"/>
      <c r="K146" s="805"/>
      <c r="L146" s="805"/>
      <c r="M146" s="805"/>
      <c r="N146" s="805"/>
      <c r="O146" s="805"/>
      <c r="P146" s="805"/>
      <c r="Q146" s="805"/>
      <c r="R146" s="805"/>
      <c r="S146" s="805"/>
      <c r="T146" s="805"/>
      <c r="U146" s="805"/>
      <c r="V146" s="805"/>
      <c r="W146" s="805"/>
      <c r="X146" s="805"/>
      <c r="Y146" s="805"/>
      <c r="Z146" s="805"/>
      <c r="AA146" s="805"/>
      <c r="AB146" s="805"/>
      <c r="AC146" s="805"/>
      <c r="AD146" s="805"/>
      <c r="AE146" s="805"/>
      <c r="AF146" s="805"/>
      <c r="AG146" s="805"/>
      <c r="AH146" s="805"/>
      <c r="AI146" s="805"/>
      <c r="AJ146" s="805"/>
      <c r="AK146" s="805"/>
      <c r="AL146" s="805"/>
      <c r="AM146" s="805"/>
      <c r="AN146" s="805"/>
      <c r="AO146" s="805"/>
      <c r="AP146" s="805"/>
      <c r="AQ146" s="805"/>
      <c r="AR146" s="805"/>
      <c r="AS146" s="805"/>
      <c r="AT146" s="805"/>
      <c r="AU146" s="805"/>
      <c r="AV146" s="805"/>
    </row>
    <row r="147" spans="5:48" ht="13.5">
      <c r="E147" s="805"/>
      <c r="F147" s="805"/>
      <c r="G147" s="805"/>
      <c r="H147" s="805"/>
      <c r="I147" s="805"/>
      <c r="J147" s="805"/>
      <c r="K147" s="805"/>
      <c r="L147" s="805"/>
      <c r="M147" s="805"/>
      <c r="N147" s="805"/>
      <c r="O147" s="805"/>
      <c r="P147" s="805"/>
      <c r="Q147" s="805"/>
      <c r="R147" s="805"/>
      <c r="S147" s="805"/>
      <c r="T147" s="805"/>
      <c r="U147" s="805"/>
      <c r="V147" s="805"/>
      <c r="W147" s="805"/>
      <c r="X147" s="805"/>
      <c r="Y147" s="805"/>
      <c r="Z147" s="805"/>
      <c r="AA147" s="805"/>
      <c r="AB147" s="805"/>
      <c r="AC147" s="805"/>
      <c r="AD147" s="805"/>
      <c r="AE147" s="805"/>
      <c r="AF147" s="805"/>
      <c r="AG147" s="805"/>
      <c r="AH147" s="805"/>
      <c r="AI147" s="805"/>
      <c r="AJ147" s="805"/>
      <c r="AK147" s="805"/>
      <c r="AL147" s="805"/>
      <c r="AM147" s="805"/>
      <c r="AN147" s="805"/>
      <c r="AO147" s="805"/>
      <c r="AP147" s="805"/>
      <c r="AQ147" s="805"/>
      <c r="AR147" s="805"/>
      <c r="AS147" s="805"/>
      <c r="AT147" s="805"/>
      <c r="AU147" s="805"/>
      <c r="AV147" s="805"/>
    </row>
    <row r="148" spans="5:48" ht="13.5">
      <c r="E148" s="805"/>
      <c r="F148" s="805"/>
      <c r="G148" s="805"/>
      <c r="H148" s="805"/>
      <c r="I148" s="805"/>
      <c r="J148" s="805"/>
      <c r="K148" s="805"/>
      <c r="L148" s="805"/>
      <c r="M148" s="805"/>
      <c r="N148" s="805"/>
      <c r="O148" s="805"/>
      <c r="P148" s="805"/>
      <c r="Q148" s="805"/>
      <c r="R148" s="805"/>
      <c r="S148" s="805"/>
      <c r="T148" s="805"/>
      <c r="U148" s="805"/>
      <c r="V148" s="805"/>
      <c r="W148" s="805"/>
      <c r="X148" s="805"/>
      <c r="Y148" s="805"/>
      <c r="Z148" s="805"/>
      <c r="AA148" s="805"/>
      <c r="AB148" s="805"/>
      <c r="AC148" s="805"/>
      <c r="AD148" s="805"/>
      <c r="AE148" s="805"/>
      <c r="AF148" s="805"/>
      <c r="AG148" s="805"/>
      <c r="AH148" s="805"/>
      <c r="AI148" s="805"/>
      <c r="AJ148" s="805"/>
      <c r="AK148" s="805"/>
      <c r="AL148" s="805"/>
      <c r="AM148" s="805"/>
      <c r="AN148" s="805"/>
      <c r="AO148" s="805"/>
      <c r="AP148" s="805"/>
      <c r="AQ148" s="805"/>
      <c r="AR148" s="805"/>
      <c r="AS148" s="805"/>
      <c r="AT148" s="805"/>
      <c r="AU148" s="805"/>
      <c r="AV148" s="805"/>
    </row>
    <row r="149" spans="5:48" ht="13.5">
      <c r="E149" s="805"/>
      <c r="F149" s="805"/>
      <c r="G149" s="805"/>
      <c r="H149" s="805"/>
      <c r="I149" s="805"/>
      <c r="J149" s="805"/>
      <c r="K149" s="805"/>
      <c r="L149" s="805"/>
      <c r="M149" s="805"/>
      <c r="N149" s="805"/>
      <c r="O149" s="805"/>
      <c r="P149" s="805"/>
      <c r="Q149" s="805"/>
      <c r="R149" s="805"/>
      <c r="S149" s="805"/>
      <c r="T149" s="805"/>
      <c r="U149" s="805"/>
      <c r="V149" s="805"/>
      <c r="W149" s="805"/>
      <c r="X149" s="805"/>
      <c r="Y149" s="805"/>
      <c r="Z149" s="805"/>
      <c r="AA149" s="805"/>
      <c r="AB149" s="805"/>
      <c r="AC149" s="805"/>
      <c r="AD149" s="805"/>
      <c r="AE149" s="805"/>
      <c r="AF149" s="805"/>
      <c r="AG149" s="805"/>
      <c r="AH149" s="805"/>
      <c r="AI149" s="805"/>
      <c r="AJ149" s="805"/>
      <c r="AK149" s="805"/>
      <c r="AL149" s="805"/>
      <c r="AM149" s="805"/>
      <c r="AN149" s="805"/>
      <c r="AO149" s="805"/>
      <c r="AP149" s="805"/>
      <c r="AQ149" s="805"/>
      <c r="AR149" s="805"/>
      <c r="AS149" s="805"/>
      <c r="AT149" s="805"/>
      <c r="AU149" s="805"/>
      <c r="AV149" s="805"/>
    </row>
    <row r="150" spans="5:48" ht="13.5">
      <c r="E150" s="805"/>
      <c r="F150" s="805"/>
      <c r="G150" s="805"/>
      <c r="H150" s="805"/>
      <c r="I150" s="805"/>
      <c r="J150" s="805"/>
      <c r="K150" s="805"/>
      <c r="L150" s="805"/>
      <c r="M150" s="805"/>
      <c r="N150" s="805"/>
      <c r="O150" s="805"/>
      <c r="P150" s="805"/>
      <c r="Q150" s="805"/>
      <c r="R150" s="805"/>
      <c r="S150" s="805"/>
      <c r="T150" s="805"/>
      <c r="U150" s="805"/>
      <c r="V150" s="805"/>
      <c r="W150" s="805"/>
      <c r="X150" s="805"/>
      <c r="Y150" s="805"/>
      <c r="Z150" s="805"/>
      <c r="AA150" s="805"/>
      <c r="AB150" s="805"/>
      <c r="AC150" s="805"/>
      <c r="AD150" s="805"/>
      <c r="AE150" s="805"/>
      <c r="AF150" s="805"/>
      <c r="AG150" s="805"/>
      <c r="AH150" s="805"/>
      <c r="AI150" s="805"/>
      <c r="AJ150" s="805"/>
      <c r="AK150" s="805"/>
      <c r="AL150" s="805"/>
      <c r="AM150" s="805"/>
      <c r="AN150" s="805"/>
      <c r="AO150" s="805"/>
      <c r="AP150" s="805"/>
      <c r="AQ150" s="805"/>
      <c r="AR150" s="805"/>
      <c r="AS150" s="805"/>
      <c r="AT150" s="805"/>
      <c r="AU150" s="805"/>
      <c r="AV150" s="805"/>
    </row>
    <row r="151" spans="5:48" ht="13.5">
      <c r="E151" s="805"/>
      <c r="F151" s="805"/>
      <c r="G151" s="805"/>
      <c r="H151" s="805"/>
      <c r="I151" s="805"/>
      <c r="J151" s="805"/>
      <c r="K151" s="805"/>
      <c r="L151" s="805"/>
      <c r="M151" s="805"/>
      <c r="N151" s="805"/>
      <c r="O151" s="805"/>
      <c r="P151" s="805"/>
      <c r="Q151" s="805"/>
      <c r="R151" s="805"/>
      <c r="S151" s="805"/>
      <c r="T151" s="805"/>
      <c r="U151" s="805"/>
      <c r="V151" s="805"/>
      <c r="W151" s="805"/>
      <c r="X151" s="805"/>
      <c r="Y151" s="805"/>
      <c r="Z151" s="805"/>
      <c r="AA151" s="805"/>
      <c r="AB151" s="805"/>
      <c r="AC151" s="805"/>
      <c r="AD151" s="805"/>
      <c r="AE151" s="805"/>
      <c r="AF151" s="805"/>
      <c r="AG151" s="805"/>
      <c r="AH151" s="805"/>
      <c r="AI151" s="805"/>
      <c r="AJ151" s="805"/>
      <c r="AK151" s="805"/>
      <c r="AL151" s="805"/>
      <c r="AM151" s="805"/>
      <c r="AN151" s="805"/>
      <c r="AO151" s="805"/>
      <c r="AP151" s="805"/>
      <c r="AQ151" s="805"/>
      <c r="AR151" s="805"/>
      <c r="AS151" s="805"/>
      <c r="AT151" s="805"/>
      <c r="AU151" s="805"/>
      <c r="AV151" s="805"/>
    </row>
    <row r="152" spans="5:48" ht="13.5">
      <c r="E152" s="805"/>
      <c r="F152" s="805"/>
      <c r="G152" s="805"/>
      <c r="H152" s="805"/>
      <c r="I152" s="805"/>
      <c r="J152" s="805"/>
      <c r="K152" s="805"/>
      <c r="L152" s="805"/>
      <c r="M152" s="805"/>
      <c r="N152" s="805"/>
      <c r="O152" s="805"/>
      <c r="P152" s="805"/>
      <c r="Q152" s="805"/>
      <c r="R152" s="805"/>
      <c r="S152" s="805"/>
      <c r="T152" s="805"/>
      <c r="U152" s="805"/>
      <c r="V152" s="805"/>
      <c r="W152" s="805"/>
      <c r="X152" s="805"/>
      <c r="Y152" s="805"/>
      <c r="Z152" s="805"/>
      <c r="AA152" s="805"/>
      <c r="AB152" s="805"/>
      <c r="AC152" s="805"/>
      <c r="AD152" s="805"/>
      <c r="AE152" s="805"/>
      <c r="AF152" s="805"/>
      <c r="AG152" s="805"/>
      <c r="AH152" s="805"/>
      <c r="AI152" s="805"/>
      <c r="AJ152" s="805"/>
      <c r="AK152" s="805"/>
      <c r="AL152" s="805"/>
      <c r="AM152" s="805"/>
      <c r="AN152" s="805"/>
      <c r="AO152" s="805"/>
      <c r="AP152" s="805"/>
      <c r="AQ152" s="805"/>
      <c r="AR152" s="805"/>
      <c r="AS152" s="805"/>
      <c r="AT152" s="805"/>
      <c r="AU152" s="805"/>
      <c r="AV152" s="805"/>
    </row>
    <row r="153" spans="5:48" ht="13.5">
      <c r="E153" s="805"/>
      <c r="F153" s="805"/>
      <c r="G153" s="805"/>
      <c r="H153" s="805"/>
      <c r="I153" s="805"/>
      <c r="J153" s="805"/>
      <c r="K153" s="805"/>
      <c r="L153" s="805"/>
      <c r="M153" s="805"/>
      <c r="N153" s="805"/>
      <c r="O153" s="805"/>
      <c r="P153" s="805"/>
      <c r="Q153" s="805"/>
      <c r="R153" s="805"/>
      <c r="S153" s="805"/>
      <c r="T153" s="805"/>
      <c r="U153" s="805"/>
      <c r="V153" s="805"/>
      <c r="W153" s="805"/>
      <c r="X153" s="805"/>
      <c r="Y153" s="805"/>
      <c r="Z153" s="805"/>
      <c r="AA153" s="805"/>
      <c r="AB153" s="805"/>
      <c r="AC153" s="805"/>
      <c r="AD153" s="805"/>
      <c r="AE153" s="805"/>
      <c r="AF153" s="805"/>
      <c r="AG153" s="805"/>
      <c r="AH153" s="805"/>
      <c r="AI153" s="805"/>
      <c r="AJ153" s="805"/>
      <c r="AK153" s="805"/>
      <c r="AL153" s="805"/>
      <c r="AM153" s="805"/>
      <c r="AN153" s="805"/>
      <c r="AO153" s="805"/>
      <c r="AP153" s="805"/>
      <c r="AQ153" s="805"/>
      <c r="AR153" s="805"/>
      <c r="AS153" s="805"/>
      <c r="AT153" s="805"/>
      <c r="AU153" s="805"/>
      <c r="AV153" s="805"/>
    </row>
    <row r="154" spans="5:48" ht="13.5">
      <c r="E154" s="805"/>
      <c r="F154" s="805"/>
      <c r="G154" s="805"/>
      <c r="H154" s="805"/>
      <c r="I154" s="805"/>
      <c r="J154" s="805"/>
      <c r="K154" s="805"/>
      <c r="L154" s="805"/>
      <c r="M154" s="805"/>
      <c r="N154" s="805"/>
      <c r="O154" s="805"/>
      <c r="P154" s="805"/>
      <c r="Q154" s="805"/>
      <c r="R154" s="805"/>
      <c r="S154" s="805"/>
      <c r="T154" s="805"/>
      <c r="U154" s="805"/>
      <c r="V154" s="805"/>
      <c r="W154" s="805"/>
      <c r="X154" s="805"/>
      <c r="Y154" s="805"/>
      <c r="Z154" s="805"/>
      <c r="AA154" s="805"/>
      <c r="AB154" s="805"/>
      <c r="AC154" s="805"/>
      <c r="AD154" s="805"/>
      <c r="AE154" s="805"/>
      <c r="AF154" s="805"/>
      <c r="AG154" s="805"/>
      <c r="AH154" s="805"/>
      <c r="AI154" s="805"/>
      <c r="AJ154" s="805"/>
      <c r="AK154" s="805"/>
      <c r="AL154" s="805"/>
      <c r="AM154" s="805"/>
      <c r="AN154" s="805"/>
      <c r="AO154" s="805"/>
      <c r="AP154" s="805"/>
      <c r="AQ154" s="805"/>
      <c r="AR154" s="805"/>
      <c r="AS154" s="805"/>
      <c r="AT154" s="805"/>
      <c r="AU154" s="805"/>
      <c r="AV154" s="805"/>
    </row>
    <row r="155" spans="5:48" ht="13.5">
      <c r="E155" s="805"/>
      <c r="F155" s="805"/>
      <c r="G155" s="805"/>
      <c r="H155" s="805"/>
      <c r="I155" s="805"/>
      <c r="J155" s="805"/>
      <c r="K155" s="805"/>
      <c r="L155" s="805"/>
      <c r="M155" s="805"/>
      <c r="N155" s="805"/>
      <c r="O155" s="805"/>
      <c r="P155" s="805"/>
      <c r="Q155" s="805"/>
      <c r="R155" s="805"/>
      <c r="S155" s="805"/>
      <c r="T155" s="805"/>
      <c r="U155" s="805"/>
      <c r="V155" s="805"/>
      <c r="W155" s="805"/>
      <c r="X155" s="805"/>
      <c r="Y155" s="805"/>
      <c r="Z155" s="805"/>
      <c r="AA155" s="805"/>
      <c r="AB155" s="805"/>
      <c r="AC155" s="805"/>
      <c r="AD155" s="805"/>
      <c r="AE155" s="805"/>
      <c r="AF155" s="805"/>
      <c r="AG155" s="805"/>
      <c r="AH155" s="805"/>
      <c r="AI155" s="805"/>
      <c r="AJ155" s="805"/>
      <c r="AK155" s="805"/>
      <c r="AL155" s="805"/>
      <c r="AM155" s="805"/>
      <c r="AN155" s="805"/>
      <c r="AO155" s="805"/>
      <c r="AP155" s="805"/>
      <c r="AQ155" s="805"/>
      <c r="AR155" s="805"/>
      <c r="AS155" s="805"/>
      <c r="AT155" s="805"/>
      <c r="AU155" s="805"/>
      <c r="AV155" s="805"/>
    </row>
    <row r="156" spans="5:48" ht="13.5">
      <c r="E156" s="805"/>
      <c r="F156" s="805"/>
      <c r="G156" s="805"/>
      <c r="H156" s="805"/>
      <c r="I156" s="805"/>
      <c r="J156" s="805"/>
      <c r="K156" s="805"/>
      <c r="L156" s="805"/>
      <c r="M156" s="805"/>
      <c r="N156" s="805"/>
      <c r="O156" s="805"/>
      <c r="P156" s="805"/>
      <c r="Q156" s="805"/>
      <c r="R156" s="805"/>
      <c r="S156" s="805"/>
      <c r="T156" s="805"/>
      <c r="U156" s="805"/>
      <c r="V156" s="805"/>
      <c r="W156" s="805"/>
      <c r="X156" s="805"/>
      <c r="Y156" s="805"/>
      <c r="Z156" s="805"/>
      <c r="AA156" s="805"/>
      <c r="AB156" s="805"/>
      <c r="AC156" s="805"/>
      <c r="AD156" s="805"/>
      <c r="AE156" s="805"/>
      <c r="AF156" s="805"/>
      <c r="AG156" s="805"/>
      <c r="AH156" s="805"/>
      <c r="AI156" s="805"/>
      <c r="AJ156" s="805"/>
      <c r="AK156" s="805"/>
      <c r="AL156" s="805"/>
      <c r="AM156" s="805"/>
      <c r="AN156" s="805"/>
      <c r="AO156" s="805"/>
      <c r="AP156" s="805"/>
      <c r="AQ156" s="805"/>
      <c r="AR156" s="805"/>
      <c r="AS156" s="805"/>
      <c r="AT156" s="805"/>
      <c r="AU156" s="805"/>
      <c r="AV156" s="805"/>
    </row>
    <row r="157" spans="5:48" ht="13.5">
      <c r="E157" s="805"/>
      <c r="F157" s="805"/>
      <c r="G157" s="805"/>
      <c r="H157" s="805"/>
      <c r="I157" s="805"/>
      <c r="J157" s="805"/>
      <c r="K157" s="805"/>
      <c r="L157" s="805"/>
      <c r="M157" s="805"/>
      <c r="N157" s="805"/>
      <c r="O157" s="805"/>
      <c r="P157" s="805"/>
      <c r="Q157" s="805"/>
      <c r="R157" s="805"/>
      <c r="S157" s="805"/>
      <c r="T157" s="805"/>
      <c r="U157" s="805"/>
      <c r="V157" s="805"/>
      <c r="W157" s="805"/>
      <c r="X157" s="805"/>
      <c r="Y157" s="805"/>
      <c r="Z157" s="805"/>
      <c r="AA157" s="805"/>
      <c r="AB157" s="805"/>
      <c r="AC157" s="805"/>
      <c r="AD157" s="805"/>
      <c r="AE157" s="805"/>
      <c r="AF157" s="805"/>
      <c r="AG157" s="805"/>
      <c r="AH157" s="805"/>
      <c r="AI157" s="805"/>
      <c r="AJ157" s="805"/>
      <c r="AK157" s="805"/>
      <c r="AL157" s="805"/>
      <c r="AM157" s="805"/>
      <c r="AN157" s="805"/>
      <c r="AO157" s="805"/>
      <c r="AP157" s="805"/>
      <c r="AQ157" s="805"/>
      <c r="AR157" s="805"/>
      <c r="AS157" s="805"/>
      <c r="AT157" s="805"/>
      <c r="AU157" s="805"/>
      <c r="AV157" s="805"/>
    </row>
    <row r="158" spans="5:48" ht="13.5">
      <c r="E158" s="805"/>
      <c r="F158" s="805"/>
      <c r="G158" s="805"/>
      <c r="H158" s="805"/>
      <c r="I158" s="805"/>
      <c r="J158" s="805"/>
      <c r="K158" s="805"/>
      <c r="L158" s="805"/>
      <c r="M158" s="805"/>
      <c r="N158" s="805"/>
      <c r="O158" s="805"/>
      <c r="P158" s="805"/>
      <c r="Q158" s="805"/>
      <c r="R158" s="805"/>
      <c r="S158" s="805"/>
      <c r="T158" s="805"/>
      <c r="U158" s="805"/>
      <c r="V158" s="805"/>
      <c r="W158" s="805"/>
      <c r="X158" s="805"/>
      <c r="Y158" s="805"/>
      <c r="Z158" s="805"/>
      <c r="AA158" s="805"/>
      <c r="AB158" s="805"/>
      <c r="AC158" s="805"/>
      <c r="AD158" s="805"/>
      <c r="AE158" s="805"/>
      <c r="AF158" s="805"/>
      <c r="AG158" s="805"/>
      <c r="AH158" s="805"/>
      <c r="AI158" s="805"/>
      <c r="AJ158" s="805"/>
      <c r="AK158" s="805"/>
      <c r="AL158" s="805"/>
      <c r="AM158" s="805"/>
      <c r="AN158" s="805"/>
      <c r="AO158" s="805"/>
      <c r="AP158" s="805"/>
      <c r="AQ158" s="805"/>
      <c r="AR158" s="805"/>
      <c r="AS158" s="805"/>
      <c r="AT158" s="805"/>
      <c r="AU158" s="805"/>
      <c r="AV158" s="805"/>
    </row>
    <row r="159" spans="5:48" ht="13.5">
      <c r="E159" s="805"/>
      <c r="F159" s="805"/>
      <c r="G159" s="805"/>
      <c r="H159" s="805"/>
      <c r="I159" s="805"/>
      <c r="J159" s="805"/>
      <c r="K159" s="805"/>
      <c r="L159" s="805"/>
      <c r="M159" s="805"/>
      <c r="N159" s="805"/>
      <c r="O159" s="805"/>
      <c r="P159" s="805"/>
      <c r="Q159" s="805"/>
      <c r="R159" s="805"/>
      <c r="S159" s="805"/>
      <c r="T159" s="805"/>
      <c r="U159" s="805"/>
      <c r="V159" s="805"/>
      <c r="W159" s="805"/>
      <c r="X159" s="805"/>
      <c r="Y159" s="805"/>
      <c r="Z159" s="805"/>
      <c r="AA159" s="805"/>
      <c r="AB159" s="805"/>
      <c r="AC159" s="805"/>
      <c r="AD159" s="805"/>
      <c r="AE159" s="805"/>
      <c r="AF159" s="805"/>
      <c r="AG159" s="805"/>
      <c r="AH159" s="805"/>
      <c r="AI159" s="805"/>
      <c r="AJ159" s="805"/>
      <c r="AK159" s="805"/>
      <c r="AL159" s="805"/>
      <c r="AM159" s="805"/>
      <c r="AN159" s="805"/>
      <c r="AO159" s="805"/>
      <c r="AP159" s="805"/>
      <c r="AQ159" s="805"/>
      <c r="AR159" s="805"/>
      <c r="AS159" s="805"/>
      <c r="AT159" s="805"/>
      <c r="AU159" s="805"/>
      <c r="AV159" s="805"/>
    </row>
    <row r="160" spans="5:48" ht="13.5">
      <c r="E160" s="805"/>
      <c r="F160" s="805"/>
      <c r="G160" s="805"/>
      <c r="H160" s="805"/>
      <c r="I160" s="805"/>
      <c r="J160" s="805"/>
      <c r="K160" s="805"/>
      <c r="L160" s="805"/>
      <c r="M160" s="805"/>
      <c r="N160" s="805"/>
      <c r="O160" s="805"/>
      <c r="P160" s="805"/>
      <c r="Q160" s="805"/>
      <c r="R160" s="805"/>
      <c r="S160" s="805"/>
      <c r="T160" s="805"/>
      <c r="U160" s="805"/>
      <c r="V160" s="805"/>
      <c r="W160" s="805"/>
      <c r="X160" s="805"/>
      <c r="Y160" s="805"/>
      <c r="Z160" s="805"/>
      <c r="AA160" s="805"/>
      <c r="AB160" s="805"/>
      <c r="AC160" s="805"/>
      <c r="AD160" s="805"/>
      <c r="AE160" s="805"/>
      <c r="AF160" s="805"/>
      <c r="AG160" s="805"/>
      <c r="AH160" s="805"/>
      <c r="AI160" s="805"/>
      <c r="AJ160" s="805"/>
      <c r="AK160" s="805"/>
      <c r="AL160" s="805"/>
      <c r="AM160" s="805"/>
      <c r="AN160" s="805"/>
      <c r="AO160" s="805"/>
      <c r="AP160" s="805"/>
      <c r="AQ160" s="805"/>
      <c r="AR160" s="805"/>
      <c r="AS160" s="805"/>
      <c r="AT160" s="805"/>
      <c r="AU160" s="805"/>
      <c r="AV160" s="805"/>
    </row>
    <row r="161" spans="5:48" ht="13.5">
      <c r="E161" s="805"/>
      <c r="F161" s="805"/>
      <c r="G161" s="805"/>
      <c r="H161" s="805"/>
      <c r="I161" s="805"/>
      <c r="J161" s="805"/>
      <c r="K161" s="805"/>
      <c r="L161" s="805"/>
      <c r="M161" s="805"/>
      <c r="N161" s="805"/>
      <c r="O161" s="805"/>
      <c r="P161" s="805"/>
      <c r="Q161" s="805"/>
      <c r="R161" s="805"/>
      <c r="S161" s="805"/>
      <c r="T161" s="805"/>
      <c r="U161" s="805"/>
      <c r="V161" s="805"/>
      <c r="W161" s="805"/>
      <c r="X161" s="805"/>
      <c r="Y161" s="805"/>
      <c r="Z161" s="805"/>
      <c r="AA161" s="805"/>
      <c r="AB161" s="805"/>
      <c r="AC161" s="805"/>
      <c r="AD161" s="805"/>
      <c r="AE161" s="805"/>
      <c r="AF161" s="805"/>
      <c r="AG161" s="805"/>
      <c r="AH161" s="805"/>
      <c r="AI161" s="805"/>
      <c r="AJ161" s="805"/>
      <c r="AK161" s="805"/>
      <c r="AL161" s="805"/>
      <c r="AM161" s="805"/>
      <c r="AN161" s="805"/>
      <c r="AO161" s="805"/>
      <c r="AP161" s="805"/>
      <c r="AQ161" s="805"/>
      <c r="AR161" s="805"/>
      <c r="AS161" s="805"/>
      <c r="AT161" s="805"/>
      <c r="AU161" s="805"/>
      <c r="AV161" s="805"/>
    </row>
    <row r="162" spans="5:48" ht="13.5">
      <c r="E162" s="805"/>
      <c r="F162" s="805"/>
      <c r="G162" s="805"/>
      <c r="H162" s="805"/>
      <c r="I162" s="805"/>
      <c r="J162" s="805"/>
      <c r="K162" s="805"/>
      <c r="L162" s="805"/>
      <c r="M162" s="805"/>
      <c r="N162" s="805"/>
      <c r="O162" s="805"/>
      <c r="P162" s="805"/>
      <c r="Q162" s="805"/>
      <c r="R162" s="805"/>
      <c r="S162" s="805"/>
      <c r="T162" s="805"/>
      <c r="U162" s="805"/>
      <c r="V162" s="805"/>
      <c r="W162" s="805"/>
      <c r="X162" s="805"/>
      <c r="Y162" s="805"/>
      <c r="Z162" s="805"/>
      <c r="AA162" s="805"/>
      <c r="AB162" s="805"/>
      <c r="AC162" s="805"/>
      <c r="AD162" s="805"/>
      <c r="AE162" s="805"/>
      <c r="AF162" s="805"/>
      <c r="AG162" s="805"/>
      <c r="AH162" s="805"/>
      <c r="AI162" s="805"/>
      <c r="AJ162" s="805"/>
      <c r="AK162" s="805"/>
      <c r="AL162" s="805"/>
      <c r="AM162" s="805"/>
      <c r="AN162" s="805"/>
      <c r="AO162" s="805"/>
      <c r="AP162" s="805"/>
      <c r="AQ162" s="805"/>
      <c r="AR162" s="805"/>
      <c r="AS162" s="805"/>
      <c r="AT162" s="805"/>
      <c r="AU162" s="805"/>
      <c r="AV162" s="805"/>
    </row>
    <row r="163" spans="5:48" ht="13.5">
      <c r="E163" s="805"/>
      <c r="F163" s="805"/>
      <c r="G163" s="805"/>
      <c r="H163" s="805"/>
      <c r="I163" s="805"/>
      <c r="J163" s="805"/>
      <c r="K163" s="805"/>
      <c r="L163" s="805"/>
      <c r="M163" s="805"/>
      <c r="N163" s="805"/>
      <c r="O163" s="805"/>
      <c r="P163" s="805"/>
      <c r="Q163" s="805"/>
      <c r="R163" s="805"/>
      <c r="S163" s="805"/>
      <c r="T163" s="805"/>
      <c r="U163" s="805"/>
      <c r="V163" s="805"/>
      <c r="W163" s="805"/>
      <c r="X163" s="805"/>
      <c r="Y163" s="805"/>
      <c r="Z163" s="805"/>
      <c r="AA163" s="805"/>
      <c r="AB163" s="805"/>
      <c r="AC163" s="805"/>
      <c r="AD163" s="805"/>
      <c r="AE163" s="805"/>
      <c r="AF163" s="805"/>
      <c r="AG163" s="805"/>
      <c r="AH163" s="805"/>
      <c r="AI163" s="805"/>
      <c r="AJ163" s="805"/>
      <c r="AK163" s="805"/>
      <c r="AL163" s="805"/>
      <c r="AM163" s="805"/>
      <c r="AN163" s="805"/>
      <c r="AO163" s="805"/>
      <c r="AP163" s="805"/>
      <c r="AQ163" s="805"/>
      <c r="AR163" s="805"/>
      <c r="AS163" s="805"/>
      <c r="AT163" s="805"/>
      <c r="AU163" s="805"/>
      <c r="AV163" s="805"/>
    </row>
    <row r="164" spans="5:48" ht="13.5">
      <c r="E164" s="805"/>
      <c r="F164" s="805"/>
      <c r="G164" s="805"/>
      <c r="H164" s="805"/>
      <c r="I164" s="805"/>
      <c r="J164" s="805"/>
      <c r="K164" s="805"/>
      <c r="L164" s="805"/>
      <c r="M164" s="805"/>
      <c r="N164" s="805"/>
      <c r="O164" s="805"/>
      <c r="P164" s="805"/>
      <c r="Q164" s="805"/>
      <c r="R164" s="805"/>
      <c r="S164" s="805"/>
      <c r="T164" s="805"/>
      <c r="U164" s="805"/>
      <c r="V164" s="805"/>
      <c r="W164" s="805"/>
      <c r="X164" s="805"/>
      <c r="Y164" s="805"/>
      <c r="Z164" s="805"/>
      <c r="AA164" s="805"/>
      <c r="AB164" s="805"/>
      <c r="AC164" s="805"/>
      <c r="AD164" s="805"/>
      <c r="AE164" s="805"/>
      <c r="AF164" s="805"/>
      <c r="AG164" s="805"/>
      <c r="AH164" s="805"/>
      <c r="AI164" s="805"/>
      <c r="AJ164" s="805"/>
      <c r="AK164" s="805"/>
      <c r="AL164" s="805"/>
      <c r="AM164" s="805"/>
      <c r="AN164" s="805"/>
      <c r="AO164" s="805"/>
      <c r="AP164" s="805"/>
      <c r="AQ164" s="805"/>
      <c r="AR164" s="805"/>
      <c r="AS164" s="805"/>
      <c r="AT164" s="805"/>
      <c r="AU164" s="805"/>
      <c r="AV164" s="805"/>
    </row>
    <row r="165" spans="5:48" ht="13.5">
      <c r="E165" s="805"/>
      <c r="F165" s="805"/>
      <c r="G165" s="805"/>
      <c r="H165" s="805"/>
      <c r="I165" s="805"/>
      <c r="J165" s="805"/>
      <c r="K165" s="805"/>
      <c r="L165" s="805"/>
      <c r="M165" s="805"/>
      <c r="N165" s="805"/>
      <c r="O165" s="805"/>
      <c r="P165" s="805"/>
      <c r="Q165" s="805"/>
      <c r="R165" s="805"/>
      <c r="S165" s="805"/>
      <c r="T165" s="805"/>
      <c r="U165" s="805"/>
      <c r="V165" s="805"/>
      <c r="W165" s="805"/>
      <c r="X165" s="805"/>
      <c r="Y165" s="805"/>
      <c r="Z165" s="805"/>
      <c r="AA165" s="805"/>
      <c r="AB165" s="805"/>
      <c r="AC165" s="805"/>
      <c r="AD165" s="805"/>
      <c r="AE165" s="805"/>
      <c r="AF165" s="805"/>
      <c r="AG165" s="805"/>
      <c r="AH165" s="805"/>
      <c r="AI165" s="805"/>
      <c r="AJ165" s="805"/>
      <c r="AK165" s="805"/>
      <c r="AL165" s="805"/>
      <c r="AM165" s="805"/>
      <c r="AN165" s="805"/>
      <c r="AO165" s="805"/>
      <c r="AP165" s="805"/>
      <c r="AQ165" s="805"/>
      <c r="AR165" s="805"/>
      <c r="AS165" s="805"/>
      <c r="AT165" s="805"/>
      <c r="AU165" s="805"/>
      <c r="AV165" s="805"/>
    </row>
    <row r="166" spans="5:48" ht="13.5">
      <c r="E166" s="805"/>
      <c r="F166" s="805"/>
      <c r="G166" s="805"/>
      <c r="H166" s="805"/>
      <c r="I166" s="805"/>
      <c r="J166" s="805"/>
      <c r="K166" s="805"/>
      <c r="L166" s="805"/>
      <c r="M166" s="805"/>
      <c r="N166" s="805"/>
      <c r="O166" s="805"/>
      <c r="P166" s="805"/>
      <c r="Q166" s="805"/>
      <c r="R166" s="805"/>
      <c r="S166" s="805"/>
      <c r="T166" s="805"/>
      <c r="U166" s="805"/>
      <c r="V166" s="805"/>
      <c r="W166" s="805"/>
      <c r="X166" s="805"/>
      <c r="Y166" s="805"/>
      <c r="Z166" s="805"/>
      <c r="AA166" s="805"/>
      <c r="AB166" s="805"/>
      <c r="AC166" s="805"/>
      <c r="AD166" s="805"/>
      <c r="AE166" s="805"/>
      <c r="AF166" s="805"/>
      <c r="AG166" s="805"/>
      <c r="AH166" s="805"/>
      <c r="AI166" s="805"/>
      <c r="AJ166" s="805"/>
      <c r="AK166" s="805"/>
      <c r="AL166" s="805"/>
      <c r="AM166" s="805"/>
      <c r="AN166" s="805"/>
      <c r="AO166" s="805"/>
      <c r="AP166" s="805"/>
      <c r="AQ166" s="805"/>
      <c r="AR166" s="805"/>
      <c r="AS166" s="805"/>
      <c r="AT166" s="805"/>
      <c r="AU166" s="805"/>
      <c r="AV166" s="805"/>
    </row>
    <row r="167" spans="5:48" ht="13.5">
      <c r="E167" s="805"/>
      <c r="F167" s="805"/>
      <c r="G167" s="805"/>
      <c r="H167" s="805"/>
      <c r="I167" s="805"/>
      <c r="J167" s="805"/>
      <c r="K167" s="805"/>
      <c r="L167" s="805"/>
      <c r="M167" s="805"/>
      <c r="N167" s="805"/>
      <c r="O167" s="805"/>
      <c r="P167" s="805"/>
      <c r="Q167" s="805"/>
      <c r="R167" s="805"/>
      <c r="S167" s="805"/>
      <c r="T167" s="805"/>
      <c r="U167" s="805"/>
      <c r="V167" s="805"/>
      <c r="W167" s="805"/>
      <c r="X167" s="805"/>
      <c r="Y167" s="805"/>
      <c r="Z167" s="805"/>
      <c r="AA167" s="805"/>
      <c r="AB167" s="805"/>
      <c r="AC167" s="805"/>
      <c r="AD167" s="805"/>
      <c r="AE167" s="805"/>
      <c r="AF167" s="805"/>
      <c r="AG167" s="805"/>
      <c r="AH167" s="805"/>
      <c r="AI167" s="805"/>
      <c r="AJ167" s="805"/>
      <c r="AK167" s="805"/>
      <c r="AL167" s="805"/>
      <c r="AM167" s="805"/>
      <c r="AN167" s="805"/>
      <c r="AO167" s="805"/>
      <c r="AP167" s="805"/>
      <c r="AQ167" s="805"/>
      <c r="AR167" s="805"/>
      <c r="AS167" s="805"/>
      <c r="AT167" s="805"/>
      <c r="AU167" s="805"/>
      <c r="AV167" s="805"/>
    </row>
    <row r="168" spans="5:48" ht="13.5">
      <c r="E168" s="805"/>
      <c r="F168" s="805"/>
      <c r="G168" s="805"/>
      <c r="H168" s="805"/>
      <c r="I168" s="805"/>
      <c r="J168" s="805"/>
      <c r="K168" s="805"/>
      <c r="L168" s="805"/>
      <c r="M168" s="805"/>
      <c r="N168" s="805"/>
      <c r="O168" s="805"/>
      <c r="P168" s="805"/>
      <c r="Q168" s="805"/>
      <c r="R168" s="805"/>
      <c r="S168" s="805"/>
      <c r="T168" s="805"/>
      <c r="U168" s="805"/>
      <c r="V168" s="805"/>
      <c r="W168" s="805"/>
      <c r="X168" s="805"/>
      <c r="Y168" s="805"/>
      <c r="Z168" s="805"/>
      <c r="AA168" s="805"/>
      <c r="AB168" s="805"/>
      <c r="AC168" s="805"/>
      <c r="AD168" s="805"/>
      <c r="AE168" s="805"/>
      <c r="AF168" s="805"/>
      <c r="AG168" s="805"/>
      <c r="AH168" s="805"/>
      <c r="AI168" s="805"/>
      <c r="AJ168" s="805"/>
      <c r="AK168" s="805"/>
      <c r="AL168" s="805"/>
      <c r="AM168" s="805"/>
      <c r="AN168" s="805"/>
      <c r="AO168" s="805"/>
      <c r="AP168" s="805"/>
      <c r="AQ168" s="805"/>
      <c r="AR168" s="805"/>
      <c r="AS168" s="805"/>
      <c r="AT168" s="805"/>
      <c r="AU168" s="805"/>
      <c r="AV168" s="805"/>
    </row>
    <row r="169" spans="5:48" ht="13.5">
      <c r="E169" s="805"/>
      <c r="F169" s="805"/>
      <c r="G169" s="805"/>
      <c r="H169" s="805"/>
      <c r="I169" s="805"/>
      <c r="J169" s="805"/>
      <c r="K169" s="805"/>
      <c r="L169" s="805"/>
      <c r="M169" s="805"/>
      <c r="N169" s="805"/>
      <c r="O169" s="805"/>
      <c r="P169" s="805"/>
      <c r="Q169" s="805"/>
      <c r="R169" s="805"/>
      <c r="S169" s="805"/>
      <c r="T169" s="805"/>
      <c r="U169" s="805"/>
      <c r="V169" s="805"/>
      <c r="W169" s="805"/>
      <c r="X169" s="805"/>
      <c r="Y169" s="805"/>
      <c r="Z169" s="805"/>
      <c r="AA169" s="805"/>
      <c r="AB169" s="805"/>
      <c r="AC169" s="805"/>
      <c r="AD169" s="805"/>
      <c r="AE169" s="805"/>
      <c r="AF169" s="805"/>
      <c r="AG169" s="805"/>
      <c r="AH169" s="805"/>
      <c r="AI169" s="805"/>
      <c r="AJ169" s="805"/>
      <c r="AK169" s="805"/>
      <c r="AL169" s="805"/>
      <c r="AM169" s="805"/>
      <c r="AN169" s="805"/>
      <c r="AO169" s="805"/>
      <c r="AP169" s="805"/>
      <c r="AQ169" s="805"/>
      <c r="AR169" s="805"/>
      <c r="AS169" s="805"/>
      <c r="AT169" s="805"/>
      <c r="AU169" s="805"/>
      <c r="AV169" s="805"/>
    </row>
    <row r="170" spans="5:48" ht="13.5">
      <c r="E170" s="805"/>
      <c r="F170" s="805"/>
      <c r="G170" s="805"/>
      <c r="H170" s="805"/>
      <c r="I170" s="805"/>
      <c r="J170" s="805"/>
      <c r="K170" s="805"/>
      <c r="L170" s="805"/>
      <c r="M170" s="805"/>
      <c r="N170" s="805"/>
      <c r="O170" s="805"/>
      <c r="P170" s="805"/>
      <c r="Q170" s="805"/>
      <c r="R170" s="805"/>
      <c r="S170" s="805"/>
      <c r="T170" s="805"/>
      <c r="U170" s="805"/>
      <c r="V170" s="805"/>
      <c r="W170" s="805"/>
      <c r="X170" s="805"/>
      <c r="Y170" s="805"/>
      <c r="Z170" s="805"/>
      <c r="AA170" s="805"/>
      <c r="AB170" s="805"/>
      <c r="AC170" s="805"/>
      <c r="AD170" s="805"/>
      <c r="AE170" s="805"/>
      <c r="AF170" s="805"/>
      <c r="AG170" s="805"/>
      <c r="AH170" s="805"/>
      <c r="AI170" s="805"/>
      <c r="AJ170" s="805"/>
      <c r="AK170" s="805"/>
      <c r="AL170" s="805"/>
      <c r="AM170" s="805"/>
      <c r="AN170" s="805"/>
      <c r="AO170" s="805"/>
      <c r="AP170" s="805"/>
      <c r="AQ170" s="805"/>
      <c r="AR170" s="805"/>
      <c r="AS170" s="805"/>
      <c r="AT170" s="805"/>
      <c r="AU170" s="805"/>
      <c r="AV170" s="805"/>
    </row>
    <row r="171" spans="5:48" ht="13.5">
      <c r="E171" s="805"/>
      <c r="F171" s="805"/>
      <c r="G171" s="805"/>
      <c r="H171" s="805"/>
      <c r="I171" s="805"/>
      <c r="J171" s="805"/>
      <c r="K171" s="805"/>
      <c r="L171" s="805"/>
      <c r="M171" s="805"/>
      <c r="N171" s="805"/>
      <c r="O171" s="805"/>
      <c r="P171" s="805"/>
      <c r="Q171" s="805"/>
      <c r="R171" s="805"/>
      <c r="S171" s="805"/>
      <c r="T171" s="805"/>
      <c r="U171" s="805"/>
      <c r="V171" s="805"/>
      <c r="W171" s="805"/>
      <c r="X171" s="805"/>
      <c r="Y171" s="805"/>
      <c r="Z171" s="805"/>
      <c r="AA171" s="805"/>
      <c r="AB171" s="805"/>
      <c r="AC171" s="805"/>
      <c r="AD171" s="805"/>
      <c r="AE171" s="805"/>
      <c r="AF171" s="805"/>
      <c r="AG171" s="805"/>
      <c r="AH171" s="805"/>
      <c r="AI171" s="805"/>
      <c r="AJ171" s="805"/>
      <c r="AK171" s="805"/>
      <c r="AL171" s="805"/>
      <c r="AM171" s="805"/>
      <c r="AN171" s="805"/>
      <c r="AO171" s="805"/>
      <c r="AP171" s="805"/>
      <c r="AQ171" s="805"/>
      <c r="AR171" s="805"/>
      <c r="AS171" s="805"/>
      <c r="AT171" s="805"/>
      <c r="AU171" s="805"/>
      <c r="AV171" s="805"/>
    </row>
    <row r="172" spans="5:48" ht="13.5">
      <c r="E172" s="805"/>
      <c r="F172" s="805"/>
      <c r="G172" s="805"/>
      <c r="H172" s="805"/>
      <c r="I172" s="805"/>
      <c r="J172" s="805"/>
      <c r="K172" s="805"/>
      <c r="L172" s="805"/>
      <c r="M172" s="805"/>
      <c r="N172" s="805"/>
      <c r="O172" s="805"/>
      <c r="P172" s="805"/>
      <c r="Q172" s="805"/>
      <c r="R172" s="805"/>
      <c r="S172" s="805"/>
      <c r="T172" s="805"/>
      <c r="U172" s="805"/>
      <c r="V172" s="805"/>
      <c r="W172" s="805"/>
      <c r="X172" s="805"/>
      <c r="Y172" s="805"/>
      <c r="Z172" s="805"/>
      <c r="AA172" s="805"/>
      <c r="AB172" s="805"/>
      <c r="AC172" s="805"/>
      <c r="AD172" s="805"/>
      <c r="AE172" s="805"/>
      <c r="AF172" s="805"/>
      <c r="AG172" s="805"/>
      <c r="AH172" s="805"/>
      <c r="AI172" s="805"/>
      <c r="AJ172" s="805"/>
      <c r="AK172" s="805"/>
      <c r="AL172" s="805"/>
      <c r="AM172" s="805"/>
      <c r="AN172" s="805"/>
      <c r="AO172" s="805"/>
      <c r="AP172" s="805"/>
      <c r="AQ172" s="805"/>
      <c r="AR172" s="805"/>
      <c r="AS172" s="805"/>
      <c r="AT172" s="805"/>
      <c r="AU172" s="805"/>
      <c r="AV172" s="805"/>
    </row>
    <row r="173" spans="5:48" ht="13.5">
      <c r="E173" s="805"/>
      <c r="F173" s="805"/>
      <c r="G173" s="805"/>
      <c r="H173" s="805"/>
      <c r="I173" s="805"/>
      <c r="J173" s="805"/>
      <c r="K173" s="805"/>
      <c r="L173" s="805"/>
      <c r="M173" s="805"/>
      <c r="N173" s="805"/>
      <c r="O173" s="805"/>
      <c r="P173" s="805"/>
      <c r="Q173" s="805"/>
      <c r="R173" s="805"/>
      <c r="S173" s="805"/>
      <c r="T173" s="805"/>
      <c r="U173" s="805"/>
      <c r="V173" s="805"/>
      <c r="W173" s="805"/>
      <c r="X173" s="805"/>
      <c r="Y173" s="805"/>
      <c r="Z173" s="805"/>
      <c r="AA173" s="805"/>
      <c r="AB173" s="805"/>
      <c r="AC173" s="805"/>
      <c r="AD173" s="805"/>
      <c r="AE173" s="805"/>
      <c r="AF173" s="805"/>
      <c r="AG173" s="805"/>
      <c r="AH173" s="805"/>
      <c r="AI173" s="805"/>
      <c r="AJ173" s="805"/>
      <c r="AK173" s="805"/>
      <c r="AL173" s="805"/>
      <c r="AM173" s="805"/>
      <c r="AN173" s="805"/>
      <c r="AO173" s="805"/>
      <c r="AP173" s="805"/>
      <c r="AQ173" s="805"/>
      <c r="AR173" s="805"/>
      <c r="AS173" s="805"/>
      <c r="AT173" s="805"/>
      <c r="AU173" s="805"/>
      <c r="AV173" s="805"/>
    </row>
    <row r="174" spans="5:48" ht="13.5">
      <c r="E174" s="805"/>
      <c r="F174" s="805"/>
      <c r="G174" s="805"/>
      <c r="H174" s="805"/>
      <c r="I174" s="805"/>
      <c r="J174" s="805"/>
      <c r="K174" s="805"/>
      <c r="L174" s="805"/>
      <c r="M174" s="805"/>
      <c r="N174" s="805"/>
      <c r="O174" s="805"/>
      <c r="P174" s="805"/>
      <c r="Q174" s="805"/>
      <c r="R174" s="805"/>
      <c r="S174" s="805"/>
      <c r="T174" s="805"/>
      <c r="U174" s="805"/>
      <c r="V174" s="805"/>
      <c r="W174" s="805"/>
      <c r="X174" s="805"/>
      <c r="Y174" s="805"/>
      <c r="Z174" s="805"/>
      <c r="AA174" s="805"/>
      <c r="AB174" s="805"/>
      <c r="AC174" s="805"/>
      <c r="AD174" s="805"/>
      <c r="AE174" s="805"/>
      <c r="AF174" s="805"/>
      <c r="AG174" s="805"/>
      <c r="AH174" s="805"/>
      <c r="AI174" s="805"/>
      <c r="AJ174" s="805"/>
      <c r="AK174" s="805"/>
      <c r="AL174" s="805"/>
      <c r="AM174" s="805"/>
      <c r="AN174" s="805"/>
      <c r="AO174" s="805"/>
      <c r="AP174" s="805"/>
      <c r="AQ174" s="805"/>
      <c r="AR174" s="805"/>
      <c r="AS174" s="805"/>
      <c r="AT174" s="805"/>
      <c r="AU174" s="805"/>
      <c r="AV174" s="805"/>
    </row>
    <row r="175" spans="5:48" ht="13.5">
      <c r="E175" s="805"/>
      <c r="F175" s="805"/>
      <c r="G175" s="805"/>
      <c r="H175" s="805"/>
      <c r="I175" s="805"/>
      <c r="J175" s="805"/>
      <c r="K175" s="805"/>
      <c r="L175" s="805"/>
      <c r="M175" s="805"/>
      <c r="N175" s="805"/>
      <c r="O175" s="805"/>
      <c r="P175" s="805"/>
      <c r="Q175" s="805"/>
      <c r="R175" s="805"/>
      <c r="S175" s="805"/>
      <c r="T175" s="805"/>
      <c r="U175" s="805"/>
      <c r="V175" s="805"/>
      <c r="W175" s="805"/>
      <c r="X175" s="805"/>
      <c r="Y175" s="805"/>
      <c r="Z175" s="805"/>
      <c r="AA175" s="805"/>
      <c r="AB175" s="805"/>
      <c r="AC175" s="805"/>
      <c r="AD175" s="805"/>
      <c r="AE175" s="805"/>
      <c r="AF175" s="805"/>
      <c r="AG175" s="805"/>
      <c r="AH175" s="805"/>
      <c r="AI175" s="805"/>
      <c r="AJ175" s="805"/>
      <c r="AK175" s="805"/>
      <c r="AL175" s="805"/>
      <c r="AM175" s="805"/>
      <c r="AN175" s="805"/>
      <c r="AO175" s="805"/>
      <c r="AP175" s="805"/>
      <c r="AQ175" s="805"/>
      <c r="AR175" s="805"/>
      <c r="AS175" s="805"/>
      <c r="AT175" s="805"/>
      <c r="AU175" s="805"/>
      <c r="AV175" s="805"/>
    </row>
    <row r="176" spans="5:48" ht="13.5">
      <c r="E176" s="805"/>
      <c r="F176" s="805"/>
      <c r="G176" s="805"/>
      <c r="H176" s="805"/>
      <c r="I176" s="805"/>
      <c r="J176" s="805"/>
      <c r="K176" s="805"/>
      <c r="L176" s="805"/>
      <c r="M176" s="805"/>
      <c r="N176" s="805"/>
      <c r="O176" s="805"/>
      <c r="P176" s="805"/>
      <c r="Q176" s="805"/>
      <c r="R176" s="805"/>
      <c r="S176" s="805"/>
      <c r="T176" s="805"/>
      <c r="U176" s="805"/>
      <c r="V176" s="805"/>
      <c r="W176" s="805"/>
      <c r="X176" s="805"/>
      <c r="Y176" s="805"/>
      <c r="Z176" s="805"/>
      <c r="AA176" s="805"/>
      <c r="AB176" s="805"/>
      <c r="AC176" s="805"/>
      <c r="AD176" s="805"/>
      <c r="AE176" s="805"/>
      <c r="AF176" s="805"/>
      <c r="AG176" s="805"/>
      <c r="AH176" s="805"/>
      <c r="AI176" s="805"/>
      <c r="AJ176" s="805"/>
      <c r="AK176" s="805"/>
      <c r="AL176" s="805"/>
      <c r="AM176" s="805"/>
      <c r="AN176" s="805"/>
      <c r="AO176" s="805"/>
      <c r="AP176" s="805"/>
      <c r="AQ176" s="805"/>
      <c r="AR176" s="805"/>
      <c r="AS176" s="805"/>
      <c r="AT176" s="805"/>
      <c r="AU176" s="805"/>
      <c r="AV176" s="805"/>
    </row>
    <row r="177" spans="5:48" ht="13.5">
      <c r="E177" s="805"/>
      <c r="F177" s="805"/>
      <c r="G177" s="805"/>
      <c r="H177" s="805"/>
      <c r="I177" s="805"/>
      <c r="J177" s="805"/>
      <c r="K177" s="805"/>
      <c r="L177" s="805"/>
      <c r="M177" s="805"/>
      <c r="N177" s="805"/>
      <c r="O177" s="805"/>
      <c r="P177" s="805"/>
      <c r="Q177" s="805"/>
      <c r="R177" s="805"/>
      <c r="S177" s="805"/>
      <c r="T177" s="805"/>
      <c r="U177" s="805"/>
      <c r="V177" s="805"/>
      <c r="W177" s="805"/>
      <c r="X177" s="805"/>
      <c r="Y177" s="805"/>
      <c r="Z177" s="805"/>
      <c r="AA177" s="805"/>
      <c r="AB177" s="805"/>
      <c r="AC177" s="805"/>
      <c r="AD177" s="805"/>
      <c r="AE177" s="805"/>
      <c r="AF177" s="805"/>
      <c r="AG177" s="805"/>
      <c r="AH177" s="805"/>
      <c r="AI177" s="805"/>
      <c r="AJ177" s="805"/>
      <c r="AK177" s="805"/>
      <c r="AL177" s="805"/>
      <c r="AM177" s="805"/>
      <c r="AN177" s="805"/>
      <c r="AO177" s="805"/>
      <c r="AP177" s="805"/>
      <c r="AQ177" s="805"/>
      <c r="AR177" s="805"/>
      <c r="AS177" s="805"/>
      <c r="AT177" s="805"/>
      <c r="AU177" s="805"/>
      <c r="AV177" s="805"/>
    </row>
    <row r="178" spans="5:48" ht="13.5">
      <c r="E178" s="805"/>
      <c r="F178" s="805"/>
      <c r="G178" s="805"/>
      <c r="H178" s="805"/>
      <c r="I178" s="805"/>
      <c r="J178" s="805"/>
      <c r="K178" s="805"/>
      <c r="L178" s="805"/>
      <c r="M178" s="805"/>
      <c r="N178" s="805"/>
      <c r="O178" s="805"/>
      <c r="P178" s="805"/>
      <c r="Q178" s="805"/>
      <c r="R178" s="805"/>
      <c r="S178" s="805"/>
      <c r="T178" s="805"/>
      <c r="U178" s="805"/>
      <c r="V178" s="805"/>
      <c r="W178" s="805"/>
      <c r="X178" s="805"/>
      <c r="Y178" s="805"/>
      <c r="Z178" s="805"/>
      <c r="AA178" s="805"/>
      <c r="AB178" s="805"/>
      <c r="AC178" s="805"/>
      <c r="AD178" s="805"/>
      <c r="AE178" s="805"/>
      <c r="AF178" s="805"/>
      <c r="AG178" s="805"/>
      <c r="AH178" s="805"/>
      <c r="AI178" s="805"/>
      <c r="AJ178" s="805"/>
      <c r="AK178" s="805"/>
      <c r="AL178" s="805"/>
      <c r="AM178" s="805"/>
      <c r="AN178" s="805"/>
      <c r="AO178" s="805"/>
      <c r="AP178" s="805"/>
      <c r="AQ178" s="805"/>
      <c r="AR178" s="805"/>
      <c r="AS178" s="805"/>
      <c r="AT178" s="805"/>
      <c r="AU178" s="805"/>
      <c r="AV178" s="805"/>
    </row>
    <row r="179" spans="5:48" ht="13.5">
      <c r="E179" s="805"/>
      <c r="F179" s="805"/>
      <c r="G179" s="805"/>
      <c r="H179" s="805"/>
      <c r="I179" s="805"/>
      <c r="J179" s="805"/>
      <c r="K179" s="805"/>
      <c r="L179" s="805"/>
      <c r="M179" s="805"/>
      <c r="N179" s="805"/>
      <c r="O179" s="805"/>
      <c r="P179" s="805"/>
      <c r="Q179" s="805"/>
      <c r="R179" s="805"/>
      <c r="S179" s="805"/>
      <c r="T179" s="805"/>
      <c r="U179" s="805"/>
      <c r="V179" s="805"/>
      <c r="W179" s="805"/>
      <c r="X179" s="805"/>
      <c r="Y179" s="805"/>
      <c r="Z179" s="805"/>
      <c r="AA179" s="805"/>
      <c r="AB179" s="805"/>
      <c r="AC179" s="805"/>
      <c r="AD179" s="805"/>
      <c r="AE179" s="805"/>
      <c r="AF179" s="805"/>
      <c r="AG179" s="805"/>
      <c r="AH179" s="805"/>
      <c r="AI179" s="805"/>
      <c r="AJ179" s="805"/>
      <c r="AK179" s="805"/>
      <c r="AL179" s="805"/>
      <c r="AM179" s="805"/>
      <c r="AN179" s="805"/>
      <c r="AO179" s="805"/>
      <c r="AP179" s="805"/>
      <c r="AQ179" s="805"/>
      <c r="AR179" s="805"/>
      <c r="AS179" s="805"/>
      <c r="AT179" s="805"/>
      <c r="AU179" s="805"/>
      <c r="AV179" s="805"/>
    </row>
    <row r="180" spans="5:48" ht="13.5">
      <c r="E180" s="805"/>
      <c r="F180" s="805"/>
      <c r="G180" s="805"/>
      <c r="H180" s="805"/>
      <c r="I180" s="805"/>
      <c r="J180" s="805"/>
      <c r="K180" s="805"/>
      <c r="L180" s="805"/>
      <c r="M180" s="805"/>
      <c r="N180" s="805"/>
      <c r="O180" s="805"/>
      <c r="P180" s="805"/>
      <c r="Q180" s="805"/>
      <c r="R180" s="805"/>
      <c r="S180" s="805"/>
      <c r="T180" s="805"/>
      <c r="U180" s="805"/>
      <c r="V180" s="805"/>
      <c r="W180" s="805"/>
      <c r="X180" s="805"/>
      <c r="Y180" s="805"/>
      <c r="Z180" s="805"/>
      <c r="AA180" s="805"/>
      <c r="AB180" s="805"/>
      <c r="AC180" s="805"/>
      <c r="AD180" s="805"/>
      <c r="AE180" s="805"/>
      <c r="AF180" s="805"/>
      <c r="AG180" s="805"/>
      <c r="AH180" s="805"/>
      <c r="AI180" s="805"/>
      <c r="AJ180" s="805"/>
      <c r="AK180" s="805"/>
      <c r="AL180" s="805"/>
      <c r="AM180" s="805"/>
      <c r="AN180" s="805"/>
      <c r="AO180" s="805"/>
      <c r="AP180" s="805"/>
      <c r="AQ180" s="805"/>
      <c r="AR180" s="805"/>
      <c r="AS180" s="805"/>
      <c r="AT180" s="805"/>
      <c r="AU180" s="805"/>
      <c r="AV180" s="805"/>
    </row>
    <row r="181" spans="5:48" ht="13.5">
      <c r="E181" s="805"/>
      <c r="F181" s="805"/>
      <c r="G181" s="805"/>
      <c r="H181" s="805"/>
      <c r="I181" s="805"/>
      <c r="J181" s="805"/>
      <c r="K181" s="805"/>
      <c r="L181" s="805"/>
      <c r="M181" s="805"/>
      <c r="N181" s="805"/>
      <c r="O181" s="805"/>
      <c r="P181" s="805"/>
      <c r="Q181" s="805"/>
      <c r="R181" s="805"/>
      <c r="S181" s="805"/>
      <c r="T181" s="805"/>
      <c r="U181" s="805"/>
      <c r="V181" s="805"/>
      <c r="W181" s="805"/>
      <c r="X181" s="805"/>
      <c r="Y181" s="805"/>
      <c r="Z181" s="805"/>
      <c r="AA181" s="805"/>
      <c r="AB181" s="805"/>
      <c r="AC181" s="805"/>
      <c r="AD181" s="805"/>
      <c r="AE181" s="805"/>
      <c r="AF181" s="805"/>
      <c r="AG181" s="805"/>
      <c r="AH181" s="805"/>
      <c r="AI181" s="805"/>
      <c r="AJ181" s="805"/>
      <c r="AK181" s="805"/>
      <c r="AL181" s="805"/>
      <c r="AM181" s="805"/>
      <c r="AN181" s="805"/>
      <c r="AO181" s="805"/>
      <c r="AP181" s="805"/>
      <c r="AQ181" s="805"/>
      <c r="AR181" s="805"/>
      <c r="AS181" s="805"/>
      <c r="AT181" s="805"/>
      <c r="AU181" s="805"/>
      <c r="AV181" s="805"/>
    </row>
  </sheetData>
  <sheetProtection/>
  <mergeCells count="9">
    <mergeCell ref="B52:D56"/>
    <mergeCell ref="B18:D19"/>
    <mergeCell ref="AW4:AW5"/>
    <mergeCell ref="B38:D44"/>
    <mergeCell ref="B48:D49"/>
    <mergeCell ref="B30:E30"/>
    <mergeCell ref="B31:E31"/>
    <mergeCell ref="B33:E33"/>
    <mergeCell ref="B36:E36"/>
  </mergeCells>
  <conditionalFormatting sqref="E82:AW65536 C1:E35 C37:E58 F1:AW58 A1:B58 E59:AV81 A59:D65536 AX1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Ｐゴシック,太字"&amp;18１　水道事業</oddFooter>
  </headerFooter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E274"/>
  <sheetViews>
    <sheetView view="pageBreakPreview" zoomScaleSheetLayoutView="100" zoomScalePageLayoutView="0" workbookViewId="0" topLeftCell="A1">
      <pane xSplit="5" ySplit="3" topLeftCell="F43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1" width="2.125" style="44" customWidth="1"/>
    <col min="2" max="2" width="2.25390625" style="44" customWidth="1"/>
    <col min="3" max="3" width="6.125" style="44" customWidth="1"/>
    <col min="4" max="4" width="19.25390625" style="25" customWidth="1"/>
    <col min="5" max="5" width="9.375" style="37" customWidth="1"/>
    <col min="6" max="48" width="9.125" style="25" customWidth="1"/>
    <col min="49" max="49" width="10.125" style="25" customWidth="1"/>
    <col min="50" max="57" width="9.00390625" style="25" customWidth="1"/>
    <col min="58" max="16384" width="9.00390625" style="44" customWidth="1"/>
  </cols>
  <sheetData>
    <row r="1" spans="1:49" ht="20.25" customHeight="1" thickBot="1">
      <c r="A1" s="209" t="s">
        <v>151</v>
      </c>
      <c r="C1" s="45"/>
      <c r="D1" s="23"/>
      <c r="E1" s="13"/>
      <c r="H1" s="44"/>
      <c r="I1" s="53"/>
      <c r="V1" s="53" t="s">
        <v>152</v>
      </c>
      <c r="AM1" s="53" t="s">
        <v>152</v>
      </c>
      <c r="AW1" s="53" t="s">
        <v>152</v>
      </c>
    </row>
    <row r="2" spans="1:57" s="56" customFormat="1" ht="15" customHeight="1">
      <c r="A2" s="392"/>
      <c r="B2" s="393"/>
      <c r="C2" s="393"/>
      <c r="D2" s="394"/>
      <c r="E2" s="273" t="s">
        <v>527</v>
      </c>
      <c r="F2" s="272" t="s">
        <v>508</v>
      </c>
      <c r="G2" s="272" t="s">
        <v>509</v>
      </c>
      <c r="H2" s="272" t="s">
        <v>510</v>
      </c>
      <c r="I2" s="272" t="s">
        <v>511</v>
      </c>
      <c r="J2" s="272" t="s">
        <v>512</v>
      </c>
      <c r="K2" s="272" t="s">
        <v>513</v>
      </c>
      <c r="L2" s="272" t="s">
        <v>514</v>
      </c>
      <c r="M2" s="272" t="s">
        <v>515</v>
      </c>
      <c r="N2" s="272" t="s">
        <v>516</v>
      </c>
      <c r="O2" s="272" t="s">
        <v>517</v>
      </c>
      <c r="P2" s="272" t="s">
        <v>518</v>
      </c>
      <c r="Q2" s="272" t="s">
        <v>519</v>
      </c>
      <c r="R2" s="272" t="s">
        <v>520</v>
      </c>
      <c r="S2" s="272" t="s">
        <v>521</v>
      </c>
      <c r="T2" s="272" t="s">
        <v>522</v>
      </c>
      <c r="U2" s="272" t="s">
        <v>523</v>
      </c>
      <c r="V2" s="276" t="s">
        <v>34</v>
      </c>
      <c r="W2" s="276" t="s">
        <v>35</v>
      </c>
      <c r="X2" s="276" t="s">
        <v>36</v>
      </c>
      <c r="Y2" s="276" t="s">
        <v>37</v>
      </c>
      <c r="Z2" s="276" t="s">
        <v>38</v>
      </c>
      <c r="AA2" s="276" t="s">
        <v>39</v>
      </c>
      <c r="AB2" s="276" t="s">
        <v>40</v>
      </c>
      <c r="AC2" s="276" t="s">
        <v>41</v>
      </c>
      <c r="AD2" s="276" t="s">
        <v>42</v>
      </c>
      <c r="AE2" s="276" t="s">
        <v>43</v>
      </c>
      <c r="AF2" s="276" t="s">
        <v>44</v>
      </c>
      <c r="AG2" s="276" t="s">
        <v>45</v>
      </c>
      <c r="AH2" s="276" t="s">
        <v>46</v>
      </c>
      <c r="AI2" s="276" t="s">
        <v>47</v>
      </c>
      <c r="AJ2" s="276" t="s">
        <v>48</v>
      </c>
      <c r="AK2" s="276" t="s">
        <v>49</v>
      </c>
      <c r="AL2" s="276" t="s">
        <v>50</v>
      </c>
      <c r="AM2" s="276" t="s">
        <v>51</v>
      </c>
      <c r="AN2" s="276" t="s">
        <v>52</v>
      </c>
      <c r="AO2" s="276" t="s">
        <v>53</v>
      </c>
      <c r="AP2" s="276" t="s">
        <v>54</v>
      </c>
      <c r="AQ2" s="276" t="s">
        <v>55</v>
      </c>
      <c r="AR2" s="276" t="s">
        <v>56</v>
      </c>
      <c r="AS2" s="276" t="s">
        <v>57</v>
      </c>
      <c r="AT2" s="276" t="s">
        <v>58</v>
      </c>
      <c r="AU2" s="276" t="s">
        <v>59</v>
      </c>
      <c r="AV2" s="284" t="s">
        <v>60</v>
      </c>
      <c r="AW2" s="1577" t="s">
        <v>301</v>
      </c>
      <c r="AX2" s="57"/>
      <c r="AY2" s="57"/>
      <c r="AZ2" s="57"/>
      <c r="BA2" s="57"/>
      <c r="BB2" s="57"/>
      <c r="BC2" s="57"/>
      <c r="BD2" s="57"/>
      <c r="BE2" s="57"/>
    </row>
    <row r="3" spans="1:57" s="56" customFormat="1" ht="15" customHeight="1" thickBot="1">
      <c r="A3" s="395"/>
      <c r="B3" s="1643" t="s">
        <v>478</v>
      </c>
      <c r="C3" s="1643"/>
      <c r="D3" s="396"/>
      <c r="E3" s="399"/>
      <c r="F3" s="293" t="s">
        <v>186</v>
      </c>
      <c r="G3" s="293" t="s">
        <v>187</v>
      </c>
      <c r="H3" s="293" t="s">
        <v>188</v>
      </c>
      <c r="I3" s="293" t="s">
        <v>189</v>
      </c>
      <c r="J3" s="293" t="s">
        <v>28</v>
      </c>
      <c r="K3" s="293" t="s">
        <v>190</v>
      </c>
      <c r="L3" s="293" t="s">
        <v>191</v>
      </c>
      <c r="M3" s="293" t="s">
        <v>29</v>
      </c>
      <c r="N3" s="293" t="s">
        <v>192</v>
      </c>
      <c r="O3" s="293" t="s">
        <v>193</v>
      </c>
      <c r="P3" s="293" t="s">
        <v>194</v>
      </c>
      <c r="Q3" s="293" t="s">
        <v>195</v>
      </c>
      <c r="R3" s="293" t="s">
        <v>30</v>
      </c>
      <c r="S3" s="293" t="s">
        <v>196</v>
      </c>
      <c r="T3" s="293" t="s">
        <v>197</v>
      </c>
      <c r="U3" s="293" t="s">
        <v>33</v>
      </c>
      <c r="V3" s="288" t="s">
        <v>61</v>
      </c>
      <c r="W3" s="288" t="s">
        <v>62</v>
      </c>
      <c r="X3" s="288" t="s">
        <v>63</v>
      </c>
      <c r="Y3" s="288" t="s">
        <v>64</v>
      </c>
      <c r="Z3" s="288" t="s">
        <v>65</v>
      </c>
      <c r="AA3" s="288" t="s">
        <v>66</v>
      </c>
      <c r="AB3" s="288" t="s">
        <v>67</v>
      </c>
      <c r="AC3" s="288" t="s">
        <v>68</v>
      </c>
      <c r="AD3" s="288" t="s">
        <v>69</v>
      </c>
      <c r="AE3" s="288" t="s">
        <v>70</v>
      </c>
      <c r="AF3" s="288" t="s">
        <v>71</v>
      </c>
      <c r="AG3" s="288" t="s">
        <v>72</v>
      </c>
      <c r="AH3" s="288" t="s">
        <v>73</v>
      </c>
      <c r="AI3" s="288" t="s">
        <v>74</v>
      </c>
      <c r="AJ3" s="288" t="s">
        <v>75</v>
      </c>
      <c r="AK3" s="288" t="s">
        <v>76</v>
      </c>
      <c r="AL3" s="288" t="s">
        <v>77</v>
      </c>
      <c r="AM3" s="288" t="s">
        <v>78</v>
      </c>
      <c r="AN3" s="288" t="s">
        <v>79</v>
      </c>
      <c r="AO3" s="288" t="s">
        <v>80</v>
      </c>
      <c r="AP3" s="288" t="s">
        <v>81</v>
      </c>
      <c r="AQ3" s="288" t="s">
        <v>82</v>
      </c>
      <c r="AR3" s="288" t="s">
        <v>83</v>
      </c>
      <c r="AS3" s="288" t="s">
        <v>84</v>
      </c>
      <c r="AT3" s="288" t="s">
        <v>85</v>
      </c>
      <c r="AU3" s="288" t="s">
        <v>86</v>
      </c>
      <c r="AV3" s="289" t="s">
        <v>87</v>
      </c>
      <c r="AW3" s="1578"/>
      <c r="AX3" s="57"/>
      <c r="AY3" s="57"/>
      <c r="AZ3" s="57"/>
      <c r="BA3" s="57"/>
      <c r="BB3" s="57"/>
      <c r="BC3" s="57"/>
      <c r="BD3" s="57"/>
      <c r="BE3" s="57"/>
    </row>
    <row r="4" spans="1:49" ht="15" customHeight="1">
      <c r="A4" s="433" t="s">
        <v>167</v>
      </c>
      <c r="B4" s="434"/>
      <c r="C4" s="434"/>
      <c r="D4" s="435"/>
      <c r="E4" s="402" t="s">
        <v>153</v>
      </c>
      <c r="F4" s="403">
        <f>SUM(F7,F15)</f>
        <v>13073</v>
      </c>
      <c r="G4" s="403">
        <f aca="true" t="shared" si="0" ref="G4:AV4">SUM(G7,G15)</f>
        <v>31038</v>
      </c>
      <c r="H4" s="403">
        <f t="shared" si="0"/>
        <v>0</v>
      </c>
      <c r="I4" s="403">
        <f t="shared" si="0"/>
        <v>6821</v>
      </c>
      <c r="J4" s="403">
        <f t="shared" si="0"/>
        <v>13477</v>
      </c>
      <c r="K4" s="403">
        <f t="shared" si="0"/>
        <v>2971</v>
      </c>
      <c r="L4" s="403">
        <f t="shared" si="0"/>
        <v>171712</v>
      </c>
      <c r="M4" s="403">
        <f t="shared" si="0"/>
        <v>29578</v>
      </c>
      <c r="N4" s="403">
        <f t="shared" si="0"/>
        <v>21996</v>
      </c>
      <c r="O4" s="403">
        <f t="shared" si="0"/>
        <v>6967</v>
      </c>
      <c r="P4" s="403">
        <f t="shared" si="0"/>
        <v>29646</v>
      </c>
      <c r="Q4" s="403">
        <f t="shared" si="0"/>
        <v>129978</v>
      </c>
      <c r="R4" s="403">
        <f t="shared" si="0"/>
        <v>26636</v>
      </c>
      <c r="S4" s="403">
        <f t="shared" si="0"/>
        <v>47365</v>
      </c>
      <c r="T4" s="403">
        <f t="shared" si="0"/>
        <v>134295</v>
      </c>
      <c r="U4" s="403">
        <f t="shared" si="0"/>
        <v>74724</v>
      </c>
      <c r="V4" s="403">
        <f t="shared" si="0"/>
        <v>28341</v>
      </c>
      <c r="W4" s="403">
        <f t="shared" si="0"/>
        <v>522</v>
      </c>
      <c r="X4" s="403">
        <f t="shared" si="0"/>
        <v>54782</v>
      </c>
      <c r="Y4" s="403">
        <f t="shared" si="0"/>
        <v>142120</v>
      </c>
      <c r="Z4" s="403">
        <f t="shared" si="0"/>
        <v>5000</v>
      </c>
      <c r="AA4" s="403">
        <f t="shared" si="0"/>
        <v>46287</v>
      </c>
      <c r="AB4" s="403">
        <f t="shared" si="0"/>
        <v>37681</v>
      </c>
      <c r="AC4" s="403">
        <f t="shared" si="0"/>
        <v>116979</v>
      </c>
      <c r="AD4" s="403">
        <f t="shared" si="0"/>
        <v>125537</v>
      </c>
      <c r="AE4" s="403">
        <f t="shared" si="0"/>
        <v>47866</v>
      </c>
      <c r="AF4" s="403">
        <f t="shared" si="0"/>
        <v>466436</v>
      </c>
      <c r="AG4" s="403">
        <f t="shared" si="0"/>
        <v>13466</v>
      </c>
      <c r="AH4" s="403">
        <f t="shared" si="0"/>
        <v>370</v>
      </c>
      <c r="AI4" s="403">
        <f t="shared" si="0"/>
        <v>26990</v>
      </c>
      <c r="AJ4" s="403">
        <f t="shared" si="0"/>
        <v>1302</v>
      </c>
      <c r="AK4" s="403">
        <f t="shared" si="0"/>
        <v>40308</v>
      </c>
      <c r="AL4" s="403">
        <f t="shared" si="0"/>
        <v>0</v>
      </c>
      <c r="AM4" s="403">
        <f t="shared" si="0"/>
        <v>23700</v>
      </c>
      <c r="AN4" s="403">
        <f t="shared" si="0"/>
        <v>0</v>
      </c>
      <c r="AO4" s="403">
        <f t="shared" si="0"/>
        <v>0</v>
      </c>
      <c r="AP4" s="403">
        <f t="shared" si="0"/>
        <v>5410</v>
      </c>
      <c r="AQ4" s="403">
        <f t="shared" si="0"/>
        <v>4570</v>
      </c>
      <c r="AR4" s="403">
        <f t="shared" si="0"/>
        <v>55000</v>
      </c>
      <c r="AS4" s="403">
        <f t="shared" si="0"/>
        <v>1361</v>
      </c>
      <c r="AT4" s="403">
        <f t="shared" si="0"/>
        <v>0</v>
      </c>
      <c r="AU4" s="403">
        <f t="shared" si="0"/>
        <v>2528</v>
      </c>
      <c r="AV4" s="403">
        <f t="shared" si="0"/>
        <v>17000</v>
      </c>
      <c r="AW4" s="405">
        <f>SUM(F4:AV4)</f>
        <v>2003833</v>
      </c>
    </row>
    <row r="5" spans="1:49" ht="15" customHeight="1">
      <c r="A5" s="113"/>
      <c r="B5" s="49"/>
      <c r="C5" s="49"/>
      <c r="D5" s="35"/>
      <c r="E5" s="334" t="s">
        <v>154</v>
      </c>
      <c r="F5" s="160">
        <f aca="true" t="shared" si="1" ref="F5:AV5">SUM(F8,F16,F54,)</f>
        <v>227752</v>
      </c>
      <c r="G5" s="54">
        <f t="shared" si="1"/>
        <v>37076</v>
      </c>
      <c r="H5" s="54">
        <f t="shared" si="1"/>
        <v>0</v>
      </c>
      <c r="I5" s="54">
        <f t="shared" si="1"/>
        <v>6821</v>
      </c>
      <c r="J5" s="54">
        <f t="shared" si="1"/>
        <v>13477</v>
      </c>
      <c r="K5" s="54">
        <f t="shared" si="1"/>
        <v>2971</v>
      </c>
      <c r="L5" s="54">
        <f t="shared" si="1"/>
        <v>197071</v>
      </c>
      <c r="M5" s="54">
        <f t="shared" si="1"/>
        <v>78336</v>
      </c>
      <c r="N5" s="54">
        <f t="shared" si="1"/>
        <v>34705</v>
      </c>
      <c r="O5" s="54">
        <f t="shared" si="1"/>
        <v>6967</v>
      </c>
      <c r="P5" s="54">
        <f t="shared" si="1"/>
        <v>33255</v>
      </c>
      <c r="Q5" s="54">
        <f t="shared" si="1"/>
        <v>129978</v>
      </c>
      <c r="R5" s="54">
        <f t="shared" si="1"/>
        <v>412897</v>
      </c>
      <c r="S5" s="54">
        <f t="shared" si="1"/>
        <v>47365</v>
      </c>
      <c r="T5" s="54">
        <f t="shared" si="1"/>
        <v>132186</v>
      </c>
      <c r="U5" s="54">
        <f t="shared" si="1"/>
        <v>74724</v>
      </c>
      <c r="V5" s="54">
        <f t="shared" si="1"/>
        <v>28341</v>
      </c>
      <c r="W5" s="54">
        <f t="shared" si="1"/>
        <v>522</v>
      </c>
      <c r="X5" s="54">
        <f t="shared" si="1"/>
        <v>54782</v>
      </c>
      <c r="Y5" s="54">
        <f t="shared" si="1"/>
        <v>50431</v>
      </c>
      <c r="Z5" s="54">
        <f t="shared" si="1"/>
        <v>5000</v>
      </c>
      <c r="AA5" s="54">
        <f t="shared" si="1"/>
        <v>167802</v>
      </c>
      <c r="AB5" s="54">
        <f t="shared" si="1"/>
        <v>50000</v>
      </c>
      <c r="AC5" s="54">
        <f t="shared" si="1"/>
        <v>122561</v>
      </c>
      <c r="AD5" s="54">
        <f t="shared" si="1"/>
        <v>313741</v>
      </c>
      <c r="AE5" s="54">
        <f t="shared" si="1"/>
        <v>135430</v>
      </c>
      <c r="AF5" s="54">
        <f t="shared" si="1"/>
        <v>521122</v>
      </c>
      <c r="AG5" s="54">
        <f t="shared" si="1"/>
        <v>9656</v>
      </c>
      <c r="AH5" s="54">
        <f t="shared" si="1"/>
        <v>2777</v>
      </c>
      <c r="AI5" s="54">
        <f t="shared" si="1"/>
        <v>74990</v>
      </c>
      <c r="AJ5" s="54">
        <f t="shared" si="1"/>
        <v>6602</v>
      </c>
      <c r="AK5" s="54">
        <f t="shared" si="1"/>
        <v>178687</v>
      </c>
      <c r="AL5" s="54">
        <f t="shared" si="1"/>
        <v>100000</v>
      </c>
      <c r="AM5" s="54">
        <f t="shared" si="1"/>
        <v>28800</v>
      </c>
      <c r="AN5" s="54">
        <f t="shared" si="1"/>
        <v>0</v>
      </c>
      <c r="AO5" s="54">
        <f t="shared" si="1"/>
        <v>30116</v>
      </c>
      <c r="AP5" s="54">
        <f t="shared" si="1"/>
        <v>32370</v>
      </c>
      <c r="AQ5" s="54">
        <f t="shared" si="1"/>
        <v>10762</v>
      </c>
      <c r="AR5" s="54">
        <f t="shared" si="1"/>
        <v>127227</v>
      </c>
      <c r="AS5" s="54">
        <f t="shared" si="1"/>
        <v>15646</v>
      </c>
      <c r="AT5" s="54">
        <f t="shared" si="1"/>
        <v>0</v>
      </c>
      <c r="AU5" s="54">
        <f t="shared" si="1"/>
        <v>2528</v>
      </c>
      <c r="AV5" s="397">
        <f t="shared" si="1"/>
        <v>17000</v>
      </c>
      <c r="AW5" s="398">
        <f aca="true" t="shared" si="2" ref="AW5:AW72">SUM(F5:AV5)</f>
        <v>3522474</v>
      </c>
    </row>
    <row r="6" spans="1:49" ht="15" customHeight="1">
      <c r="A6" s="113"/>
      <c r="B6" s="6" t="s">
        <v>155</v>
      </c>
      <c r="C6" s="11"/>
      <c r="D6" s="80"/>
      <c r="E6" s="126"/>
      <c r="F6" s="711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07"/>
      <c r="AO6" s="707"/>
      <c r="AP6" s="707"/>
      <c r="AQ6" s="707"/>
      <c r="AR6" s="707"/>
      <c r="AS6" s="707"/>
      <c r="AT6" s="707"/>
      <c r="AU6" s="707"/>
      <c r="AV6" s="733"/>
      <c r="AW6" s="734"/>
    </row>
    <row r="7" spans="1:49" ht="15" customHeight="1">
      <c r="A7" s="113"/>
      <c r="B7" s="9"/>
      <c r="C7" s="1644" t="s">
        <v>168</v>
      </c>
      <c r="D7" s="1645"/>
      <c r="E7" s="336" t="s">
        <v>153</v>
      </c>
      <c r="F7" s="185">
        <v>4454</v>
      </c>
      <c r="G7" s="176">
        <v>4649</v>
      </c>
      <c r="H7" s="176">
        <v>0</v>
      </c>
      <c r="I7" s="176">
        <v>4238</v>
      </c>
      <c r="J7" s="176">
        <v>0</v>
      </c>
      <c r="K7" s="176">
        <v>2971</v>
      </c>
      <c r="L7" s="176">
        <v>8400</v>
      </c>
      <c r="M7" s="176">
        <v>28336</v>
      </c>
      <c r="N7" s="176">
        <v>3281</v>
      </c>
      <c r="O7" s="176">
        <v>0</v>
      </c>
      <c r="P7" s="176">
        <v>898</v>
      </c>
      <c r="Q7" s="176">
        <v>1226</v>
      </c>
      <c r="R7" s="176">
        <v>5686</v>
      </c>
      <c r="S7" s="176">
        <v>2448</v>
      </c>
      <c r="T7" s="176">
        <v>0</v>
      </c>
      <c r="U7" s="176">
        <v>10079</v>
      </c>
      <c r="V7" s="176">
        <v>27677</v>
      </c>
      <c r="W7" s="176">
        <v>0</v>
      </c>
      <c r="X7" s="176">
        <v>0</v>
      </c>
      <c r="Y7" s="176">
        <v>4313</v>
      </c>
      <c r="Z7" s="176">
        <v>5000</v>
      </c>
      <c r="AA7" s="176">
        <v>5178</v>
      </c>
      <c r="AB7" s="176">
        <v>0</v>
      </c>
      <c r="AC7" s="176">
        <v>0</v>
      </c>
      <c r="AD7" s="176">
        <v>21071</v>
      </c>
      <c r="AE7" s="176">
        <v>1622</v>
      </c>
      <c r="AF7" s="176">
        <v>1436</v>
      </c>
      <c r="AG7" s="176">
        <v>4490</v>
      </c>
      <c r="AH7" s="176">
        <v>370</v>
      </c>
      <c r="AI7" s="176">
        <v>0</v>
      </c>
      <c r="AJ7" s="176">
        <v>1302</v>
      </c>
      <c r="AK7" s="176">
        <v>0</v>
      </c>
      <c r="AL7" s="176">
        <v>0</v>
      </c>
      <c r="AM7" s="176">
        <v>0</v>
      </c>
      <c r="AN7" s="176">
        <v>0</v>
      </c>
      <c r="AO7" s="176">
        <v>0</v>
      </c>
      <c r="AP7" s="176">
        <v>0</v>
      </c>
      <c r="AQ7" s="176">
        <v>4570</v>
      </c>
      <c r="AR7" s="176">
        <v>0</v>
      </c>
      <c r="AS7" s="176">
        <v>912</v>
      </c>
      <c r="AT7" s="176">
        <v>0</v>
      </c>
      <c r="AU7" s="176">
        <v>2528</v>
      </c>
      <c r="AV7" s="192">
        <v>15270</v>
      </c>
      <c r="AW7" s="193">
        <f t="shared" si="2"/>
        <v>172405</v>
      </c>
    </row>
    <row r="8" spans="1:49" ht="15" customHeight="1">
      <c r="A8" s="113"/>
      <c r="B8" s="9"/>
      <c r="C8" s="1646"/>
      <c r="D8" s="1647"/>
      <c r="E8" s="219" t="s">
        <v>154</v>
      </c>
      <c r="F8" s="187">
        <v>4454</v>
      </c>
      <c r="G8" s="179">
        <v>4649</v>
      </c>
      <c r="H8" s="179">
        <v>0</v>
      </c>
      <c r="I8" s="179">
        <v>4238</v>
      </c>
      <c r="J8" s="179">
        <v>0</v>
      </c>
      <c r="K8" s="179">
        <v>2971</v>
      </c>
      <c r="L8" s="179">
        <v>8400</v>
      </c>
      <c r="M8" s="179">
        <v>28336</v>
      </c>
      <c r="N8" s="179">
        <v>3281</v>
      </c>
      <c r="O8" s="179">
        <v>0</v>
      </c>
      <c r="P8" s="179">
        <v>898</v>
      </c>
      <c r="Q8" s="179">
        <v>1226</v>
      </c>
      <c r="R8" s="179">
        <v>5686</v>
      </c>
      <c r="S8" s="179">
        <v>2448</v>
      </c>
      <c r="T8" s="179">
        <v>0</v>
      </c>
      <c r="U8" s="179">
        <v>10079</v>
      </c>
      <c r="V8" s="179">
        <v>27677</v>
      </c>
      <c r="W8" s="179">
        <v>0</v>
      </c>
      <c r="X8" s="179">
        <v>0</v>
      </c>
      <c r="Y8" s="179">
        <v>4313</v>
      </c>
      <c r="Z8" s="179">
        <v>5000</v>
      </c>
      <c r="AA8" s="179">
        <v>5178</v>
      </c>
      <c r="AB8" s="179">
        <v>0</v>
      </c>
      <c r="AC8" s="179">
        <v>5582</v>
      </c>
      <c r="AD8" s="179">
        <v>21071</v>
      </c>
      <c r="AE8" s="179">
        <v>1622</v>
      </c>
      <c r="AF8" s="179">
        <v>1436</v>
      </c>
      <c r="AG8" s="179">
        <v>4490</v>
      </c>
      <c r="AH8" s="179">
        <v>2777</v>
      </c>
      <c r="AI8" s="179">
        <v>0</v>
      </c>
      <c r="AJ8" s="179">
        <v>1302</v>
      </c>
      <c r="AK8" s="179">
        <v>0</v>
      </c>
      <c r="AL8" s="179">
        <v>0</v>
      </c>
      <c r="AM8" s="179">
        <v>0</v>
      </c>
      <c r="AN8" s="179">
        <v>0</v>
      </c>
      <c r="AO8" s="179">
        <v>0</v>
      </c>
      <c r="AP8" s="179">
        <v>0</v>
      </c>
      <c r="AQ8" s="179">
        <v>10762</v>
      </c>
      <c r="AR8" s="179">
        <v>0</v>
      </c>
      <c r="AS8" s="179">
        <v>15197</v>
      </c>
      <c r="AT8" s="179">
        <v>0</v>
      </c>
      <c r="AU8" s="179">
        <v>2528</v>
      </c>
      <c r="AV8" s="194">
        <v>15270</v>
      </c>
      <c r="AW8" s="195">
        <f t="shared" si="2"/>
        <v>200871</v>
      </c>
    </row>
    <row r="9" spans="1:49" ht="15" customHeight="1">
      <c r="A9" s="113"/>
      <c r="B9" s="9"/>
      <c r="C9" s="50"/>
      <c r="D9" s="1634" t="s">
        <v>169</v>
      </c>
      <c r="E9" s="219" t="s">
        <v>153</v>
      </c>
      <c r="F9" s="187">
        <v>4454</v>
      </c>
      <c r="G9" s="179">
        <v>4649</v>
      </c>
      <c r="H9" s="179">
        <v>0</v>
      </c>
      <c r="I9" s="179">
        <v>4238</v>
      </c>
      <c r="J9" s="179">
        <v>0</v>
      </c>
      <c r="K9" s="179">
        <v>2971</v>
      </c>
      <c r="L9" s="179">
        <v>8400</v>
      </c>
      <c r="M9" s="179">
        <v>28336</v>
      </c>
      <c r="N9" s="179">
        <v>3281</v>
      </c>
      <c r="O9" s="179">
        <v>0</v>
      </c>
      <c r="P9" s="179">
        <v>898</v>
      </c>
      <c r="Q9" s="179">
        <v>1226</v>
      </c>
      <c r="R9" s="179">
        <v>5686</v>
      </c>
      <c r="S9" s="179">
        <v>2448</v>
      </c>
      <c r="T9" s="179">
        <v>0</v>
      </c>
      <c r="U9" s="179">
        <v>10079</v>
      </c>
      <c r="V9" s="179">
        <v>27677</v>
      </c>
      <c r="W9" s="179">
        <v>0</v>
      </c>
      <c r="X9" s="179">
        <v>0</v>
      </c>
      <c r="Y9" s="179">
        <v>4313</v>
      </c>
      <c r="Z9" s="179">
        <v>5000</v>
      </c>
      <c r="AA9" s="179">
        <v>5178</v>
      </c>
      <c r="AB9" s="179">
        <v>0</v>
      </c>
      <c r="AC9" s="179">
        <v>0</v>
      </c>
      <c r="AD9" s="179">
        <v>21071</v>
      </c>
      <c r="AE9" s="179">
        <v>1622</v>
      </c>
      <c r="AF9" s="179">
        <v>1436</v>
      </c>
      <c r="AG9" s="179">
        <v>2915</v>
      </c>
      <c r="AH9" s="179">
        <v>370</v>
      </c>
      <c r="AI9" s="179">
        <v>0</v>
      </c>
      <c r="AJ9" s="179">
        <v>0</v>
      </c>
      <c r="AK9" s="179">
        <v>0</v>
      </c>
      <c r="AL9" s="179">
        <v>0</v>
      </c>
      <c r="AM9" s="179">
        <v>0</v>
      </c>
      <c r="AN9" s="179">
        <v>0</v>
      </c>
      <c r="AO9" s="179">
        <v>0</v>
      </c>
      <c r="AP9" s="179">
        <v>0</v>
      </c>
      <c r="AQ9" s="179">
        <v>4570</v>
      </c>
      <c r="AR9" s="179">
        <v>0</v>
      </c>
      <c r="AS9" s="179">
        <v>912</v>
      </c>
      <c r="AT9" s="179">
        <v>0</v>
      </c>
      <c r="AU9" s="179">
        <v>2528</v>
      </c>
      <c r="AV9" s="194">
        <v>15270</v>
      </c>
      <c r="AW9" s="195">
        <f t="shared" si="2"/>
        <v>169528</v>
      </c>
    </row>
    <row r="10" spans="1:49" ht="15" customHeight="1">
      <c r="A10" s="113"/>
      <c r="B10" s="9"/>
      <c r="C10" s="50"/>
      <c r="D10" s="1634"/>
      <c r="E10" s="219" t="s">
        <v>154</v>
      </c>
      <c r="F10" s="187">
        <v>4454</v>
      </c>
      <c r="G10" s="179">
        <v>4649</v>
      </c>
      <c r="H10" s="179">
        <v>0</v>
      </c>
      <c r="I10" s="179">
        <v>4238</v>
      </c>
      <c r="J10" s="179">
        <v>0</v>
      </c>
      <c r="K10" s="179">
        <v>2971</v>
      </c>
      <c r="L10" s="179">
        <v>8400</v>
      </c>
      <c r="M10" s="179">
        <v>28336</v>
      </c>
      <c r="N10" s="179">
        <v>3281</v>
      </c>
      <c r="O10" s="179">
        <v>0</v>
      </c>
      <c r="P10" s="179">
        <v>898</v>
      </c>
      <c r="Q10" s="179">
        <v>1226</v>
      </c>
      <c r="R10" s="179">
        <v>5686</v>
      </c>
      <c r="S10" s="179">
        <v>2448</v>
      </c>
      <c r="T10" s="179">
        <v>0</v>
      </c>
      <c r="U10" s="179">
        <v>10079</v>
      </c>
      <c r="V10" s="179">
        <v>27677</v>
      </c>
      <c r="W10" s="179">
        <v>0</v>
      </c>
      <c r="X10" s="179">
        <v>0</v>
      </c>
      <c r="Y10" s="179">
        <v>4313</v>
      </c>
      <c r="Z10" s="179">
        <v>5000</v>
      </c>
      <c r="AA10" s="179">
        <v>5178</v>
      </c>
      <c r="AB10" s="179">
        <v>0</v>
      </c>
      <c r="AC10" s="179">
        <v>0</v>
      </c>
      <c r="AD10" s="179">
        <v>21071</v>
      </c>
      <c r="AE10" s="179">
        <v>1622</v>
      </c>
      <c r="AF10" s="179">
        <v>1436</v>
      </c>
      <c r="AG10" s="179">
        <v>2915</v>
      </c>
      <c r="AH10" s="179">
        <v>370</v>
      </c>
      <c r="AI10" s="179">
        <v>0</v>
      </c>
      <c r="AJ10" s="179">
        <v>0</v>
      </c>
      <c r="AK10" s="179">
        <v>0</v>
      </c>
      <c r="AL10" s="179">
        <v>0</v>
      </c>
      <c r="AM10" s="179">
        <v>0</v>
      </c>
      <c r="AN10" s="179">
        <v>0</v>
      </c>
      <c r="AO10" s="179">
        <v>0</v>
      </c>
      <c r="AP10" s="179">
        <v>0</v>
      </c>
      <c r="AQ10" s="179">
        <v>4570</v>
      </c>
      <c r="AR10" s="179">
        <v>0</v>
      </c>
      <c r="AS10" s="179">
        <v>912</v>
      </c>
      <c r="AT10" s="179">
        <v>0</v>
      </c>
      <c r="AU10" s="179">
        <v>2528</v>
      </c>
      <c r="AV10" s="194">
        <v>15270</v>
      </c>
      <c r="AW10" s="195">
        <f t="shared" si="2"/>
        <v>169528</v>
      </c>
    </row>
    <row r="11" spans="1:49" ht="15" customHeight="1">
      <c r="A11" s="113"/>
      <c r="B11" s="9"/>
      <c r="C11" s="50"/>
      <c r="D11" s="1631" t="s">
        <v>528</v>
      </c>
      <c r="E11" s="219" t="s">
        <v>153</v>
      </c>
      <c r="F11" s="187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79">
        <v>0</v>
      </c>
      <c r="AC11" s="179">
        <v>0</v>
      </c>
      <c r="AD11" s="179">
        <v>0</v>
      </c>
      <c r="AE11" s="179">
        <v>0</v>
      </c>
      <c r="AF11" s="179">
        <v>0</v>
      </c>
      <c r="AG11" s="179">
        <v>1575</v>
      </c>
      <c r="AH11" s="179">
        <v>0</v>
      </c>
      <c r="AI11" s="179">
        <v>0</v>
      </c>
      <c r="AJ11" s="179">
        <v>1302</v>
      </c>
      <c r="AK11" s="179"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  <c r="AT11" s="179">
        <v>0</v>
      </c>
      <c r="AU11" s="179">
        <v>0</v>
      </c>
      <c r="AV11" s="194">
        <v>0</v>
      </c>
      <c r="AW11" s="195">
        <f t="shared" si="2"/>
        <v>2877</v>
      </c>
    </row>
    <row r="12" spans="1:49" ht="15" customHeight="1">
      <c r="A12" s="113"/>
      <c r="B12" s="9"/>
      <c r="C12" s="50"/>
      <c r="D12" s="1632"/>
      <c r="E12" s="219" t="s">
        <v>154</v>
      </c>
      <c r="F12" s="187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  <c r="AG12" s="179">
        <v>1575</v>
      </c>
      <c r="AH12" s="179">
        <v>0</v>
      </c>
      <c r="AI12" s="179">
        <v>0</v>
      </c>
      <c r="AJ12" s="179">
        <v>1302</v>
      </c>
      <c r="AK12" s="179"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  <c r="AT12" s="179">
        <v>0</v>
      </c>
      <c r="AU12" s="179">
        <v>0</v>
      </c>
      <c r="AV12" s="194">
        <v>0</v>
      </c>
      <c r="AW12" s="195">
        <f t="shared" si="2"/>
        <v>2877</v>
      </c>
    </row>
    <row r="13" spans="1:49" ht="15" customHeight="1">
      <c r="A13" s="113"/>
      <c r="B13" s="9"/>
      <c r="C13" s="50"/>
      <c r="D13" s="1285" t="s">
        <v>778</v>
      </c>
      <c r="E13" s="221" t="s">
        <v>154</v>
      </c>
      <c r="F13" s="189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2">
        <v>5582</v>
      </c>
      <c r="AD13" s="182">
        <v>0</v>
      </c>
      <c r="AE13" s="182">
        <v>0</v>
      </c>
      <c r="AF13" s="182">
        <v>0</v>
      </c>
      <c r="AG13" s="182">
        <v>0</v>
      </c>
      <c r="AH13" s="182">
        <v>2407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0</v>
      </c>
      <c r="AP13" s="182">
        <v>0</v>
      </c>
      <c r="AQ13" s="182">
        <v>6192</v>
      </c>
      <c r="AR13" s="182">
        <v>0</v>
      </c>
      <c r="AS13" s="182">
        <v>14285</v>
      </c>
      <c r="AT13" s="182">
        <v>0</v>
      </c>
      <c r="AU13" s="182">
        <v>0</v>
      </c>
      <c r="AV13" s="196">
        <v>0</v>
      </c>
      <c r="AW13" s="197">
        <f t="shared" si="2"/>
        <v>28466</v>
      </c>
    </row>
    <row r="14" spans="1:49" ht="15" customHeight="1">
      <c r="A14" s="113"/>
      <c r="B14" s="6" t="s">
        <v>156</v>
      </c>
      <c r="C14" s="11"/>
      <c r="D14" s="80"/>
      <c r="E14" s="126"/>
      <c r="F14" s="711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7"/>
      <c r="AR14" s="707"/>
      <c r="AS14" s="707"/>
      <c r="AT14" s="707"/>
      <c r="AU14" s="707"/>
      <c r="AV14" s="733"/>
      <c r="AW14" s="734"/>
    </row>
    <row r="15" spans="1:49" ht="15" customHeight="1">
      <c r="A15" s="113"/>
      <c r="B15" s="9"/>
      <c r="C15" s="1644" t="s">
        <v>157</v>
      </c>
      <c r="D15" s="1645"/>
      <c r="E15" s="336" t="s">
        <v>153</v>
      </c>
      <c r="F15" s="185">
        <v>8619</v>
      </c>
      <c r="G15" s="176">
        <v>26389</v>
      </c>
      <c r="H15" s="176">
        <v>0</v>
      </c>
      <c r="I15" s="176">
        <v>2583</v>
      </c>
      <c r="J15" s="176">
        <v>13477</v>
      </c>
      <c r="K15" s="176">
        <v>0</v>
      </c>
      <c r="L15" s="176">
        <v>163312</v>
      </c>
      <c r="M15" s="176">
        <v>1242</v>
      </c>
      <c r="N15" s="176">
        <v>18715</v>
      </c>
      <c r="O15" s="176">
        <v>6967</v>
      </c>
      <c r="P15" s="176">
        <v>28748</v>
      </c>
      <c r="Q15" s="176">
        <v>128752</v>
      </c>
      <c r="R15" s="176">
        <v>20950</v>
      </c>
      <c r="S15" s="176">
        <v>44917</v>
      </c>
      <c r="T15" s="176">
        <v>134295</v>
      </c>
      <c r="U15" s="176">
        <v>64645</v>
      </c>
      <c r="V15" s="176">
        <v>664</v>
      </c>
      <c r="W15" s="176">
        <v>522</v>
      </c>
      <c r="X15" s="176">
        <v>54782</v>
      </c>
      <c r="Y15" s="176">
        <v>137807</v>
      </c>
      <c r="Z15" s="176">
        <v>0</v>
      </c>
      <c r="AA15" s="176">
        <v>41109</v>
      </c>
      <c r="AB15" s="176">
        <v>37681</v>
      </c>
      <c r="AC15" s="176">
        <v>116979</v>
      </c>
      <c r="AD15" s="176">
        <v>104466</v>
      </c>
      <c r="AE15" s="176">
        <v>46244</v>
      </c>
      <c r="AF15" s="176">
        <v>465000</v>
      </c>
      <c r="AG15" s="176">
        <v>8976</v>
      </c>
      <c r="AH15" s="176">
        <v>0</v>
      </c>
      <c r="AI15" s="176">
        <v>26990</v>
      </c>
      <c r="AJ15" s="176">
        <v>0</v>
      </c>
      <c r="AK15" s="176">
        <v>40308</v>
      </c>
      <c r="AL15" s="176">
        <v>0</v>
      </c>
      <c r="AM15" s="176">
        <v>23700</v>
      </c>
      <c r="AN15" s="176">
        <v>0</v>
      </c>
      <c r="AO15" s="176">
        <v>0</v>
      </c>
      <c r="AP15" s="176">
        <v>5410</v>
      </c>
      <c r="AQ15" s="176">
        <v>0</v>
      </c>
      <c r="AR15" s="176">
        <v>55000</v>
      </c>
      <c r="AS15" s="176">
        <v>449</v>
      </c>
      <c r="AT15" s="176">
        <v>0</v>
      </c>
      <c r="AU15" s="176">
        <v>0</v>
      </c>
      <c r="AV15" s="192">
        <v>1730</v>
      </c>
      <c r="AW15" s="193">
        <f t="shared" si="2"/>
        <v>1831428</v>
      </c>
    </row>
    <row r="16" spans="1:49" ht="15" customHeight="1">
      <c r="A16" s="113"/>
      <c r="B16" s="9"/>
      <c r="C16" s="1646"/>
      <c r="D16" s="1647"/>
      <c r="E16" s="219" t="s">
        <v>154</v>
      </c>
      <c r="F16" s="187">
        <v>156395</v>
      </c>
      <c r="G16" s="179">
        <v>32427</v>
      </c>
      <c r="H16" s="179">
        <v>0</v>
      </c>
      <c r="I16" s="179">
        <v>2583</v>
      </c>
      <c r="J16" s="179">
        <v>13477</v>
      </c>
      <c r="K16" s="179">
        <v>0</v>
      </c>
      <c r="L16" s="179">
        <v>188671</v>
      </c>
      <c r="M16" s="179">
        <v>50000</v>
      </c>
      <c r="N16" s="179">
        <v>31424</v>
      </c>
      <c r="O16" s="179">
        <v>6967</v>
      </c>
      <c r="P16" s="179">
        <v>32357</v>
      </c>
      <c r="Q16" s="179">
        <v>128752</v>
      </c>
      <c r="R16" s="179">
        <v>407211</v>
      </c>
      <c r="S16" s="179">
        <v>44917</v>
      </c>
      <c r="T16" s="179">
        <v>132186</v>
      </c>
      <c r="U16" s="179">
        <v>64645</v>
      </c>
      <c r="V16" s="179">
        <v>664</v>
      </c>
      <c r="W16" s="179">
        <v>522</v>
      </c>
      <c r="X16" s="179">
        <v>54782</v>
      </c>
      <c r="Y16" s="179">
        <v>46118</v>
      </c>
      <c r="Z16" s="179">
        <v>0</v>
      </c>
      <c r="AA16" s="179">
        <v>162624</v>
      </c>
      <c r="AB16" s="179">
        <v>50000</v>
      </c>
      <c r="AC16" s="179">
        <v>116979</v>
      </c>
      <c r="AD16" s="179">
        <v>292670</v>
      </c>
      <c r="AE16" s="179">
        <v>133808</v>
      </c>
      <c r="AF16" s="179">
        <v>519686</v>
      </c>
      <c r="AG16" s="179">
        <v>5166</v>
      </c>
      <c r="AH16" s="179">
        <v>0</v>
      </c>
      <c r="AI16" s="179">
        <v>74990</v>
      </c>
      <c r="AJ16" s="179">
        <v>5300</v>
      </c>
      <c r="AK16" s="179">
        <v>178687</v>
      </c>
      <c r="AL16" s="179">
        <v>100000</v>
      </c>
      <c r="AM16" s="179">
        <v>28800</v>
      </c>
      <c r="AN16" s="179">
        <v>0</v>
      </c>
      <c r="AO16" s="179">
        <v>30116</v>
      </c>
      <c r="AP16" s="179">
        <v>32370</v>
      </c>
      <c r="AQ16" s="179">
        <v>0</v>
      </c>
      <c r="AR16" s="179">
        <v>127227</v>
      </c>
      <c r="AS16" s="179">
        <v>449</v>
      </c>
      <c r="AT16" s="179">
        <v>0</v>
      </c>
      <c r="AU16" s="179">
        <v>0</v>
      </c>
      <c r="AV16" s="194">
        <v>1730</v>
      </c>
      <c r="AW16" s="195">
        <f t="shared" si="2"/>
        <v>3254700</v>
      </c>
    </row>
    <row r="17" spans="1:49" ht="15" customHeight="1">
      <c r="A17" s="113"/>
      <c r="B17" s="9"/>
      <c r="C17" s="50"/>
      <c r="D17" s="1631" t="s">
        <v>529</v>
      </c>
      <c r="E17" s="219" t="s">
        <v>153</v>
      </c>
      <c r="F17" s="187">
        <v>0</v>
      </c>
      <c r="G17" s="179">
        <v>2725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0</v>
      </c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  <c r="AI17" s="179">
        <v>0</v>
      </c>
      <c r="AJ17" s="179">
        <v>0</v>
      </c>
      <c r="AK17" s="179"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  <c r="AT17" s="179">
        <v>0</v>
      </c>
      <c r="AU17" s="179">
        <v>0</v>
      </c>
      <c r="AV17" s="194">
        <v>0</v>
      </c>
      <c r="AW17" s="195">
        <f t="shared" si="2"/>
        <v>2725</v>
      </c>
    </row>
    <row r="18" spans="1:49" ht="15" customHeight="1">
      <c r="A18" s="113"/>
      <c r="B18" s="9"/>
      <c r="C18" s="50"/>
      <c r="D18" s="1632"/>
      <c r="E18" s="219" t="s">
        <v>154</v>
      </c>
      <c r="F18" s="187">
        <v>0</v>
      </c>
      <c r="G18" s="179">
        <v>2725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9">
        <v>0</v>
      </c>
      <c r="AA18" s="179">
        <v>0</v>
      </c>
      <c r="AB18" s="179">
        <v>0</v>
      </c>
      <c r="AC18" s="179">
        <v>0</v>
      </c>
      <c r="AD18" s="179">
        <v>0</v>
      </c>
      <c r="AE18" s="179">
        <v>0</v>
      </c>
      <c r="AF18" s="179">
        <v>0</v>
      </c>
      <c r="AG18" s="179">
        <v>0</v>
      </c>
      <c r="AH18" s="179">
        <v>0</v>
      </c>
      <c r="AI18" s="179">
        <v>0</v>
      </c>
      <c r="AJ18" s="179">
        <v>0</v>
      </c>
      <c r="AK18" s="179">
        <v>0</v>
      </c>
      <c r="AL18" s="179">
        <v>0</v>
      </c>
      <c r="AM18" s="179">
        <v>0</v>
      </c>
      <c r="AN18" s="179">
        <v>0</v>
      </c>
      <c r="AO18" s="179">
        <v>0</v>
      </c>
      <c r="AP18" s="179">
        <v>0</v>
      </c>
      <c r="AQ18" s="179">
        <v>0</v>
      </c>
      <c r="AR18" s="179">
        <v>0</v>
      </c>
      <c r="AS18" s="179">
        <v>0</v>
      </c>
      <c r="AT18" s="179">
        <v>0</v>
      </c>
      <c r="AU18" s="179">
        <v>0</v>
      </c>
      <c r="AV18" s="194">
        <v>0</v>
      </c>
      <c r="AW18" s="195">
        <f t="shared" si="2"/>
        <v>2725</v>
      </c>
    </row>
    <row r="19" spans="1:49" ht="15" customHeight="1">
      <c r="A19" s="113"/>
      <c r="B19" s="9"/>
      <c r="C19" s="50"/>
      <c r="D19" s="1631" t="s">
        <v>530</v>
      </c>
      <c r="E19" s="219" t="s">
        <v>153</v>
      </c>
      <c r="F19" s="187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2874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1617</v>
      </c>
      <c r="Y19" s="179">
        <v>677</v>
      </c>
      <c r="Z19" s="179">
        <v>0</v>
      </c>
      <c r="AA19" s="179">
        <v>3252</v>
      </c>
      <c r="AB19" s="179">
        <v>0</v>
      </c>
      <c r="AC19" s="179">
        <v>3461</v>
      </c>
      <c r="AD19" s="179">
        <v>0</v>
      </c>
      <c r="AE19" s="179">
        <v>0</v>
      </c>
      <c r="AF19" s="179">
        <v>0</v>
      </c>
      <c r="AG19" s="179">
        <v>0</v>
      </c>
      <c r="AH19" s="179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  <c r="AT19" s="179">
        <v>0</v>
      </c>
      <c r="AU19" s="179">
        <v>0</v>
      </c>
      <c r="AV19" s="194">
        <v>0</v>
      </c>
      <c r="AW19" s="195">
        <f t="shared" si="2"/>
        <v>11881</v>
      </c>
    </row>
    <row r="20" spans="1:49" ht="15" customHeight="1">
      <c r="A20" s="113"/>
      <c r="B20" s="9"/>
      <c r="C20" s="50"/>
      <c r="D20" s="1632"/>
      <c r="E20" s="219" t="s">
        <v>154</v>
      </c>
      <c r="F20" s="187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2874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1617</v>
      </c>
      <c r="Y20" s="179">
        <v>677</v>
      </c>
      <c r="Z20" s="179">
        <v>0</v>
      </c>
      <c r="AA20" s="179">
        <v>3252</v>
      </c>
      <c r="AB20" s="179">
        <v>0</v>
      </c>
      <c r="AC20" s="179">
        <v>3461</v>
      </c>
      <c r="AD20" s="179">
        <v>0</v>
      </c>
      <c r="AE20" s="179">
        <v>0</v>
      </c>
      <c r="AF20" s="179">
        <v>0</v>
      </c>
      <c r="AG20" s="179">
        <v>0</v>
      </c>
      <c r="AH20" s="179">
        <v>0</v>
      </c>
      <c r="AI20" s="179">
        <v>0</v>
      </c>
      <c r="AJ20" s="179">
        <v>0</v>
      </c>
      <c r="AK20" s="179"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  <c r="AT20" s="179">
        <v>0</v>
      </c>
      <c r="AU20" s="179">
        <v>0</v>
      </c>
      <c r="AV20" s="194">
        <v>0</v>
      </c>
      <c r="AW20" s="195">
        <f t="shared" si="2"/>
        <v>11881</v>
      </c>
    </row>
    <row r="21" spans="1:49" ht="15" customHeight="1">
      <c r="A21" s="113"/>
      <c r="B21" s="9"/>
      <c r="C21" s="50"/>
      <c r="D21" s="1635" t="s">
        <v>766</v>
      </c>
      <c r="E21" s="219" t="s">
        <v>153</v>
      </c>
      <c r="F21" s="187">
        <v>1622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843</v>
      </c>
      <c r="P21" s="179">
        <v>939</v>
      </c>
      <c r="Q21" s="179">
        <v>0</v>
      </c>
      <c r="R21" s="179">
        <v>0</v>
      </c>
      <c r="S21" s="179">
        <v>0</v>
      </c>
      <c r="T21" s="179">
        <v>0</v>
      </c>
      <c r="U21" s="179">
        <v>2259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598</v>
      </c>
      <c r="AB21" s="179">
        <v>0</v>
      </c>
      <c r="AC21" s="179">
        <v>0</v>
      </c>
      <c r="AD21" s="179">
        <v>0</v>
      </c>
      <c r="AE21" s="179">
        <v>0</v>
      </c>
      <c r="AF21" s="179">
        <v>0</v>
      </c>
      <c r="AG21" s="179">
        <v>0</v>
      </c>
      <c r="AH21" s="179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0</v>
      </c>
      <c r="AS21" s="179">
        <v>0</v>
      </c>
      <c r="AT21" s="179">
        <v>0</v>
      </c>
      <c r="AU21" s="179">
        <v>0</v>
      </c>
      <c r="AV21" s="194">
        <v>0</v>
      </c>
      <c r="AW21" s="195">
        <f t="shared" si="2"/>
        <v>6261</v>
      </c>
    </row>
    <row r="22" spans="1:49" ht="15" customHeight="1">
      <c r="A22" s="113"/>
      <c r="B22" s="9"/>
      <c r="C22" s="50"/>
      <c r="D22" s="1636"/>
      <c r="E22" s="219" t="s">
        <v>154</v>
      </c>
      <c r="F22" s="187">
        <v>1622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843</v>
      </c>
      <c r="P22" s="179">
        <v>939</v>
      </c>
      <c r="Q22" s="179">
        <v>0</v>
      </c>
      <c r="R22" s="179">
        <v>0</v>
      </c>
      <c r="S22" s="179">
        <v>0</v>
      </c>
      <c r="T22" s="179">
        <v>0</v>
      </c>
      <c r="U22" s="179">
        <v>2259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598</v>
      </c>
      <c r="AB22" s="179">
        <v>0</v>
      </c>
      <c r="AC22" s="179">
        <v>0</v>
      </c>
      <c r="AD22" s="179">
        <v>0</v>
      </c>
      <c r="AE22" s="179">
        <v>0</v>
      </c>
      <c r="AF22" s="179">
        <v>0</v>
      </c>
      <c r="AG22" s="179">
        <v>0</v>
      </c>
      <c r="AH22" s="179">
        <v>0</v>
      </c>
      <c r="AI22" s="179">
        <v>0</v>
      </c>
      <c r="AJ22" s="179">
        <v>0</v>
      </c>
      <c r="AK22" s="179"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79">
        <v>0</v>
      </c>
      <c r="AR22" s="179">
        <v>0</v>
      </c>
      <c r="AS22" s="179">
        <v>0</v>
      </c>
      <c r="AT22" s="179">
        <v>0</v>
      </c>
      <c r="AU22" s="179">
        <v>0</v>
      </c>
      <c r="AV22" s="194">
        <v>0</v>
      </c>
      <c r="AW22" s="195">
        <f t="shared" si="2"/>
        <v>6261</v>
      </c>
    </row>
    <row r="23" spans="1:49" ht="15" customHeight="1">
      <c r="A23" s="113"/>
      <c r="B23" s="9"/>
      <c r="C23" s="50"/>
      <c r="D23" s="1635" t="s">
        <v>767</v>
      </c>
      <c r="E23" s="219" t="s">
        <v>153</v>
      </c>
      <c r="F23" s="187">
        <v>1497</v>
      </c>
      <c r="G23" s="179">
        <v>0</v>
      </c>
      <c r="H23" s="179">
        <v>0</v>
      </c>
      <c r="I23" s="179">
        <v>2583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2961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79">
        <v>0</v>
      </c>
      <c r="AC23" s="179">
        <v>0</v>
      </c>
      <c r="AD23" s="179">
        <v>0</v>
      </c>
      <c r="AE23" s="179">
        <v>0</v>
      </c>
      <c r="AF23" s="179">
        <v>0</v>
      </c>
      <c r="AG23" s="179">
        <v>5166</v>
      </c>
      <c r="AH23" s="179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157</v>
      </c>
      <c r="AQ23" s="179">
        <v>0</v>
      </c>
      <c r="AR23" s="179">
        <v>0</v>
      </c>
      <c r="AS23" s="179">
        <v>449</v>
      </c>
      <c r="AT23" s="179">
        <v>0</v>
      </c>
      <c r="AU23" s="179">
        <v>0</v>
      </c>
      <c r="AV23" s="194">
        <v>0</v>
      </c>
      <c r="AW23" s="195">
        <f t="shared" si="2"/>
        <v>12813</v>
      </c>
    </row>
    <row r="24" spans="1:49" ht="15" customHeight="1">
      <c r="A24" s="113"/>
      <c r="B24" s="9"/>
      <c r="C24" s="50"/>
      <c r="D24" s="1636"/>
      <c r="E24" s="219" t="s">
        <v>154</v>
      </c>
      <c r="F24" s="187">
        <v>1497</v>
      </c>
      <c r="G24" s="179">
        <v>0</v>
      </c>
      <c r="H24" s="179">
        <v>0</v>
      </c>
      <c r="I24" s="179">
        <v>2583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2961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5166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157</v>
      </c>
      <c r="AQ24" s="179">
        <v>0</v>
      </c>
      <c r="AR24" s="179">
        <v>0</v>
      </c>
      <c r="AS24" s="179">
        <v>449</v>
      </c>
      <c r="AT24" s="179">
        <v>0</v>
      </c>
      <c r="AU24" s="179">
        <v>0</v>
      </c>
      <c r="AV24" s="194">
        <v>0</v>
      </c>
      <c r="AW24" s="195">
        <f t="shared" si="2"/>
        <v>12813</v>
      </c>
    </row>
    <row r="25" spans="1:49" ht="15" customHeight="1">
      <c r="A25" s="113"/>
      <c r="B25" s="9"/>
      <c r="C25" s="50"/>
      <c r="D25" s="1634" t="s">
        <v>170</v>
      </c>
      <c r="E25" s="219" t="s">
        <v>153</v>
      </c>
      <c r="F25" s="187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148017</v>
      </c>
      <c r="M25" s="179">
        <v>0</v>
      </c>
      <c r="N25" s="179">
        <v>11511</v>
      </c>
      <c r="O25" s="179">
        <v>0</v>
      </c>
      <c r="P25" s="179">
        <v>0</v>
      </c>
      <c r="Q25" s="179">
        <v>125791</v>
      </c>
      <c r="R25" s="179">
        <v>0</v>
      </c>
      <c r="S25" s="179">
        <v>0</v>
      </c>
      <c r="T25" s="179">
        <v>75615</v>
      </c>
      <c r="U25" s="179">
        <v>0</v>
      </c>
      <c r="V25" s="179">
        <v>0</v>
      </c>
      <c r="W25" s="179">
        <v>0</v>
      </c>
      <c r="X25" s="179">
        <v>0</v>
      </c>
      <c r="Y25" s="179">
        <v>125820</v>
      </c>
      <c r="Z25" s="179">
        <v>0</v>
      </c>
      <c r="AA25" s="179">
        <v>14833</v>
      </c>
      <c r="AB25" s="179">
        <v>37681</v>
      </c>
      <c r="AC25" s="179">
        <v>112158</v>
      </c>
      <c r="AD25" s="179">
        <v>0</v>
      </c>
      <c r="AE25" s="179">
        <v>24776</v>
      </c>
      <c r="AF25" s="179">
        <v>447151</v>
      </c>
      <c r="AG25" s="179">
        <v>0</v>
      </c>
      <c r="AH25" s="179">
        <v>0</v>
      </c>
      <c r="AI25" s="179">
        <v>0</v>
      </c>
      <c r="AJ25" s="179">
        <v>0</v>
      </c>
      <c r="AK25" s="179">
        <v>23912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55000</v>
      </c>
      <c r="AS25" s="179">
        <v>0</v>
      </c>
      <c r="AT25" s="179">
        <v>0</v>
      </c>
      <c r="AU25" s="179">
        <v>0</v>
      </c>
      <c r="AV25" s="194">
        <v>0</v>
      </c>
      <c r="AW25" s="195">
        <f t="shared" si="2"/>
        <v>1202265</v>
      </c>
    </row>
    <row r="26" spans="1:49" ht="15" customHeight="1">
      <c r="A26" s="113"/>
      <c r="B26" s="9"/>
      <c r="C26" s="50"/>
      <c r="D26" s="1634"/>
      <c r="E26" s="219" t="s">
        <v>154</v>
      </c>
      <c r="F26" s="187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148017</v>
      </c>
      <c r="M26" s="179">
        <v>0</v>
      </c>
      <c r="N26" s="179">
        <v>0</v>
      </c>
      <c r="O26" s="179">
        <v>0</v>
      </c>
      <c r="P26" s="179">
        <v>0</v>
      </c>
      <c r="Q26" s="179">
        <v>125791</v>
      </c>
      <c r="R26" s="179">
        <v>0</v>
      </c>
      <c r="S26" s="179">
        <v>0</v>
      </c>
      <c r="T26" s="179">
        <v>73507</v>
      </c>
      <c r="U26" s="179">
        <v>0</v>
      </c>
      <c r="V26" s="179">
        <v>0</v>
      </c>
      <c r="W26" s="179">
        <v>0</v>
      </c>
      <c r="X26" s="179">
        <v>0</v>
      </c>
      <c r="Y26" s="179">
        <v>32530</v>
      </c>
      <c r="Z26" s="179">
        <v>0</v>
      </c>
      <c r="AA26" s="179">
        <v>14833</v>
      </c>
      <c r="AB26" s="179">
        <v>37681</v>
      </c>
      <c r="AC26" s="179">
        <v>112158</v>
      </c>
      <c r="AD26" s="179">
        <v>0</v>
      </c>
      <c r="AE26" s="179">
        <v>24776</v>
      </c>
      <c r="AF26" s="179">
        <v>447151</v>
      </c>
      <c r="AG26" s="179">
        <v>0</v>
      </c>
      <c r="AH26" s="179">
        <v>0</v>
      </c>
      <c r="AI26" s="179">
        <v>0</v>
      </c>
      <c r="AJ26" s="179">
        <v>0</v>
      </c>
      <c r="AK26" s="179">
        <v>23912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55000</v>
      </c>
      <c r="AS26" s="179">
        <v>0</v>
      </c>
      <c r="AT26" s="179">
        <v>0</v>
      </c>
      <c r="AU26" s="179">
        <v>0</v>
      </c>
      <c r="AV26" s="194">
        <v>0</v>
      </c>
      <c r="AW26" s="195">
        <f t="shared" si="2"/>
        <v>1095356</v>
      </c>
    </row>
    <row r="27" spans="1:49" ht="15" customHeight="1">
      <c r="A27" s="113"/>
      <c r="B27" s="9"/>
      <c r="C27" s="50"/>
      <c r="D27" s="1633" t="s">
        <v>531</v>
      </c>
      <c r="E27" s="219" t="s">
        <v>153</v>
      </c>
      <c r="F27" s="187">
        <v>0</v>
      </c>
      <c r="G27" s="179">
        <v>4981</v>
      </c>
      <c r="H27" s="179">
        <v>0</v>
      </c>
      <c r="I27" s="179">
        <v>0</v>
      </c>
      <c r="J27" s="179">
        <v>12605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2668</v>
      </c>
      <c r="S27" s="179">
        <v>0</v>
      </c>
      <c r="T27" s="179">
        <v>493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5210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6953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  <c r="AU27" s="179">
        <v>0</v>
      </c>
      <c r="AV27" s="194">
        <v>0</v>
      </c>
      <c r="AW27" s="195">
        <f t="shared" si="2"/>
        <v>32910</v>
      </c>
    </row>
    <row r="28" spans="1:49" ht="15" customHeight="1">
      <c r="A28" s="113"/>
      <c r="B28" s="9"/>
      <c r="C28" s="50"/>
      <c r="D28" s="1634"/>
      <c r="E28" s="219" t="s">
        <v>154</v>
      </c>
      <c r="F28" s="187">
        <v>0</v>
      </c>
      <c r="G28" s="179">
        <v>4981</v>
      </c>
      <c r="H28" s="179">
        <v>0</v>
      </c>
      <c r="I28" s="179">
        <v>0</v>
      </c>
      <c r="J28" s="179">
        <v>12605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2668</v>
      </c>
      <c r="S28" s="179">
        <v>0</v>
      </c>
      <c r="T28" s="179">
        <v>493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5210</v>
      </c>
      <c r="AF28" s="179">
        <v>0</v>
      </c>
      <c r="AG28" s="179">
        <v>0</v>
      </c>
      <c r="AH28" s="179">
        <v>0</v>
      </c>
      <c r="AI28" s="179">
        <v>0</v>
      </c>
      <c r="AJ28" s="179">
        <v>0</v>
      </c>
      <c r="AK28" s="179">
        <v>84665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  <c r="AT28" s="179">
        <v>0</v>
      </c>
      <c r="AU28" s="179">
        <v>0</v>
      </c>
      <c r="AV28" s="194">
        <v>0</v>
      </c>
      <c r="AW28" s="195">
        <f t="shared" si="2"/>
        <v>110622</v>
      </c>
    </row>
    <row r="29" spans="1:49" ht="15" customHeight="1">
      <c r="A29" s="113"/>
      <c r="B29" s="9"/>
      <c r="C29" s="50"/>
      <c r="D29" s="1633" t="s">
        <v>768</v>
      </c>
      <c r="E29" s="219" t="s">
        <v>153</v>
      </c>
      <c r="F29" s="187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  <c r="AT29" s="179">
        <v>0</v>
      </c>
      <c r="AU29" s="179">
        <v>0</v>
      </c>
      <c r="AV29" s="194">
        <v>0</v>
      </c>
      <c r="AW29" s="195">
        <f t="shared" si="2"/>
        <v>0</v>
      </c>
    </row>
    <row r="30" spans="1:49" ht="15" customHeight="1">
      <c r="A30" s="113"/>
      <c r="B30" s="9"/>
      <c r="C30" s="50"/>
      <c r="D30" s="1634"/>
      <c r="E30" s="219" t="s">
        <v>154</v>
      </c>
      <c r="F30" s="187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  <c r="AT30" s="179">
        <v>0</v>
      </c>
      <c r="AU30" s="179">
        <v>0</v>
      </c>
      <c r="AV30" s="194">
        <v>0</v>
      </c>
      <c r="AW30" s="195">
        <f t="shared" si="2"/>
        <v>0</v>
      </c>
    </row>
    <row r="31" spans="1:49" ht="15" customHeight="1">
      <c r="A31" s="113"/>
      <c r="B31" s="9"/>
      <c r="C31" s="50"/>
      <c r="D31" s="1631" t="s">
        <v>784</v>
      </c>
      <c r="E31" s="219" t="s">
        <v>153</v>
      </c>
      <c r="F31" s="187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9">
        <v>0</v>
      </c>
      <c r="AD31" s="179">
        <v>0</v>
      </c>
      <c r="AE31" s="179">
        <v>0</v>
      </c>
      <c r="AF31" s="179">
        <v>0</v>
      </c>
      <c r="AG31" s="179">
        <v>0</v>
      </c>
      <c r="AH31" s="179">
        <v>0</v>
      </c>
      <c r="AI31" s="179">
        <v>0</v>
      </c>
      <c r="AJ31" s="179">
        <v>0</v>
      </c>
      <c r="AK31" s="179"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  <c r="AT31" s="179">
        <v>0</v>
      </c>
      <c r="AU31" s="179">
        <v>0</v>
      </c>
      <c r="AV31" s="194">
        <v>0</v>
      </c>
      <c r="AW31" s="195">
        <f>SUM(F31:AV31)</f>
        <v>0</v>
      </c>
    </row>
    <row r="32" spans="1:49" ht="15" customHeight="1">
      <c r="A32" s="113"/>
      <c r="B32" s="9"/>
      <c r="C32" s="50"/>
      <c r="D32" s="1632"/>
      <c r="E32" s="219" t="s">
        <v>154</v>
      </c>
      <c r="F32" s="187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0</v>
      </c>
      <c r="AF32" s="179">
        <v>0</v>
      </c>
      <c r="AG32" s="179">
        <v>0</v>
      </c>
      <c r="AH32" s="179">
        <v>0</v>
      </c>
      <c r="AI32" s="179">
        <v>0</v>
      </c>
      <c r="AJ32" s="179">
        <v>0</v>
      </c>
      <c r="AK32" s="179"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  <c r="AT32" s="179">
        <v>0</v>
      </c>
      <c r="AU32" s="179">
        <v>0</v>
      </c>
      <c r="AV32" s="194">
        <v>0</v>
      </c>
      <c r="AW32" s="195">
        <f>SUM(F32:AV32)</f>
        <v>0</v>
      </c>
    </row>
    <row r="33" spans="1:49" ht="15" customHeight="1">
      <c r="A33" s="113"/>
      <c r="B33" s="9"/>
      <c r="C33" s="50"/>
      <c r="D33" s="1631" t="s">
        <v>785</v>
      </c>
      <c r="E33" s="219" t="s">
        <v>153</v>
      </c>
      <c r="F33" s="187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23700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  <c r="AT33" s="179">
        <v>0</v>
      </c>
      <c r="AU33" s="179">
        <v>0</v>
      </c>
      <c r="AV33" s="194">
        <v>0</v>
      </c>
      <c r="AW33" s="195">
        <f>SUM(F33:AV33)</f>
        <v>23700</v>
      </c>
    </row>
    <row r="34" spans="1:49" ht="15" customHeight="1">
      <c r="A34" s="113"/>
      <c r="B34" s="9"/>
      <c r="C34" s="50"/>
      <c r="D34" s="1632"/>
      <c r="E34" s="219" t="s">
        <v>154</v>
      </c>
      <c r="F34" s="187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23700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79">
        <v>0</v>
      </c>
      <c r="AU34" s="179">
        <v>0</v>
      </c>
      <c r="AV34" s="194">
        <v>0</v>
      </c>
      <c r="AW34" s="195">
        <f>SUM(F34:AV34)</f>
        <v>23700</v>
      </c>
    </row>
    <row r="35" spans="1:49" ht="15" customHeight="1">
      <c r="A35" s="113"/>
      <c r="B35" s="9"/>
      <c r="C35" s="50"/>
      <c r="D35" s="1633" t="s">
        <v>786</v>
      </c>
      <c r="E35" s="219" t="s">
        <v>153</v>
      </c>
      <c r="F35" s="187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7532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  <c r="AT35" s="179">
        <v>0</v>
      </c>
      <c r="AU35" s="179">
        <v>0</v>
      </c>
      <c r="AV35" s="194">
        <v>0</v>
      </c>
      <c r="AW35" s="195">
        <f aca="true" t="shared" si="3" ref="AW35:AW40">SUM(F35:AV35)</f>
        <v>7532</v>
      </c>
    </row>
    <row r="36" spans="1:49" ht="15" customHeight="1">
      <c r="A36" s="113"/>
      <c r="B36" s="9"/>
      <c r="C36" s="50"/>
      <c r="D36" s="1634"/>
      <c r="E36" s="219" t="s">
        <v>154</v>
      </c>
      <c r="F36" s="187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9">
        <v>0</v>
      </c>
      <c r="AD36" s="179">
        <v>0</v>
      </c>
      <c r="AE36" s="179">
        <v>0</v>
      </c>
      <c r="AF36" s="179">
        <v>0</v>
      </c>
      <c r="AG36" s="179">
        <v>0</v>
      </c>
      <c r="AH36" s="179">
        <v>0</v>
      </c>
      <c r="AI36" s="179">
        <v>0</v>
      </c>
      <c r="AJ36" s="179">
        <v>0</v>
      </c>
      <c r="AK36" s="179">
        <v>7532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79">
        <v>0</v>
      </c>
      <c r="AS36" s="179">
        <v>0</v>
      </c>
      <c r="AT36" s="179">
        <v>0</v>
      </c>
      <c r="AU36" s="179">
        <v>0</v>
      </c>
      <c r="AV36" s="194">
        <v>0</v>
      </c>
      <c r="AW36" s="195">
        <f t="shared" si="3"/>
        <v>7532</v>
      </c>
    </row>
    <row r="37" spans="1:49" ht="15" customHeight="1">
      <c r="A37" s="113"/>
      <c r="B37" s="9"/>
      <c r="C37" s="50"/>
      <c r="D37" s="1633" t="s">
        <v>787</v>
      </c>
      <c r="E37" s="219" t="s">
        <v>153</v>
      </c>
      <c r="F37" s="187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0</v>
      </c>
      <c r="V37" s="179">
        <v>0</v>
      </c>
      <c r="W37" s="179">
        <v>0</v>
      </c>
      <c r="X37" s="179">
        <v>0</v>
      </c>
      <c r="Y37" s="179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1911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  <c r="AT37" s="179">
        <v>0</v>
      </c>
      <c r="AU37" s="179">
        <v>0</v>
      </c>
      <c r="AV37" s="194">
        <v>0</v>
      </c>
      <c r="AW37" s="195">
        <f t="shared" si="3"/>
        <v>1911</v>
      </c>
    </row>
    <row r="38" spans="1:49" ht="15" customHeight="1">
      <c r="A38" s="113"/>
      <c r="B38" s="9"/>
      <c r="C38" s="50"/>
      <c r="D38" s="1634"/>
      <c r="E38" s="219" t="s">
        <v>154</v>
      </c>
      <c r="F38" s="187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v>0</v>
      </c>
      <c r="V38" s="179">
        <v>0</v>
      </c>
      <c r="W38" s="179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9">
        <v>0</v>
      </c>
      <c r="AK38" s="179">
        <v>1911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  <c r="AT38" s="179">
        <v>0</v>
      </c>
      <c r="AU38" s="179">
        <v>0</v>
      </c>
      <c r="AV38" s="194">
        <v>0</v>
      </c>
      <c r="AW38" s="195">
        <f t="shared" si="3"/>
        <v>1911</v>
      </c>
    </row>
    <row r="39" spans="1:49" ht="15" customHeight="1">
      <c r="A39" s="113"/>
      <c r="B39" s="9"/>
      <c r="C39" s="50"/>
      <c r="D39" s="1633" t="s">
        <v>788</v>
      </c>
      <c r="E39" s="219" t="s">
        <v>153</v>
      </c>
      <c r="F39" s="187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9">
        <v>0</v>
      </c>
      <c r="V39" s="179">
        <v>0</v>
      </c>
      <c r="W39" s="179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179">
        <v>0</v>
      </c>
      <c r="AJ39" s="179">
        <v>0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  <c r="AT39" s="179">
        <v>0</v>
      </c>
      <c r="AU39" s="179">
        <v>0</v>
      </c>
      <c r="AV39" s="194">
        <v>0</v>
      </c>
      <c r="AW39" s="195">
        <f t="shared" si="3"/>
        <v>0</v>
      </c>
    </row>
    <row r="40" spans="1:49" ht="15" customHeight="1">
      <c r="A40" s="113"/>
      <c r="B40" s="9"/>
      <c r="C40" s="50"/>
      <c r="D40" s="1634"/>
      <c r="E40" s="219" t="s">
        <v>154</v>
      </c>
      <c r="F40" s="187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79">
        <v>0</v>
      </c>
      <c r="V40" s="179">
        <v>0</v>
      </c>
      <c r="W40" s="179">
        <v>0</v>
      </c>
      <c r="X40" s="179">
        <v>0</v>
      </c>
      <c r="Y40" s="179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9">
        <v>0</v>
      </c>
      <c r="AK40" s="179"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  <c r="AT40" s="179">
        <v>0</v>
      </c>
      <c r="AU40" s="179">
        <v>0</v>
      </c>
      <c r="AV40" s="194">
        <v>0</v>
      </c>
      <c r="AW40" s="195">
        <f t="shared" si="3"/>
        <v>0</v>
      </c>
    </row>
    <row r="41" spans="1:49" ht="15" customHeight="1">
      <c r="A41" s="113"/>
      <c r="B41" s="9"/>
      <c r="C41" s="50"/>
      <c r="D41" s="1633" t="s">
        <v>789</v>
      </c>
      <c r="E41" s="219" t="s">
        <v>153</v>
      </c>
      <c r="F41" s="187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0</v>
      </c>
      <c r="U41" s="179">
        <v>0</v>
      </c>
      <c r="V41" s="179">
        <v>0</v>
      </c>
      <c r="W41" s="179">
        <v>0</v>
      </c>
      <c r="X41" s="179">
        <v>0</v>
      </c>
      <c r="Y41" s="179">
        <v>0</v>
      </c>
      <c r="Z41" s="179">
        <v>0</v>
      </c>
      <c r="AA41" s="179">
        <v>0</v>
      </c>
      <c r="AB41" s="179">
        <v>0</v>
      </c>
      <c r="AC41" s="179">
        <v>0</v>
      </c>
      <c r="AD41" s="179">
        <v>0</v>
      </c>
      <c r="AE41" s="179">
        <v>0</v>
      </c>
      <c r="AF41" s="179">
        <v>0</v>
      </c>
      <c r="AG41" s="179">
        <v>0</v>
      </c>
      <c r="AH41" s="179">
        <v>0</v>
      </c>
      <c r="AI41" s="179">
        <v>0</v>
      </c>
      <c r="AJ41" s="179">
        <v>0</v>
      </c>
      <c r="AK41" s="179">
        <v>0</v>
      </c>
      <c r="AL41" s="179">
        <v>0</v>
      </c>
      <c r="AM41" s="179">
        <v>0</v>
      </c>
      <c r="AN41" s="179">
        <v>0</v>
      </c>
      <c r="AO41" s="179">
        <v>0</v>
      </c>
      <c r="AP41" s="179">
        <v>0</v>
      </c>
      <c r="AQ41" s="179">
        <v>0</v>
      </c>
      <c r="AR41" s="179">
        <v>0</v>
      </c>
      <c r="AS41" s="179">
        <v>0</v>
      </c>
      <c r="AT41" s="179">
        <v>0</v>
      </c>
      <c r="AU41" s="179">
        <v>0</v>
      </c>
      <c r="AV41" s="194">
        <v>0</v>
      </c>
      <c r="AW41" s="195">
        <f>SUM(F41:AV41)</f>
        <v>0</v>
      </c>
    </row>
    <row r="42" spans="1:49" ht="15" customHeight="1">
      <c r="A42" s="113"/>
      <c r="B42" s="9"/>
      <c r="C42" s="50"/>
      <c r="D42" s="1634"/>
      <c r="E42" s="219" t="s">
        <v>154</v>
      </c>
      <c r="F42" s="187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9">
        <v>0</v>
      </c>
      <c r="V42" s="179">
        <v>0</v>
      </c>
      <c r="W42" s="179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9">
        <v>0</v>
      </c>
      <c r="AD42" s="179">
        <v>0</v>
      </c>
      <c r="AE42" s="179">
        <v>0</v>
      </c>
      <c r="AF42" s="179">
        <v>0</v>
      </c>
      <c r="AG42" s="179">
        <v>0</v>
      </c>
      <c r="AH42" s="179">
        <v>0</v>
      </c>
      <c r="AI42" s="179">
        <v>0</v>
      </c>
      <c r="AJ42" s="179">
        <v>0</v>
      </c>
      <c r="AK42" s="179">
        <v>0</v>
      </c>
      <c r="AL42" s="179">
        <v>0</v>
      </c>
      <c r="AM42" s="179">
        <v>0</v>
      </c>
      <c r="AN42" s="179">
        <v>0</v>
      </c>
      <c r="AO42" s="179">
        <v>0</v>
      </c>
      <c r="AP42" s="179">
        <v>0</v>
      </c>
      <c r="AQ42" s="179">
        <v>0</v>
      </c>
      <c r="AR42" s="179">
        <v>0</v>
      </c>
      <c r="AS42" s="179">
        <v>0</v>
      </c>
      <c r="AT42" s="179">
        <v>0</v>
      </c>
      <c r="AU42" s="179">
        <v>0</v>
      </c>
      <c r="AV42" s="194">
        <v>0</v>
      </c>
      <c r="AW42" s="195">
        <f>SUM(F42:AV42)</f>
        <v>0</v>
      </c>
    </row>
    <row r="43" spans="1:49" ht="15" customHeight="1">
      <c r="A43" s="113"/>
      <c r="B43" s="9"/>
      <c r="C43" s="50"/>
      <c r="D43" s="1633" t="s">
        <v>790</v>
      </c>
      <c r="E43" s="219" t="s">
        <v>153</v>
      </c>
      <c r="F43" s="187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8623</v>
      </c>
      <c r="S43" s="179">
        <v>0</v>
      </c>
      <c r="T43" s="179">
        <v>0</v>
      </c>
      <c r="U43" s="179">
        <v>0</v>
      </c>
      <c r="V43" s="179">
        <v>0</v>
      </c>
      <c r="W43" s="179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0</v>
      </c>
      <c r="AE43" s="179">
        <v>0</v>
      </c>
      <c r="AF43" s="179">
        <v>0</v>
      </c>
      <c r="AG43" s="179">
        <v>0</v>
      </c>
      <c r="AH43" s="179">
        <v>0</v>
      </c>
      <c r="AI43" s="179">
        <v>0</v>
      </c>
      <c r="AJ43" s="179">
        <v>0</v>
      </c>
      <c r="AK43" s="179">
        <v>0</v>
      </c>
      <c r="AL43" s="179">
        <v>0</v>
      </c>
      <c r="AM43" s="179">
        <v>0</v>
      </c>
      <c r="AN43" s="179">
        <v>0</v>
      </c>
      <c r="AO43" s="179">
        <v>0</v>
      </c>
      <c r="AP43" s="179">
        <v>0</v>
      </c>
      <c r="AQ43" s="179">
        <v>0</v>
      </c>
      <c r="AR43" s="179">
        <v>0</v>
      </c>
      <c r="AS43" s="179">
        <v>0</v>
      </c>
      <c r="AT43" s="179">
        <v>0</v>
      </c>
      <c r="AU43" s="179">
        <v>0</v>
      </c>
      <c r="AV43" s="194">
        <v>0</v>
      </c>
      <c r="AW43" s="195">
        <f t="shared" si="2"/>
        <v>8623</v>
      </c>
    </row>
    <row r="44" spans="1:49" ht="15" customHeight="1">
      <c r="A44" s="113"/>
      <c r="B44" s="9"/>
      <c r="C44" s="50"/>
      <c r="D44" s="1634"/>
      <c r="E44" s="219" t="s">
        <v>154</v>
      </c>
      <c r="F44" s="187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  <c r="S44" s="179">
        <v>0</v>
      </c>
      <c r="T44" s="179">
        <v>0</v>
      </c>
      <c r="U44" s="179">
        <v>0</v>
      </c>
      <c r="V44" s="179">
        <v>0</v>
      </c>
      <c r="W44" s="179">
        <v>0</v>
      </c>
      <c r="X44" s="179">
        <v>0</v>
      </c>
      <c r="Y44" s="179">
        <v>0</v>
      </c>
      <c r="Z44" s="179">
        <v>0</v>
      </c>
      <c r="AA44" s="179">
        <v>0</v>
      </c>
      <c r="AB44" s="179">
        <v>0</v>
      </c>
      <c r="AC44" s="179">
        <v>0</v>
      </c>
      <c r="AD44" s="179">
        <v>0</v>
      </c>
      <c r="AE44" s="179">
        <v>0</v>
      </c>
      <c r="AF44" s="179">
        <v>0</v>
      </c>
      <c r="AG44" s="179">
        <v>0</v>
      </c>
      <c r="AH44" s="179">
        <v>0</v>
      </c>
      <c r="AI44" s="179">
        <v>0</v>
      </c>
      <c r="AJ44" s="179">
        <v>0</v>
      </c>
      <c r="AK44" s="179">
        <v>0</v>
      </c>
      <c r="AL44" s="179">
        <v>0</v>
      </c>
      <c r="AM44" s="179">
        <v>0</v>
      </c>
      <c r="AN44" s="179">
        <v>0</v>
      </c>
      <c r="AO44" s="179">
        <v>0</v>
      </c>
      <c r="AP44" s="179">
        <v>0</v>
      </c>
      <c r="AQ44" s="179">
        <v>0</v>
      </c>
      <c r="AR44" s="179">
        <v>0</v>
      </c>
      <c r="AS44" s="179">
        <v>0</v>
      </c>
      <c r="AT44" s="179">
        <v>0</v>
      </c>
      <c r="AU44" s="179">
        <v>0</v>
      </c>
      <c r="AV44" s="194">
        <v>0</v>
      </c>
      <c r="AW44" s="195">
        <f t="shared" si="2"/>
        <v>0</v>
      </c>
    </row>
    <row r="45" spans="1:49" ht="15" customHeight="1">
      <c r="A45" s="113"/>
      <c r="B45" s="9"/>
      <c r="C45" s="50"/>
      <c r="D45" s="1637" t="s">
        <v>791</v>
      </c>
      <c r="E45" s="219" t="s">
        <v>153</v>
      </c>
      <c r="F45" s="187">
        <v>5500</v>
      </c>
      <c r="G45" s="179">
        <v>0</v>
      </c>
      <c r="H45" s="179">
        <v>0</v>
      </c>
      <c r="I45" s="179">
        <v>0</v>
      </c>
      <c r="J45" s="179">
        <v>872</v>
      </c>
      <c r="K45" s="179">
        <v>0</v>
      </c>
      <c r="L45" s="179">
        <v>722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1734</v>
      </c>
      <c r="S45" s="179">
        <v>2962</v>
      </c>
      <c r="T45" s="179">
        <v>0</v>
      </c>
      <c r="U45" s="179">
        <v>0</v>
      </c>
      <c r="V45" s="179">
        <v>664</v>
      </c>
      <c r="W45" s="179">
        <v>0</v>
      </c>
      <c r="X45" s="179">
        <v>0</v>
      </c>
      <c r="Y45" s="179">
        <v>0</v>
      </c>
      <c r="Z45" s="179">
        <v>0</v>
      </c>
      <c r="AA45" s="179">
        <v>1256</v>
      </c>
      <c r="AB45" s="179">
        <v>0</v>
      </c>
      <c r="AC45" s="179">
        <v>1360</v>
      </c>
      <c r="AD45" s="179">
        <v>0</v>
      </c>
      <c r="AE45" s="179">
        <v>0</v>
      </c>
      <c r="AF45" s="179">
        <v>0</v>
      </c>
      <c r="AG45" s="179">
        <v>0</v>
      </c>
      <c r="AH45" s="179">
        <v>0</v>
      </c>
      <c r="AI45" s="179">
        <v>0</v>
      </c>
      <c r="AJ45" s="179">
        <v>0</v>
      </c>
      <c r="AK45" s="179">
        <v>0</v>
      </c>
      <c r="AL45" s="179">
        <v>0</v>
      </c>
      <c r="AM45" s="179">
        <v>0</v>
      </c>
      <c r="AN45" s="179">
        <v>0</v>
      </c>
      <c r="AO45" s="179">
        <v>0</v>
      </c>
      <c r="AP45" s="179">
        <v>0</v>
      </c>
      <c r="AQ45" s="179">
        <v>0</v>
      </c>
      <c r="AR45" s="179">
        <v>0</v>
      </c>
      <c r="AS45" s="179">
        <v>0</v>
      </c>
      <c r="AT45" s="179">
        <v>0</v>
      </c>
      <c r="AU45" s="179">
        <v>0</v>
      </c>
      <c r="AV45" s="194">
        <v>1730</v>
      </c>
      <c r="AW45" s="195">
        <f t="shared" si="2"/>
        <v>16800</v>
      </c>
    </row>
    <row r="46" spans="1:49" ht="15" customHeight="1">
      <c r="A46" s="113"/>
      <c r="B46" s="9"/>
      <c r="C46" s="50"/>
      <c r="D46" s="1638"/>
      <c r="E46" s="219" t="s">
        <v>154</v>
      </c>
      <c r="F46" s="187">
        <v>5500</v>
      </c>
      <c r="G46" s="179">
        <v>0</v>
      </c>
      <c r="H46" s="179">
        <v>0</v>
      </c>
      <c r="I46" s="179">
        <v>0</v>
      </c>
      <c r="J46" s="179">
        <v>872</v>
      </c>
      <c r="K46" s="179">
        <v>0</v>
      </c>
      <c r="L46" s="179">
        <v>779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179">
        <v>1734</v>
      </c>
      <c r="S46" s="179">
        <v>2962</v>
      </c>
      <c r="T46" s="179">
        <v>0</v>
      </c>
      <c r="U46" s="179">
        <v>0</v>
      </c>
      <c r="V46" s="179">
        <v>664</v>
      </c>
      <c r="W46" s="179">
        <v>0</v>
      </c>
      <c r="X46" s="179">
        <v>0</v>
      </c>
      <c r="Y46" s="179">
        <v>0</v>
      </c>
      <c r="Z46" s="179">
        <v>0</v>
      </c>
      <c r="AA46" s="179">
        <v>1256</v>
      </c>
      <c r="AB46" s="179">
        <v>0</v>
      </c>
      <c r="AC46" s="179">
        <v>1360</v>
      </c>
      <c r="AD46" s="179">
        <v>0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0</v>
      </c>
      <c r="AN46" s="179">
        <v>0</v>
      </c>
      <c r="AO46" s="179">
        <v>0</v>
      </c>
      <c r="AP46" s="179">
        <v>0</v>
      </c>
      <c r="AQ46" s="179">
        <v>0</v>
      </c>
      <c r="AR46" s="179">
        <v>0</v>
      </c>
      <c r="AS46" s="179">
        <v>0</v>
      </c>
      <c r="AT46" s="179">
        <v>0</v>
      </c>
      <c r="AU46" s="179">
        <v>0</v>
      </c>
      <c r="AV46" s="194">
        <v>1730</v>
      </c>
      <c r="AW46" s="195">
        <f t="shared" si="2"/>
        <v>16857</v>
      </c>
    </row>
    <row r="47" spans="1:49" ht="15" customHeight="1">
      <c r="A47" s="113"/>
      <c r="B47" s="9"/>
      <c r="C47" s="50"/>
      <c r="D47" s="1635" t="s">
        <v>792</v>
      </c>
      <c r="E47" s="219" t="s">
        <v>153</v>
      </c>
      <c r="F47" s="187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v>0</v>
      </c>
      <c r="V47" s="179">
        <v>0</v>
      </c>
      <c r="W47" s="179">
        <v>0</v>
      </c>
      <c r="X47" s="179">
        <v>0</v>
      </c>
      <c r="Y47" s="179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0</v>
      </c>
      <c r="AI47" s="179">
        <v>0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79">
        <v>0</v>
      </c>
      <c r="AS47" s="179">
        <v>0</v>
      </c>
      <c r="AT47" s="179">
        <v>0</v>
      </c>
      <c r="AU47" s="179">
        <v>0</v>
      </c>
      <c r="AV47" s="194">
        <v>0</v>
      </c>
      <c r="AW47" s="195">
        <f t="shared" si="2"/>
        <v>0</v>
      </c>
    </row>
    <row r="48" spans="1:49" ht="15" customHeight="1">
      <c r="A48" s="113"/>
      <c r="B48" s="9"/>
      <c r="C48" s="50"/>
      <c r="D48" s="1636"/>
      <c r="E48" s="219" t="s">
        <v>154</v>
      </c>
      <c r="F48" s="187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179">
        <v>0</v>
      </c>
      <c r="Z48" s="179">
        <v>0</v>
      </c>
      <c r="AA48" s="179">
        <v>0</v>
      </c>
      <c r="AB48" s="179">
        <v>0</v>
      </c>
      <c r="AC48" s="179">
        <v>0</v>
      </c>
      <c r="AD48" s="179">
        <v>0</v>
      </c>
      <c r="AE48" s="179">
        <v>0</v>
      </c>
      <c r="AF48" s="179">
        <v>0</v>
      </c>
      <c r="AG48" s="179">
        <v>0</v>
      </c>
      <c r="AH48" s="179">
        <v>0</v>
      </c>
      <c r="AI48" s="179">
        <v>0</v>
      </c>
      <c r="AJ48" s="179">
        <v>0</v>
      </c>
      <c r="AK48" s="179">
        <v>0</v>
      </c>
      <c r="AL48" s="179">
        <v>0</v>
      </c>
      <c r="AM48" s="179">
        <v>0</v>
      </c>
      <c r="AN48" s="179">
        <v>0</v>
      </c>
      <c r="AO48" s="179">
        <v>0</v>
      </c>
      <c r="AP48" s="179">
        <v>0</v>
      </c>
      <c r="AQ48" s="179">
        <v>0</v>
      </c>
      <c r="AR48" s="179">
        <v>0</v>
      </c>
      <c r="AS48" s="179">
        <v>0</v>
      </c>
      <c r="AT48" s="179">
        <v>0</v>
      </c>
      <c r="AU48" s="179">
        <v>0</v>
      </c>
      <c r="AV48" s="194">
        <v>0</v>
      </c>
      <c r="AW48" s="195">
        <f t="shared" si="2"/>
        <v>0</v>
      </c>
    </row>
    <row r="49" spans="1:49" ht="15" customHeight="1">
      <c r="A49" s="113"/>
      <c r="B49" s="9"/>
      <c r="C49" s="50"/>
      <c r="D49" s="1633" t="s">
        <v>793</v>
      </c>
      <c r="E49" s="219" t="s">
        <v>153</v>
      </c>
      <c r="F49" s="187">
        <v>0</v>
      </c>
      <c r="G49" s="179">
        <v>18683</v>
      </c>
      <c r="H49" s="179">
        <v>0</v>
      </c>
      <c r="I49" s="179">
        <v>0</v>
      </c>
      <c r="J49" s="179">
        <v>0</v>
      </c>
      <c r="K49" s="179">
        <v>0</v>
      </c>
      <c r="L49" s="179">
        <v>11699</v>
      </c>
      <c r="M49" s="179">
        <v>1242</v>
      </c>
      <c r="N49" s="179">
        <v>7204</v>
      </c>
      <c r="O49" s="179">
        <v>6124</v>
      </c>
      <c r="P49" s="179">
        <v>27809</v>
      </c>
      <c r="Q49" s="179">
        <v>0</v>
      </c>
      <c r="R49" s="179">
        <v>7925</v>
      </c>
      <c r="S49" s="179">
        <v>41955</v>
      </c>
      <c r="T49" s="179">
        <v>58187</v>
      </c>
      <c r="U49" s="179">
        <v>62386</v>
      </c>
      <c r="V49" s="179">
        <v>0</v>
      </c>
      <c r="W49" s="179">
        <v>522</v>
      </c>
      <c r="X49" s="179">
        <v>53165</v>
      </c>
      <c r="Y49" s="179">
        <v>11310</v>
      </c>
      <c r="Z49" s="179">
        <v>0</v>
      </c>
      <c r="AA49" s="179">
        <v>21170</v>
      </c>
      <c r="AB49" s="179">
        <v>0</v>
      </c>
      <c r="AC49" s="179">
        <v>0</v>
      </c>
      <c r="AD49" s="179">
        <v>104466</v>
      </c>
      <c r="AE49" s="179">
        <v>16258</v>
      </c>
      <c r="AF49" s="179">
        <v>17849</v>
      </c>
      <c r="AG49" s="179">
        <v>3810</v>
      </c>
      <c r="AH49" s="179">
        <v>0</v>
      </c>
      <c r="AI49" s="179">
        <v>26990</v>
      </c>
      <c r="AJ49" s="179">
        <v>0</v>
      </c>
      <c r="AK49" s="179">
        <v>0</v>
      </c>
      <c r="AL49" s="179">
        <v>0</v>
      </c>
      <c r="AM49" s="179">
        <v>0</v>
      </c>
      <c r="AN49" s="179">
        <v>0</v>
      </c>
      <c r="AO49" s="179">
        <v>0</v>
      </c>
      <c r="AP49" s="179">
        <v>5253</v>
      </c>
      <c r="AQ49" s="179">
        <v>0</v>
      </c>
      <c r="AR49" s="179">
        <v>0</v>
      </c>
      <c r="AS49" s="179">
        <v>0</v>
      </c>
      <c r="AT49" s="179">
        <v>0</v>
      </c>
      <c r="AU49" s="179">
        <v>0</v>
      </c>
      <c r="AV49" s="194">
        <v>0</v>
      </c>
      <c r="AW49" s="195">
        <f>SUM(F49:AV49)</f>
        <v>504007</v>
      </c>
    </row>
    <row r="50" spans="1:49" ht="15" customHeight="1">
      <c r="A50" s="113"/>
      <c r="B50" s="9"/>
      <c r="C50" s="50"/>
      <c r="D50" s="1634"/>
      <c r="E50" s="219" t="s">
        <v>154</v>
      </c>
      <c r="F50" s="187">
        <v>0</v>
      </c>
      <c r="G50" s="179">
        <v>18683</v>
      </c>
      <c r="H50" s="179">
        <v>0</v>
      </c>
      <c r="I50" s="179">
        <v>0</v>
      </c>
      <c r="J50" s="179">
        <v>0</v>
      </c>
      <c r="K50" s="179">
        <v>0</v>
      </c>
      <c r="L50" s="179">
        <v>37001</v>
      </c>
      <c r="M50" s="179">
        <v>1242</v>
      </c>
      <c r="N50" s="179">
        <v>7204</v>
      </c>
      <c r="O50" s="179">
        <v>6124</v>
      </c>
      <c r="P50" s="179">
        <v>27809</v>
      </c>
      <c r="Q50" s="179">
        <v>0</v>
      </c>
      <c r="R50" s="179">
        <v>7925</v>
      </c>
      <c r="S50" s="179">
        <v>41955</v>
      </c>
      <c r="T50" s="179">
        <v>58186</v>
      </c>
      <c r="U50" s="179">
        <v>62386</v>
      </c>
      <c r="V50" s="179">
        <v>0</v>
      </c>
      <c r="W50" s="179">
        <v>522</v>
      </c>
      <c r="X50" s="179">
        <v>53165</v>
      </c>
      <c r="Y50" s="179">
        <v>11310</v>
      </c>
      <c r="Z50" s="179">
        <v>0</v>
      </c>
      <c r="AA50" s="179">
        <v>38491</v>
      </c>
      <c r="AB50" s="179">
        <v>0</v>
      </c>
      <c r="AC50" s="179">
        <v>0</v>
      </c>
      <c r="AD50" s="179">
        <v>104466</v>
      </c>
      <c r="AE50" s="179">
        <v>30408</v>
      </c>
      <c r="AF50" s="179">
        <v>17849</v>
      </c>
      <c r="AG50" s="179">
        <v>0</v>
      </c>
      <c r="AH50" s="179">
        <v>0</v>
      </c>
      <c r="AI50" s="179">
        <v>26990</v>
      </c>
      <c r="AJ50" s="179">
        <v>0</v>
      </c>
      <c r="AK50" s="179">
        <v>0</v>
      </c>
      <c r="AL50" s="179">
        <v>0</v>
      </c>
      <c r="AM50" s="179">
        <v>0</v>
      </c>
      <c r="AN50" s="179">
        <v>0</v>
      </c>
      <c r="AO50" s="179">
        <v>0</v>
      </c>
      <c r="AP50" s="179">
        <v>5253</v>
      </c>
      <c r="AQ50" s="179">
        <v>0</v>
      </c>
      <c r="AR50" s="179">
        <v>0</v>
      </c>
      <c r="AS50" s="179">
        <v>0</v>
      </c>
      <c r="AT50" s="179">
        <v>0</v>
      </c>
      <c r="AU50" s="179">
        <v>0</v>
      </c>
      <c r="AV50" s="194">
        <v>0</v>
      </c>
      <c r="AW50" s="195">
        <f>SUM(F50:AV50)</f>
        <v>556969</v>
      </c>
    </row>
    <row r="51" spans="1:49" ht="15" customHeight="1">
      <c r="A51" s="113"/>
      <c r="B51" s="9"/>
      <c r="C51" s="50"/>
      <c r="D51" s="1657" t="s">
        <v>794</v>
      </c>
      <c r="E51" s="219" t="s">
        <v>153</v>
      </c>
      <c r="F51" s="187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N51" s="179">
        <v>0</v>
      </c>
      <c r="AO51" s="179">
        <v>0</v>
      </c>
      <c r="AP51" s="179">
        <v>0</v>
      </c>
      <c r="AQ51" s="179">
        <v>0</v>
      </c>
      <c r="AR51" s="179">
        <v>0</v>
      </c>
      <c r="AS51" s="179">
        <v>0</v>
      </c>
      <c r="AT51" s="179">
        <v>0</v>
      </c>
      <c r="AU51" s="179">
        <v>0</v>
      </c>
      <c r="AV51" s="194">
        <v>0</v>
      </c>
      <c r="AW51" s="195">
        <f>SUM(F51:AV51)</f>
        <v>0</v>
      </c>
    </row>
    <row r="52" spans="1:49" ht="15" customHeight="1">
      <c r="A52" s="113"/>
      <c r="B52" s="10"/>
      <c r="C52" s="169"/>
      <c r="D52" s="1658"/>
      <c r="E52" s="221" t="s">
        <v>154</v>
      </c>
      <c r="F52" s="189">
        <v>147776</v>
      </c>
      <c r="G52" s="182">
        <v>6038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48758</v>
      </c>
      <c r="N52" s="182">
        <v>24220</v>
      </c>
      <c r="O52" s="182">
        <v>0</v>
      </c>
      <c r="P52" s="182">
        <v>3609</v>
      </c>
      <c r="Q52" s="182">
        <v>0</v>
      </c>
      <c r="R52" s="182">
        <v>394884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0</v>
      </c>
      <c r="Y52" s="182">
        <v>1601</v>
      </c>
      <c r="Z52" s="182">
        <v>0</v>
      </c>
      <c r="AA52" s="182">
        <v>104194</v>
      </c>
      <c r="AB52" s="182">
        <v>12319</v>
      </c>
      <c r="AC52" s="182">
        <v>0</v>
      </c>
      <c r="AD52" s="182">
        <v>188204</v>
      </c>
      <c r="AE52" s="182">
        <v>73414</v>
      </c>
      <c r="AF52" s="182">
        <v>54686</v>
      </c>
      <c r="AG52" s="182">
        <v>0</v>
      </c>
      <c r="AH52" s="182">
        <v>0</v>
      </c>
      <c r="AI52" s="182">
        <v>48000</v>
      </c>
      <c r="AJ52" s="182">
        <v>5300</v>
      </c>
      <c r="AK52" s="182">
        <v>60667</v>
      </c>
      <c r="AL52" s="182">
        <v>100000</v>
      </c>
      <c r="AM52" s="182">
        <v>5100</v>
      </c>
      <c r="AN52" s="182">
        <v>0</v>
      </c>
      <c r="AO52" s="182">
        <v>30116</v>
      </c>
      <c r="AP52" s="182">
        <v>26960</v>
      </c>
      <c r="AQ52" s="182">
        <v>0</v>
      </c>
      <c r="AR52" s="182">
        <v>72227</v>
      </c>
      <c r="AS52" s="182">
        <v>0</v>
      </c>
      <c r="AT52" s="182">
        <v>0</v>
      </c>
      <c r="AU52" s="182">
        <v>0</v>
      </c>
      <c r="AV52" s="196">
        <v>0</v>
      </c>
      <c r="AW52" s="197">
        <f t="shared" si="2"/>
        <v>1408073</v>
      </c>
    </row>
    <row r="53" spans="1:49" ht="15" customHeight="1">
      <c r="A53" s="400"/>
      <c r="B53" s="6" t="s">
        <v>158</v>
      </c>
      <c r="C53" s="170"/>
      <c r="D53" s="406"/>
      <c r="E53" s="333"/>
      <c r="F53" s="735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36"/>
      <c r="AV53" s="737"/>
      <c r="AW53" s="738"/>
    </row>
    <row r="54" spans="1:49" ht="15" customHeight="1" thickBot="1">
      <c r="A54" s="313"/>
      <c r="B54" s="436"/>
      <c r="C54" s="1652" t="s">
        <v>779</v>
      </c>
      <c r="D54" s="1653"/>
      <c r="E54" s="332" t="s">
        <v>154</v>
      </c>
      <c r="F54" s="162">
        <v>66903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79">
        <v>0</v>
      </c>
      <c r="AM54" s="79">
        <v>0</v>
      </c>
      <c r="AN54" s="79">
        <v>0</v>
      </c>
      <c r="AO54" s="79">
        <v>0</v>
      </c>
      <c r="AP54" s="79">
        <v>0</v>
      </c>
      <c r="AQ54" s="79">
        <v>0</v>
      </c>
      <c r="AR54" s="79">
        <v>0</v>
      </c>
      <c r="AS54" s="79">
        <v>0</v>
      </c>
      <c r="AT54" s="79">
        <v>0</v>
      </c>
      <c r="AU54" s="79">
        <v>0</v>
      </c>
      <c r="AV54" s="190">
        <v>0</v>
      </c>
      <c r="AW54" s="191">
        <f t="shared" si="2"/>
        <v>66903</v>
      </c>
    </row>
    <row r="55" spans="1:49" ht="12" customHeight="1">
      <c r="A55" s="433" t="s">
        <v>159</v>
      </c>
      <c r="B55" s="434"/>
      <c r="C55" s="434"/>
      <c r="D55" s="435"/>
      <c r="E55" s="437" t="s">
        <v>153</v>
      </c>
      <c r="F55" s="1216">
        <f aca="true" t="shared" si="4" ref="F55:AV55">SUM(F57+F100)</f>
        <v>137179</v>
      </c>
      <c r="G55" s="404">
        <f t="shared" si="4"/>
        <v>55956</v>
      </c>
      <c r="H55" s="404">
        <f t="shared" si="4"/>
        <v>10175</v>
      </c>
      <c r="I55" s="404">
        <f t="shared" si="4"/>
        <v>10004</v>
      </c>
      <c r="J55" s="404">
        <f t="shared" si="4"/>
        <v>99019</v>
      </c>
      <c r="K55" s="404">
        <f t="shared" si="4"/>
        <v>7999</v>
      </c>
      <c r="L55" s="404">
        <f t="shared" si="4"/>
        <v>11887</v>
      </c>
      <c r="M55" s="404">
        <f t="shared" si="4"/>
        <v>3360</v>
      </c>
      <c r="N55" s="404">
        <f t="shared" si="4"/>
        <v>17852</v>
      </c>
      <c r="O55" s="404">
        <f t="shared" si="4"/>
        <v>2110</v>
      </c>
      <c r="P55" s="404">
        <f t="shared" si="4"/>
        <v>3315</v>
      </c>
      <c r="Q55" s="404">
        <f t="shared" si="4"/>
        <v>22404</v>
      </c>
      <c r="R55" s="404">
        <f t="shared" si="4"/>
        <v>95206</v>
      </c>
      <c r="S55" s="404">
        <f t="shared" si="4"/>
        <v>12861</v>
      </c>
      <c r="T55" s="404">
        <f t="shared" si="4"/>
        <v>88168</v>
      </c>
      <c r="U55" s="404">
        <f t="shared" si="4"/>
        <v>42713</v>
      </c>
      <c r="V55" s="404">
        <f t="shared" si="4"/>
        <v>35333</v>
      </c>
      <c r="W55" s="404">
        <f t="shared" si="4"/>
        <v>5683</v>
      </c>
      <c r="X55" s="404">
        <f t="shared" si="4"/>
        <v>11580</v>
      </c>
      <c r="Y55" s="404">
        <f t="shared" si="4"/>
        <v>31614</v>
      </c>
      <c r="Z55" s="404">
        <f t="shared" si="4"/>
        <v>170000</v>
      </c>
      <c r="AA55" s="404">
        <f t="shared" si="4"/>
        <v>17132</v>
      </c>
      <c r="AB55" s="404">
        <f t="shared" si="4"/>
        <v>0</v>
      </c>
      <c r="AC55" s="404">
        <f t="shared" si="4"/>
        <v>6471</v>
      </c>
      <c r="AD55" s="404">
        <f t="shared" si="4"/>
        <v>2300</v>
      </c>
      <c r="AE55" s="404">
        <f t="shared" si="4"/>
        <v>1700</v>
      </c>
      <c r="AF55" s="404">
        <f t="shared" si="4"/>
        <v>132437</v>
      </c>
      <c r="AG55" s="404">
        <f t="shared" si="4"/>
        <v>27034</v>
      </c>
      <c r="AH55" s="404">
        <f t="shared" si="4"/>
        <v>5807</v>
      </c>
      <c r="AI55" s="404">
        <f t="shared" si="4"/>
        <v>6021</v>
      </c>
      <c r="AJ55" s="404">
        <f t="shared" si="4"/>
        <v>4949</v>
      </c>
      <c r="AK55" s="404">
        <f t="shared" si="4"/>
        <v>20541</v>
      </c>
      <c r="AL55" s="404">
        <f t="shared" si="4"/>
        <v>4200</v>
      </c>
      <c r="AM55" s="404">
        <f t="shared" si="4"/>
        <v>2146</v>
      </c>
      <c r="AN55" s="404">
        <f t="shared" si="4"/>
        <v>0</v>
      </c>
      <c r="AO55" s="404">
        <f t="shared" si="4"/>
        <v>0</v>
      </c>
      <c r="AP55" s="404">
        <f t="shared" si="4"/>
        <v>4973</v>
      </c>
      <c r="AQ55" s="404">
        <f t="shared" si="4"/>
        <v>0</v>
      </c>
      <c r="AR55" s="404">
        <f t="shared" si="4"/>
        <v>1281</v>
      </c>
      <c r="AS55" s="404">
        <f t="shared" si="4"/>
        <v>921</v>
      </c>
      <c r="AT55" s="404">
        <f t="shared" si="4"/>
        <v>1838</v>
      </c>
      <c r="AU55" s="404">
        <f t="shared" si="4"/>
        <v>25867</v>
      </c>
      <c r="AV55" s="404">
        <f t="shared" si="4"/>
        <v>18300</v>
      </c>
      <c r="AW55" s="438">
        <f>SUM(F55:AV55)</f>
        <v>1158336</v>
      </c>
    </row>
    <row r="56" spans="1:49" ht="12" customHeight="1">
      <c r="A56" s="113"/>
      <c r="B56" s="51"/>
      <c r="C56" s="51"/>
      <c r="D56" s="391"/>
      <c r="E56" s="221" t="s">
        <v>154</v>
      </c>
      <c r="F56" s="1217">
        <f aca="true" t="shared" si="5" ref="F56:AV56">SUM(F58,F101)</f>
        <v>137340</v>
      </c>
      <c r="G56" s="182">
        <f t="shared" si="5"/>
        <v>55956</v>
      </c>
      <c r="H56" s="182">
        <f t="shared" si="5"/>
        <v>10175</v>
      </c>
      <c r="I56" s="182">
        <f t="shared" si="5"/>
        <v>10004</v>
      </c>
      <c r="J56" s="182">
        <f t="shared" si="5"/>
        <v>105019</v>
      </c>
      <c r="K56" s="182">
        <f t="shared" si="5"/>
        <v>7999</v>
      </c>
      <c r="L56" s="182">
        <f t="shared" si="5"/>
        <v>61887</v>
      </c>
      <c r="M56" s="182">
        <f t="shared" si="5"/>
        <v>3360</v>
      </c>
      <c r="N56" s="182">
        <f t="shared" si="5"/>
        <v>318152</v>
      </c>
      <c r="O56" s="182">
        <f t="shared" si="5"/>
        <v>2110</v>
      </c>
      <c r="P56" s="182">
        <f t="shared" si="5"/>
        <v>6362</v>
      </c>
      <c r="Q56" s="182">
        <f t="shared" si="5"/>
        <v>22404</v>
      </c>
      <c r="R56" s="182">
        <f t="shared" si="5"/>
        <v>9712</v>
      </c>
      <c r="S56" s="182">
        <f t="shared" si="5"/>
        <v>12861</v>
      </c>
      <c r="T56" s="182">
        <f t="shared" si="5"/>
        <v>97250</v>
      </c>
      <c r="U56" s="182">
        <f t="shared" si="5"/>
        <v>42713</v>
      </c>
      <c r="V56" s="182">
        <f t="shared" si="5"/>
        <v>35333</v>
      </c>
      <c r="W56" s="182">
        <f t="shared" si="5"/>
        <v>5683</v>
      </c>
      <c r="X56" s="182">
        <f t="shared" si="5"/>
        <v>11580</v>
      </c>
      <c r="Y56" s="182">
        <f t="shared" si="5"/>
        <v>31614</v>
      </c>
      <c r="Z56" s="182">
        <f t="shared" si="5"/>
        <v>170000</v>
      </c>
      <c r="AA56" s="182">
        <f t="shared" si="5"/>
        <v>17132</v>
      </c>
      <c r="AB56" s="182">
        <f t="shared" si="5"/>
        <v>15100</v>
      </c>
      <c r="AC56" s="182">
        <f t="shared" si="5"/>
        <v>30813</v>
      </c>
      <c r="AD56" s="182">
        <f t="shared" si="5"/>
        <v>105354</v>
      </c>
      <c r="AE56" s="182">
        <f t="shared" si="5"/>
        <v>1700</v>
      </c>
      <c r="AF56" s="182">
        <f t="shared" si="5"/>
        <v>132437</v>
      </c>
      <c r="AG56" s="182">
        <f t="shared" si="5"/>
        <v>27034</v>
      </c>
      <c r="AH56" s="182">
        <f t="shared" si="5"/>
        <v>22796</v>
      </c>
      <c r="AI56" s="182">
        <f t="shared" si="5"/>
        <v>102621</v>
      </c>
      <c r="AJ56" s="182">
        <f t="shared" si="5"/>
        <v>4949</v>
      </c>
      <c r="AK56" s="182">
        <f t="shared" si="5"/>
        <v>78708</v>
      </c>
      <c r="AL56" s="182">
        <f t="shared" si="5"/>
        <v>54200</v>
      </c>
      <c r="AM56" s="182">
        <f t="shared" si="5"/>
        <v>2146</v>
      </c>
      <c r="AN56" s="182">
        <f t="shared" si="5"/>
        <v>0</v>
      </c>
      <c r="AO56" s="182">
        <f t="shared" si="5"/>
        <v>0</v>
      </c>
      <c r="AP56" s="182">
        <f t="shared" si="5"/>
        <v>4973</v>
      </c>
      <c r="AQ56" s="182">
        <f t="shared" si="5"/>
        <v>0</v>
      </c>
      <c r="AR56" s="182">
        <f t="shared" si="5"/>
        <v>31958</v>
      </c>
      <c r="AS56" s="182">
        <f t="shared" si="5"/>
        <v>921</v>
      </c>
      <c r="AT56" s="182">
        <f t="shared" si="5"/>
        <v>1838</v>
      </c>
      <c r="AU56" s="182">
        <f t="shared" si="5"/>
        <v>25867</v>
      </c>
      <c r="AV56" s="182">
        <f t="shared" si="5"/>
        <v>18300</v>
      </c>
      <c r="AW56" s="197">
        <f t="shared" si="2"/>
        <v>1836361</v>
      </c>
    </row>
    <row r="57" spans="1:49" ht="12" customHeight="1">
      <c r="A57" s="113"/>
      <c r="B57" s="6" t="s">
        <v>171</v>
      </c>
      <c r="C57" s="49"/>
      <c r="D57" s="35"/>
      <c r="E57" s="416" t="s">
        <v>153</v>
      </c>
      <c r="F57" s="443">
        <v>125233</v>
      </c>
      <c r="G57" s="417">
        <v>51956</v>
      </c>
      <c r="H57" s="417">
        <v>0</v>
      </c>
      <c r="I57" s="417">
        <v>4922</v>
      </c>
      <c r="J57" s="417">
        <v>98231</v>
      </c>
      <c r="K57" s="417">
        <v>3009</v>
      </c>
      <c r="L57" s="417">
        <v>11887</v>
      </c>
      <c r="M57" s="417">
        <v>0</v>
      </c>
      <c r="N57" s="417">
        <v>14834</v>
      </c>
      <c r="O57" s="417">
        <v>1354</v>
      </c>
      <c r="P57" s="417">
        <v>1740</v>
      </c>
      <c r="Q57" s="417">
        <v>19821</v>
      </c>
      <c r="R57" s="417">
        <v>85902</v>
      </c>
      <c r="S57" s="417">
        <v>0</v>
      </c>
      <c r="T57" s="417">
        <v>76918</v>
      </c>
      <c r="U57" s="417">
        <v>41756</v>
      </c>
      <c r="V57" s="417">
        <v>33705</v>
      </c>
      <c r="W57" s="417">
        <v>5683</v>
      </c>
      <c r="X57" s="417">
        <v>4740</v>
      </c>
      <c r="Y57" s="417">
        <v>18732</v>
      </c>
      <c r="Z57" s="417">
        <v>156000</v>
      </c>
      <c r="AA57" s="417">
        <v>17132</v>
      </c>
      <c r="AB57" s="417">
        <v>0</v>
      </c>
      <c r="AC57" s="417">
        <v>6471</v>
      </c>
      <c r="AD57" s="417">
        <v>0</v>
      </c>
      <c r="AE57" s="417">
        <v>0</v>
      </c>
      <c r="AF57" s="417">
        <v>123000</v>
      </c>
      <c r="AG57" s="417">
        <v>19374</v>
      </c>
      <c r="AH57" s="417">
        <v>0</v>
      </c>
      <c r="AI57" s="417">
        <v>0</v>
      </c>
      <c r="AJ57" s="417">
        <v>4949</v>
      </c>
      <c r="AK57" s="417">
        <v>14664</v>
      </c>
      <c r="AL57" s="417">
        <v>0</v>
      </c>
      <c r="AM57" s="417">
        <v>2146</v>
      </c>
      <c r="AN57" s="417">
        <v>0</v>
      </c>
      <c r="AO57" s="417">
        <v>0</v>
      </c>
      <c r="AP57" s="417">
        <v>4973</v>
      </c>
      <c r="AQ57" s="417">
        <v>0</v>
      </c>
      <c r="AR57" s="417">
        <v>0</v>
      </c>
      <c r="AS57" s="417">
        <v>921</v>
      </c>
      <c r="AT57" s="417">
        <v>0</v>
      </c>
      <c r="AU57" s="417">
        <v>0</v>
      </c>
      <c r="AV57" s="418">
        <v>18300</v>
      </c>
      <c r="AW57" s="419">
        <f t="shared" si="2"/>
        <v>968353</v>
      </c>
    </row>
    <row r="58" spans="1:49" ht="12" customHeight="1">
      <c r="A58" s="113"/>
      <c r="B58" s="9"/>
      <c r="C58" s="49"/>
      <c r="D58" s="35"/>
      <c r="E58" s="219" t="s">
        <v>154</v>
      </c>
      <c r="F58" s="187">
        <v>125394</v>
      </c>
      <c r="G58" s="179">
        <v>51956</v>
      </c>
      <c r="H58" s="179">
        <v>0</v>
      </c>
      <c r="I58" s="179">
        <v>4922</v>
      </c>
      <c r="J58" s="179">
        <v>104231</v>
      </c>
      <c r="K58" s="179">
        <v>3009</v>
      </c>
      <c r="L58" s="179">
        <v>61887</v>
      </c>
      <c r="M58" s="179">
        <v>0</v>
      </c>
      <c r="N58" s="179">
        <v>315134</v>
      </c>
      <c r="O58" s="179">
        <v>1354</v>
      </c>
      <c r="P58" s="179">
        <v>4787</v>
      </c>
      <c r="Q58" s="179">
        <v>19821</v>
      </c>
      <c r="R58" s="179">
        <v>408</v>
      </c>
      <c r="S58" s="179">
        <v>0</v>
      </c>
      <c r="T58" s="179">
        <v>86000</v>
      </c>
      <c r="U58" s="179">
        <v>41756</v>
      </c>
      <c r="V58" s="179">
        <v>33705</v>
      </c>
      <c r="W58" s="179">
        <v>5683</v>
      </c>
      <c r="X58" s="179">
        <v>4740</v>
      </c>
      <c r="Y58" s="179">
        <v>18732</v>
      </c>
      <c r="Z58" s="179">
        <v>156000</v>
      </c>
      <c r="AA58" s="179">
        <v>17132</v>
      </c>
      <c r="AB58" s="179">
        <v>15100</v>
      </c>
      <c r="AC58" s="179">
        <v>30813</v>
      </c>
      <c r="AD58" s="179">
        <v>103054</v>
      </c>
      <c r="AE58" s="179">
        <v>0</v>
      </c>
      <c r="AF58" s="179">
        <v>123000</v>
      </c>
      <c r="AG58" s="179">
        <v>19374</v>
      </c>
      <c r="AH58" s="179">
        <v>0</v>
      </c>
      <c r="AI58" s="179">
        <v>96600</v>
      </c>
      <c r="AJ58" s="179">
        <v>4949</v>
      </c>
      <c r="AK58" s="179">
        <v>72750</v>
      </c>
      <c r="AL58" s="179">
        <v>50000</v>
      </c>
      <c r="AM58" s="179">
        <v>2146</v>
      </c>
      <c r="AN58" s="179">
        <v>0</v>
      </c>
      <c r="AO58" s="179">
        <v>0</v>
      </c>
      <c r="AP58" s="179">
        <v>4973</v>
      </c>
      <c r="AQ58" s="179">
        <v>0</v>
      </c>
      <c r="AR58" s="179">
        <v>27877</v>
      </c>
      <c r="AS58" s="179">
        <v>921</v>
      </c>
      <c r="AT58" s="179">
        <v>0</v>
      </c>
      <c r="AU58" s="179">
        <v>0</v>
      </c>
      <c r="AV58" s="194">
        <v>18300</v>
      </c>
      <c r="AW58" s="195">
        <f t="shared" si="2"/>
        <v>1626508</v>
      </c>
    </row>
    <row r="59" spans="1:49" ht="12" customHeight="1">
      <c r="A59" s="113"/>
      <c r="B59" s="9"/>
      <c r="C59" s="407" t="s">
        <v>538</v>
      </c>
      <c r="D59" s="408"/>
      <c r="E59" s="219" t="s">
        <v>153</v>
      </c>
      <c r="F59" s="187">
        <v>0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79">
        <v>0</v>
      </c>
      <c r="W59" s="179">
        <v>0</v>
      </c>
      <c r="X59" s="179">
        <v>0</v>
      </c>
      <c r="Y59" s="179">
        <v>0</v>
      </c>
      <c r="Z59" s="179">
        <v>156000</v>
      </c>
      <c r="AA59" s="179">
        <v>0</v>
      </c>
      <c r="AB59" s="179">
        <v>0</v>
      </c>
      <c r="AC59" s="179">
        <v>0</v>
      </c>
      <c r="AD59" s="179">
        <v>0</v>
      </c>
      <c r="AE59" s="179">
        <v>0</v>
      </c>
      <c r="AF59" s="179">
        <v>123000</v>
      </c>
      <c r="AG59" s="179">
        <v>0</v>
      </c>
      <c r="AH59" s="179">
        <v>0</v>
      </c>
      <c r="AI59" s="179">
        <v>0</v>
      </c>
      <c r="AJ59" s="179">
        <v>0</v>
      </c>
      <c r="AK59" s="179">
        <v>0</v>
      </c>
      <c r="AL59" s="179">
        <v>0</v>
      </c>
      <c r="AM59" s="179">
        <v>0</v>
      </c>
      <c r="AN59" s="179">
        <v>0</v>
      </c>
      <c r="AO59" s="179">
        <v>0</v>
      </c>
      <c r="AP59" s="179">
        <v>0</v>
      </c>
      <c r="AQ59" s="179">
        <v>0</v>
      </c>
      <c r="AR59" s="179">
        <v>0</v>
      </c>
      <c r="AS59" s="179">
        <v>0</v>
      </c>
      <c r="AT59" s="179">
        <v>0</v>
      </c>
      <c r="AU59" s="179">
        <v>0</v>
      </c>
      <c r="AV59" s="194">
        <v>0</v>
      </c>
      <c r="AW59" s="195">
        <f t="shared" si="2"/>
        <v>279000</v>
      </c>
    </row>
    <row r="60" spans="1:49" ht="12" customHeight="1">
      <c r="A60" s="113"/>
      <c r="B60" s="9"/>
      <c r="C60" s="411" t="s">
        <v>532</v>
      </c>
      <c r="D60" s="412"/>
      <c r="E60" s="219" t="s">
        <v>154</v>
      </c>
      <c r="F60" s="187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79">
        <v>0</v>
      </c>
      <c r="W60" s="179">
        <v>0</v>
      </c>
      <c r="X60" s="179">
        <v>0</v>
      </c>
      <c r="Y60" s="179">
        <v>0</v>
      </c>
      <c r="Z60" s="179">
        <v>156000</v>
      </c>
      <c r="AA60" s="179">
        <v>0</v>
      </c>
      <c r="AB60" s="179">
        <v>0</v>
      </c>
      <c r="AC60" s="179">
        <v>0</v>
      </c>
      <c r="AD60" s="179">
        <v>0</v>
      </c>
      <c r="AE60" s="179">
        <v>0</v>
      </c>
      <c r="AF60" s="179">
        <v>123000</v>
      </c>
      <c r="AG60" s="179">
        <v>0</v>
      </c>
      <c r="AH60" s="179">
        <v>0</v>
      </c>
      <c r="AI60" s="179">
        <v>0</v>
      </c>
      <c r="AJ60" s="179">
        <v>0</v>
      </c>
      <c r="AK60" s="179">
        <v>0</v>
      </c>
      <c r="AL60" s="179">
        <v>0</v>
      </c>
      <c r="AM60" s="179">
        <v>0</v>
      </c>
      <c r="AN60" s="179">
        <v>0</v>
      </c>
      <c r="AO60" s="179">
        <v>0</v>
      </c>
      <c r="AP60" s="179">
        <v>0</v>
      </c>
      <c r="AQ60" s="179">
        <v>0</v>
      </c>
      <c r="AR60" s="179">
        <v>0</v>
      </c>
      <c r="AS60" s="179">
        <v>0</v>
      </c>
      <c r="AT60" s="179">
        <v>0</v>
      </c>
      <c r="AU60" s="179">
        <v>0</v>
      </c>
      <c r="AV60" s="194">
        <v>0</v>
      </c>
      <c r="AW60" s="195">
        <f t="shared" si="2"/>
        <v>279000</v>
      </c>
    </row>
    <row r="61" spans="1:49" ht="12" customHeight="1">
      <c r="A61" s="113"/>
      <c r="B61" s="9"/>
      <c r="C61" s="407" t="s">
        <v>537</v>
      </c>
      <c r="D61" s="408"/>
      <c r="E61" s="219" t="s">
        <v>153</v>
      </c>
      <c r="F61" s="187">
        <v>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79">
        <v>0</v>
      </c>
      <c r="Q61" s="179">
        <v>0</v>
      </c>
      <c r="R61" s="179">
        <v>80938</v>
      </c>
      <c r="S61" s="179">
        <v>0</v>
      </c>
      <c r="T61" s="179">
        <v>74000</v>
      </c>
      <c r="U61" s="179">
        <v>0</v>
      </c>
      <c r="V61" s="179">
        <v>0</v>
      </c>
      <c r="W61" s="179">
        <v>0</v>
      </c>
      <c r="X61" s="179">
        <v>0</v>
      </c>
      <c r="Y61" s="179">
        <v>0</v>
      </c>
      <c r="Z61" s="179">
        <v>0</v>
      </c>
      <c r="AA61" s="179">
        <v>0</v>
      </c>
      <c r="AB61" s="179">
        <v>0</v>
      </c>
      <c r="AC61" s="179">
        <v>0</v>
      </c>
      <c r="AD61" s="179">
        <v>0</v>
      </c>
      <c r="AE61" s="179">
        <v>0</v>
      </c>
      <c r="AF61" s="179">
        <v>0</v>
      </c>
      <c r="AG61" s="179">
        <v>0</v>
      </c>
      <c r="AH61" s="179">
        <v>0</v>
      </c>
      <c r="AI61" s="179">
        <v>0</v>
      </c>
      <c r="AJ61" s="179">
        <v>0</v>
      </c>
      <c r="AK61" s="179">
        <v>0</v>
      </c>
      <c r="AL61" s="179">
        <v>0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79">
        <v>0</v>
      </c>
      <c r="AS61" s="179">
        <v>0</v>
      </c>
      <c r="AT61" s="179">
        <v>0</v>
      </c>
      <c r="AU61" s="179">
        <v>0</v>
      </c>
      <c r="AV61" s="194">
        <v>0</v>
      </c>
      <c r="AW61" s="195">
        <f t="shared" si="2"/>
        <v>154938</v>
      </c>
    </row>
    <row r="62" spans="1:49" ht="12" customHeight="1">
      <c r="A62" s="113"/>
      <c r="B62" s="9"/>
      <c r="C62" s="413" t="s">
        <v>532</v>
      </c>
      <c r="D62" s="414"/>
      <c r="E62" s="219" t="s">
        <v>154</v>
      </c>
      <c r="F62" s="187">
        <v>0</v>
      </c>
      <c r="G62" s="179">
        <v>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60082</v>
      </c>
      <c r="U62" s="179">
        <v>0</v>
      </c>
      <c r="V62" s="179">
        <v>0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0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0</v>
      </c>
      <c r="AL62" s="179">
        <v>0</v>
      </c>
      <c r="AM62" s="179">
        <v>0</v>
      </c>
      <c r="AN62" s="179">
        <v>0</v>
      </c>
      <c r="AO62" s="179">
        <v>0</v>
      </c>
      <c r="AP62" s="179">
        <v>0</v>
      </c>
      <c r="AQ62" s="179">
        <v>0</v>
      </c>
      <c r="AR62" s="179">
        <v>0</v>
      </c>
      <c r="AS62" s="179">
        <v>0</v>
      </c>
      <c r="AT62" s="179">
        <v>0</v>
      </c>
      <c r="AU62" s="179">
        <v>0</v>
      </c>
      <c r="AV62" s="194">
        <v>0</v>
      </c>
      <c r="AW62" s="195">
        <f t="shared" si="2"/>
        <v>60082</v>
      </c>
    </row>
    <row r="63" spans="1:49" ht="12" customHeight="1">
      <c r="A63" s="113"/>
      <c r="B63" s="9"/>
      <c r="C63" s="411" t="s">
        <v>536</v>
      </c>
      <c r="D63" s="412"/>
      <c r="E63" s="219" t="s">
        <v>153</v>
      </c>
      <c r="F63" s="187">
        <v>0</v>
      </c>
      <c r="G63" s="179">
        <v>38463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79">
        <v>0</v>
      </c>
      <c r="W63" s="179">
        <v>0</v>
      </c>
      <c r="X63" s="179">
        <v>0</v>
      </c>
      <c r="Y63" s="179">
        <v>0</v>
      </c>
      <c r="Z63" s="179">
        <v>0</v>
      </c>
      <c r="AA63" s="179">
        <v>0</v>
      </c>
      <c r="AB63" s="179">
        <v>0</v>
      </c>
      <c r="AC63" s="179">
        <v>0</v>
      </c>
      <c r="AD63" s="179">
        <v>0</v>
      </c>
      <c r="AE63" s="179">
        <v>0</v>
      </c>
      <c r="AF63" s="179">
        <v>0</v>
      </c>
      <c r="AG63" s="179">
        <v>0</v>
      </c>
      <c r="AH63" s="179">
        <v>0</v>
      </c>
      <c r="AI63" s="179">
        <v>0</v>
      </c>
      <c r="AJ63" s="179">
        <v>0</v>
      </c>
      <c r="AK63" s="179">
        <v>0</v>
      </c>
      <c r="AL63" s="179">
        <v>0</v>
      </c>
      <c r="AM63" s="179">
        <v>0</v>
      </c>
      <c r="AN63" s="179">
        <v>0</v>
      </c>
      <c r="AO63" s="179">
        <v>0</v>
      </c>
      <c r="AP63" s="179">
        <v>0</v>
      </c>
      <c r="AQ63" s="179">
        <v>0</v>
      </c>
      <c r="AR63" s="179">
        <v>0</v>
      </c>
      <c r="AS63" s="179">
        <v>0</v>
      </c>
      <c r="AT63" s="179">
        <v>0</v>
      </c>
      <c r="AU63" s="179">
        <v>0</v>
      </c>
      <c r="AV63" s="194">
        <v>0</v>
      </c>
      <c r="AW63" s="195">
        <f t="shared" si="2"/>
        <v>38463</v>
      </c>
    </row>
    <row r="64" spans="1:49" ht="12" customHeight="1">
      <c r="A64" s="113"/>
      <c r="B64" s="9"/>
      <c r="C64" s="411" t="s">
        <v>533</v>
      </c>
      <c r="D64" s="412"/>
      <c r="E64" s="219" t="s">
        <v>154</v>
      </c>
      <c r="F64" s="187">
        <v>0</v>
      </c>
      <c r="G64" s="179">
        <v>38463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179">
        <v>0</v>
      </c>
      <c r="P64" s="179">
        <v>0</v>
      </c>
      <c r="Q64" s="179">
        <v>0</v>
      </c>
      <c r="R64" s="179">
        <v>0</v>
      </c>
      <c r="S64" s="179">
        <v>0</v>
      </c>
      <c r="T64" s="179">
        <v>0</v>
      </c>
      <c r="U64" s="179">
        <v>0</v>
      </c>
      <c r="V64" s="179">
        <v>0</v>
      </c>
      <c r="W64" s="179">
        <v>0</v>
      </c>
      <c r="X64" s="179">
        <v>0</v>
      </c>
      <c r="Y64" s="179">
        <v>0</v>
      </c>
      <c r="Z64" s="179">
        <v>0</v>
      </c>
      <c r="AA64" s="179">
        <v>0</v>
      </c>
      <c r="AB64" s="179">
        <v>0</v>
      </c>
      <c r="AC64" s="179">
        <v>0</v>
      </c>
      <c r="AD64" s="179">
        <v>0</v>
      </c>
      <c r="AE64" s="179">
        <v>0</v>
      </c>
      <c r="AF64" s="179">
        <v>0</v>
      </c>
      <c r="AG64" s="179">
        <v>0</v>
      </c>
      <c r="AH64" s="179">
        <v>0</v>
      </c>
      <c r="AI64" s="179">
        <v>0</v>
      </c>
      <c r="AJ64" s="179">
        <v>0</v>
      </c>
      <c r="AK64" s="179">
        <v>0</v>
      </c>
      <c r="AL64" s="179">
        <v>0</v>
      </c>
      <c r="AM64" s="179">
        <v>0</v>
      </c>
      <c r="AN64" s="179">
        <v>0</v>
      </c>
      <c r="AO64" s="179">
        <v>0</v>
      </c>
      <c r="AP64" s="179">
        <v>0</v>
      </c>
      <c r="AQ64" s="179">
        <v>0</v>
      </c>
      <c r="AR64" s="179">
        <v>0</v>
      </c>
      <c r="AS64" s="179">
        <v>0</v>
      </c>
      <c r="AT64" s="179">
        <v>0</v>
      </c>
      <c r="AU64" s="179">
        <v>0</v>
      </c>
      <c r="AV64" s="194">
        <v>0</v>
      </c>
      <c r="AW64" s="195">
        <f t="shared" si="2"/>
        <v>38463</v>
      </c>
    </row>
    <row r="65" spans="1:49" ht="12" customHeight="1">
      <c r="A65" s="113"/>
      <c r="B65" s="9"/>
      <c r="C65" s="407" t="s">
        <v>534</v>
      </c>
      <c r="D65" s="408"/>
      <c r="E65" s="219" t="s">
        <v>153</v>
      </c>
      <c r="F65" s="187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179">
        <v>0</v>
      </c>
      <c r="S65" s="179">
        <v>0</v>
      </c>
      <c r="T65" s="179">
        <v>0</v>
      </c>
      <c r="U65" s="179">
        <v>0</v>
      </c>
      <c r="V65" s="179">
        <v>0</v>
      </c>
      <c r="W65" s="179">
        <v>0</v>
      </c>
      <c r="X65" s="179">
        <v>0</v>
      </c>
      <c r="Y65" s="179">
        <v>0</v>
      </c>
      <c r="Z65" s="179">
        <v>0</v>
      </c>
      <c r="AA65" s="179">
        <v>0</v>
      </c>
      <c r="AB65" s="179">
        <v>0</v>
      </c>
      <c r="AC65" s="179">
        <v>0</v>
      </c>
      <c r="AD65" s="179">
        <v>0</v>
      </c>
      <c r="AE65" s="179">
        <v>0</v>
      </c>
      <c r="AF65" s="179">
        <v>0</v>
      </c>
      <c r="AG65" s="179">
        <v>0</v>
      </c>
      <c r="AH65" s="179">
        <v>0</v>
      </c>
      <c r="AI65" s="179">
        <v>0</v>
      </c>
      <c r="AJ65" s="179">
        <v>0</v>
      </c>
      <c r="AK65" s="179">
        <v>0</v>
      </c>
      <c r="AL65" s="179">
        <v>0</v>
      </c>
      <c r="AM65" s="179">
        <v>0</v>
      </c>
      <c r="AN65" s="179">
        <v>0</v>
      </c>
      <c r="AO65" s="179">
        <v>0</v>
      </c>
      <c r="AP65" s="179">
        <v>0</v>
      </c>
      <c r="AQ65" s="179">
        <v>0</v>
      </c>
      <c r="AR65" s="179">
        <v>0</v>
      </c>
      <c r="AS65" s="179">
        <v>0</v>
      </c>
      <c r="AT65" s="179">
        <v>0</v>
      </c>
      <c r="AU65" s="179">
        <v>0</v>
      </c>
      <c r="AV65" s="194">
        <v>0</v>
      </c>
      <c r="AW65" s="195">
        <f t="shared" si="2"/>
        <v>0</v>
      </c>
    </row>
    <row r="66" spans="1:49" ht="12" customHeight="1">
      <c r="A66" s="113"/>
      <c r="B66" s="9"/>
      <c r="C66" s="413" t="s">
        <v>535</v>
      </c>
      <c r="D66" s="414"/>
      <c r="E66" s="219" t="s">
        <v>154</v>
      </c>
      <c r="F66" s="187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79">
        <v>0</v>
      </c>
      <c r="AO66" s="179">
        <v>0</v>
      </c>
      <c r="AP66" s="179">
        <v>0</v>
      </c>
      <c r="AQ66" s="179">
        <v>0</v>
      </c>
      <c r="AR66" s="179">
        <v>0</v>
      </c>
      <c r="AS66" s="179">
        <v>0</v>
      </c>
      <c r="AT66" s="179">
        <v>0</v>
      </c>
      <c r="AU66" s="179">
        <v>0</v>
      </c>
      <c r="AV66" s="194">
        <v>0</v>
      </c>
      <c r="AW66" s="195">
        <f t="shared" si="2"/>
        <v>0</v>
      </c>
    </row>
    <row r="67" spans="1:49" ht="12" customHeight="1">
      <c r="A67" s="113"/>
      <c r="B67" s="9"/>
      <c r="C67" s="411" t="s">
        <v>539</v>
      </c>
      <c r="D67" s="412"/>
      <c r="E67" s="219" t="s">
        <v>153</v>
      </c>
      <c r="F67" s="187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4740</v>
      </c>
      <c r="Y67" s="179">
        <v>0</v>
      </c>
      <c r="Z67" s="179">
        <v>0</v>
      </c>
      <c r="AA67" s="179">
        <v>15218</v>
      </c>
      <c r="AB67" s="179">
        <v>0</v>
      </c>
      <c r="AC67" s="179">
        <v>6471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79">
        <v>0</v>
      </c>
      <c r="AO67" s="179">
        <v>0</v>
      </c>
      <c r="AP67" s="179">
        <v>0</v>
      </c>
      <c r="AQ67" s="179">
        <v>0</v>
      </c>
      <c r="AR67" s="179">
        <v>0</v>
      </c>
      <c r="AS67" s="179">
        <v>0</v>
      </c>
      <c r="AT67" s="179">
        <v>0</v>
      </c>
      <c r="AU67" s="179">
        <v>0</v>
      </c>
      <c r="AV67" s="194">
        <v>0</v>
      </c>
      <c r="AW67" s="195">
        <f t="shared" si="2"/>
        <v>26429</v>
      </c>
    </row>
    <row r="68" spans="1:49" ht="12" customHeight="1">
      <c r="A68" s="113"/>
      <c r="B68" s="9"/>
      <c r="C68" s="411" t="s">
        <v>540</v>
      </c>
      <c r="D68" s="412"/>
      <c r="E68" s="219" t="s">
        <v>154</v>
      </c>
      <c r="F68" s="187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4740</v>
      </c>
      <c r="Y68" s="179">
        <v>0</v>
      </c>
      <c r="Z68" s="179">
        <v>0</v>
      </c>
      <c r="AA68" s="179">
        <v>15218</v>
      </c>
      <c r="AB68" s="179">
        <v>0</v>
      </c>
      <c r="AC68" s="179">
        <v>6471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79">
        <v>0</v>
      </c>
      <c r="AU68" s="179">
        <v>0</v>
      </c>
      <c r="AV68" s="194">
        <v>0</v>
      </c>
      <c r="AW68" s="195">
        <f t="shared" si="2"/>
        <v>26429</v>
      </c>
    </row>
    <row r="69" spans="1:49" ht="12" customHeight="1">
      <c r="A69" s="113"/>
      <c r="B69" s="9"/>
      <c r="C69" s="407" t="s">
        <v>541</v>
      </c>
      <c r="D69" s="408"/>
      <c r="E69" s="219" t="s">
        <v>153</v>
      </c>
      <c r="F69" s="187">
        <v>0</v>
      </c>
      <c r="G69" s="179">
        <v>0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179">
        <v>0</v>
      </c>
      <c r="U69" s="179">
        <v>0</v>
      </c>
      <c r="V69" s="179">
        <v>0</v>
      </c>
      <c r="W69" s="179">
        <v>0</v>
      </c>
      <c r="X69" s="179">
        <v>0</v>
      </c>
      <c r="Y69" s="179">
        <v>0</v>
      </c>
      <c r="Z69" s="179">
        <v>0</v>
      </c>
      <c r="AA69" s="179">
        <v>0</v>
      </c>
      <c r="AB69" s="179">
        <v>0</v>
      </c>
      <c r="AC69" s="179">
        <v>0</v>
      </c>
      <c r="AD69" s="179">
        <v>0</v>
      </c>
      <c r="AE69" s="179">
        <v>0</v>
      </c>
      <c r="AF69" s="179">
        <v>0</v>
      </c>
      <c r="AG69" s="179">
        <v>0</v>
      </c>
      <c r="AH69" s="179">
        <v>0</v>
      </c>
      <c r="AI69" s="179">
        <v>0</v>
      </c>
      <c r="AJ69" s="179">
        <v>0</v>
      </c>
      <c r="AK69" s="179">
        <v>0</v>
      </c>
      <c r="AL69" s="179">
        <v>0</v>
      </c>
      <c r="AM69" s="179">
        <v>0</v>
      </c>
      <c r="AN69" s="179">
        <v>0</v>
      </c>
      <c r="AO69" s="179">
        <v>0</v>
      </c>
      <c r="AP69" s="179">
        <v>0</v>
      </c>
      <c r="AQ69" s="179">
        <v>0</v>
      </c>
      <c r="AR69" s="179">
        <v>0</v>
      </c>
      <c r="AS69" s="179">
        <v>0</v>
      </c>
      <c r="AT69" s="179">
        <v>0</v>
      </c>
      <c r="AU69" s="179">
        <v>0</v>
      </c>
      <c r="AV69" s="194">
        <v>0</v>
      </c>
      <c r="AW69" s="195">
        <f t="shared" si="2"/>
        <v>0</v>
      </c>
    </row>
    <row r="70" spans="1:49" ht="12" customHeight="1">
      <c r="A70" s="113"/>
      <c r="B70" s="9"/>
      <c r="C70" s="413" t="s">
        <v>542</v>
      </c>
      <c r="D70" s="414"/>
      <c r="E70" s="219" t="s">
        <v>154</v>
      </c>
      <c r="F70" s="187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94">
        <v>0</v>
      </c>
      <c r="AW70" s="195">
        <f t="shared" si="2"/>
        <v>0</v>
      </c>
    </row>
    <row r="71" spans="1:49" ht="12" customHeight="1">
      <c r="A71" s="113"/>
      <c r="B71" s="9"/>
      <c r="C71" s="407" t="s">
        <v>639</v>
      </c>
      <c r="D71" s="408"/>
      <c r="E71" s="219" t="s">
        <v>153</v>
      </c>
      <c r="F71" s="187"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179">
        <v>0</v>
      </c>
      <c r="T71" s="179">
        <v>0</v>
      </c>
      <c r="U71" s="179">
        <v>0</v>
      </c>
      <c r="V71" s="179">
        <v>0</v>
      </c>
      <c r="W71" s="179">
        <v>0</v>
      </c>
      <c r="X71" s="179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0</v>
      </c>
      <c r="AD71" s="179">
        <v>0</v>
      </c>
      <c r="AE71" s="179">
        <v>0</v>
      </c>
      <c r="AF71" s="179">
        <v>0</v>
      </c>
      <c r="AG71" s="179">
        <v>0</v>
      </c>
      <c r="AH71" s="179">
        <v>0</v>
      </c>
      <c r="AI71" s="179">
        <v>0</v>
      </c>
      <c r="AJ71" s="179">
        <v>0</v>
      </c>
      <c r="AK71" s="179">
        <v>0</v>
      </c>
      <c r="AL71" s="179">
        <v>0</v>
      </c>
      <c r="AM71" s="179">
        <v>0</v>
      </c>
      <c r="AN71" s="179">
        <v>0</v>
      </c>
      <c r="AO71" s="179">
        <v>0</v>
      </c>
      <c r="AP71" s="179">
        <v>0</v>
      </c>
      <c r="AQ71" s="179">
        <v>0</v>
      </c>
      <c r="AR71" s="179">
        <v>0</v>
      </c>
      <c r="AS71" s="179">
        <v>0</v>
      </c>
      <c r="AT71" s="179">
        <v>0</v>
      </c>
      <c r="AU71" s="179">
        <v>0</v>
      </c>
      <c r="AV71" s="194">
        <v>0</v>
      </c>
      <c r="AW71" s="195">
        <f t="shared" si="2"/>
        <v>0</v>
      </c>
    </row>
    <row r="72" spans="1:49" ht="12" customHeight="1">
      <c r="A72" s="113"/>
      <c r="B72" s="9"/>
      <c r="C72" s="413"/>
      <c r="D72" s="414"/>
      <c r="E72" s="219" t="s">
        <v>154</v>
      </c>
      <c r="F72" s="187">
        <v>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79">
        <v>0</v>
      </c>
      <c r="AO72" s="179">
        <v>0</v>
      </c>
      <c r="AP72" s="179">
        <v>0</v>
      </c>
      <c r="AQ72" s="179">
        <v>0</v>
      </c>
      <c r="AR72" s="179">
        <v>0</v>
      </c>
      <c r="AS72" s="179">
        <v>0</v>
      </c>
      <c r="AT72" s="179">
        <v>0</v>
      </c>
      <c r="AU72" s="179">
        <v>0</v>
      </c>
      <c r="AV72" s="194">
        <v>0</v>
      </c>
      <c r="AW72" s="195">
        <f t="shared" si="2"/>
        <v>0</v>
      </c>
    </row>
    <row r="73" spans="1:49" ht="12" customHeight="1">
      <c r="A73" s="113"/>
      <c r="B73" s="9"/>
      <c r="C73" s="407" t="s">
        <v>796</v>
      </c>
      <c r="D73" s="408"/>
      <c r="E73" s="219" t="s">
        <v>153</v>
      </c>
      <c r="F73" s="187">
        <v>0</v>
      </c>
      <c r="G73" s="179">
        <v>0</v>
      </c>
      <c r="H73" s="179">
        <v>0</v>
      </c>
      <c r="I73" s="179">
        <v>0</v>
      </c>
      <c r="J73" s="179">
        <v>98231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179">
        <v>0</v>
      </c>
      <c r="R73" s="179">
        <v>0</v>
      </c>
      <c r="S73" s="179">
        <v>0</v>
      </c>
      <c r="T73" s="179">
        <v>0</v>
      </c>
      <c r="U73" s="179">
        <v>0</v>
      </c>
      <c r="V73" s="179">
        <v>0</v>
      </c>
      <c r="W73" s="179">
        <v>0</v>
      </c>
      <c r="X73" s="179">
        <v>0</v>
      </c>
      <c r="Y73" s="179">
        <v>0</v>
      </c>
      <c r="Z73" s="179">
        <v>0</v>
      </c>
      <c r="AA73" s="179">
        <v>0</v>
      </c>
      <c r="AB73" s="179">
        <v>0</v>
      </c>
      <c r="AC73" s="179">
        <v>0</v>
      </c>
      <c r="AD73" s="179">
        <v>0</v>
      </c>
      <c r="AE73" s="179">
        <v>0</v>
      </c>
      <c r="AF73" s="179">
        <v>0</v>
      </c>
      <c r="AG73" s="179">
        <v>0</v>
      </c>
      <c r="AH73" s="179">
        <v>0</v>
      </c>
      <c r="AI73" s="179">
        <v>0</v>
      </c>
      <c r="AJ73" s="179">
        <v>0</v>
      </c>
      <c r="AK73" s="179">
        <v>0</v>
      </c>
      <c r="AL73" s="179">
        <v>0</v>
      </c>
      <c r="AM73" s="179">
        <v>0</v>
      </c>
      <c r="AN73" s="179">
        <v>0</v>
      </c>
      <c r="AO73" s="179">
        <v>0</v>
      </c>
      <c r="AP73" s="179">
        <v>0</v>
      </c>
      <c r="AQ73" s="179">
        <v>0</v>
      </c>
      <c r="AR73" s="179">
        <v>0</v>
      </c>
      <c r="AS73" s="179">
        <v>0</v>
      </c>
      <c r="AT73" s="179">
        <v>0</v>
      </c>
      <c r="AU73" s="179">
        <v>0</v>
      </c>
      <c r="AV73" s="194">
        <v>0</v>
      </c>
      <c r="AW73" s="195">
        <f>SUM(F73:AV73)</f>
        <v>98231</v>
      </c>
    </row>
    <row r="74" spans="1:49" ht="12" customHeight="1">
      <c r="A74" s="113"/>
      <c r="B74" s="9"/>
      <c r="C74" s="413" t="s">
        <v>795</v>
      </c>
      <c r="D74" s="414"/>
      <c r="E74" s="219" t="s">
        <v>154</v>
      </c>
      <c r="F74" s="187">
        <v>0</v>
      </c>
      <c r="G74" s="179">
        <v>0</v>
      </c>
      <c r="H74" s="179">
        <v>0</v>
      </c>
      <c r="I74" s="179">
        <v>0</v>
      </c>
      <c r="J74" s="179">
        <v>98231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  <c r="AF74" s="179">
        <v>0</v>
      </c>
      <c r="AG74" s="179">
        <v>0</v>
      </c>
      <c r="AH74" s="179">
        <v>0</v>
      </c>
      <c r="AI74" s="179">
        <v>0</v>
      </c>
      <c r="AJ74" s="179">
        <v>0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79">
        <v>0</v>
      </c>
      <c r="AU74" s="179">
        <v>0</v>
      </c>
      <c r="AV74" s="194">
        <v>0</v>
      </c>
      <c r="AW74" s="195">
        <f>SUM(F74:AV74)</f>
        <v>98231</v>
      </c>
    </row>
    <row r="75" spans="1:49" ht="12" customHeight="1">
      <c r="A75" s="113"/>
      <c r="B75" s="9"/>
      <c r="C75" s="407" t="s">
        <v>797</v>
      </c>
      <c r="D75" s="408"/>
      <c r="E75" s="219" t="s">
        <v>153</v>
      </c>
      <c r="F75" s="187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179">
        <v>0</v>
      </c>
      <c r="U75" s="179">
        <v>0</v>
      </c>
      <c r="V75" s="179">
        <v>33417</v>
      </c>
      <c r="W75" s="179">
        <v>0</v>
      </c>
      <c r="X75" s="179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  <c r="AF75" s="179">
        <v>0</v>
      </c>
      <c r="AG75" s="179">
        <v>0</v>
      </c>
      <c r="AH75" s="179">
        <v>0</v>
      </c>
      <c r="AI75" s="179">
        <v>0</v>
      </c>
      <c r="AJ75" s="179">
        <v>0</v>
      </c>
      <c r="AK75" s="179">
        <v>0</v>
      </c>
      <c r="AL75" s="179">
        <v>0</v>
      </c>
      <c r="AM75" s="179">
        <v>0</v>
      </c>
      <c r="AN75" s="179">
        <v>0</v>
      </c>
      <c r="AO75" s="179">
        <v>0</v>
      </c>
      <c r="AP75" s="179">
        <v>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94">
        <v>18300</v>
      </c>
      <c r="AW75" s="195">
        <f>SUM(F75:AV75)</f>
        <v>51717</v>
      </c>
    </row>
    <row r="76" spans="1:49" ht="12" customHeight="1">
      <c r="A76" s="113"/>
      <c r="B76" s="9"/>
      <c r="C76" s="413"/>
      <c r="D76" s="414"/>
      <c r="E76" s="219" t="s">
        <v>154</v>
      </c>
      <c r="F76" s="187"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179">
        <v>0</v>
      </c>
      <c r="V76" s="179">
        <v>33417</v>
      </c>
      <c r="W76" s="179">
        <v>0</v>
      </c>
      <c r="X76" s="179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79">
        <v>0</v>
      </c>
      <c r="AV76" s="194">
        <v>18300</v>
      </c>
      <c r="AW76" s="195">
        <f aca="true" t="shared" si="6" ref="AW76:AW122">SUM(F76:AV76)</f>
        <v>51717</v>
      </c>
    </row>
    <row r="77" spans="1:49" ht="12" customHeight="1">
      <c r="A77" s="113"/>
      <c r="B77" s="9"/>
      <c r="C77" s="411" t="s">
        <v>798</v>
      </c>
      <c r="D77" s="412"/>
      <c r="E77" s="219" t="s">
        <v>153</v>
      </c>
      <c r="F77" s="187">
        <v>0</v>
      </c>
      <c r="G77" s="179">
        <v>0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  <c r="AO77" s="179">
        <v>0</v>
      </c>
      <c r="AP77" s="179">
        <v>0</v>
      </c>
      <c r="AQ77" s="179">
        <v>0</v>
      </c>
      <c r="AR77" s="179">
        <v>0</v>
      </c>
      <c r="AS77" s="179">
        <v>0</v>
      </c>
      <c r="AT77" s="179">
        <v>0</v>
      </c>
      <c r="AU77" s="179">
        <v>0</v>
      </c>
      <c r="AV77" s="194">
        <v>0</v>
      </c>
      <c r="AW77" s="195">
        <f t="shared" si="6"/>
        <v>0</v>
      </c>
    </row>
    <row r="78" spans="1:49" ht="12" customHeight="1">
      <c r="A78" s="113"/>
      <c r="B78" s="9"/>
      <c r="C78" s="411"/>
      <c r="D78" s="412"/>
      <c r="E78" s="219" t="s">
        <v>154</v>
      </c>
      <c r="F78" s="187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79">
        <v>0</v>
      </c>
      <c r="S78" s="179">
        <v>0</v>
      </c>
      <c r="T78" s="179">
        <v>0</v>
      </c>
      <c r="U78" s="179">
        <v>0</v>
      </c>
      <c r="V78" s="179">
        <v>0</v>
      </c>
      <c r="W78" s="179">
        <v>0</v>
      </c>
      <c r="X78" s="179">
        <v>0</v>
      </c>
      <c r="Y78" s="179">
        <v>0</v>
      </c>
      <c r="Z78" s="179">
        <v>0</v>
      </c>
      <c r="AA78" s="179">
        <v>0</v>
      </c>
      <c r="AB78" s="179">
        <v>0</v>
      </c>
      <c r="AC78" s="179">
        <v>0</v>
      </c>
      <c r="AD78" s="179">
        <v>0</v>
      </c>
      <c r="AE78" s="179">
        <v>0</v>
      </c>
      <c r="AF78" s="179">
        <v>0</v>
      </c>
      <c r="AG78" s="179">
        <v>0</v>
      </c>
      <c r="AH78" s="179">
        <v>0</v>
      </c>
      <c r="AI78" s="179">
        <v>0</v>
      </c>
      <c r="AJ78" s="179">
        <v>0</v>
      </c>
      <c r="AK78" s="179">
        <v>0</v>
      </c>
      <c r="AL78" s="179">
        <v>0</v>
      </c>
      <c r="AM78" s="179">
        <v>0</v>
      </c>
      <c r="AN78" s="179">
        <v>0</v>
      </c>
      <c r="AO78" s="179">
        <v>0</v>
      </c>
      <c r="AP78" s="179">
        <v>0</v>
      </c>
      <c r="AQ78" s="179">
        <v>0</v>
      </c>
      <c r="AR78" s="179">
        <v>0</v>
      </c>
      <c r="AS78" s="179">
        <v>0</v>
      </c>
      <c r="AT78" s="179">
        <v>0</v>
      </c>
      <c r="AU78" s="179">
        <v>0</v>
      </c>
      <c r="AV78" s="194">
        <v>0</v>
      </c>
      <c r="AW78" s="195">
        <f t="shared" si="6"/>
        <v>0</v>
      </c>
    </row>
    <row r="79" spans="1:49" ht="12" customHeight="1">
      <c r="A79" s="113"/>
      <c r="B79" s="9"/>
      <c r="C79" s="407" t="s">
        <v>799</v>
      </c>
      <c r="D79" s="408"/>
      <c r="E79" s="219" t="s">
        <v>153</v>
      </c>
      <c r="F79" s="187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0</v>
      </c>
      <c r="AD79" s="179">
        <v>0</v>
      </c>
      <c r="AE79" s="179">
        <v>0</v>
      </c>
      <c r="AF79" s="179">
        <v>0</v>
      </c>
      <c r="AG79" s="179">
        <v>0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79">
        <v>0</v>
      </c>
      <c r="AO79" s="179">
        <v>0</v>
      </c>
      <c r="AP79" s="179">
        <v>0</v>
      </c>
      <c r="AQ79" s="179">
        <v>0</v>
      </c>
      <c r="AR79" s="179">
        <v>0</v>
      </c>
      <c r="AS79" s="179">
        <v>0</v>
      </c>
      <c r="AT79" s="179">
        <v>0</v>
      </c>
      <c r="AU79" s="179">
        <v>0</v>
      </c>
      <c r="AV79" s="194">
        <v>0</v>
      </c>
      <c r="AW79" s="195">
        <f t="shared" si="6"/>
        <v>0</v>
      </c>
    </row>
    <row r="80" spans="1:49" ht="12" customHeight="1">
      <c r="A80" s="113"/>
      <c r="B80" s="9"/>
      <c r="C80" s="413"/>
      <c r="D80" s="414"/>
      <c r="E80" s="219" t="s">
        <v>154</v>
      </c>
      <c r="F80" s="187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179">
        <v>0</v>
      </c>
      <c r="R80" s="179">
        <v>0</v>
      </c>
      <c r="S80" s="179">
        <v>0</v>
      </c>
      <c r="T80" s="179">
        <v>0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0</v>
      </c>
      <c r="AD80" s="179">
        <v>0</v>
      </c>
      <c r="AE80" s="179">
        <v>0</v>
      </c>
      <c r="AF80" s="179">
        <v>0</v>
      </c>
      <c r="AG80" s="179">
        <v>0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79">
        <v>0</v>
      </c>
      <c r="AO80" s="179">
        <v>0</v>
      </c>
      <c r="AP80" s="179">
        <v>0</v>
      </c>
      <c r="AQ80" s="179">
        <v>0</v>
      </c>
      <c r="AR80" s="179">
        <v>0</v>
      </c>
      <c r="AS80" s="179">
        <v>0</v>
      </c>
      <c r="AT80" s="179">
        <v>0</v>
      </c>
      <c r="AU80" s="179">
        <v>0</v>
      </c>
      <c r="AV80" s="194">
        <v>0</v>
      </c>
      <c r="AW80" s="195">
        <f t="shared" si="6"/>
        <v>0</v>
      </c>
    </row>
    <row r="81" spans="1:49" ht="12" customHeight="1">
      <c r="A81" s="113"/>
      <c r="B81" s="9"/>
      <c r="C81" s="411" t="s">
        <v>800</v>
      </c>
      <c r="D81" s="412"/>
      <c r="E81" s="219" t="s">
        <v>153</v>
      </c>
      <c r="F81" s="187">
        <v>71993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1354</v>
      </c>
      <c r="P81" s="179">
        <v>1740</v>
      </c>
      <c r="Q81" s="179">
        <v>0</v>
      </c>
      <c r="R81" s="179">
        <v>0</v>
      </c>
      <c r="S81" s="179">
        <v>0</v>
      </c>
      <c r="T81" s="179">
        <v>0</v>
      </c>
      <c r="U81" s="179">
        <v>11311</v>
      </c>
      <c r="V81" s="179">
        <v>0</v>
      </c>
      <c r="W81" s="179">
        <v>0</v>
      </c>
      <c r="X81" s="179">
        <v>0</v>
      </c>
      <c r="Y81" s="179">
        <v>0</v>
      </c>
      <c r="Z81" s="179">
        <v>0</v>
      </c>
      <c r="AA81" s="179">
        <v>1914</v>
      </c>
      <c r="AB81" s="179">
        <v>0</v>
      </c>
      <c r="AC81" s="179">
        <v>0</v>
      </c>
      <c r="AD81" s="179">
        <v>0</v>
      </c>
      <c r="AE81" s="179">
        <v>0</v>
      </c>
      <c r="AF81" s="179">
        <v>0</v>
      </c>
      <c r="AG81" s="179">
        <v>0</v>
      </c>
      <c r="AH81" s="179">
        <v>0</v>
      </c>
      <c r="AI81" s="179">
        <v>0</v>
      </c>
      <c r="AJ81" s="179">
        <v>0</v>
      </c>
      <c r="AK81" s="179">
        <v>0</v>
      </c>
      <c r="AL81" s="179">
        <v>0</v>
      </c>
      <c r="AM81" s="179">
        <v>0</v>
      </c>
      <c r="AN81" s="179">
        <v>0</v>
      </c>
      <c r="AO81" s="179">
        <v>0</v>
      </c>
      <c r="AP81" s="179">
        <v>0</v>
      </c>
      <c r="AQ81" s="179">
        <v>0</v>
      </c>
      <c r="AR81" s="179">
        <v>0</v>
      </c>
      <c r="AS81" s="179">
        <v>0</v>
      </c>
      <c r="AT81" s="179">
        <v>0</v>
      </c>
      <c r="AU81" s="179">
        <v>0</v>
      </c>
      <c r="AV81" s="194">
        <v>0</v>
      </c>
      <c r="AW81" s="195">
        <f t="shared" si="6"/>
        <v>88312</v>
      </c>
    </row>
    <row r="82" spans="1:49" ht="12" customHeight="1">
      <c r="A82" s="113"/>
      <c r="B82" s="9"/>
      <c r="C82" s="411" t="s">
        <v>543</v>
      </c>
      <c r="D82" s="412"/>
      <c r="E82" s="219" t="s">
        <v>154</v>
      </c>
      <c r="F82" s="187">
        <v>71993</v>
      </c>
      <c r="G82" s="179">
        <v>0</v>
      </c>
      <c r="H82" s="17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1354</v>
      </c>
      <c r="P82" s="179">
        <v>1740</v>
      </c>
      <c r="Q82" s="179">
        <v>0</v>
      </c>
      <c r="R82" s="179">
        <v>0</v>
      </c>
      <c r="S82" s="179">
        <v>0</v>
      </c>
      <c r="T82" s="179">
        <v>0</v>
      </c>
      <c r="U82" s="179">
        <v>11311</v>
      </c>
      <c r="V82" s="179">
        <v>0</v>
      </c>
      <c r="W82" s="179">
        <v>0</v>
      </c>
      <c r="X82" s="179">
        <v>0</v>
      </c>
      <c r="Y82" s="179">
        <v>0</v>
      </c>
      <c r="Z82" s="179">
        <v>0</v>
      </c>
      <c r="AA82" s="179">
        <v>1914</v>
      </c>
      <c r="AB82" s="179">
        <v>0</v>
      </c>
      <c r="AC82" s="179">
        <v>0</v>
      </c>
      <c r="AD82" s="179">
        <v>0</v>
      </c>
      <c r="AE82" s="179">
        <v>0</v>
      </c>
      <c r="AF82" s="179">
        <v>0</v>
      </c>
      <c r="AG82" s="179">
        <v>0</v>
      </c>
      <c r="AH82" s="179">
        <v>0</v>
      </c>
      <c r="AI82" s="179">
        <v>0</v>
      </c>
      <c r="AJ82" s="179">
        <v>0</v>
      </c>
      <c r="AK82" s="179">
        <v>0</v>
      </c>
      <c r="AL82" s="179">
        <v>0</v>
      </c>
      <c r="AM82" s="179">
        <v>0</v>
      </c>
      <c r="AN82" s="179">
        <v>0</v>
      </c>
      <c r="AO82" s="179">
        <v>0</v>
      </c>
      <c r="AP82" s="179">
        <v>0</v>
      </c>
      <c r="AQ82" s="179">
        <v>0</v>
      </c>
      <c r="AR82" s="179">
        <v>0</v>
      </c>
      <c r="AS82" s="179">
        <v>0</v>
      </c>
      <c r="AT82" s="179">
        <v>0</v>
      </c>
      <c r="AU82" s="179">
        <v>0</v>
      </c>
      <c r="AV82" s="194">
        <v>0</v>
      </c>
      <c r="AW82" s="195">
        <f t="shared" si="6"/>
        <v>88312</v>
      </c>
    </row>
    <row r="83" spans="1:49" ht="12" customHeight="1">
      <c r="A83" s="113"/>
      <c r="B83" s="9"/>
      <c r="C83" s="407" t="s">
        <v>801</v>
      </c>
      <c r="D83" s="408"/>
      <c r="E83" s="219" t="s">
        <v>153</v>
      </c>
      <c r="F83" s="187">
        <v>6184</v>
      </c>
      <c r="G83" s="179">
        <v>0</v>
      </c>
      <c r="H83" s="179">
        <v>0</v>
      </c>
      <c r="I83" s="179">
        <v>4922</v>
      </c>
      <c r="J83" s="179">
        <v>0</v>
      </c>
      <c r="K83" s="179">
        <v>0</v>
      </c>
      <c r="L83" s="179">
        <v>11887</v>
      </c>
      <c r="M83" s="179">
        <v>0</v>
      </c>
      <c r="N83" s="179">
        <v>0</v>
      </c>
      <c r="O83" s="179">
        <v>0</v>
      </c>
      <c r="P83" s="179">
        <v>0</v>
      </c>
      <c r="Q83" s="179">
        <v>19821</v>
      </c>
      <c r="R83" s="179">
        <v>0</v>
      </c>
      <c r="S83" s="179">
        <v>0</v>
      </c>
      <c r="T83" s="179">
        <v>0</v>
      </c>
      <c r="U83" s="179">
        <v>0</v>
      </c>
      <c r="V83" s="179">
        <v>0</v>
      </c>
      <c r="W83" s="179">
        <v>0</v>
      </c>
      <c r="X83" s="179">
        <v>0</v>
      </c>
      <c r="Y83" s="179">
        <v>18732</v>
      </c>
      <c r="Z83" s="179">
        <v>0</v>
      </c>
      <c r="AA83" s="179">
        <v>0</v>
      </c>
      <c r="AB83" s="179">
        <v>0</v>
      </c>
      <c r="AC83" s="179">
        <v>0</v>
      </c>
      <c r="AD83" s="179">
        <v>0</v>
      </c>
      <c r="AE83" s="179">
        <v>0</v>
      </c>
      <c r="AF83" s="179">
        <v>0</v>
      </c>
      <c r="AG83" s="179">
        <v>19374</v>
      </c>
      <c r="AH83" s="179">
        <v>0</v>
      </c>
      <c r="AI83" s="179">
        <v>0</v>
      </c>
      <c r="AJ83" s="179">
        <v>0</v>
      </c>
      <c r="AK83" s="179">
        <v>0</v>
      </c>
      <c r="AL83" s="179">
        <v>0</v>
      </c>
      <c r="AM83" s="179">
        <v>0</v>
      </c>
      <c r="AN83" s="179">
        <v>0</v>
      </c>
      <c r="AO83" s="179">
        <v>0</v>
      </c>
      <c r="AP83" s="179">
        <v>4973</v>
      </c>
      <c r="AQ83" s="179">
        <v>0</v>
      </c>
      <c r="AR83" s="179">
        <v>0</v>
      </c>
      <c r="AS83" s="179">
        <v>921</v>
      </c>
      <c r="AT83" s="179">
        <v>0</v>
      </c>
      <c r="AU83" s="179">
        <v>0</v>
      </c>
      <c r="AV83" s="194">
        <v>0</v>
      </c>
      <c r="AW83" s="195">
        <f t="shared" si="6"/>
        <v>86814</v>
      </c>
    </row>
    <row r="84" spans="1:49" ht="12" customHeight="1">
      <c r="A84" s="113"/>
      <c r="B84" s="9"/>
      <c r="C84" s="413" t="s">
        <v>543</v>
      </c>
      <c r="D84" s="414"/>
      <c r="E84" s="219" t="s">
        <v>154</v>
      </c>
      <c r="F84" s="187">
        <v>6184</v>
      </c>
      <c r="G84" s="179">
        <v>0</v>
      </c>
      <c r="H84" s="179">
        <v>0</v>
      </c>
      <c r="I84" s="179">
        <v>4922</v>
      </c>
      <c r="J84" s="179">
        <v>0</v>
      </c>
      <c r="K84" s="179">
        <v>0</v>
      </c>
      <c r="L84" s="179">
        <v>11887</v>
      </c>
      <c r="M84" s="179">
        <v>0</v>
      </c>
      <c r="N84" s="179">
        <v>0</v>
      </c>
      <c r="O84" s="179">
        <v>0</v>
      </c>
      <c r="P84" s="179">
        <v>0</v>
      </c>
      <c r="Q84" s="179">
        <v>19821</v>
      </c>
      <c r="R84" s="179">
        <v>0</v>
      </c>
      <c r="S84" s="179">
        <v>0</v>
      </c>
      <c r="T84" s="179">
        <v>0</v>
      </c>
      <c r="U84" s="179">
        <v>0</v>
      </c>
      <c r="V84" s="179">
        <v>0</v>
      </c>
      <c r="W84" s="179">
        <v>0</v>
      </c>
      <c r="X84" s="179">
        <v>0</v>
      </c>
      <c r="Y84" s="179">
        <v>18732</v>
      </c>
      <c r="Z84" s="179">
        <v>0</v>
      </c>
      <c r="AA84" s="179">
        <v>0</v>
      </c>
      <c r="AB84" s="179">
        <v>0</v>
      </c>
      <c r="AC84" s="179">
        <v>0</v>
      </c>
      <c r="AD84" s="179">
        <v>0</v>
      </c>
      <c r="AE84" s="179">
        <v>0</v>
      </c>
      <c r="AF84" s="179">
        <v>0</v>
      </c>
      <c r="AG84" s="179">
        <v>19374</v>
      </c>
      <c r="AH84" s="179">
        <v>0</v>
      </c>
      <c r="AI84" s="179">
        <v>0</v>
      </c>
      <c r="AJ84" s="179">
        <v>0</v>
      </c>
      <c r="AK84" s="179">
        <v>0</v>
      </c>
      <c r="AL84" s="179">
        <v>0</v>
      </c>
      <c r="AM84" s="179">
        <v>0</v>
      </c>
      <c r="AN84" s="179">
        <v>0</v>
      </c>
      <c r="AO84" s="179">
        <v>0</v>
      </c>
      <c r="AP84" s="179">
        <v>4973</v>
      </c>
      <c r="AQ84" s="179">
        <v>0</v>
      </c>
      <c r="AR84" s="179">
        <v>0</v>
      </c>
      <c r="AS84" s="179">
        <v>921</v>
      </c>
      <c r="AT84" s="179">
        <v>0</v>
      </c>
      <c r="AU84" s="179">
        <v>0</v>
      </c>
      <c r="AV84" s="194">
        <v>0</v>
      </c>
      <c r="AW84" s="195">
        <f t="shared" si="6"/>
        <v>86814</v>
      </c>
    </row>
    <row r="85" spans="1:49" ht="12" customHeight="1">
      <c r="A85" s="113"/>
      <c r="B85" s="9"/>
      <c r="C85" s="411" t="s">
        <v>802</v>
      </c>
      <c r="D85" s="412"/>
      <c r="E85" s="219" t="s">
        <v>153</v>
      </c>
      <c r="F85" s="187">
        <v>0</v>
      </c>
      <c r="G85" s="179">
        <v>7878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179">
        <v>0</v>
      </c>
      <c r="R85" s="179">
        <v>4556</v>
      </c>
      <c r="S85" s="179">
        <v>0</v>
      </c>
      <c r="T85" s="179">
        <v>2918</v>
      </c>
      <c r="U85" s="179">
        <v>0</v>
      </c>
      <c r="V85" s="179">
        <v>0</v>
      </c>
      <c r="W85" s="179">
        <v>0</v>
      </c>
      <c r="X85" s="179">
        <v>0</v>
      </c>
      <c r="Y85" s="179">
        <v>0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9164</v>
      </c>
      <c r="AL85" s="179">
        <v>0</v>
      </c>
      <c r="AM85" s="179">
        <v>0</v>
      </c>
      <c r="AN85" s="179">
        <v>0</v>
      </c>
      <c r="AO85" s="179">
        <v>0</v>
      </c>
      <c r="AP85" s="179">
        <v>0</v>
      </c>
      <c r="AQ85" s="179">
        <v>0</v>
      </c>
      <c r="AR85" s="179">
        <v>0</v>
      </c>
      <c r="AS85" s="179">
        <v>0</v>
      </c>
      <c r="AT85" s="179">
        <v>0</v>
      </c>
      <c r="AU85" s="179">
        <v>0</v>
      </c>
      <c r="AV85" s="194">
        <v>0</v>
      </c>
      <c r="AW85" s="195">
        <f t="shared" si="6"/>
        <v>24516</v>
      </c>
    </row>
    <row r="86" spans="1:49" ht="12" customHeight="1">
      <c r="A86" s="113"/>
      <c r="B86" s="9"/>
      <c r="C86" s="411"/>
      <c r="D86" s="412"/>
      <c r="E86" s="807" t="s">
        <v>154</v>
      </c>
      <c r="F86" s="187">
        <v>0</v>
      </c>
      <c r="G86" s="179">
        <v>7878</v>
      </c>
      <c r="H86" s="179">
        <v>0</v>
      </c>
      <c r="I86" s="179">
        <v>0</v>
      </c>
      <c r="J86" s="179">
        <v>0</v>
      </c>
      <c r="K86" s="179">
        <v>0</v>
      </c>
      <c r="L86" s="179">
        <v>0</v>
      </c>
      <c r="M86" s="179">
        <v>0</v>
      </c>
      <c r="N86" s="179">
        <v>0</v>
      </c>
      <c r="O86" s="179">
        <v>0</v>
      </c>
      <c r="P86" s="179">
        <v>0</v>
      </c>
      <c r="Q86" s="179">
        <v>0</v>
      </c>
      <c r="R86" s="179">
        <v>0</v>
      </c>
      <c r="S86" s="179">
        <v>0</v>
      </c>
      <c r="T86" s="179">
        <v>2918</v>
      </c>
      <c r="U86" s="179">
        <v>0</v>
      </c>
      <c r="V86" s="179">
        <v>0</v>
      </c>
      <c r="W86" s="179">
        <v>0</v>
      </c>
      <c r="X86" s="179">
        <v>0</v>
      </c>
      <c r="Y86" s="179">
        <v>0</v>
      </c>
      <c r="Z86" s="179">
        <v>0</v>
      </c>
      <c r="AA86" s="179">
        <v>0</v>
      </c>
      <c r="AB86" s="179">
        <v>0</v>
      </c>
      <c r="AC86" s="179">
        <v>0</v>
      </c>
      <c r="AD86" s="179">
        <v>0</v>
      </c>
      <c r="AE86" s="179">
        <v>0</v>
      </c>
      <c r="AF86" s="179">
        <v>0</v>
      </c>
      <c r="AG86" s="179">
        <v>0</v>
      </c>
      <c r="AH86" s="179">
        <v>0</v>
      </c>
      <c r="AI86" s="179">
        <v>0</v>
      </c>
      <c r="AJ86" s="179">
        <v>0</v>
      </c>
      <c r="AK86" s="179">
        <v>65916</v>
      </c>
      <c r="AL86" s="179">
        <v>0</v>
      </c>
      <c r="AM86" s="179">
        <v>0</v>
      </c>
      <c r="AN86" s="179">
        <v>0</v>
      </c>
      <c r="AO86" s="179">
        <v>0</v>
      </c>
      <c r="AP86" s="179">
        <v>0</v>
      </c>
      <c r="AQ86" s="179">
        <v>0</v>
      </c>
      <c r="AR86" s="179">
        <v>0</v>
      </c>
      <c r="AS86" s="179">
        <v>0</v>
      </c>
      <c r="AT86" s="179">
        <v>0</v>
      </c>
      <c r="AU86" s="179">
        <v>0</v>
      </c>
      <c r="AV86" s="194">
        <v>0</v>
      </c>
      <c r="AW86" s="195">
        <f t="shared" si="6"/>
        <v>76712</v>
      </c>
    </row>
    <row r="87" spans="1:49" ht="12" customHeight="1">
      <c r="A87" s="113"/>
      <c r="B87" s="9"/>
      <c r="C87" s="407" t="s">
        <v>0</v>
      </c>
      <c r="D87" s="408"/>
      <c r="E87" s="219" t="s">
        <v>153</v>
      </c>
      <c r="F87" s="187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179">
        <v>0</v>
      </c>
      <c r="S87" s="179">
        <v>0</v>
      </c>
      <c r="T87" s="179">
        <v>0</v>
      </c>
      <c r="U87" s="179">
        <v>0</v>
      </c>
      <c r="V87" s="179">
        <v>0</v>
      </c>
      <c r="W87" s="179">
        <v>0</v>
      </c>
      <c r="X87" s="179">
        <v>0</v>
      </c>
      <c r="Y87" s="179">
        <v>0</v>
      </c>
      <c r="Z87" s="179">
        <v>0</v>
      </c>
      <c r="AA87" s="179">
        <v>0</v>
      </c>
      <c r="AB87" s="179">
        <v>0</v>
      </c>
      <c r="AC87" s="179">
        <v>0</v>
      </c>
      <c r="AD87" s="179">
        <v>0</v>
      </c>
      <c r="AE87" s="179">
        <v>0</v>
      </c>
      <c r="AF87" s="179">
        <v>0</v>
      </c>
      <c r="AG87" s="179">
        <v>0</v>
      </c>
      <c r="AH87" s="179">
        <v>0</v>
      </c>
      <c r="AI87" s="179">
        <v>0</v>
      </c>
      <c r="AJ87" s="179">
        <v>0</v>
      </c>
      <c r="AK87" s="179">
        <v>0</v>
      </c>
      <c r="AL87" s="179">
        <v>0</v>
      </c>
      <c r="AM87" s="179">
        <v>0</v>
      </c>
      <c r="AN87" s="179">
        <v>0</v>
      </c>
      <c r="AO87" s="179">
        <v>0</v>
      </c>
      <c r="AP87" s="179">
        <v>0</v>
      </c>
      <c r="AQ87" s="179">
        <v>0</v>
      </c>
      <c r="AR87" s="179">
        <v>0</v>
      </c>
      <c r="AS87" s="179">
        <v>0</v>
      </c>
      <c r="AT87" s="179">
        <v>0</v>
      </c>
      <c r="AU87" s="179">
        <v>0</v>
      </c>
      <c r="AV87" s="194">
        <v>0</v>
      </c>
      <c r="AW87" s="195">
        <f aca="true" t="shared" si="7" ref="AW87:AW92">SUM(F87:AV87)</f>
        <v>0</v>
      </c>
    </row>
    <row r="88" spans="1:49" ht="12" customHeight="1">
      <c r="A88" s="113"/>
      <c r="B88" s="9"/>
      <c r="C88" s="413" t="s">
        <v>1</v>
      </c>
      <c r="D88" s="414"/>
      <c r="E88" s="219" t="s">
        <v>154</v>
      </c>
      <c r="F88" s="187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179">
        <v>0</v>
      </c>
      <c r="R88" s="179">
        <v>0</v>
      </c>
      <c r="S88" s="179">
        <v>0</v>
      </c>
      <c r="T88" s="179">
        <v>0</v>
      </c>
      <c r="U88" s="179">
        <v>0</v>
      </c>
      <c r="V88" s="179">
        <v>0</v>
      </c>
      <c r="W88" s="179">
        <v>0</v>
      </c>
      <c r="X88" s="179">
        <v>0</v>
      </c>
      <c r="Y88" s="179">
        <v>0</v>
      </c>
      <c r="Z88" s="179">
        <v>0</v>
      </c>
      <c r="AA88" s="179">
        <v>0</v>
      </c>
      <c r="AB88" s="179">
        <v>0</v>
      </c>
      <c r="AC88" s="179">
        <v>0</v>
      </c>
      <c r="AD88" s="179">
        <v>0</v>
      </c>
      <c r="AE88" s="179">
        <v>0</v>
      </c>
      <c r="AF88" s="179">
        <v>0</v>
      </c>
      <c r="AG88" s="179">
        <v>0</v>
      </c>
      <c r="AH88" s="179">
        <v>0</v>
      </c>
      <c r="AI88" s="179">
        <v>0</v>
      </c>
      <c r="AJ88" s="179">
        <v>0</v>
      </c>
      <c r="AK88" s="179">
        <v>0</v>
      </c>
      <c r="AL88" s="179">
        <v>0</v>
      </c>
      <c r="AM88" s="179">
        <v>0</v>
      </c>
      <c r="AN88" s="179">
        <v>0</v>
      </c>
      <c r="AO88" s="179">
        <v>0</v>
      </c>
      <c r="AP88" s="179">
        <v>0</v>
      </c>
      <c r="AQ88" s="179">
        <v>0</v>
      </c>
      <c r="AR88" s="179">
        <v>0</v>
      </c>
      <c r="AS88" s="179">
        <v>0</v>
      </c>
      <c r="AT88" s="179">
        <v>0</v>
      </c>
      <c r="AU88" s="179">
        <v>0</v>
      </c>
      <c r="AV88" s="194">
        <v>0</v>
      </c>
      <c r="AW88" s="195">
        <f t="shared" si="7"/>
        <v>0</v>
      </c>
    </row>
    <row r="89" spans="1:49" ht="12" customHeight="1">
      <c r="A89" s="113"/>
      <c r="B89" s="9"/>
      <c r="C89" s="407" t="s">
        <v>2</v>
      </c>
      <c r="D89" s="408"/>
      <c r="E89" s="219" t="s">
        <v>153</v>
      </c>
      <c r="F89" s="187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79">
        <v>0</v>
      </c>
      <c r="S89" s="179">
        <v>0</v>
      </c>
      <c r="T89" s="179">
        <v>0</v>
      </c>
      <c r="U89" s="179">
        <v>0</v>
      </c>
      <c r="V89" s="179">
        <v>0</v>
      </c>
      <c r="W89" s="179">
        <v>0</v>
      </c>
      <c r="X89" s="179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2146</v>
      </c>
      <c r="AN89" s="179">
        <v>0</v>
      </c>
      <c r="AO89" s="179">
        <v>0</v>
      </c>
      <c r="AP89" s="179">
        <v>0</v>
      </c>
      <c r="AQ89" s="179">
        <v>0</v>
      </c>
      <c r="AR89" s="179">
        <v>0</v>
      </c>
      <c r="AS89" s="179">
        <v>0</v>
      </c>
      <c r="AT89" s="179">
        <v>0</v>
      </c>
      <c r="AU89" s="179">
        <v>0</v>
      </c>
      <c r="AV89" s="194">
        <v>0</v>
      </c>
      <c r="AW89" s="195">
        <f t="shared" si="7"/>
        <v>2146</v>
      </c>
    </row>
    <row r="90" spans="1:49" ht="12" customHeight="1">
      <c r="A90" s="113"/>
      <c r="B90" s="9"/>
      <c r="C90" s="413" t="s">
        <v>3</v>
      </c>
      <c r="D90" s="414"/>
      <c r="E90" s="219" t="s">
        <v>154</v>
      </c>
      <c r="F90" s="187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179">
        <v>0</v>
      </c>
      <c r="U90" s="179">
        <v>0</v>
      </c>
      <c r="V90" s="179">
        <v>0</v>
      </c>
      <c r="W90" s="179">
        <v>0</v>
      </c>
      <c r="X90" s="179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2146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179">
        <v>0</v>
      </c>
      <c r="AT90" s="179">
        <v>0</v>
      </c>
      <c r="AU90" s="179">
        <v>0</v>
      </c>
      <c r="AV90" s="194">
        <v>0</v>
      </c>
      <c r="AW90" s="195">
        <f t="shared" si="7"/>
        <v>2146</v>
      </c>
    </row>
    <row r="91" spans="1:49" ht="12" customHeight="1">
      <c r="A91" s="113"/>
      <c r="B91" s="9"/>
      <c r="C91" s="407" t="s">
        <v>4</v>
      </c>
      <c r="D91" s="408"/>
      <c r="E91" s="219" t="s">
        <v>153</v>
      </c>
      <c r="F91" s="187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179">
        <v>0</v>
      </c>
      <c r="U91" s="179">
        <v>0</v>
      </c>
      <c r="V91" s="179">
        <v>0</v>
      </c>
      <c r="W91" s="179">
        <v>0</v>
      </c>
      <c r="X91" s="179">
        <v>0</v>
      </c>
      <c r="Y91" s="179">
        <v>0</v>
      </c>
      <c r="Z91" s="179">
        <v>0</v>
      </c>
      <c r="AA91" s="179">
        <v>0</v>
      </c>
      <c r="AB91" s="179">
        <v>0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79">
        <v>0</v>
      </c>
      <c r="AK91" s="179">
        <v>0</v>
      </c>
      <c r="AL91" s="179">
        <v>0</v>
      </c>
      <c r="AM91" s="179">
        <v>0</v>
      </c>
      <c r="AN91" s="179">
        <v>0</v>
      </c>
      <c r="AO91" s="179">
        <v>0</v>
      </c>
      <c r="AP91" s="179">
        <v>0</v>
      </c>
      <c r="AQ91" s="179">
        <v>0</v>
      </c>
      <c r="AR91" s="179">
        <v>0</v>
      </c>
      <c r="AS91" s="179">
        <v>0</v>
      </c>
      <c r="AT91" s="179">
        <v>0</v>
      </c>
      <c r="AU91" s="179">
        <v>0</v>
      </c>
      <c r="AV91" s="194">
        <v>0</v>
      </c>
      <c r="AW91" s="195">
        <f t="shared" si="7"/>
        <v>0</v>
      </c>
    </row>
    <row r="92" spans="1:49" ht="12" customHeight="1">
      <c r="A92" s="113"/>
      <c r="B92" s="9"/>
      <c r="C92" s="413"/>
      <c r="D92" s="414"/>
      <c r="E92" s="219" t="s">
        <v>154</v>
      </c>
      <c r="F92" s="187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179">
        <v>0</v>
      </c>
      <c r="Q92" s="179">
        <v>0</v>
      </c>
      <c r="R92" s="179">
        <v>0</v>
      </c>
      <c r="S92" s="179">
        <v>0</v>
      </c>
      <c r="T92" s="179">
        <v>0</v>
      </c>
      <c r="U92" s="179">
        <v>0</v>
      </c>
      <c r="V92" s="179">
        <v>0</v>
      </c>
      <c r="W92" s="179">
        <v>0</v>
      </c>
      <c r="X92" s="179">
        <v>0</v>
      </c>
      <c r="Y92" s="179">
        <v>0</v>
      </c>
      <c r="Z92" s="179">
        <v>0</v>
      </c>
      <c r="AA92" s="179">
        <v>0</v>
      </c>
      <c r="AB92" s="179">
        <v>0</v>
      </c>
      <c r="AC92" s="179">
        <v>0</v>
      </c>
      <c r="AD92" s="179">
        <v>0</v>
      </c>
      <c r="AE92" s="179">
        <v>0</v>
      </c>
      <c r="AF92" s="179">
        <v>0</v>
      </c>
      <c r="AG92" s="179">
        <v>0</v>
      </c>
      <c r="AH92" s="179">
        <v>0</v>
      </c>
      <c r="AI92" s="179">
        <v>0</v>
      </c>
      <c r="AJ92" s="179">
        <v>0</v>
      </c>
      <c r="AK92" s="179">
        <v>0</v>
      </c>
      <c r="AL92" s="179">
        <v>0</v>
      </c>
      <c r="AM92" s="179">
        <v>0</v>
      </c>
      <c r="AN92" s="179">
        <v>0</v>
      </c>
      <c r="AO92" s="179">
        <v>0</v>
      </c>
      <c r="AP92" s="179">
        <v>0</v>
      </c>
      <c r="AQ92" s="179">
        <v>0</v>
      </c>
      <c r="AR92" s="179">
        <v>0</v>
      </c>
      <c r="AS92" s="179">
        <v>0</v>
      </c>
      <c r="AT92" s="179">
        <v>0</v>
      </c>
      <c r="AU92" s="179">
        <v>0</v>
      </c>
      <c r="AV92" s="194">
        <v>0</v>
      </c>
      <c r="AW92" s="195">
        <f t="shared" si="7"/>
        <v>0</v>
      </c>
    </row>
    <row r="93" spans="1:49" ht="12" customHeight="1">
      <c r="A93" s="113"/>
      <c r="B93" s="9"/>
      <c r="C93" s="1648" t="s">
        <v>5</v>
      </c>
      <c r="D93" s="1649"/>
      <c r="E93" s="219" t="s">
        <v>153</v>
      </c>
      <c r="F93" s="187">
        <v>0</v>
      </c>
      <c r="G93" s="179">
        <v>0</v>
      </c>
      <c r="H93" s="179">
        <v>0</v>
      </c>
      <c r="I93" s="179">
        <v>0</v>
      </c>
      <c r="J93" s="179">
        <v>0</v>
      </c>
      <c r="K93" s="179">
        <v>0</v>
      </c>
      <c r="L93" s="179">
        <v>0</v>
      </c>
      <c r="M93" s="179">
        <v>0</v>
      </c>
      <c r="N93" s="179">
        <v>0</v>
      </c>
      <c r="O93" s="179">
        <v>0</v>
      </c>
      <c r="P93" s="179">
        <v>0</v>
      </c>
      <c r="Q93" s="179">
        <v>0</v>
      </c>
      <c r="R93" s="179">
        <v>0</v>
      </c>
      <c r="S93" s="179">
        <v>0</v>
      </c>
      <c r="T93" s="179">
        <v>0</v>
      </c>
      <c r="U93" s="179">
        <v>0</v>
      </c>
      <c r="V93" s="179">
        <v>288</v>
      </c>
      <c r="W93" s="179">
        <v>0</v>
      </c>
      <c r="X93" s="179">
        <v>0</v>
      </c>
      <c r="Y93" s="179">
        <v>0</v>
      </c>
      <c r="Z93" s="179">
        <v>0</v>
      </c>
      <c r="AA93" s="179">
        <v>0</v>
      </c>
      <c r="AB93" s="179">
        <v>0</v>
      </c>
      <c r="AC93" s="179">
        <v>0</v>
      </c>
      <c r="AD93" s="179">
        <v>0</v>
      </c>
      <c r="AE93" s="179">
        <v>0</v>
      </c>
      <c r="AF93" s="179">
        <v>0</v>
      </c>
      <c r="AG93" s="179">
        <v>0</v>
      </c>
      <c r="AH93" s="179">
        <v>0</v>
      </c>
      <c r="AI93" s="179">
        <v>0</v>
      </c>
      <c r="AJ93" s="179">
        <v>0</v>
      </c>
      <c r="AK93" s="179">
        <v>0</v>
      </c>
      <c r="AL93" s="179">
        <v>0</v>
      </c>
      <c r="AM93" s="179">
        <v>0</v>
      </c>
      <c r="AN93" s="179">
        <v>0</v>
      </c>
      <c r="AO93" s="179">
        <v>0</v>
      </c>
      <c r="AP93" s="179">
        <v>0</v>
      </c>
      <c r="AQ93" s="179">
        <v>0</v>
      </c>
      <c r="AR93" s="179">
        <v>0</v>
      </c>
      <c r="AS93" s="179">
        <v>0</v>
      </c>
      <c r="AT93" s="179">
        <v>0</v>
      </c>
      <c r="AU93" s="179">
        <v>0</v>
      </c>
      <c r="AV93" s="194">
        <v>0</v>
      </c>
      <c r="AW93" s="195">
        <f t="shared" si="6"/>
        <v>288</v>
      </c>
    </row>
    <row r="94" spans="1:49" ht="12" customHeight="1">
      <c r="A94" s="113"/>
      <c r="B94" s="9"/>
      <c r="C94" s="411" t="s">
        <v>769</v>
      </c>
      <c r="D94" s="412"/>
      <c r="E94" s="807" t="s">
        <v>154</v>
      </c>
      <c r="F94" s="187">
        <v>0</v>
      </c>
      <c r="G94" s="179">
        <v>0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179">
        <v>0</v>
      </c>
      <c r="Q94" s="179">
        <v>0</v>
      </c>
      <c r="R94" s="179">
        <v>0</v>
      </c>
      <c r="S94" s="179">
        <v>0</v>
      </c>
      <c r="T94" s="179">
        <v>0</v>
      </c>
      <c r="U94" s="179">
        <v>0</v>
      </c>
      <c r="V94" s="179">
        <v>288</v>
      </c>
      <c r="W94" s="179">
        <v>0</v>
      </c>
      <c r="X94" s="179">
        <v>0</v>
      </c>
      <c r="Y94" s="179">
        <v>0</v>
      </c>
      <c r="Z94" s="179">
        <v>0</v>
      </c>
      <c r="AA94" s="179">
        <v>0</v>
      </c>
      <c r="AB94" s="179">
        <v>0</v>
      </c>
      <c r="AC94" s="179">
        <v>0</v>
      </c>
      <c r="AD94" s="179">
        <v>0</v>
      </c>
      <c r="AE94" s="179">
        <v>0</v>
      </c>
      <c r="AF94" s="179">
        <v>0</v>
      </c>
      <c r="AG94" s="179">
        <v>0</v>
      </c>
      <c r="AH94" s="179">
        <v>0</v>
      </c>
      <c r="AI94" s="179">
        <v>0</v>
      </c>
      <c r="AJ94" s="179">
        <v>0</v>
      </c>
      <c r="AK94" s="179">
        <v>0</v>
      </c>
      <c r="AL94" s="179">
        <v>0</v>
      </c>
      <c r="AM94" s="179">
        <v>0</v>
      </c>
      <c r="AN94" s="179">
        <v>0</v>
      </c>
      <c r="AO94" s="179">
        <v>0</v>
      </c>
      <c r="AP94" s="179">
        <v>0</v>
      </c>
      <c r="AQ94" s="179">
        <v>0</v>
      </c>
      <c r="AR94" s="179">
        <v>0</v>
      </c>
      <c r="AS94" s="179">
        <v>0</v>
      </c>
      <c r="AT94" s="179">
        <v>0</v>
      </c>
      <c r="AU94" s="179">
        <v>0</v>
      </c>
      <c r="AV94" s="194">
        <v>0</v>
      </c>
      <c r="AW94" s="195">
        <f t="shared" si="6"/>
        <v>288</v>
      </c>
    </row>
    <row r="95" spans="1:49" ht="12" customHeight="1">
      <c r="A95" s="113"/>
      <c r="B95" s="9"/>
      <c r="C95" s="407" t="s">
        <v>6</v>
      </c>
      <c r="D95" s="408"/>
      <c r="E95" s="219" t="s">
        <v>153</v>
      </c>
      <c r="F95" s="187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179">
        <v>0</v>
      </c>
      <c r="R95" s="179">
        <v>0</v>
      </c>
      <c r="S95" s="179">
        <v>0</v>
      </c>
      <c r="T95" s="179">
        <v>0</v>
      </c>
      <c r="U95" s="179">
        <v>0</v>
      </c>
      <c r="V95" s="179">
        <v>0</v>
      </c>
      <c r="W95" s="179">
        <v>0</v>
      </c>
      <c r="X95" s="179">
        <v>0</v>
      </c>
      <c r="Y95" s="179">
        <v>0</v>
      </c>
      <c r="Z95" s="179">
        <v>0</v>
      </c>
      <c r="AA95" s="179">
        <v>0</v>
      </c>
      <c r="AB95" s="179">
        <v>0</v>
      </c>
      <c r="AC95" s="179">
        <v>0</v>
      </c>
      <c r="AD95" s="179">
        <v>0</v>
      </c>
      <c r="AE95" s="179">
        <v>0</v>
      </c>
      <c r="AF95" s="179">
        <v>0</v>
      </c>
      <c r="AG95" s="179">
        <v>0</v>
      </c>
      <c r="AH95" s="179">
        <v>0</v>
      </c>
      <c r="AI95" s="179">
        <v>0</v>
      </c>
      <c r="AJ95" s="179">
        <v>0</v>
      </c>
      <c r="AK95" s="179">
        <v>0</v>
      </c>
      <c r="AL95" s="179">
        <v>0</v>
      </c>
      <c r="AM95" s="179">
        <v>0</v>
      </c>
      <c r="AN95" s="179">
        <v>0</v>
      </c>
      <c r="AO95" s="179">
        <v>0</v>
      </c>
      <c r="AP95" s="179">
        <v>0</v>
      </c>
      <c r="AQ95" s="179">
        <v>0</v>
      </c>
      <c r="AR95" s="179">
        <v>0</v>
      </c>
      <c r="AS95" s="179">
        <v>0</v>
      </c>
      <c r="AT95" s="179">
        <v>0</v>
      </c>
      <c r="AU95" s="179">
        <v>0</v>
      </c>
      <c r="AV95" s="194">
        <v>0</v>
      </c>
      <c r="AW95" s="195">
        <f t="shared" si="6"/>
        <v>0</v>
      </c>
    </row>
    <row r="96" spans="1:49" ht="12" customHeight="1">
      <c r="A96" s="113"/>
      <c r="B96" s="9"/>
      <c r="C96" s="413" t="s">
        <v>544</v>
      </c>
      <c r="D96" s="414"/>
      <c r="E96" s="219" t="s">
        <v>154</v>
      </c>
      <c r="F96" s="187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  <c r="V96" s="179">
        <v>0</v>
      </c>
      <c r="W96" s="179">
        <v>0</v>
      </c>
      <c r="X96" s="179">
        <v>0</v>
      </c>
      <c r="Y96" s="179">
        <v>0</v>
      </c>
      <c r="Z96" s="179">
        <v>0</v>
      </c>
      <c r="AA96" s="179">
        <v>0</v>
      </c>
      <c r="AB96" s="179">
        <v>0</v>
      </c>
      <c r="AC96" s="179">
        <v>0</v>
      </c>
      <c r="AD96" s="179">
        <v>0</v>
      </c>
      <c r="AE96" s="179">
        <v>0</v>
      </c>
      <c r="AF96" s="179">
        <v>0</v>
      </c>
      <c r="AG96" s="179">
        <v>0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  <c r="AO96" s="179">
        <v>0</v>
      </c>
      <c r="AP96" s="179">
        <v>0</v>
      </c>
      <c r="AQ96" s="179">
        <v>0</v>
      </c>
      <c r="AR96" s="179">
        <v>0</v>
      </c>
      <c r="AS96" s="179">
        <v>0</v>
      </c>
      <c r="AT96" s="179">
        <v>0</v>
      </c>
      <c r="AU96" s="179">
        <v>0</v>
      </c>
      <c r="AV96" s="194">
        <v>0</v>
      </c>
      <c r="AW96" s="195">
        <f t="shared" si="6"/>
        <v>0</v>
      </c>
    </row>
    <row r="97" spans="1:49" ht="12" customHeight="1">
      <c r="A97" s="113"/>
      <c r="B97" s="9"/>
      <c r="C97" s="407" t="s">
        <v>7</v>
      </c>
      <c r="D97" s="408"/>
      <c r="E97" s="219" t="s">
        <v>153</v>
      </c>
      <c r="F97" s="187">
        <v>47056</v>
      </c>
      <c r="G97" s="179">
        <v>5615</v>
      </c>
      <c r="H97" s="179">
        <v>0</v>
      </c>
      <c r="I97" s="179">
        <v>0</v>
      </c>
      <c r="J97" s="179">
        <v>0</v>
      </c>
      <c r="K97" s="179">
        <v>3009</v>
      </c>
      <c r="L97" s="179">
        <v>0</v>
      </c>
      <c r="M97" s="179">
        <v>0</v>
      </c>
      <c r="N97" s="179">
        <v>14834</v>
      </c>
      <c r="O97" s="179">
        <v>0</v>
      </c>
      <c r="P97" s="179">
        <v>0</v>
      </c>
      <c r="Q97" s="179">
        <v>0</v>
      </c>
      <c r="R97" s="179">
        <v>408</v>
      </c>
      <c r="S97" s="179">
        <v>0</v>
      </c>
      <c r="T97" s="179">
        <v>0</v>
      </c>
      <c r="U97" s="179">
        <v>30445</v>
      </c>
      <c r="V97" s="179">
        <v>0</v>
      </c>
      <c r="W97" s="179">
        <v>5683</v>
      </c>
      <c r="X97" s="179">
        <v>0</v>
      </c>
      <c r="Y97" s="179">
        <v>0</v>
      </c>
      <c r="Z97" s="179">
        <v>0</v>
      </c>
      <c r="AA97" s="179">
        <v>0</v>
      </c>
      <c r="AB97" s="179">
        <v>0</v>
      </c>
      <c r="AC97" s="179">
        <v>0</v>
      </c>
      <c r="AD97" s="179">
        <v>0</v>
      </c>
      <c r="AE97" s="179">
        <v>0</v>
      </c>
      <c r="AF97" s="179">
        <v>0</v>
      </c>
      <c r="AG97" s="179">
        <v>0</v>
      </c>
      <c r="AH97" s="179">
        <v>0</v>
      </c>
      <c r="AI97" s="179">
        <v>0</v>
      </c>
      <c r="AJ97" s="179">
        <v>4949</v>
      </c>
      <c r="AK97" s="179">
        <v>5500</v>
      </c>
      <c r="AL97" s="179">
        <v>0</v>
      </c>
      <c r="AM97" s="179">
        <v>0</v>
      </c>
      <c r="AN97" s="179">
        <v>0</v>
      </c>
      <c r="AO97" s="179">
        <v>0</v>
      </c>
      <c r="AP97" s="179">
        <v>0</v>
      </c>
      <c r="AQ97" s="179">
        <v>0</v>
      </c>
      <c r="AR97" s="179">
        <v>0</v>
      </c>
      <c r="AS97" s="179">
        <v>0</v>
      </c>
      <c r="AT97" s="179">
        <v>0</v>
      </c>
      <c r="AU97" s="179">
        <v>0</v>
      </c>
      <c r="AV97" s="194">
        <v>0</v>
      </c>
      <c r="AW97" s="195">
        <f>SUM(F97:AV97)</f>
        <v>117499</v>
      </c>
    </row>
    <row r="98" spans="1:49" ht="12" customHeight="1">
      <c r="A98" s="113"/>
      <c r="B98" s="9"/>
      <c r="C98" s="413"/>
      <c r="D98" s="414"/>
      <c r="E98" s="219" t="s">
        <v>154</v>
      </c>
      <c r="F98" s="187">
        <v>47056</v>
      </c>
      <c r="G98" s="179">
        <v>5615</v>
      </c>
      <c r="H98" s="179">
        <v>0</v>
      </c>
      <c r="I98" s="179">
        <v>0</v>
      </c>
      <c r="J98" s="179">
        <v>0</v>
      </c>
      <c r="K98" s="179">
        <v>3009</v>
      </c>
      <c r="L98" s="179">
        <v>0</v>
      </c>
      <c r="M98" s="179">
        <v>0</v>
      </c>
      <c r="N98" s="179">
        <v>14834</v>
      </c>
      <c r="O98" s="179">
        <v>0</v>
      </c>
      <c r="P98" s="179">
        <v>0</v>
      </c>
      <c r="Q98" s="179">
        <v>0</v>
      </c>
      <c r="R98" s="179">
        <v>408</v>
      </c>
      <c r="S98" s="179">
        <v>0</v>
      </c>
      <c r="T98" s="179">
        <v>0</v>
      </c>
      <c r="U98" s="179">
        <v>30445</v>
      </c>
      <c r="V98" s="179">
        <v>0</v>
      </c>
      <c r="W98" s="179">
        <v>5683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17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0</v>
      </c>
      <c r="AI98" s="179">
        <v>0</v>
      </c>
      <c r="AJ98" s="179">
        <v>4949</v>
      </c>
      <c r="AK98" s="179">
        <v>6834</v>
      </c>
      <c r="AL98" s="179">
        <v>0</v>
      </c>
      <c r="AM98" s="179">
        <v>0</v>
      </c>
      <c r="AN98" s="179">
        <v>0</v>
      </c>
      <c r="AO98" s="179">
        <v>0</v>
      </c>
      <c r="AP98" s="179">
        <v>0</v>
      </c>
      <c r="AQ98" s="179">
        <v>0</v>
      </c>
      <c r="AR98" s="179">
        <v>27877</v>
      </c>
      <c r="AS98" s="179">
        <v>0</v>
      </c>
      <c r="AT98" s="179">
        <v>0</v>
      </c>
      <c r="AU98" s="179">
        <v>0</v>
      </c>
      <c r="AV98" s="194">
        <v>0</v>
      </c>
      <c r="AW98" s="195">
        <f>SUM(F98:AV98)</f>
        <v>146710</v>
      </c>
    </row>
    <row r="99" spans="1:49" ht="12" customHeight="1">
      <c r="A99" s="113"/>
      <c r="B99" s="10"/>
      <c r="C99" s="409" t="s">
        <v>8</v>
      </c>
      <c r="D99" s="410"/>
      <c r="E99" s="221" t="s">
        <v>154</v>
      </c>
      <c r="F99" s="189">
        <v>161</v>
      </c>
      <c r="G99" s="182">
        <v>0</v>
      </c>
      <c r="H99" s="182">
        <v>0</v>
      </c>
      <c r="I99" s="182">
        <v>0</v>
      </c>
      <c r="J99" s="182">
        <v>6000</v>
      </c>
      <c r="K99" s="182">
        <v>0</v>
      </c>
      <c r="L99" s="182">
        <v>50000</v>
      </c>
      <c r="M99" s="182">
        <v>0</v>
      </c>
      <c r="N99" s="182">
        <v>300300</v>
      </c>
      <c r="O99" s="182">
        <v>0</v>
      </c>
      <c r="P99" s="182">
        <v>3047</v>
      </c>
      <c r="Q99" s="182">
        <v>0</v>
      </c>
      <c r="R99" s="182">
        <v>0</v>
      </c>
      <c r="S99" s="182">
        <v>0</v>
      </c>
      <c r="T99" s="182">
        <v>23000</v>
      </c>
      <c r="U99" s="182">
        <v>0</v>
      </c>
      <c r="V99" s="182">
        <v>0</v>
      </c>
      <c r="W99" s="182">
        <v>0</v>
      </c>
      <c r="X99" s="182">
        <v>0</v>
      </c>
      <c r="Y99" s="182">
        <v>0</v>
      </c>
      <c r="Z99" s="182">
        <v>0</v>
      </c>
      <c r="AA99" s="182">
        <v>0</v>
      </c>
      <c r="AB99" s="182">
        <v>15100</v>
      </c>
      <c r="AC99" s="182">
        <v>24342</v>
      </c>
      <c r="AD99" s="182">
        <v>103054</v>
      </c>
      <c r="AE99" s="182">
        <v>0</v>
      </c>
      <c r="AF99" s="182">
        <v>0</v>
      </c>
      <c r="AG99" s="182">
        <v>0</v>
      </c>
      <c r="AH99" s="182">
        <v>0</v>
      </c>
      <c r="AI99" s="182">
        <v>96600</v>
      </c>
      <c r="AJ99" s="182">
        <v>0</v>
      </c>
      <c r="AK99" s="182">
        <v>0</v>
      </c>
      <c r="AL99" s="182">
        <v>50000</v>
      </c>
      <c r="AM99" s="182">
        <v>0</v>
      </c>
      <c r="AN99" s="182">
        <v>0</v>
      </c>
      <c r="AO99" s="182">
        <v>0</v>
      </c>
      <c r="AP99" s="182">
        <v>0</v>
      </c>
      <c r="AQ99" s="182">
        <v>0</v>
      </c>
      <c r="AR99" s="182">
        <v>0</v>
      </c>
      <c r="AS99" s="182">
        <v>0</v>
      </c>
      <c r="AT99" s="182">
        <v>0</v>
      </c>
      <c r="AU99" s="182">
        <v>0</v>
      </c>
      <c r="AV99" s="196">
        <v>0</v>
      </c>
      <c r="AW99" s="197">
        <f t="shared" si="6"/>
        <v>671604</v>
      </c>
    </row>
    <row r="100" spans="1:49" ht="12" customHeight="1">
      <c r="A100" s="113"/>
      <c r="B100" s="9" t="s">
        <v>172</v>
      </c>
      <c r="C100" s="49"/>
      <c r="D100" s="35"/>
      <c r="E100" s="333" t="s">
        <v>153</v>
      </c>
      <c r="F100" s="12">
        <v>11946</v>
      </c>
      <c r="G100" s="388">
        <v>4000</v>
      </c>
      <c r="H100" s="388">
        <v>10175</v>
      </c>
      <c r="I100" s="388">
        <v>5082</v>
      </c>
      <c r="J100" s="388">
        <v>788</v>
      </c>
      <c r="K100" s="388">
        <v>4990</v>
      </c>
      <c r="L100" s="388">
        <v>0</v>
      </c>
      <c r="M100" s="388">
        <v>3360</v>
      </c>
      <c r="N100" s="388">
        <v>3018</v>
      </c>
      <c r="O100" s="388">
        <v>756</v>
      </c>
      <c r="P100" s="388">
        <v>1575</v>
      </c>
      <c r="Q100" s="388">
        <v>2583</v>
      </c>
      <c r="R100" s="388">
        <v>9304</v>
      </c>
      <c r="S100" s="388">
        <v>12861</v>
      </c>
      <c r="T100" s="388">
        <v>11250</v>
      </c>
      <c r="U100" s="388">
        <v>957</v>
      </c>
      <c r="V100" s="388">
        <v>1628</v>
      </c>
      <c r="W100" s="388">
        <v>0</v>
      </c>
      <c r="X100" s="388">
        <v>6840</v>
      </c>
      <c r="Y100" s="388">
        <v>12882</v>
      </c>
      <c r="Z100" s="388">
        <v>14000</v>
      </c>
      <c r="AA100" s="388">
        <v>0</v>
      </c>
      <c r="AB100" s="388">
        <v>0</v>
      </c>
      <c r="AC100" s="388">
        <v>0</v>
      </c>
      <c r="AD100" s="388">
        <v>2300</v>
      </c>
      <c r="AE100" s="388">
        <v>1700</v>
      </c>
      <c r="AF100" s="388">
        <v>9437</v>
      </c>
      <c r="AG100" s="388">
        <v>7660</v>
      </c>
      <c r="AH100" s="388">
        <v>5807</v>
      </c>
      <c r="AI100" s="388">
        <v>6021</v>
      </c>
      <c r="AJ100" s="388">
        <v>0</v>
      </c>
      <c r="AK100" s="388">
        <v>5877</v>
      </c>
      <c r="AL100" s="388">
        <v>4200</v>
      </c>
      <c r="AM100" s="388">
        <v>0</v>
      </c>
      <c r="AN100" s="388">
        <v>0</v>
      </c>
      <c r="AO100" s="388">
        <v>0</v>
      </c>
      <c r="AP100" s="388">
        <v>0</v>
      </c>
      <c r="AQ100" s="388">
        <v>0</v>
      </c>
      <c r="AR100" s="388">
        <v>1281</v>
      </c>
      <c r="AS100" s="388">
        <v>0</v>
      </c>
      <c r="AT100" s="388">
        <v>1838</v>
      </c>
      <c r="AU100" s="388">
        <v>25867</v>
      </c>
      <c r="AV100" s="420">
        <v>0</v>
      </c>
      <c r="AW100" s="415">
        <f t="shared" si="6"/>
        <v>189983</v>
      </c>
    </row>
    <row r="101" spans="1:49" ht="12" customHeight="1">
      <c r="A101" s="113"/>
      <c r="B101" s="9"/>
      <c r="C101" s="49"/>
      <c r="D101" s="35"/>
      <c r="E101" s="219" t="s">
        <v>154</v>
      </c>
      <c r="F101" s="187">
        <v>11946</v>
      </c>
      <c r="G101" s="179">
        <v>4000</v>
      </c>
      <c r="H101" s="179">
        <v>10175</v>
      </c>
      <c r="I101" s="179">
        <v>5082</v>
      </c>
      <c r="J101" s="179">
        <v>788</v>
      </c>
      <c r="K101" s="179">
        <v>4990</v>
      </c>
      <c r="L101" s="179">
        <v>0</v>
      </c>
      <c r="M101" s="179">
        <v>3360</v>
      </c>
      <c r="N101" s="179">
        <v>3018</v>
      </c>
      <c r="O101" s="179">
        <v>756</v>
      </c>
      <c r="P101" s="179">
        <v>1575</v>
      </c>
      <c r="Q101" s="179">
        <v>2583</v>
      </c>
      <c r="R101" s="179">
        <v>9304</v>
      </c>
      <c r="S101" s="179">
        <v>12861</v>
      </c>
      <c r="T101" s="179">
        <v>11250</v>
      </c>
      <c r="U101" s="179">
        <v>957</v>
      </c>
      <c r="V101" s="179">
        <v>1628</v>
      </c>
      <c r="W101" s="179">
        <v>0</v>
      </c>
      <c r="X101" s="179">
        <v>6840</v>
      </c>
      <c r="Y101" s="179">
        <v>12882</v>
      </c>
      <c r="Z101" s="179">
        <v>14000</v>
      </c>
      <c r="AA101" s="179">
        <v>0</v>
      </c>
      <c r="AB101" s="179">
        <v>0</v>
      </c>
      <c r="AC101" s="179">
        <v>0</v>
      </c>
      <c r="AD101" s="179">
        <v>2300</v>
      </c>
      <c r="AE101" s="179">
        <v>1700</v>
      </c>
      <c r="AF101" s="179">
        <v>9437</v>
      </c>
      <c r="AG101" s="179">
        <v>7660</v>
      </c>
      <c r="AH101" s="179">
        <v>22796</v>
      </c>
      <c r="AI101" s="179">
        <v>6021</v>
      </c>
      <c r="AJ101" s="179">
        <v>0</v>
      </c>
      <c r="AK101" s="179">
        <v>5958</v>
      </c>
      <c r="AL101" s="179">
        <v>4200</v>
      </c>
      <c r="AM101" s="179">
        <v>0</v>
      </c>
      <c r="AN101" s="179">
        <v>0</v>
      </c>
      <c r="AO101" s="179">
        <v>0</v>
      </c>
      <c r="AP101" s="179">
        <v>0</v>
      </c>
      <c r="AQ101" s="179">
        <v>0</v>
      </c>
      <c r="AR101" s="179">
        <v>4081</v>
      </c>
      <c r="AS101" s="179">
        <v>0</v>
      </c>
      <c r="AT101" s="179">
        <v>1838</v>
      </c>
      <c r="AU101" s="179">
        <v>25867</v>
      </c>
      <c r="AV101" s="421">
        <v>0</v>
      </c>
      <c r="AW101" s="195">
        <f t="shared" si="6"/>
        <v>209853</v>
      </c>
    </row>
    <row r="102" spans="1:49" ht="12" customHeight="1">
      <c r="A102" s="113"/>
      <c r="B102" s="9"/>
      <c r="C102" s="407" t="s">
        <v>173</v>
      </c>
      <c r="D102" s="408"/>
      <c r="E102" s="219" t="s">
        <v>153</v>
      </c>
      <c r="F102" s="187">
        <v>11946</v>
      </c>
      <c r="G102" s="179">
        <v>4000</v>
      </c>
      <c r="H102" s="179">
        <v>10175</v>
      </c>
      <c r="I102" s="179">
        <v>5082</v>
      </c>
      <c r="J102" s="179">
        <v>788</v>
      </c>
      <c r="K102" s="179">
        <v>4990</v>
      </c>
      <c r="L102" s="179">
        <v>0</v>
      </c>
      <c r="M102" s="179">
        <v>0</v>
      </c>
      <c r="N102" s="179">
        <v>3018</v>
      </c>
      <c r="O102" s="179">
        <v>756</v>
      </c>
      <c r="P102" s="179">
        <v>1575</v>
      </c>
      <c r="Q102" s="179">
        <v>2583</v>
      </c>
      <c r="R102" s="179">
        <v>9304</v>
      </c>
      <c r="S102" s="179">
        <v>12861</v>
      </c>
      <c r="T102" s="179">
        <v>11250</v>
      </c>
      <c r="U102" s="179">
        <v>957</v>
      </c>
      <c r="V102" s="179">
        <v>1628</v>
      </c>
      <c r="W102" s="179">
        <v>0</v>
      </c>
      <c r="X102" s="179">
        <v>6840</v>
      </c>
      <c r="Y102" s="179">
        <v>12882</v>
      </c>
      <c r="Z102" s="179">
        <v>14000</v>
      </c>
      <c r="AA102" s="179">
        <v>0</v>
      </c>
      <c r="AB102" s="179">
        <v>0</v>
      </c>
      <c r="AC102" s="179">
        <v>0</v>
      </c>
      <c r="AD102" s="179">
        <v>2300</v>
      </c>
      <c r="AE102" s="179">
        <v>1700</v>
      </c>
      <c r="AF102" s="179">
        <v>9437</v>
      </c>
      <c r="AG102" s="179">
        <v>7660</v>
      </c>
      <c r="AH102" s="179">
        <v>5807</v>
      </c>
      <c r="AI102" s="179">
        <v>6021</v>
      </c>
      <c r="AJ102" s="179">
        <v>0</v>
      </c>
      <c r="AK102" s="179">
        <v>5877</v>
      </c>
      <c r="AL102" s="179">
        <v>4200</v>
      </c>
      <c r="AM102" s="179">
        <v>0</v>
      </c>
      <c r="AN102" s="179">
        <v>0</v>
      </c>
      <c r="AO102" s="179">
        <v>0</v>
      </c>
      <c r="AP102" s="179">
        <v>0</v>
      </c>
      <c r="AQ102" s="179">
        <v>0</v>
      </c>
      <c r="AR102" s="179">
        <v>1281</v>
      </c>
      <c r="AS102" s="179">
        <v>0</v>
      </c>
      <c r="AT102" s="179">
        <v>1838</v>
      </c>
      <c r="AU102" s="179">
        <v>8021</v>
      </c>
      <c r="AV102" s="421">
        <v>0</v>
      </c>
      <c r="AW102" s="195">
        <f t="shared" si="6"/>
        <v>168777</v>
      </c>
    </row>
    <row r="103" spans="1:49" ht="12" customHeight="1">
      <c r="A103" s="113"/>
      <c r="B103" s="9"/>
      <c r="C103" s="411"/>
      <c r="D103" s="412"/>
      <c r="E103" s="219" t="s">
        <v>154</v>
      </c>
      <c r="F103" s="187">
        <v>11946</v>
      </c>
      <c r="G103" s="179">
        <v>4000</v>
      </c>
      <c r="H103" s="179">
        <v>10175</v>
      </c>
      <c r="I103" s="179">
        <v>5082</v>
      </c>
      <c r="J103" s="179">
        <v>788</v>
      </c>
      <c r="K103" s="179">
        <v>4990</v>
      </c>
      <c r="L103" s="179">
        <v>0</v>
      </c>
      <c r="M103" s="179">
        <v>0</v>
      </c>
      <c r="N103" s="179">
        <v>3018</v>
      </c>
      <c r="O103" s="179">
        <v>756</v>
      </c>
      <c r="P103" s="179">
        <v>1575</v>
      </c>
      <c r="Q103" s="179">
        <v>2583</v>
      </c>
      <c r="R103" s="179">
        <v>9304</v>
      </c>
      <c r="S103" s="179">
        <v>12861</v>
      </c>
      <c r="T103" s="179">
        <v>11250</v>
      </c>
      <c r="U103" s="179">
        <v>957</v>
      </c>
      <c r="V103" s="179">
        <v>1628</v>
      </c>
      <c r="W103" s="179">
        <v>0</v>
      </c>
      <c r="X103" s="179">
        <v>6840</v>
      </c>
      <c r="Y103" s="179">
        <v>12882</v>
      </c>
      <c r="Z103" s="179">
        <v>14000</v>
      </c>
      <c r="AA103" s="179">
        <v>0</v>
      </c>
      <c r="AB103" s="179">
        <v>0</v>
      </c>
      <c r="AC103" s="179">
        <v>0</v>
      </c>
      <c r="AD103" s="179">
        <v>2300</v>
      </c>
      <c r="AE103" s="179">
        <v>1700</v>
      </c>
      <c r="AF103" s="179">
        <v>9437</v>
      </c>
      <c r="AG103" s="179">
        <v>7660</v>
      </c>
      <c r="AH103" s="179">
        <v>5807</v>
      </c>
      <c r="AI103" s="179">
        <v>6021</v>
      </c>
      <c r="AJ103" s="179">
        <v>0</v>
      </c>
      <c r="AK103" s="179">
        <v>5958</v>
      </c>
      <c r="AL103" s="179">
        <v>4200</v>
      </c>
      <c r="AM103" s="179">
        <v>0</v>
      </c>
      <c r="AN103" s="179">
        <v>0</v>
      </c>
      <c r="AO103" s="179">
        <v>0</v>
      </c>
      <c r="AP103" s="179">
        <v>0</v>
      </c>
      <c r="AQ103" s="179">
        <v>0</v>
      </c>
      <c r="AR103" s="179">
        <v>1281</v>
      </c>
      <c r="AS103" s="179">
        <v>0</v>
      </c>
      <c r="AT103" s="179">
        <v>1838</v>
      </c>
      <c r="AU103" s="179">
        <v>8021</v>
      </c>
      <c r="AV103" s="421">
        <v>0</v>
      </c>
      <c r="AW103" s="195">
        <f t="shared" si="6"/>
        <v>168858</v>
      </c>
    </row>
    <row r="104" spans="1:49" ht="12" customHeight="1">
      <c r="A104" s="113"/>
      <c r="B104" s="9"/>
      <c r="C104" s="407" t="s">
        <v>174</v>
      </c>
      <c r="D104" s="408"/>
      <c r="E104" s="219" t="s">
        <v>153</v>
      </c>
      <c r="F104" s="187">
        <v>0</v>
      </c>
      <c r="G104" s="179">
        <v>0</v>
      </c>
      <c r="H104" s="179"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3360</v>
      </c>
      <c r="N104" s="179">
        <v>0</v>
      </c>
      <c r="O104" s="179">
        <v>0</v>
      </c>
      <c r="P104" s="179">
        <v>0</v>
      </c>
      <c r="Q104" s="179">
        <v>0</v>
      </c>
      <c r="R104" s="179">
        <v>0</v>
      </c>
      <c r="S104" s="179">
        <v>0</v>
      </c>
      <c r="T104" s="179">
        <v>0</v>
      </c>
      <c r="U104" s="179">
        <v>0</v>
      </c>
      <c r="V104" s="179">
        <v>0</v>
      </c>
      <c r="W104" s="179">
        <v>0</v>
      </c>
      <c r="X104" s="179">
        <v>0</v>
      </c>
      <c r="Y104" s="179">
        <v>0</v>
      </c>
      <c r="Z104" s="179">
        <v>0</v>
      </c>
      <c r="AA104" s="179">
        <v>0</v>
      </c>
      <c r="AB104" s="179">
        <v>0</v>
      </c>
      <c r="AC104" s="179">
        <v>0</v>
      </c>
      <c r="AD104" s="179">
        <v>0</v>
      </c>
      <c r="AE104" s="179">
        <v>0</v>
      </c>
      <c r="AF104" s="179">
        <v>0</v>
      </c>
      <c r="AG104" s="179">
        <v>0</v>
      </c>
      <c r="AH104" s="179">
        <v>0</v>
      </c>
      <c r="AI104" s="179">
        <v>0</v>
      </c>
      <c r="AJ104" s="179">
        <v>0</v>
      </c>
      <c r="AK104" s="179">
        <v>0</v>
      </c>
      <c r="AL104" s="179">
        <v>0</v>
      </c>
      <c r="AM104" s="179">
        <v>0</v>
      </c>
      <c r="AN104" s="179">
        <v>0</v>
      </c>
      <c r="AO104" s="179">
        <v>0</v>
      </c>
      <c r="AP104" s="179">
        <v>0</v>
      </c>
      <c r="AQ104" s="179">
        <v>0</v>
      </c>
      <c r="AR104" s="179">
        <v>0</v>
      </c>
      <c r="AS104" s="179">
        <v>0</v>
      </c>
      <c r="AT104" s="179">
        <v>0</v>
      </c>
      <c r="AU104" s="179">
        <v>17846</v>
      </c>
      <c r="AV104" s="421">
        <v>0</v>
      </c>
      <c r="AW104" s="195">
        <f t="shared" si="6"/>
        <v>21206</v>
      </c>
    </row>
    <row r="105" spans="1:49" ht="12" customHeight="1">
      <c r="A105" s="113"/>
      <c r="B105" s="9"/>
      <c r="C105" s="413"/>
      <c r="D105" s="414"/>
      <c r="E105" s="219" t="s">
        <v>154</v>
      </c>
      <c r="F105" s="187">
        <v>0</v>
      </c>
      <c r="G105" s="179">
        <v>0</v>
      </c>
      <c r="H105" s="179">
        <v>0</v>
      </c>
      <c r="I105" s="179">
        <v>0</v>
      </c>
      <c r="J105" s="179">
        <v>0</v>
      </c>
      <c r="K105" s="179">
        <v>0</v>
      </c>
      <c r="L105" s="179">
        <v>0</v>
      </c>
      <c r="M105" s="179">
        <v>3360</v>
      </c>
      <c r="N105" s="179">
        <v>0</v>
      </c>
      <c r="O105" s="179">
        <v>0</v>
      </c>
      <c r="P105" s="179">
        <v>0</v>
      </c>
      <c r="Q105" s="179">
        <v>0</v>
      </c>
      <c r="R105" s="179">
        <v>0</v>
      </c>
      <c r="S105" s="179">
        <v>0</v>
      </c>
      <c r="T105" s="179">
        <v>0</v>
      </c>
      <c r="U105" s="179">
        <v>0</v>
      </c>
      <c r="V105" s="179">
        <v>0</v>
      </c>
      <c r="W105" s="179">
        <v>0</v>
      </c>
      <c r="X105" s="179">
        <v>0</v>
      </c>
      <c r="Y105" s="179">
        <v>0</v>
      </c>
      <c r="Z105" s="179">
        <v>0</v>
      </c>
      <c r="AA105" s="179">
        <v>0</v>
      </c>
      <c r="AB105" s="179">
        <v>0</v>
      </c>
      <c r="AC105" s="179">
        <v>0</v>
      </c>
      <c r="AD105" s="179">
        <v>0</v>
      </c>
      <c r="AE105" s="179">
        <v>0</v>
      </c>
      <c r="AF105" s="179">
        <v>0</v>
      </c>
      <c r="AG105" s="179">
        <v>0</v>
      </c>
      <c r="AH105" s="179">
        <v>0</v>
      </c>
      <c r="AI105" s="179">
        <v>0</v>
      </c>
      <c r="AJ105" s="179">
        <v>0</v>
      </c>
      <c r="AK105" s="179">
        <v>0</v>
      </c>
      <c r="AL105" s="179">
        <v>0</v>
      </c>
      <c r="AM105" s="179">
        <v>0</v>
      </c>
      <c r="AN105" s="179">
        <v>0</v>
      </c>
      <c r="AO105" s="179">
        <v>0</v>
      </c>
      <c r="AP105" s="179">
        <v>0</v>
      </c>
      <c r="AQ105" s="179">
        <v>0</v>
      </c>
      <c r="AR105" s="179">
        <v>0</v>
      </c>
      <c r="AS105" s="179">
        <v>0</v>
      </c>
      <c r="AT105" s="179">
        <v>0</v>
      </c>
      <c r="AU105" s="179">
        <v>17846</v>
      </c>
      <c r="AV105" s="421">
        <v>0</v>
      </c>
      <c r="AW105" s="195">
        <f t="shared" si="6"/>
        <v>21206</v>
      </c>
    </row>
    <row r="106" spans="1:49" ht="12" customHeight="1">
      <c r="A106" s="113"/>
      <c r="B106" s="10"/>
      <c r="C106" s="409" t="s">
        <v>175</v>
      </c>
      <c r="D106" s="410"/>
      <c r="E106" s="221" t="s">
        <v>154</v>
      </c>
      <c r="F106" s="189">
        <v>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82">
        <v>0</v>
      </c>
      <c r="S106" s="182">
        <v>0</v>
      </c>
      <c r="T106" s="182">
        <v>0</v>
      </c>
      <c r="U106" s="182">
        <v>0</v>
      </c>
      <c r="V106" s="182">
        <v>0</v>
      </c>
      <c r="W106" s="182">
        <v>0</v>
      </c>
      <c r="X106" s="182">
        <v>0</v>
      </c>
      <c r="Y106" s="182">
        <v>0</v>
      </c>
      <c r="Z106" s="182">
        <v>0</v>
      </c>
      <c r="AA106" s="182">
        <v>0</v>
      </c>
      <c r="AB106" s="182">
        <v>0</v>
      </c>
      <c r="AC106" s="182">
        <v>0</v>
      </c>
      <c r="AD106" s="182">
        <v>0</v>
      </c>
      <c r="AE106" s="182">
        <v>0</v>
      </c>
      <c r="AF106" s="182">
        <v>0</v>
      </c>
      <c r="AG106" s="182">
        <v>0</v>
      </c>
      <c r="AH106" s="182">
        <v>16989</v>
      </c>
      <c r="AI106" s="182">
        <v>0</v>
      </c>
      <c r="AJ106" s="182">
        <v>0</v>
      </c>
      <c r="AK106" s="182">
        <v>0</v>
      </c>
      <c r="AL106" s="182">
        <v>0</v>
      </c>
      <c r="AM106" s="182">
        <v>0</v>
      </c>
      <c r="AN106" s="182">
        <v>0</v>
      </c>
      <c r="AO106" s="182">
        <v>0</v>
      </c>
      <c r="AP106" s="182">
        <v>0</v>
      </c>
      <c r="AQ106" s="182">
        <v>0</v>
      </c>
      <c r="AR106" s="182">
        <v>2800</v>
      </c>
      <c r="AS106" s="182">
        <v>0</v>
      </c>
      <c r="AT106" s="182">
        <v>0</v>
      </c>
      <c r="AU106" s="182">
        <v>0</v>
      </c>
      <c r="AV106" s="422">
        <v>0</v>
      </c>
      <c r="AW106" s="197">
        <f t="shared" si="6"/>
        <v>19789</v>
      </c>
    </row>
    <row r="107" spans="1:49" ht="12" customHeight="1" thickBot="1">
      <c r="A107" s="313"/>
      <c r="B107" s="436" t="s">
        <v>297</v>
      </c>
      <c r="C107" s="439"/>
      <c r="D107" s="114"/>
      <c r="E107" s="332" t="s">
        <v>154</v>
      </c>
      <c r="F107" s="162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9">
        <v>0</v>
      </c>
      <c r="AA107" s="79">
        <v>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9">
        <v>0</v>
      </c>
      <c r="AJ107" s="79">
        <v>0</v>
      </c>
      <c r="AK107" s="79">
        <v>0</v>
      </c>
      <c r="AL107" s="79">
        <v>0</v>
      </c>
      <c r="AM107" s="79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0</v>
      </c>
      <c r="AS107" s="79">
        <v>0</v>
      </c>
      <c r="AT107" s="79">
        <v>0</v>
      </c>
      <c r="AU107" s="79">
        <v>0</v>
      </c>
      <c r="AV107" s="440">
        <v>0</v>
      </c>
      <c r="AW107" s="191">
        <f t="shared" si="6"/>
        <v>0</v>
      </c>
    </row>
    <row r="108" spans="1:49" ht="12" customHeight="1">
      <c r="A108" s="113" t="s">
        <v>176</v>
      </c>
      <c r="B108" s="49"/>
      <c r="C108" s="49"/>
      <c r="D108" s="35"/>
      <c r="E108" s="334" t="s">
        <v>153</v>
      </c>
      <c r="F108" s="160">
        <v>150252</v>
      </c>
      <c r="G108" s="54">
        <v>86994</v>
      </c>
      <c r="H108" s="54">
        <v>10175</v>
      </c>
      <c r="I108" s="54">
        <v>16825</v>
      </c>
      <c r="J108" s="54">
        <v>112496</v>
      </c>
      <c r="K108" s="54">
        <v>10970</v>
      </c>
      <c r="L108" s="54">
        <v>183599</v>
      </c>
      <c r="M108" s="54">
        <v>32938</v>
      </c>
      <c r="N108" s="54">
        <v>39848</v>
      </c>
      <c r="O108" s="54">
        <v>9077</v>
      </c>
      <c r="P108" s="54">
        <v>32961</v>
      </c>
      <c r="Q108" s="54">
        <v>152382</v>
      </c>
      <c r="R108" s="54">
        <v>121842</v>
      </c>
      <c r="S108" s="54">
        <v>60226</v>
      </c>
      <c r="T108" s="54">
        <v>222463</v>
      </c>
      <c r="U108" s="54">
        <v>117437</v>
      </c>
      <c r="V108" s="54">
        <v>63674</v>
      </c>
      <c r="W108" s="54">
        <v>6205</v>
      </c>
      <c r="X108" s="54">
        <v>66362</v>
      </c>
      <c r="Y108" s="54">
        <v>173734</v>
      </c>
      <c r="Z108" s="54">
        <v>175000</v>
      </c>
      <c r="AA108" s="54">
        <v>63419</v>
      </c>
      <c r="AB108" s="54">
        <v>37681</v>
      </c>
      <c r="AC108" s="54">
        <v>123450</v>
      </c>
      <c r="AD108" s="54">
        <v>127837</v>
      </c>
      <c r="AE108" s="54">
        <v>49566</v>
      </c>
      <c r="AF108" s="54">
        <v>598873</v>
      </c>
      <c r="AG108" s="54">
        <v>40500</v>
      </c>
      <c r="AH108" s="54">
        <v>6177</v>
      </c>
      <c r="AI108" s="54">
        <v>33011</v>
      </c>
      <c r="AJ108" s="54">
        <v>6251</v>
      </c>
      <c r="AK108" s="54">
        <v>60849</v>
      </c>
      <c r="AL108" s="54">
        <v>4200</v>
      </c>
      <c r="AM108" s="54">
        <v>25846</v>
      </c>
      <c r="AN108" s="54">
        <v>0</v>
      </c>
      <c r="AO108" s="54">
        <v>0</v>
      </c>
      <c r="AP108" s="54">
        <v>10383</v>
      </c>
      <c r="AQ108" s="54">
        <v>4570</v>
      </c>
      <c r="AR108" s="54">
        <v>56281</v>
      </c>
      <c r="AS108" s="54">
        <v>2282</v>
      </c>
      <c r="AT108" s="54">
        <v>1838</v>
      </c>
      <c r="AU108" s="54">
        <v>28395</v>
      </c>
      <c r="AV108" s="397">
        <v>35300</v>
      </c>
      <c r="AW108" s="398">
        <f t="shared" si="6"/>
        <v>3162169</v>
      </c>
    </row>
    <row r="109" spans="1:49" ht="12" customHeight="1" thickBot="1">
      <c r="A109" s="113"/>
      <c r="B109" s="49"/>
      <c r="C109" s="49"/>
      <c r="D109" s="35"/>
      <c r="E109" s="333" t="s">
        <v>154</v>
      </c>
      <c r="F109" s="12">
        <v>365092</v>
      </c>
      <c r="G109" s="388">
        <v>93032</v>
      </c>
      <c r="H109" s="388">
        <v>10175</v>
      </c>
      <c r="I109" s="388">
        <v>16825</v>
      </c>
      <c r="J109" s="388">
        <v>118496</v>
      </c>
      <c r="K109" s="388">
        <v>10970</v>
      </c>
      <c r="L109" s="388">
        <v>258958</v>
      </c>
      <c r="M109" s="388">
        <v>81696</v>
      </c>
      <c r="N109" s="388">
        <v>352857</v>
      </c>
      <c r="O109" s="388">
        <v>9077</v>
      </c>
      <c r="P109" s="388">
        <v>39617</v>
      </c>
      <c r="Q109" s="388">
        <v>152382</v>
      </c>
      <c r="R109" s="388">
        <v>422609</v>
      </c>
      <c r="S109" s="388">
        <v>60226</v>
      </c>
      <c r="T109" s="388">
        <v>229436</v>
      </c>
      <c r="U109" s="388">
        <v>117437</v>
      </c>
      <c r="V109" s="388">
        <v>63674</v>
      </c>
      <c r="W109" s="388">
        <v>6205</v>
      </c>
      <c r="X109" s="388">
        <v>66362</v>
      </c>
      <c r="Y109" s="388">
        <v>82045</v>
      </c>
      <c r="Z109" s="388">
        <v>175000</v>
      </c>
      <c r="AA109" s="388">
        <v>184934</v>
      </c>
      <c r="AB109" s="388">
        <v>65100</v>
      </c>
      <c r="AC109" s="388">
        <v>153374</v>
      </c>
      <c r="AD109" s="388">
        <v>419095</v>
      </c>
      <c r="AE109" s="388">
        <v>137130</v>
      </c>
      <c r="AF109" s="388">
        <v>653559</v>
      </c>
      <c r="AG109" s="388">
        <v>36690</v>
      </c>
      <c r="AH109" s="388">
        <v>25573</v>
      </c>
      <c r="AI109" s="388">
        <v>177611</v>
      </c>
      <c r="AJ109" s="388">
        <v>11551</v>
      </c>
      <c r="AK109" s="388">
        <v>257395</v>
      </c>
      <c r="AL109" s="388">
        <v>154200</v>
      </c>
      <c r="AM109" s="388">
        <v>30946</v>
      </c>
      <c r="AN109" s="388">
        <v>0</v>
      </c>
      <c r="AO109" s="388">
        <v>30116</v>
      </c>
      <c r="AP109" s="388">
        <v>37343</v>
      </c>
      <c r="AQ109" s="388">
        <v>10762</v>
      </c>
      <c r="AR109" s="388">
        <v>159185</v>
      </c>
      <c r="AS109" s="388">
        <v>16567</v>
      </c>
      <c r="AT109" s="388">
        <v>1838</v>
      </c>
      <c r="AU109" s="388">
        <v>28395</v>
      </c>
      <c r="AV109" s="390">
        <v>35300</v>
      </c>
      <c r="AW109" s="415">
        <f t="shared" si="6"/>
        <v>5358835</v>
      </c>
    </row>
    <row r="110" spans="1:49" ht="12" customHeight="1">
      <c r="A110" s="1654" t="s">
        <v>177</v>
      </c>
      <c r="B110" s="1655"/>
      <c r="C110" s="1655"/>
      <c r="D110" s="1655"/>
      <c r="E110" s="1656"/>
      <c r="F110" s="729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730"/>
      <c r="AD110" s="730"/>
      <c r="AE110" s="730"/>
      <c r="AF110" s="730"/>
      <c r="AG110" s="730"/>
      <c r="AH110" s="730"/>
      <c r="AI110" s="730"/>
      <c r="AJ110" s="730"/>
      <c r="AK110" s="730"/>
      <c r="AL110" s="730"/>
      <c r="AM110" s="730"/>
      <c r="AN110" s="730"/>
      <c r="AO110" s="730"/>
      <c r="AP110" s="730"/>
      <c r="AQ110" s="730"/>
      <c r="AR110" s="730"/>
      <c r="AS110" s="730"/>
      <c r="AT110" s="730"/>
      <c r="AU110" s="730"/>
      <c r="AV110" s="731"/>
      <c r="AW110" s="732"/>
    </row>
    <row r="111" spans="1:49" ht="12" customHeight="1">
      <c r="A111" s="113"/>
      <c r="B111" s="6" t="s">
        <v>25</v>
      </c>
      <c r="C111" s="7"/>
      <c r="D111" s="423" t="s">
        <v>160</v>
      </c>
      <c r="E111" s="425" t="s">
        <v>178</v>
      </c>
      <c r="F111" s="185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76">
        <v>0</v>
      </c>
      <c r="R111" s="176">
        <v>0</v>
      </c>
      <c r="S111" s="176">
        <v>0</v>
      </c>
      <c r="T111" s="176">
        <v>0</v>
      </c>
      <c r="U111" s="176"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>
        <v>0</v>
      </c>
      <c r="AC111" s="176">
        <v>5582</v>
      </c>
      <c r="AD111" s="176">
        <v>0</v>
      </c>
      <c r="AE111" s="176">
        <v>0</v>
      </c>
      <c r="AF111" s="176">
        <v>1436</v>
      </c>
      <c r="AG111" s="176">
        <v>0</v>
      </c>
      <c r="AH111" s="176">
        <v>2407</v>
      </c>
      <c r="AI111" s="176">
        <v>0</v>
      </c>
      <c r="AJ111" s="176">
        <v>0</v>
      </c>
      <c r="AK111" s="176">
        <v>0</v>
      </c>
      <c r="AL111" s="176">
        <v>0</v>
      </c>
      <c r="AM111" s="176">
        <v>0</v>
      </c>
      <c r="AN111" s="176">
        <v>0</v>
      </c>
      <c r="AO111" s="176">
        <v>0</v>
      </c>
      <c r="AP111" s="176">
        <v>0</v>
      </c>
      <c r="AQ111" s="176">
        <v>6192</v>
      </c>
      <c r="AR111" s="176">
        <v>0</v>
      </c>
      <c r="AS111" s="176">
        <v>14285</v>
      </c>
      <c r="AT111" s="176">
        <v>0</v>
      </c>
      <c r="AU111" s="176">
        <v>0</v>
      </c>
      <c r="AV111" s="192">
        <v>0</v>
      </c>
      <c r="AW111" s="193">
        <f t="shared" si="6"/>
        <v>29902</v>
      </c>
    </row>
    <row r="112" spans="1:49" ht="12" customHeight="1">
      <c r="A112" s="113"/>
      <c r="B112" s="9" t="s">
        <v>26</v>
      </c>
      <c r="C112" s="49"/>
      <c r="D112" s="424" t="s">
        <v>161</v>
      </c>
      <c r="E112" s="353" t="s">
        <v>165</v>
      </c>
      <c r="F112" s="187">
        <v>147776</v>
      </c>
      <c r="G112" s="179">
        <v>6038</v>
      </c>
      <c r="H112" s="179">
        <v>0</v>
      </c>
      <c r="I112" s="179">
        <v>0</v>
      </c>
      <c r="J112" s="179">
        <v>0</v>
      </c>
      <c r="K112" s="179">
        <v>0</v>
      </c>
      <c r="L112" s="179">
        <v>25359</v>
      </c>
      <c r="M112" s="179">
        <v>48758</v>
      </c>
      <c r="N112" s="179">
        <v>24220</v>
      </c>
      <c r="O112" s="179">
        <v>0</v>
      </c>
      <c r="P112" s="179">
        <v>3609</v>
      </c>
      <c r="Q112" s="179">
        <v>0</v>
      </c>
      <c r="R112" s="179">
        <v>394884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1601</v>
      </c>
      <c r="Z112" s="179">
        <v>0</v>
      </c>
      <c r="AA112" s="179">
        <v>121515</v>
      </c>
      <c r="AB112" s="179">
        <v>12319</v>
      </c>
      <c r="AC112" s="179">
        <v>0</v>
      </c>
      <c r="AD112" s="179">
        <v>292670</v>
      </c>
      <c r="AE112" s="179">
        <v>87564</v>
      </c>
      <c r="AF112" s="179">
        <v>54686</v>
      </c>
      <c r="AG112" s="179">
        <v>0</v>
      </c>
      <c r="AH112" s="179">
        <v>0</v>
      </c>
      <c r="AI112" s="179">
        <v>48000</v>
      </c>
      <c r="AJ112" s="179">
        <v>5300</v>
      </c>
      <c r="AK112" s="179">
        <v>138379</v>
      </c>
      <c r="AL112" s="179">
        <v>100000</v>
      </c>
      <c r="AM112" s="179">
        <v>5100</v>
      </c>
      <c r="AN112" s="179">
        <v>0</v>
      </c>
      <c r="AO112" s="179">
        <v>30116</v>
      </c>
      <c r="AP112" s="179">
        <v>26960</v>
      </c>
      <c r="AQ112" s="179">
        <v>0</v>
      </c>
      <c r="AR112" s="179">
        <v>72227</v>
      </c>
      <c r="AS112" s="179">
        <v>0</v>
      </c>
      <c r="AT112" s="179">
        <v>0</v>
      </c>
      <c r="AU112" s="179">
        <v>0</v>
      </c>
      <c r="AV112" s="194">
        <v>0</v>
      </c>
      <c r="AW112" s="195">
        <f t="shared" si="6"/>
        <v>1647081</v>
      </c>
    </row>
    <row r="113" spans="1:49" ht="12" customHeight="1">
      <c r="A113" s="113"/>
      <c r="B113" s="426"/>
      <c r="C113" s="427"/>
      <c r="D113" s="424" t="s">
        <v>162</v>
      </c>
      <c r="E113" s="353" t="s">
        <v>179</v>
      </c>
      <c r="F113" s="187">
        <v>32591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  <c r="O113" s="179">
        <v>0</v>
      </c>
      <c r="P113" s="179">
        <v>0</v>
      </c>
      <c r="Q113" s="179">
        <v>0</v>
      </c>
      <c r="R113" s="179">
        <v>0</v>
      </c>
      <c r="S113" s="179">
        <v>0</v>
      </c>
      <c r="T113" s="179">
        <v>0</v>
      </c>
      <c r="U113" s="179">
        <v>0</v>
      </c>
      <c r="V113" s="179">
        <v>0</v>
      </c>
      <c r="W113" s="179">
        <v>0</v>
      </c>
      <c r="X113" s="179">
        <v>0</v>
      </c>
      <c r="Y113" s="179">
        <v>0</v>
      </c>
      <c r="Z113" s="179">
        <v>0</v>
      </c>
      <c r="AA113" s="179">
        <v>0</v>
      </c>
      <c r="AB113" s="179">
        <v>0</v>
      </c>
      <c r="AC113" s="179">
        <v>0</v>
      </c>
      <c r="AD113" s="179">
        <v>0</v>
      </c>
      <c r="AE113" s="179">
        <v>0</v>
      </c>
      <c r="AF113" s="179">
        <v>0</v>
      </c>
      <c r="AG113" s="179">
        <v>0</v>
      </c>
      <c r="AH113" s="179">
        <v>0</v>
      </c>
      <c r="AI113" s="179">
        <v>0</v>
      </c>
      <c r="AJ113" s="179">
        <v>0</v>
      </c>
      <c r="AK113" s="179">
        <v>0</v>
      </c>
      <c r="AL113" s="179">
        <v>0</v>
      </c>
      <c r="AM113" s="179">
        <v>0</v>
      </c>
      <c r="AN113" s="179">
        <v>0</v>
      </c>
      <c r="AO113" s="179">
        <v>0</v>
      </c>
      <c r="AP113" s="179">
        <v>0</v>
      </c>
      <c r="AQ113" s="179">
        <v>0</v>
      </c>
      <c r="AR113" s="179">
        <v>0</v>
      </c>
      <c r="AS113" s="179">
        <v>0</v>
      </c>
      <c r="AT113" s="179">
        <v>0</v>
      </c>
      <c r="AU113" s="179">
        <v>0</v>
      </c>
      <c r="AV113" s="194">
        <v>0</v>
      </c>
      <c r="AW113" s="195">
        <f t="shared" si="6"/>
        <v>32591</v>
      </c>
    </row>
    <row r="114" spans="1:49" ht="12" customHeight="1">
      <c r="A114" s="113"/>
      <c r="B114" s="9" t="s">
        <v>163</v>
      </c>
      <c r="C114" s="49"/>
      <c r="D114" s="35"/>
      <c r="E114" s="353" t="s">
        <v>164</v>
      </c>
      <c r="F114" s="187">
        <v>0</v>
      </c>
      <c r="G114" s="179">
        <v>0</v>
      </c>
      <c r="H114" s="179">
        <v>0</v>
      </c>
      <c r="I114" s="179">
        <v>0</v>
      </c>
      <c r="J114" s="179">
        <v>6000</v>
      </c>
      <c r="K114" s="179">
        <v>0</v>
      </c>
      <c r="L114" s="179">
        <v>50000</v>
      </c>
      <c r="M114" s="179">
        <v>0</v>
      </c>
      <c r="N114" s="179">
        <v>300300</v>
      </c>
      <c r="O114" s="179">
        <v>0</v>
      </c>
      <c r="P114" s="179">
        <v>0</v>
      </c>
      <c r="Q114" s="179">
        <v>0</v>
      </c>
      <c r="R114" s="179">
        <v>0</v>
      </c>
      <c r="S114" s="179">
        <v>0</v>
      </c>
      <c r="T114" s="179">
        <v>23000</v>
      </c>
      <c r="U114" s="179">
        <v>0</v>
      </c>
      <c r="V114" s="179">
        <v>0</v>
      </c>
      <c r="W114" s="179">
        <v>0</v>
      </c>
      <c r="X114" s="179">
        <v>0</v>
      </c>
      <c r="Y114" s="179">
        <v>0</v>
      </c>
      <c r="Z114" s="179">
        <v>0</v>
      </c>
      <c r="AA114" s="179">
        <v>0</v>
      </c>
      <c r="AB114" s="179">
        <v>15100</v>
      </c>
      <c r="AC114" s="179">
        <v>24342</v>
      </c>
      <c r="AD114" s="179">
        <v>103054</v>
      </c>
      <c r="AE114" s="179">
        <v>0</v>
      </c>
      <c r="AF114" s="179">
        <v>0</v>
      </c>
      <c r="AG114" s="179">
        <v>0</v>
      </c>
      <c r="AH114" s="179">
        <v>0</v>
      </c>
      <c r="AI114" s="179">
        <v>96600</v>
      </c>
      <c r="AJ114" s="179">
        <v>0</v>
      </c>
      <c r="AK114" s="179">
        <v>0</v>
      </c>
      <c r="AL114" s="179">
        <v>50000</v>
      </c>
      <c r="AM114" s="179">
        <v>0</v>
      </c>
      <c r="AN114" s="179">
        <v>0</v>
      </c>
      <c r="AO114" s="179">
        <v>0</v>
      </c>
      <c r="AP114" s="179">
        <v>0</v>
      </c>
      <c r="AQ114" s="179">
        <v>0</v>
      </c>
      <c r="AR114" s="179">
        <v>0</v>
      </c>
      <c r="AS114" s="179">
        <v>0</v>
      </c>
      <c r="AT114" s="179">
        <v>0</v>
      </c>
      <c r="AU114" s="179">
        <v>0</v>
      </c>
      <c r="AV114" s="194">
        <v>0</v>
      </c>
      <c r="AW114" s="195">
        <f t="shared" si="6"/>
        <v>668396</v>
      </c>
    </row>
    <row r="115" spans="1:49" ht="12" customHeight="1">
      <c r="A115" s="113"/>
      <c r="B115" s="9"/>
      <c r="C115" s="49"/>
      <c r="D115" s="35"/>
      <c r="E115" s="353" t="s">
        <v>178</v>
      </c>
      <c r="F115" s="187">
        <v>0</v>
      </c>
      <c r="G115" s="179">
        <v>0</v>
      </c>
      <c r="H115" s="179">
        <v>0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179">
        <v>0</v>
      </c>
      <c r="R115" s="179">
        <v>0</v>
      </c>
      <c r="S115" s="179">
        <v>0</v>
      </c>
      <c r="T115" s="179">
        <v>0</v>
      </c>
      <c r="U115" s="179">
        <v>0</v>
      </c>
      <c r="V115" s="179">
        <v>0</v>
      </c>
      <c r="W115" s="179">
        <v>0</v>
      </c>
      <c r="X115" s="179">
        <v>0</v>
      </c>
      <c r="Y115" s="179">
        <v>0</v>
      </c>
      <c r="Z115" s="179">
        <v>0</v>
      </c>
      <c r="AA115" s="179">
        <v>0</v>
      </c>
      <c r="AB115" s="179">
        <v>0</v>
      </c>
      <c r="AC115" s="179">
        <v>0</v>
      </c>
      <c r="AD115" s="179">
        <v>0</v>
      </c>
      <c r="AE115" s="179">
        <v>0</v>
      </c>
      <c r="AF115" s="179">
        <v>0</v>
      </c>
      <c r="AG115" s="179">
        <v>0</v>
      </c>
      <c r="AH115" s="179">
        <v>16989</v>
      </c>
      <c r="AI115" s="179">
        <v>0</v>
      </c>
      <c r="AJ115" s="179">
        <v>0</v>
      </c>
      <c r="AK115" s="179">
        <v>81</v>
      </c>
      <c r="AL115" s="179">
        <v>0</v>
      </c>
      <c r="AM115" s="179">
        <v>0</v>
      </c>
      <c r="AN115" s="179">
        <v>0</v>
      </c>
      <c r="AO115" s="179">
        <v>0</v>
      </c>
      <c r="AP115" s="179">
        <v>0</v>
      </c>
      <c r="AQ115" s="179">
        <v>0</v>
      </c>
      <c r="AR115" s="179">
        <v>2800</v>
      </c>
      <c r="AS115" s="179">
        <v>0</v>
      </c>
      <c r="AT115" s="179">
        <v>0</v>
      </c>
      <c r="AU115" s="179">
        <v>0</v>
      </c>
      <c r="AV115" s="194">
        <v>0</v>
      </c>
      <c r="AW115" s="195">
        <f t="shared" si="6"/>
        <v>19870</v>
      </c>
    </row>
    <row r="116" spans="1:49" ht="12" customHeight="1">
      <c r="A116" s="113"/>
      <c r="B116" s="426"/>
      <c r="C116" s="427"/>
      <c r="D116" s="428"/>
      <c r="E116" s="353" t="s">
        <v>165</v>
      </c>
      <c r="F116" s="187">
        <v>161</v>
      </c>
      <c r="G116" s="179">
        <v>0</v>
      </c>
      <c r="H116" s="179">
        <v>0</v>
      </c>
      <c r="I116" s="179">
        <v>0</v>
      </c>
      <c r="J116" s="179">
        <v>0</v>
      </c>
      <c r="K116" s="179">
        <v>0</v>
      </c>
      <c r="L116" s="179">
        <v>0</v>
      </c>
      <c r="M116" s="179">
        <v>0</v>
      </c>
      <c r="N116" s="179">
        <v>0</v>
      </c>
      <c r="O116" s="179">
        <v>0</v>
      </c>
      <c r="P116" s="179">
        <v>3047</v>
      </c>
      <c r="Q116" s="179">
        <v>0</v>
      </c>
      <c r="R116" s="179">
        <v>0</v>
      </c>
      <c r="S116" s="179">
        <v>0</v>
      </c>
      <c r="T116" s="179">
        <v>0</v>
      </c>
      <c r="U116" s="179">
        <v>0</v>
      </c>
      <c r="V116" s="179">
        <v>0</v>
      </c>
      <c r="W116" s="179">
        <v>0</v>
      </c>
      <c r="X116" s="179">
        <v>0</v>
      </c>
      <c r="Y116" s="179">
        <v>0</v>
      </c>
      <c r="Z116" s="179">
        <v>0</v>
      </c>
      <c r="AA116" s="179">
        <v>0</v>
      </c>
      <c r="AB116" s="179">
        <v>0</v>
      </c>
      <c r="AC116" s="179">
        <v>0</v>
      </c>
      <c r="AD116" s="179">
        <v>0</v>
      </c>
      <c r="AE116" s="179">
        <v>0</v>
      </c>
      <c r="AF116" s="179">
        <v>0</v>
      </c>
      <c r="AG116" s="179">
        <v>0</v>
      </c>
      <c r="AH116" s="179">
        <v>0</v>
      </c>
      <c r="AI116" s="179">
        <v>0</v>
      </c>
      <c r="AJ116" s="179">
        <v>0</v>
      </c>
      <c r="AK116" s="179">
        <v>58086</v>
      </c>
      <c r="AL116" s="179">
        <v>0</v>
      </c>
      <c r="AM116" s="179">
        <v>0</v>
      </c>
      <c r="AN116" s="179">
        <v>0</v>
      </c>
      <c r="AO116" s="179">
        <v>0</v>
      </c>
      <c r="AP116" s="179">
        <v>0</v>
      </c>
      <c r="AQ116" s="179">
        <v>0</v>
      </c>
      <c r="AR116" s="179">
        <v>0</v>
      </c>
      <c r="AS116" s="179">
        <v>0</v>
      </c>
      <c r="AT116" s="179">
        <v>0</v>
      </c>
      <c r="AU116" s="179">
        <v>0</v>
      </c>
      <c r="AV116" s="194">
        <v>0</v>
      </c>
      <c r="AW116" s="195">
        <f t="shared" si="6"/>
        <v>61294</v>
      </c>
    </row>
    <row r="117" spans="1:49" ht="12" customHeight="1">
      <c r="A117" s="298"/>
      <c r="B117" s="10" t="s">
        <v>180</v>
      </c>
      <c r="C117" s="51"/>
      <c r="D117" s="1650" t="s">
        <v>524</v>
      </c>
      <c r="E117" s="1651"/>
      <c r="F117" s="160">
        <v>180528</v>
      </c>
      <c r="G117" s="54">
        <v>6038</v>
      </c>
      <c r="H117" s="54">
        <v>0</v>
      </c>
      <c r="I117" s="54">
        <v>0</v>
      </c>
      <c r="J117" s="54">
        <v>6000</v>
      </c>
      <c r="K117" s="54">
        <v>0</v>
      </c>
      <c r="L117" s="54">
        <v>75359</v>
      </c>
      <c r="M117" s="54">
        <v>48758</v>
      </c>
      <c r="N117" s="54">
        <v>324520</v>
      </c>
      <c r="O117" s="54">
        <v>0</v>
      </c>
      <c r="P117" s="54">
        <v>6656</v>
      </c>
      <c r="Q117" s="54">
        <v>0</v>
      </c>
      <c r="R117" s="54">
        <v>394884</v>
      </c>
      <c r="S117" s="54">
        <v>0</v>
      </c>
      <c r="T117" s="54">
        <v>23000</v>
      </c>
      <c r="U117" s="54">
        <v>0</v>
      </c>
      <c r="V117" s="54">
        <v>0</v>
      </c>
      <c r="W117" s="54">
        <v>0</v>
      </c>
      <c r="X117" s="54">
        <v>0</v>
      </c>
      <c r="Y117" s="54">
        <v>1601</v>
      </c>
      <c r="Z117" s="54">
        <v>0</v>
      </c>
      <c r="AA117" s="54">
        <v>121515</v>
      </c>
      <c r="AB117" s="54">
        <v>27419</v>
      </c>
      <c r="AC117" s="54">
        <v>29924</v>
      </c>
      <c r="AD117" s="54">
        <v>395724</v>
      </c>
      <c r="AE117" s="54">
        <v>87564</v>
      </c>
      <c r="AF117" s="54">
        <v>56122</v>
      </c>
      <c r="AG117" s="54">
        <v>0</v>
      </c>
      <c r="AH117" s="54">
        <v>19396</v>
      </c>
      <c r="AI117" s="54">
        <v>144600</v>
      </c>
      <c r="AJ117" s="54">
        <v>5300</v>
      </c>
      <c r="AK117" s="54">
        <v>196546</v>
      </c>
      <c r="AL117" s="54">
        <v>150000</v>
      </c>
      <c r="AM117" s="54">
        <v>5100</v>
      </c>
      <c r="AN117" s="54">
        <v>0</v>
      </c>
      <c r="AO117" s="54">
        <v>30116</v>
      </c>
      <c r="AP117" s="54">
        <v>26960</v>
      </c>
      <c r="AQ117" s="54">
        <v>6192</v>
      </c>
      <c r="AR117" s="54">
        <v>75027</v>
      </c>
      <c r="AS117" s="54">
        <v>14285</v>
      </c>
      <c r="AT117" s="54">
        <v>0</v>
      </c>
      <c r="AU117" s="54">
        <v>0</v>
      </c>
      <c r="AV117" s="397">
        <v>0</v>
      </c>
      <c r="AW117" s="398">
        <f t="shared" si="6"/>
        <v>2459134</v>
      </c>
    </row>
    <row r="118" spans="1:57" s="36" customFormat="1" ht="10.5" customHeight="1">
      <c r="A118" s="1639" t="s">
        <v>545</v>
      </c>
      <c r="B118" s="1640"/>
      <c r="C118" s="1640"/>
      <c r="D118" s="429" t="s">
        <v>166</v>
      </c>
      <c r="E118" s="125"/>
      <c r="F118" s="12">
        <v>0</v>
      </c>
      <c r="G118" s="388">
        <v>0</v>
      </c>
      <c r="H118" s="388">
        <v>0</v>
      </c>
      <c r="I118" s="388">
        <v>0</v>
      </c>
      <c r="J118" s="388">
        <v>0</v>
      </c>
      <c r="K118" s="388">
        <v>0</v>
      </c>
      <c r="L118" s="388">
        <v>0</v>
      </c>
      <c r="M118" s="388">
        <v>0</v>
      </c>
      <c r="N118" s="388">
        <v>0</v>
      </c>
      <c r="O118" s="388">
        <v>0</v>
      </c>
      <c r="P118" s="388">
        <v>0</v>
      </c>
      <c r="Q118" s="388">
        <v>0</v>
      </c>
      <c r="R118" s="388">
        <v>0</v>
      </c>
      <c r="S118" s="388">
        <v>0</v>
      </c>
      <c r="T118" s="388">
        <v>0</v>
      </c>
      <c r="U118" s="388">
        <v>0</v>
      </c>
      <c r="V118" s="388">
        <v>0</v>
      </c>
      <c r="W118" s="388">
        <v>0</v>
      </c>
      <c r="X118" s="388">
        <v>0</v>
      </c>
      <c r="Y118" s="388">
        <v>0</v>
      </c>
      <c r="Z118" s="388">
        <v>0</v>
      </c>
      <c r="AA118" s="388">
        <v>0</v>
      </c>
      <c r="AB118" s="388">
        <v>0</v>
      </c>
      <c r="AC118" s="388">
        <v>0</v>
      </c>
      <c r="AD118" s="388">
        <v>0</v>
      </c>
      <c r="AE118" s="388">
        <v>0</v>
      </c>
      <c r="AF118" s="388">
        <v>0</v>
      </c>
      <c r="AG118" s="388">
        <v>0</v>
      </c>
      <c r="AH118" s="388">
        <v>0</v>
      </c>
      <c r="AI118" s="388">
        <v>0</v>
      </c>
      <c r="AJ118" s="388">
        <v>0</v>
      </c>
      <c r="AK118" s="388">
        <v>0</v>
      </c>
      <c r="AL118" s="388">
        <v>0</v>
      </c>
      <c r="AM118" s="388">
        <v>0</v>
      </c>
      <c r="AN118" s="388">
        <v>0</v>
      </c>
      <c r="AO118" s="388">
        <v>0</v>
      </c>
      <c r="AP118" s="388">
        <v>0</v>
      </c>
      <c r="AQ118" s="388">
        <v>0</v>
      </c>
      <c r="AR118" s="388">
        <v>0</v>
      </c>
      <c r="AS118" s="388">
        <v>0</v>
      </c>
      <c r="AT118" s="388">
        <v>0</v>
      </c>
      <c r="AU118" s="388">
        <v>0</v>
      </c>
      <c r="AV118" s="390">
        <v>0</v>
      </c>
      <c r="AW118" s="415">
        <f t="shared" si="6"/>
        <v>0</v>
      </c>
      <c r="AX118" s="37"/>
      <c r="AY118" s="37"/>
      <c r="AZ118" s="37"/>
      <c r="BA118" s="37"/>
      <c r="BB118" s="37"/>
      <c r="BC118" s="37"/>
      <c r="BD118" s="37"/>
      <c r="BE118" s="37"/>
    </row>
    <row r="119" spans="1:57" s="36" customFormat="1" ht="10.5" customHeight="1">
      <c r="A119" s="1641"/>
      <c r="B119" s="1642"/>
      <c r="C119" s="1642"/>
      <c r="D119" s="431" t="s">
        <v>181</v>
      </c>
      <c r="E119" s="227" t="s">
        <v>525</v>
      </c>
      <c r="F119" s="189">
        <v>0</v>
      </c>
      <c r="G119" s="182">
        <v>0</v>
      </c>
      <c r="H119" s="182">
        <v>0</v>
      </c>
      <c r="I119" s="182">
        <v>0</v>
      </c>
      <c r="J119" s="182">
        <v>0</v>
      </c>
      <c r="K119" s="182">
        <v>0</v>
      </c>
      <c r="L119" s="182">
        <v>0</v>
      </c>
      <c r="M119" s="182">
        <v>0</v>
      </c>
      <c r="N119" s="182">
        <v>0</v>
      </c>
      <c r="O119" s="182">
        <v>0</v>
      </c>
      <c r="P119" s="182">
        <v>0</v>
      </c>
      <c r="Q119" s="182">
        <v>0</v>
      </c>
      <c r="R119" s="182">
        <v>0</v>
      </c>
      <c r="S119" s="182">
        <v>0</v>
      </c>
      <c r="T119" s="182">
        <v>0</v>
      </c>
      <c r="U119" s="182">
        <v>0</v>
      </c>
      <c r="V119" s="182">
        <v>0</v>
      </c>
      <c r="W119" s="182">
        <v>0</v>
      </c>
      <c r="X119" s="182">
        <v>0</v>
      </c>
      <c r="Y119" s="182">
        <v>0</v>
      </c>
      <c r="Z119" s="182">
        <v>0</v>
      </c>
      <c r="AA119" s="182">
        <v>0</v>
      </c>
      <c r="AB119" s="182">
        <v>0</v>
      </c>
      <c r="AC119" s="182">
        <v>0</v>
      </c>
      <c r="AD119" s="182">
        <v>0</v>
      </c>
      <c r="AE119" s="182">
        <v>0</v>
      </c>
      <c r="AF119" s="182">
        <v>0</v>
      </c>
      <c r="AG119" s="182">
        <v>0</v>
      </c>
      <c r="AH119" s="182">
        <v>0</v>
      </c>
      <c r="AI119" s="182">
        <v>0</v>
      </c>
      <c r="AJ119" s="182">
        <v>0</v>
      </c>
      <c r="AK119" s="182">
        <v>0</v>
      </c>
      <c r="AL119" s="182">
        <v>0</v>
      </c>
      <c r="AM119" s="182">
        <v>0</v>
      </c>
      <c r="AN119" s="182">
        <v>0</v>
      </c>
      <c r="AO119" s="182">
        <v>0</v>
      </c>
      <c r="AP119" s="182">
        <v>0</v>
      </c>
      <c r="AQ119" s="182">
        <v>0</v>
      </c>
      <c r="AR119" s="182">
        <v>0</v>
      </c>
      <c r="AS119" s="182">
        <v>0</v>
      </c>
      <c r="AT119" s="182">
        <v>0</v>
      </c>
      <c r="AU119" s="182">
        <v>0</v>
      </c>
      <c r="AV119" s="196">
        <v>0</v>
      </c>
      <c r="AW119" s="197">
        <f t="shared" si="6"/>
        <v>0</v>
      </c>
      <c r="AX119" s="37"/>
      <c r="AY119" s="37"/>
      <c r="AZ119" s="37"/>
      <c r="BA119" s="37"/>
      <c r="BB119" s="37"/>
      <c r="BC119" s="37"/>
      <c r="BD119" s="37"/>
      <c r="BE119" s="37"/>
    </row>
    <row r="120" spans="1:57" s="36" customFormat="1" ht="10.5" customHeight="1">
      <c r="A120" s="1639" t="s">
        <v>763</v>
      </c>
      <c r="B120" s="1640"/>
      <c r="C120" s="1640"/>
      <c r="D120" s="432" t="s">
        <v>166</v>
      </c>
      <c r="E120" s="232"/>
      <c r="F120" s="185">
        <v>0</v>
      </c>
      <c r="G120" s="176">
        <v>0</v>
      </c>
      <c r="H120" s="176">
        <v>0</v>
      </c>
      <c r="I120" s="176"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P120" s="176">
        <v>0</v>
      </c>
      <c r="Q120" s="176">
        <v>0</v>
      </c>
      <c r="R120" s="176">
        <v>0</v>
      </c>
      <c r="S120" s="176">
        <v>0</v>
      </c>
      <c r="T120" s="176">
        <v>0</v>
      </c>
      <c r="U120" s="176">
        <v>0</v>
      </c>
      <c r="V120" s="176">
        <v>0</v>
      </c>
      <c r="W120" s="176">
        <v>0</v>
      </c>
      <c r="X120" s="176">
        <v>0</v>
      </c>
      <c r="Y120" s="176">
        <v>0</v>
      </c>
      <c r="Z120" s="176">
        <v>0</v>
      </c>
      <c r="AA120" s="176">
        <v>0</v>
      </c>
      <c r="AB120" s="176">
        <v>0</v>
      </c>
      <c r="AC120" s="176">
        <v>0</v>
      </c>
      <c r="AD120" s="176">
        <v>0</v>
      </c>
      <c r="AE120" s="176">
        <v>0</v>
      </c>
      <c r="AF120" s="176">
        <v>0</v>
      </c>
      <c r="AG120" s="176">
        <v>0</v>
      </c>
      <c r="AH120" s="176">
        <v>0</v>
      </c>
      <c r="AI120" s="176">
        <v>0</v>
      </c>
      <c r="AJ120" s="176">
        <v>0</v>
      </c>
      <c r="AK120" s="176">
        <v>0</v>
      </c>
      <c r="AL120" s="176">
        <v>0</v>
      </c>
      <c r="AM120" s="176">
        <v>0</v>
      </c>
      <c r="AN120" s="176">
        <v>0</v>
      </c>
      <c r="AO120" s="176">
        <v>0</v>
      </c>
      <c r="AP120" s="176">
        <v>0</v>
      </c>
      <c r="AQ120" s="176">
        <v>0</v>
      </c>
      <c r="AR120" s="176">
        <v>0</v>
      </c>
      <c r="AS120" s="176">
        <v>0</v>
      </c>
      <c r="AT120" s="176">
        <v>0</v>
      </c>
      <c r="AU120" s="176">
        <v>0</v>
      </c>
      <c r="AV120" s="192">
        <v>0</v>
      </c>
      <c r="AW120" s="193">
        <f t="shared" si="6"/>
        <v>0</v>
      </c>
      <c r="AX120" s="37"/>
      <c r="AY120" s="37"/>
      <c r="AZ120" s="37"/>
      <c r="BA120" s="37"/>
      <c r="BB120" s="37"/>
      <c r="BC120" s="37"/>
      <c r="BD120" s="37"/>
      <c r="BE120" s="37"/>
    </row>
    <row r="121" spans="1:57" s="36" customFormat="1" ht="10.5" customHeight="1">
      <c r="A121" s="1641"/>
      <c r="B121" s="1642"/>
      <c r="C121" s="1642"/>
      <c r="D121" s="430" t="s">
        <v>181</v>
      </c>
      <c r="E121" s="124" t="s">
        <v>526</v>
      </c>
      <c r="F121" s="160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397">
        <v>0</v>
      </c>
      <c r="AW121" s="398">
        <f t="shared" si="6"/>
        <v>0</v>
      </c>
      <c r="AX121" s="37"/>
      <c r="AY121" s="37"/>
      <c r="AZ121" s="37"/>
      <c r="BA121" s="37"/>
      <c r="BB121" s="37"/>
      <c r="BC121" s="37"/>
      <c r="BD121" s="37"/>
      <c r="BE121" s="37"/>
    </row>
    <row r="122" spans="1:49" ht="12" customHeight="1" thickBot="1">
      <c r="A122" s="401" t="s">
        <v>182</v>
      </c>
      <c r="B122" s="78"/>
      <c r="C122" s="78"/>
      <c r="D122" s="78"/>
      <c r="E122" s="128"/>
      <c r="F122" s="162">
        <v>180528</v>
      </c>
      <c r="G122" s="79">
        <v>6038</v>
      </c>
      <c r="H122" s="79">
        <v>0</v>
      </c>
      <c r="I122" s="79">
        <v>0</v>
      </c>
      <c r="J122" s="79">
        <v>6000</v>
      </c>
      <c r="K122" s="79">
        <v>0</v>
      </c>
      <c r="L122" s="79">
        <v>75359</v>
      </c>
      <c r="M122" s="79">
        <v>48758</v>
      </c>
      <c r="N122" s="79">
        <v>324520</v>
      </c>
      <c r="O122" s="79">
        <v>0</v>
      </c>
      <c r="P122" s="79">
        <v>6656</v>
      </c>
      <c r="Q122" s="79">
        <v>0</v>
      </c>
      <c r="R122" s="79">
        <v>394884</v>
      </c>
      <c r="S122" s="79">
        <v>0</v>
      </c>
      <c r="T122" s="79">
        <v>23000</v>
      </c>
      <c r="U122" s="79">
        <v>0</v>
      </c>
      <c r="V122" s="79">
        <v>0</v>
      </c>
      <c r="W122" s="79">
        <v>0</v>
      </c>
      <c r="X122" s="79">
        <v>0</v>
      </c>
      <c r="Y122" s="79">
        <v>1601</v>
      </c>
      <c r="Z122" s="79">
        <v>0</v>
      </c>
      <c r="AA122" s="79">
        <v>121515</v>
      </c>
      <c r="AB122" s="79">
        <v>27419</v>
      </c>
      <c r="AC122" s="79">
        <v>29924</v>
      </c>
      <c r="AD122" s="79">
        <v>395724</v>
      </c>
      <c r="AE122" s="79">
        <v>87564</v>
      </c>
      <c r="AF122" s="79">
        <v>56122</v>
      </c>
      <c r="AG122" s="79">
        <v>0</v>
      </c>
      <c r="AH122" s="79">
        <v>19396</v>
      </c>
      <c r="AI122" s="79">
        <v>144600</v>
      </c>
      <c r="AJ122" s="79">
        <v>5300</v>
      </c>
      <c r="AK122" s="79">
        <v>196546</v>
      </c>
      <c r="AL122" s="79">
        <v>150000</v>
      </c>
      <c r="AM122" s="79">
        <v>5100</v>
      </c>
      <c r="AN122" s="79">
        <v>0</v>
      </c>
      <c r="AO122" s="79">
        <v>30116</v>
      </c>
      <c r="AP122" s="79">
        <v>26960</v>
      </c>
      <c r="AQ122" s="79">
        <v>6192</v>
      </c>
      <c r="AR122" s="79">
        <v>75027</v>
      </c>
      <c r="AS122" s="79">
        <v>14285</v>
      </c>
      <c r="AT122" s="79">
        <v>0</v>
      </c>
      <c r="AU122" s="79">
        <v>0</v>
      </c>
      <c r="AV122" s="190">
        <v>0</v>
      </c>
      <c r="AW122" s="191">
        <f t="shared" si="6"/>
        <v>2459134</v>
      </c>
    </row>
    <row r="123" spans="5:48" ht="13.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5:48" ht="13.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5:48" ht="13.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5:48" ht="13.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5:48" ht="13.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5:48" ht="13.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5:48" ht="13.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5:48" ht="13.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5:48" ht="13.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5:48" ht="13.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5:48" ht="13.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5:48" ht="13.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5:48" ht="13.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5:48" ht="13.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5:48" ht="13.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5:48" ht="13.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3.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3.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3.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3.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3.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3.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3.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3.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3.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3.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3.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3.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3.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3.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3.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3.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3.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3.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3.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3.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3.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3.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3.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3.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3.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3.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3.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3.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3.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3.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3.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3.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3.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3.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3.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3.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5:48" ht="13.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5:48" ht="13.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5:48" ht="13.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5:48" ht="13.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5:48" ht="13.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5:48" ht="13.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5:48" ht="13.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5:48" ht="13.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5:48" ht="13.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5:48" ht="13.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5:48" ht="13.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5:48" ht="13.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5:48" ht="13.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5:48" ht="13.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5:48" ht="13.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5:48" ht="13.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5:48" ht="13.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5:48" ht="13.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5:48" ht="13.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5:48" ht="13.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5:48" ht="13.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5:48" ht="13.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5:48" ht="13.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5:48" ht="13.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5:48" ht="13.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5:48" ht="13.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5:48" ht="13.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5:48" ht="13.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5:48" ht="13.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5:48" ht="13.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5:48" ht="13.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5:48" ht="13.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5:48" ht="13.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5:48" ht="13.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5:48" ht="13.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5:48" ht="13.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5:48" ht="13.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5:48" ht="13.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5:48" ht="13.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5:48" ht="13.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5:48" ht="13.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5:48" ht="13.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5:48" ht="13.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5:48" ht="13.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5:48" ht="13.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5:48" ht="13.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5:48" ht="13.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5:48" ht="13.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5:48" ht="13.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5:48" ht="13.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5:48" ht="13.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5:48" ht="13.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5:48" ht="13.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5:48" ht="13.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5:48" ht="13.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5:48" ht="13.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5:48" ht="13.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5:48" ht="13.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5:48" ht="13.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5:48" ht="13.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5:48" ht="13.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5:48" ht="13.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5:48" ht="13.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5:48" ht="13.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5:48" ht="13.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5:48" ht="13.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5:48" ht="13.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5:48" ht="13.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5:48" ht="13.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5:48" ht="13.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5:48" ht="13.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5:48" ht="13.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5:48" ht="13.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5:48" ht="13.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5:48" ht="13.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5:48" ht="13.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5:48" ht="13.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5:48" ht="13.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5:48" ht="13.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5:48" ht="13.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5:48" ht="13.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5:48" ht="13.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5:48" ht="13.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5:48" ht="13.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5:48" ht="13.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5:48" ht="13.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5:48" ht="13.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5:48" ht="13.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5:48" ht="13.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5:48" ht="13.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5:48" ht="13.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5:48" ht="13.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5:48" ht="13.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5:48" ht="13.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</sheetData>
  <sheetProtection/>
  <mergeCells count="30">
    <mergeCell ref="D117:E117"/>
    <mergeCell ref="D47:D48"/>
    <mergeCell ref="C54:D54"/>
    <mergeCell ref="A110:E110"/>
    <mergeCell ref="D51:D52"/>
    <mergeCell ref="D37:D38"/>
    <mergeCell ref="D49:D50"/>
    <mergeCell ref="D39:D40"/>
    <mergeCell ref="D41:D42"/>
    <mergeCell ref="D43:D44"/>
    <mergeCell ref="A118:C119"/>
    <mergeCell ref="A120:C121"/>
    <mergeCell ref="B3:C3"/>
    <mergeCell ref="C15:D16"/>
    <mergeCell ref="D17:D18"/>
    <mergeCell ref="D19:D20"/>
    <mergeCell ref="D9:D10"/>
    <mergeCell ref="D11:D12"/>
    <mergeCell ref="C93:D93"/>
    <mergeCell ref="C7:D8"/>
    <mergeCell ref="D31:D32"/>
    <mergeCell ref="D33:D34"/>
    <mergeCell ref="D35:D36"/>
    <mergeCell ref="D21:D22"/>
    <mergeCell ref="D45:D46"/>
    <mergeCell ref="AW2:AW3"/>
    <mergeCell ref="D23:D24"/>
    <mergeCell ref="D25:D26"/>
    <mergeCell ref="D29:D30"/>
    <mergeCell ref="D27:D28"/>
  </mergeCells>
  <conditionalFormatting sqref="E46:AW46 D49:D50 D53:D72 E49:AW93 A46:C46 A73:D92 A47:AW48 A93:C93 A1:AW45 A49:C72 A94:AW65536 AX1:IV65536">
    <cfRule type="cellIs" priority="3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8" r:id="rId2"/>
  <headerFooter alignWithMargins="0">
    <oddFooter>&amp;C&amp;"ＭＳ Ｐゴシック,太字"&amp;18１　水道事業</oddFooter>
  </headerFooter>
  <rowBreaks count="1" manualBreakCount="1">
    <brk id="54" max="48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W182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1" width="3.375" style="747" customWidth="1"/>
    <col min="2" max="2" width="3.50390625" style="747" customWidth="1"/>
    <col min="3" max="4" width="7.125" style="747" customWidth="1"/>
    <col min="5" max="5" width="17.875" style="747" customWidth="1"/>
    <col min="6" max="49" width="12.875" style="747" customWidth="1"/>
    <col min="50" max="16384" width="9.00390625" style="595" customWidth="1"/>
  </cols>
  <sheetData>
    <row r="1" spans="1:49" ht="25.5" customHeight="1" thickBot="1">
      <c r="A1" s="844" t="s">
        <v>256</v>
      </c>
      <c r="B1" s="845"/>
      <c r="C1" s="845"/>
      <c r="D1" s="845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846" t="s">
        <v>152</v>
      </c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846" t="s">
        <v>152</v>
      </c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846" t="s">
        <v>152</v>
      </c>
      <c r="AP1" s="746"/>
      <c r="AQ1" s="746"/>
      <c r="AR1" s="746"/>
      <c r="AS1" s="746"/>
      <c r="AT1" s="746"/>
      <c r="AU1" s="746"/>
      <c r="AV1" s="746"/>
      <c r="AW1" s="846" t="s">
        <v>152</v>
      </c>
    </row>
    <row r="2" spans="1:49" ht="15.75" customHeight="1">
      <c r="A2" s="847"/>
      <c r="B2" s="848"/>
      <c r="C2" s="848"/>
      <c r="D2" s="848"/>
      <c r="E2" s="849" t="s">
        <v>185</v>
      </c>
      <c r="F2" s="501" t="s">
        <v>488</v>
      </c>
      <c r="G2" s="501" t="s">
        <v>489</v>
      </c>
      <c r="H2" s="501" t="s">
        <v>490</v>
      </c>
      <c r="I2" s="501" t="s">
        <v>491</v>
      </c>
      <c r="J2" s="501" t="s">
        <v>492</v>
      </c>
      <c r="K2" s="501" t="s">
        <v>493</v>
      </c>
      <c r="L2" s="501" t="s">
        <v>494</v>
      </c>
      <c r="M2" s="501" t="s">
        <v>495</v>
      </c>
      <c r="N2" s="501" t="s">
        <v>496</v>
      </c>
      <c r="O2" s="501" t="s">
        <v>497</v>
      </c>
      <c r="P2" s="501" t="s">
        <v>498</v>
      </c>
      <c r="Q2" s="501" t="s">
        <v>499</v>
      </c>
      <c r="R2" s="501" t="s">
        <v>500</v>
      </c>
      <c r="S2" s="501" t="s">
        <v>501</v>
      </c>
      <c r="T2" s="501" t="s">
        <v>502</v>
      </c>
      <c r="U2" s="501" t="s">
        <v>503</v>
      </c>
      <c r="V2" s="502" t="s">
        <v>34</v>
      </c>
      <c r="W2" s="502" t="s">
        <v>35</v>
      </c>
      <c r="X2" s="502" t="s">
        <v>36</v>
      </c>
      <c r="Y2" s="502" t="s">
        <v>37</v>
      </c>
      <c r="Z2" s="502" t="s">
        <v>38</v>
      </c>
      <c r="AA2" s="502" t="s">
        <v>39</v>
      </c>
      <c r="AB2" s="502" t="s">
        <v>40</v>
      </c>
      <c r="AC2" s="502" t="s">
        <v>41</v>
      </c>
      <c r="AD2" s="502" t="s">
        <v>42</v>
      </c>
      <c r="AE2" s="502" t="s">
        <v>43</v>
      </c>
      <c r="AF2" s="502" t="s">
        <v>44</v>
      </c>
      <c r="AG2" s="502" t="s">
        <v>45</v>
      </c>
      <c r="AH2" s="502" t="s">
        <v>46</v>
      </c>
      <c r="AI2" s="502" t="s">
        <v>47</v>
      </c>
      <c r="AJ2" s="502" t="s">
        <v>48</v>
      </c>
      <c r="AK2" s="502" t="s">
        <v>49</v>
      </c>
      <c r="AL2" s="502" t="s">
        <v>50</v>
      </c>
      <c r="AM2" s="502" t="s">
        <v>51</v>
      </c>
      <c r="AN2" s="502" t="s">
        <v>52</v>
      </c>
      <c r="AO2" s="502" t="s">
        <v>53</v>
      </c>
      <c r="AP2" s="502" t="s">
        <v>54</v>
      </c>
      <c r="AQ2" s="502" t="s">
        <v>55</v>
      </c>
      <c r="AR2" s="502" t="s">
        <v>56</v>
      </c>
      <c r="AS2" s="502" t="s">
        <v>57</v>
      </c>
      <c r="AT2" s="502" t="s">
        <v>58</v>
      </c>
      <c r="AU2" s="502" t="s">
        <v>59</v>
      </c>
      <c r="AV2" s="503" t="s">
        <v>60</v>
      </c>
      <c r="AW2" s="1534" t="s">
        <v>301</v>
      </c>
    </row>
    <row r="3" spans="1:49" s="748" customFormat="1" ht="15.75" customHeight="1" thickBot="1">
      <c r="A3" s="850"/>
      <c r="B3" s="851" t="s">
        <v>302</v>
      </c>
      <c r="C3" s="851"/>
      <c r="D3" s="851"/>
      <c r="E3" s="852" t="s">
        <v>303</v>
      </c>
      <c r="F3" s="109" t="s">
        <v>186</v>
      </c>
      <c r="G3" s="109" t="s">
        <v>187</v>
      </c>
      <c r="H3" s="109" t="s">
        <v>188</v>
      </c>
      <c r="I3" s="109" t="s">
        <v>189</v>
      </c>
      <c r="J3" s="109" t="s">
        <v>28</v>
      </c>
      <c r="K3" s="109" t="s">
        <v>190</v>
      </c>
      <c r="L3" s="109" t="s">
        <v>191</v>
      </c>
      <c r="M3" s="109" t="s">
        <v>29</v>
      </c>
      <c r="N3" s="109" t="s">
        <v>192</v>
      </c>
      <c r="O3" s="109" t="s">
        <v>193</v>
      </c>
      <c r="P3" s="109" t="s">
        <v>194</v>
      </c>
      <c r="Q3" s="109" t="s">
        <v>195</v>
      </c>
      <c r="R3" s="109" t="s">
        <v>30</v>
      </c>
      <c r="S3" s="109" t="s">
        <v>196</v>
      </c>
      <c r="T3" s="109" t="s">
        <v>197</v>
      </c>
      <c r="U3" s="109" t="s">
        <v>33</v>
      </c>
      <c r="V3" s="110" t="s">
        <v>61</v>
      </c>
      <c r="W3" s="110" t="s">
        <v>62</v>
      </c>
      <c r="X3" s="110" t="s">
        <v>63</v>
      </c>
      <c r="Y3" s="110" t="s">
        <v>64</v>
      </c>
      <c r="Z3" s="110" t="s">
        <v>65</v>
      </c>
      <c r="AA3" s="110" t="s">
        <v>66</v>
      </c>
      <c r="AB3" s="110" t="s">
        <v>67</v>
      </c>
      <c r="AC3" s="110" t="s">
        <v>68</v>
      </c>
      <c r="AD3" s="110" t="s">
        <v>69</v>
      </c>
      <c r="AE3" s="110" t="s">
        <v>70</v>
      </c>
      <c r="AF3" s="110" t="s">
        <v>71</v>
      </c>
      <c r="AG3" s="110" t="s">
        <v>72</v>
      </c>
      <c r="AH3" s="110" t="s">
        <v>73</v>
      </c>
      <c r="AI3" s="110" t="s">
        <v>74</v>
      </c>
      <c r="AJ3" s="110" t="s">
        <v>75</v>
      </c>
      <c r="AK3" s="110" t="s">
        <v>76</v>
      </c>
      <c r="AL3" s="110" t="s">
        <v>77</v>
      </c>
      <c r="AM3" s="110" t="s">
        <v>78</v>
      </c>
      <c r="AN3" s="110" t="s">
        <v>79</v>
      </c>
      <c r="AO3" s="110" t="s">
        <v>80</v>
      </c>
      <c r="AP3" s="110" t="s">
        <v>81</v>
      </c>
      <c r="AQ3" s="110" t="s">
        <v>82</v>
      </c>
      <c r="AR3" s="110" t="s">
        <v>83</v>
      </c>
      <c r="AS3" s="110" t="s">
        <v>84</v>
      </c>
      <c r="AT3" s="110" t="s">
        <v>85</v>
      </c>
      <c r="AU3" s="111" t="s">
        <v>86</v>
      </c>
      <c r="AV3" s="112" t="s">
        <v>87</v>
      </c>
      <c r="AW3" s="1535"/>
    </row>
    <row r="4" spans="1:49" ht="12.75" customHeight="1">
      <c r="A4" s="93" t="s">
        <v>304</v>
      </c>
      <c r="B4" s="213"/>
      <c r="C4" s="213"/>
      <c r="D4" s="213"/>
      <c r="E4" s="214"/>
      <c r="F4" s="1220">
        <v>5188694</v>
      </c>
      <c r="G4" s="879">
        <v>3210666</v>
      </c>
      <c r="H4" s="879">
        <v>3230224</v>
      </c>
      <c r="I4" s="879">
        <v>2358471</v>
      </c>
      <c r="J4" s="879">
        <v>489127</v>
      </c>
      <c r="K4" s="879">
        <v>1000189</v>
      </c>
      <c r="L4" s="879">
        <v>1004976</v>
      </c>
      <c r="M4" s="879">
        <v>1328027</v>
      </c>
      <c r="N4" s="879">
        <v>1067447</v>
      </c>
      <c r="O4" s="879">
        <v>543757</v>
      </c>
      <c r="P4" s="879">
        <v>903373</v>
      </c>
      <c r="Q4" s="879">
        <v>1874150</v>
      </c>
      <c r="R4" s="879">
        <v>4085976</v>
      </c>
      <c r="S4" s="879">
        <v>2793598</v>
      </c>
      <c r="T4" s="879">
        <v>1563074</v>
      </c>
      <c r="U4" s="879">
        <v>763877</v>
      </c>
      <c r="V4" s="879">
        <v>1342506</v>
      </c>
      <c r="W4" s="879">
        <v>609520</v>
      </c>
      <c r="X4" s="879">
        <v>1099939</v>
      </c>
      <c r="Y4" s="879">
        <v>1926600</v>
      </c>
      <c r="Z4" s="879">
        <v>1094683</v>
      </c>
      <c r="AA4" s="879">
        <v>945560</v>
      </c>
      <c r="AB4" s="879">
        <v>950755</v>
      </c>
      <c r="AC4" s="879">
        <v>893886</v>
      </c>
      <c r="AD4" s="879">
        <v>2343099</v>
      </c>
      <c r="AE4" s="879">
        <v>814476</v>
      </c>
      <c r="AF4" s="879">
        <v>1049565</v>
      </c>
      <c r="AG4" s="879">
        <v>1014421</v>
      </c>
      <c r="AH4" s="879">
        <v>720715</v>
      </c>
      <c r="AI4" s="879">
        <v>718915</v>
      </c>
      <c r="AJ4" s="879">
        <v>411885</v>
      </c>
      <c r="AK4" s="879">
        <v>614071</v>
      </c>
      <c r="AL4" s="879">
        <v>718734</v>
      </c>
      <c r="AM4" s="879">
        <v>454953</v>
      </c>
      <c r="AN4" s="879">
        <v>563175</v>
      </c>
      <c r="AO4" s="879">
        <v>913277</v>
      </c>
      <c r="AP4" s="879">
        <v>230672</v>
      </c>
      <c r="AQ4" s="879">
        <v>381785</v>
      </c>
      <c r="AR4" s="879">
        <v>436957</v>
      </c>
      <c r="AS4" s="879">
        <v>506413</v>
      </c>
      <c r="AT4" s="879">
        <v>366982</v>
      </c>
      <c r="AU4" s="879">
        <v>4719543</v>
      </c>
      <c r="AV4" s="880">
        <v>1496914</v>
      </c>
      <c r="AW4" s="584">
        <f aca="true" t="shared" si="0" ref="AW4:AW35">SUM(F4:AV4)</f>
        <v>58745627</v>
      </c>
    </row>
    <row r="5" spans="1:49" s="747" customFormat="1" ht="13.5">
      <c r="A5" s="93"/>
      <c r="B5" s="95" t="s">
        <v>305</v>
      </c>
      <c r="C5" s="92"/>
      <c r="D5" s="92"/>
      <c r="E5" s="108"/>
      <c r="F5" s="1221">
        <v>4920776</v>
      </c>
      <c r="G5" s="1222">
        <v>2851114</v>
      </c>
      <c r="H5" s="1222">
        <v>3223537</v>
      </c>
      <c r="I5" s="1222">
        <v>2349904</v>
      </c>
      <c r="J5" s="1222">
        <v>475473</v>
      </c>
      <c r="K5" s="1222">
        <v>997924</v>
      </c>
      <c r="L5" s="1222">
        <v>788648</v>
      </c>
      <c r="M5" s="1222">
        <v>1256046</v>
      </c>
      <c r="N5" s="1222">
        <v>990230</v>
      </c>
      <c r="O5" s="1222">
        <v>503494</v>
      </c>
      <c r="P5" s="1222">
        <v>835237</v>
      </c>
      <c r="Q5" s="1222">
        <v>1532218</v>
      </c>
      <c r="R5" s="1222">
        <v>3629468</v>
      </c>
      <c r="S5" s="1222">
        <v>2660440</v>
      </c>
      <c r="T5" s="1222">
        <v>1390674</v>
      </c>
      <c r="U5" s="1222">
        <v>573715</v>
      </c>
      <c r="V5" s="1222">
        <v>1213819</v>
      </c>
      <c r="W5" s="1222">
        <v>605509</v>
      </c>
      <c r="X5" s="1222">
        <v>984972</v>
      </c>
      <c r="Y5" s="1222">
        <v>1864884</v>
      </c>
      <c r="Z5" s="1222">
        <v>1074713</v>
      </c>
      <c r="AA5" s="1222">
        <v>781595</v>
      </c>
      <c r="AB5" s="1222">
        <v>899664</v>
      </c>
      <c r="AC5" s="1222">
        <v>776300</v>
      </c>
      <c r="AD5" s="1222">
        <v>1809362</v>
      </c>
      <c r="AE5" s="1222">
        <v>658682</v>
      </c>
      <c r="AF5" s="1222">
        <v>525844</v>
      </c>
      <c r="AG5" s="1222">
        <v>983557</v>
      </c>
      <c r="AH5" s="1222">
        <v>718575</v>
      </c>
      <c r="AI5" s="1222">
        <v>597152</v>
      </c>
      <c r="AJ5" s="1222">
        <v>405024</v>
      </c>
      <c r="AK5" s="1222">
        <v>434272</v>
      </c>
      <c r="AL5" s="1222">
        <v>603297</v>
      </c>
      <c r="AM5" s="1222">
        <v>423760</v>
      </c>
      <c r="AN5" s="1222">
        <v>563151</v>
      </c>
      <c r="AO5" s="1222">
        <v>881144</v>
      </c>
      <c r="AP5" s="1222">
        <v>198213</v>
      </c>
      <c r="AQ5" s="1222">
        <v>380171</v>
      </c>
      <c r="AR5" s="1222">
        <v>308750</v>
      </c>
      <c r="AS5" s="1222">
        <v>505118</v>
      </c>
      <c r="AT5" s="1222">
        <v>361366</v>
      </c>
      <c r="AU5" s="1222">
        <v>4697546</v>
      </c>
      <c r="AV5" s="1223">
        <v>1488091</v>
      </c>
      <c r="AW5" s="585">
        <f t="shared" si="0"/>
        <v>53723429</v>
      </c>
    </row>
    <row r="6" spans="1:49" s="747" customFormat="1" ht="13.5">
      <c r="A6" s="93"/>
      <c r="B6" s="96"/>
      <c r="C6" s="781" t="s">
        <v>306</v>
      </c>
      <c r="D6" s="857"/>
      <c r="E6" s="858"/>
      <c r="F6" s="1224">
        <v>4407554</v>
      </c>
      <c r="G6" s="1225">
        <v>2776192</v>
      </c>
      <c r="H6" s="1225">
        <v>3213545</v>
      </c>
      <c r="I6" s="1225">
        <v>2205645</v>
      </c>
      <c r="J6" s="1225">
        <v>464024</v>
      </c>
      <c r="K6" s="1225">
        <v>948297</v>
      </c>
      <c r="L6" s="1225">
        <v>741584</v>
      </c>
      <c r="M6" s="1225">
        <v>1192846</v>
      </c>
      <c r="N6" s="1225">
        <v>983407</v>
      </c>
      <c r="O6" s="1225">
        <v>488587</v>
      </c>
      <c r="P6" s="1225">
        <v>800001</v>
      </c>
      <c r="Q6" s="1225">
        <v>1493424</v>
      </c>
      <c r="R6" s="1225">
        <v>3316317</v>
      </c>
      <c r="S6" s="1225">
        <v>2480999</v>
      </c>
      <c r="T6" s="1225">
        <v>1335060</v>
      </c>
      <c r="U6" s="1225">
        <v>514114</v>
      </c>
      <c r="V6" s="1225">
        <v>1147504</v>
      </c>
      <c r="W6" s="1225">
        <v>595094</v>
      </c>
      <c r="X6" s="1225">
        <v>911200</v>
      </c>
      <c r="Y6" s="1225">
        <v>1779894</v>
      </c>
      <c r="Z6" s="1225">
        <v>1005809</v>
      </c>
      <c r="AA6" s="1225">
        <v>768057</v>
      </c>
      <c r="AB6" s="1225">
        <v>839796</v>
      </c>
      <c r="AC6" s="1225">
        <v>752353</v>
      </c>
      <c r="AD6" s="1225">
        <v>1707552</v>
      </c>
      <c r="AE6" s="1225">
        <v>638833</v>
      </c>
      <c r="AF6" s="1225">
        <v>451547</v>
      </c>
      <c r="AG6" s="1225">
        <v>970586</v>
      </c>
      <c r="AH6" s="1225">
        <v>702755</v>
      </c>
      <c r="AI6" s="1225">
        <v>596596</v>
      </c>
      <c r="AJ6" s="1225">
        <v>403443</v>
      </c>
      <c r="AK6" s="1225">
        <v>388958</v>
      </c>
      <c r="AL6" s="1225">
        <v>564903</v>
      </c>
      <c r="AM6" s="1225">
        <v>421403</v>
      </c>
      <c r="AN6" s="1225">
        <v>561952</v>
      </c>
      <c r="AO6" s="1225">
        <v>876994</v>
      </c>
      <c r="AP6" s="1225">
        <v>195836</v>
      </c>
      <c r="AQ6" s="1225">
        <v>358612</v>
      </c>
      <c r="AR6" s="1225">
        <v>304994</v>
      </c>
      <c r="AS6" s="1225">
        <v>468030</v>
      </c>
      <c r="AT6" s="1225">
        <v>355826</v>
      </c>
      <c r="AU6" s="1225">
        <v>4361487</v>
      </c>
      <c r="AV6" s="1226">
        <v>1375581</v>
      </c>
      <c r="AW6" s="586">
        <f t="shared" si="0"/>
        <v>50867191</v>
      </c>
    </row>
    <row r="7" spans="1:49" s="747" customFormat="1" ht="13.5">
      <c r="A7" s="93"/>
      <c r="B7" s="96"/>
      <c r="C7" s="781" t="s">
        <v>307</v>
      </c>
      <c r="D7" s="857"/>
      <c r="E7" s="858"/>
      <c r="F7" s="1224">
        <v>90914</v>
      </c>
      <c r="G7" s="1225">
        <v>5948</v>
      </c>
      <c r="H7" s="1225">
        <v>6983</v>
      </c>
      <c r="I7" s="1225">
        <v>4459</v>
      </c>
      <c r="J7" s="1227">
        <v>0</v>
      </c>
      <c r="K7" s="1227">
        <v>0</v>
      </c>
      <c r="L7" s="1225">
        <v>0</v>
      </c>
      <c r="M7" s="1227">
        <v>0</v>
      </c>
      <c r="N7" s="1227">
        <v>0</v>
      </c>
      <c r="O7" s="1225">
        <v>11320</v>
      </c>
      <c r="P7" s="1227">
        <v>0</v>
      </c>
      <c r="Q7" s="1227">
        <v>569</v>
      </c>
      <c r="R7" s="1227">
        <v>0</v>
      </c>
      <c r="S7" s="1225">
        <v>16035</v>
      </c>
      <c r="T7" s="1225">
        <v>22440</v>
      </c>
      <c r="U7" s="1227">
        <v>9032</v>
      </c>
      <c r="V7" s="1225">
        <v>679</v>
      </c>
      <c r="W7" s="1225">
        <v>8663</v>
      </c>
      <c r="X7" s="1227">
        <v>0</v>
      </c>
      <c r="Y7" s="1225">
        <v>2356</v>
      </c>
      <c r="Z7" s="1225">
        <v>9657</v>
      </c>
      <c r="AA7" s="1227">
        <v>0</v>
      </c>
      <c r="AB7" s="1225">
        <v>4630</v>
      </c>
      <c r="AC7" s="1227">
        <v>0</v>
      </c>
      <c r="AD7" s="1227">
        <v>0</v>
      </c>
      <c r="AE7" s="1225">
        <v>10290</v>
      </c>
      <c r="AF7" s="1225">
        <v>48590</v>
      </c>
      <c r="AG7" s="1225">
        <v>2341</v>
      </c>
      <c r="AH7" s="1227">
        <v>0</v>
      </c>
      <c r="AI7" s="1225">
        <v>75</v>
      </c>
      <c r="AJ7" s="1227">
        <v>0</v>
      </c>
      <c r="AK7" s="1225">
        <v>35704</v>
      </c>
      <c r="AL7" s="1227">
        <v>0</v>
      </c>
      <c r="AM7" s="1225">
        <v>1884</v>
      </c>
      <c r="AN7" s="1225">
        <v>180</v>
      </c>
      <c r="AO7" s="1225">
        <v>3279</v>
      </c>
      <c r="AP7" s="1225">
        <v>282</v>
      </c>
      <c r="AQ7" s="1227">
        <v>0</v>
      </c>
      <c r="AR7" s="1227">
        <v>0</v>
      </c>
      <c r="AS7" s="1225">
        <v>91</v>
      </c>
      <c r="AT7" s="1225">
        <v>187</v>
      </c>
      <c r="AU7" s="1225">
        <v>8201</v>
      </c>
      <c r="AV7" s="1228">
        <v>1687</v>
      </c>
      <c r="AW7" s="586">
        <f t="shared" si="0"/>
        <v>306476</v>
      </c>
    </row>
    <row r="8" spans="1:49" ht="13.5">
      <c r="A8" s="93"/>
      <c r="B8" s="96"/>
      <c r="C8" s="861" t="s">
        <v>308</v>
      </c>
      <c r="D8" s="213"/>
      <c r="E8" s="214"/>
      <c r="F8" s="1224">
        <v>422308</v>
      </c>
      <c r="G8" s="1225">
        <v>68974</v>
      </c>
      <c r="H8" s="1225">
        <v>3009</v>
      </c>
      <c r="I8" s="1225">
        <v>139800</v>
      </c>
      <c r="J8" s="1225">
        <v>11449</v>
      </c>
      <c r="K8" s="1225">
        <v>49627</v>
      </c>
      <c r="L8" s="1225">
        <v>47064</v>
      </c>
      <c r="M8" s="1225">
        <v>63200</v>
      </c>
      <c r="N8" s="1225">
        <v>6823</v>
      </c>
      <c r="O8" s="1225">
        <v>3587</v>
      </c>
      <c r="P8" s="1225">
        <v>35236</v>
      </c>
      <c r="Q8" s="1225">
        <v>38225</v>
      </c>
      <c r="R8" s="1225">
        <v>313151</v>
      </c>
      <c r="S8" s="1225">
        <v>163406</v>
      </c>
      <c r="T8" s="1225">
        <v>33174</v>
      </c>
      <c r="U8" s="1225">
        <v>50569</v>
      </c>
      <c r="V8" s="1225">
        <v>65636</v>
      </c>
      <c r="W8" s="1225">
        <v>1752</v>
      </c>
      <c r="X8" s="1225">
        <v>73772</v>
      </c>
      <c r="Y8" s="1225">
        <v>82634</v>
      </c>
      <c r="Z8" s="1225">
        <v>59247</v>
      </c>
      <c r="AA8" s="1225">
        <v>13538</v>
      </c>
      <c r="AB8" s="1225">
        <v>55238</v>
      </c>
      <c r="AC8" s="1225">
        <v>23947</v>
      </c>
      <c r="AD8" s="1225">
        <v>101810</v>
      </c>
      <c r="AE8" s="1225">
        <v>9559</v>
      </c>
      <c r="AF8" s="1225">
        <v>25707</v>
      </c>
      <c r="AG8" s="1225">
        <v>10630</v>
      </c>
      <c r="AH8" s="1225">
        <v>15820</v>
      </c>
      <c r="AI8" s="1225">
        <v>481</v>
      </c>
      <c r="AJ8" s="1225">
        <v>1581</v>
      </c>
      <c r="AK8" s="1225">
        <v>9610</v>
      </c>
      <c r="AL8" s="1225">
        <v>38394</v>
      </c>
      <c r="AM8" s="1225">
        <v>473</v>
      </c>
      <c r="AN8" s="1227">
        <v>1019</v>
      </c>
      <c r="AO8" s="1225">
        <v>871</v>
      </c>
      <c r="AP8" s="1225">
        <v>2095</v>
      </c>
      <c r="AQ8" s="1225">
        <v>21559</v>
      </c>
      <c r="AR8" s="1225">
        <v>3756</v>
      </c>
      <c r="AS8" s="1225">
        <v>36997</v>
      </c>
      <c r="AT8" s="1225">
        <v>5353</v>
      </c>
      <c r="AU8" s="1225">
        <v>327858</v>
      </c>
      <c r="AV8" s="1226">
        <v>110823</v>
      </c>
      <c r="AW8" s="586">
        <f t="shared" si="0"/>
        <v>2549762</v>
      </c>
    </row>
    <row r="9" spans="1:49" ht="13.5">
      <c r="A9" s="93"/>
      <c r="B9" s="96"/>
      <c r="C9" s="1548"/>
      <c r="D9" s="1549"/>
      <c r="E9" s="862" t="s">
        <v>309</v>
      </c>
      <c r="F9" s="1224">
        <v>4454</v>
      </c>
      <c r="G9" s="1225">
        <v>4649</v>
      </c>
      <c r="H9" s="1225">
        <v>0</v>
      </c>
      <c r="I9" s="1225">
        <v>4238</v>
      </c>
      <c r="J9" s="1225">
        <v>0</v>
      </c>
      <c r="K9" s="1225">
        <v>2971</v>
      </c>
      <c r="L9" s="1225">
        <v>8400</v>
      </c>
      <c r="M9" s="1225">
        <v>28336</v>
      </c>
      <c r="N9" s="1225">
        <v>3281</v>
      </c>
      <c r="O9" s="1227">
        <v>0</v>
      </c>
      <c r="P9" s="1225">
        <v>898</v>
      </c>
      <c r="Q9" s="1225">
        <v>1226</v>
      </c>
      <c r="R9" s="1225">
        <v>5686</v>
      </c>
      <c r="S9" s="1225">
        <v>2448</v>
      </c>
      <c r="T9" s="1227">
        <v>0</v>
      </c>
      <c r="U9" s="1225">
        <v>10079</v>
      </c>
      <c r="V9" s="1225">
        <v>27677</v>
      </c>
      <c r="W9" s="1227">
        <v>0</v>
      </c>
      <c r="X9" s="1227">
        <v>0</v>
      </c>
      <c r="Y9" s="1225">
        <v>4313</v>
      </c>
      <c r="Z9" s="1225">
        <v>5000</v>
      </c>
      <c r="AA9" s="1225">
        <v>5178</v>
      </c>
      <c r="AB9" s="1227">
        <v>0</v>
      </c>
      <c r="AC9" s="1225">
        <v>5582</v>
      </c>
      <c r="AD9" s="1225">
        <v>21071</v>
      </c>
      <c r="AE9" s="1227">
        <v>1622</v>
      </c>
      <c r="AF9" s="1225">
        <v>1436</v>
      </c>
      <c r="AG9" s="1225">
        <v>4490</v>
      </c>
      <c r="AH9" s="1225">
        <v>2777</v>
      </c>
      <c r="AI9" s="1227">
        <v>0</v>
      </c>
      <c r="AJ9" s="1225">
        <v>1302</v>
      </c>
      <c r="AK9" s="1227">
        <v>0</v>
      </c>
      <c r="AL9" s="1227">
        <v>0</v>
      </c>
      <c r="AM9" s="1227">
        <v>0</v>
      </c>
      <c r="AN9" s="1227">
        <v>0</v>
      </c>
      <c r="AO9" s="1227">
        <v>0</v>
      </c>
      <c r="AP9" s="1227">
        <v>0</v>
      </c>
      <c r="AQ9" s="1225">
        <v>10762</v>
      </c>
      <c r="AR9" s="1227">
        <v>0</v>
      </c>
      <c r="AS9" s="1225">
        <v>15197</v>
      </c>
      <c r="AT9" s="1227">
        <v>0</v>
      </c>
      <c r="AU9" s="1225">
        <v>2528</v>
      </c>
      <c r="AV9" s="1226">
        <v>15270</v>
      </c>
      <c r="AW9" s="586">
        <f t="shared" si="0"/>
        <v>200871</v>
      </c>
    </row>
    <row r="10" spans="1:49" ht="13.5">
      <c r="A10" s="93"/>
      <c r="B10" s="863"/>
      <c r="C10" s="1550"/>
      <c r="D10" s="1551"/>
      <c r="E10" s="864" t="s">
        <v>310</v>
      </c>
      <c r="F10" s="1229">
        <v>417854</v>
      </c>
      <c r="G10" s="1230">
        <v>64325</v>
      </c>
      <c r="H10" s="1230">
        <v>3009</v>
      </c>
      <c r="I10" s="1230">
        <v>135562</v>
      </c>
      <c r="J10" s="1230">
        <v>11449</v>
      </c>
      <c r="K10" s="1230">
        <v>46656</v>
      </c>
      <c r="L10" s="1230">
        <v>38664</v>
      </c>
      <c r="M10" s="1230">
        <v>34864</v>
      </c>
      <c r="N10" s="1230">
        <v>3542</v>
      </c>
      <c r="O10" s="1230">
        <v>3587</v>
      </c>
      <c r="P10" s="1230">
        <v>34338</v>
      </c>
      <c r="Q10" s="1230">
        <v>36999</v>
      </c>
      <c r="R10" s="1230">
        <v>307465</v>
      </c>
      <c r="S10" s="1230">
        <v>160958</v>
      </c>
      <c r="T10" s="1230">
        <v>33174</v>
      </c>
      <c r="U10" s="1230">
        <v>40490</v>
      </c>
      <c r="V10" s="1230">
        <v>37959</v>
      </c>
      <c r="W10" s="1230">
        <v>1752</v>
      </c>
      <c r="X10" s="1230">
        <v>73772</v>
      </c>
      <c r="Y10" s="1230">
        <v>78321</v>
      </c>
      <c r="Z10" s="1230">
        <v>54247</v>
      </c>
      <c r="AA10" s="1230">
        <v>8360</v>
      </c>
      <c r="AB10" s="1230">
        <v>55238</v>
      </c>
      <c r="AC10" s="1230">
        <v>18365</v>
      </c>
      <c r="AD10" s="1230">
        <v>80739</v>
      </c>
      <c r="AE10" s="1230">
        <v>7937</v>
      </c>
      <c r="AF10" s="1230">
        <v>24271</v>
      </c>
      <c r="AG10" s="1230">
        <v>6140</v>
      </c>
      <c r="AH10" s="1230">
        <v>13043</v>
      </c>
      <c r="AI10" s="1230">
        <v>481</v>
      </c>
      <c r="AJ10" s="1230">
        <v>279</v>
      </c>
      <c r="AK10" s="1230">
        <v>9610</v>
      </c>
      <c r="AL10" s="1230">
        <v>38394</v>
      </c>
      <c r="AM10" s="1230">
        <v>473</v>
      </c>
      <c r="AN10" s="1231">
        <v>1019</v>
      </c>
      <c r="AO10" s="1230">
        <v>871</v>
      </c>
      <c r="AP10" s="1230">
        <v>2095</v>
      </c>
      <c r="AQ10" s="1230">
        <v>10797</v>
      </c>
      <c r="AR10" s="1230">
        <v>3756</v>
      </c>
      <c r="AS10" s="1230">
        <v>21800</v>
      </c>
      <c r="AT10" s="1230">
        <v>5353</v>
      </c>
      <c r="AU10" s="1230">
        <v>325330</v>
      </c>
      <c r="AV10" s="1232">
        <v>95553</v>
      </c>
      <c r="AW10" s="587">
        <f t="shared" si="0"/>
        <v>2348891</v>
      </c>
    </row>
    <row r="11" spans="1:49" ht="13.5">
      <c r="A11" s="93"/>
      <c r="B11" s="95" t="s">
        <v>311</v>
      </c>
      <c r="C11" s="92"/>
      <c r="D11" s="92"/>
      <c r="E11" s="108"/>
      <c r="F11" s="1221">
        <v>170825</v>
      </c>
      <c r="G11" s="1222">
        <v>359552</v>
      </c>
      <c r="H11" s="1222">
        <v>6687</v>
      </c>
      <c r="I11" s="1222">
        <v>8567</v>
      </c>
      <c r="J11" s="1222">
        <v>13654</v>
      </c>
      <c r="K11" s="1222">
        <v>2265</v>
      </c>
      <c r="L11" s="1222">
        <v>216328</v>
      </c>
      <c r="M11" s="1222">
        <v>71981</v>
      </c>
      <c r="N11" s="1222">
        <v>77217</v>
      </c>
      <c r="O11" s="1222">
        <v>40263</v>
      </c>
      <c r="P11" s="1222">
        <v>68136</v>
      </c>
      <c r="Q11" s="1222">
        <v>142223</v>
      </c>
      <c r="R11" s="1222">
        <v>456508</v>
      </c>
      <c r="S11" s="1222">
        <v>133158</v>
      </c>
      <c r="T11" s="1222">
        <v>172400</v>
      </c>
      <c r="U11" s="1222">
        <v>190162</v>
      </c>
      <c r="V11" s="1222">
        <v>128687</v>
      </c>
      <c r="W11" s="1222">
        <v>4011</v>
      </c>
      <c r="X11" s="1222">
        <v>110658</v>
      </c>
      <c r="Y11" s="1222">
        <v>61716</v>
      </c>
      <c r="Z11" s="1222">
        <v>19970</v>
      </c>
      <c r="AA11" s="1222">
        <v>163965</v>
      </c>
      <c r="AB11" s="1222">
        <v>51091</v>
      </c>
      <c r="AC11" s="1222">
        <v>117586</v>
      </c>
      <c r="AD11" s="1222">
        <v>533737</v>
      </c>
      <c r="AE11" s="1222">
        <v>155794</v>
      </c>
      <c r="AF11" s="1222">
        <v>523721</v>
      </c>
      <c r="AG11" s="1222">
        <v>30864</v>
      </c>
      <c r="AH11" s="1222">
        <v>2140</v>
      </c>
      <c r="AI11" s="1222">
        <v>121758</v>
      </c>
      <c r="AJ11" s="1222">
        <v>6861</v>
      </c>
      <c r="AK11" s="1222">
        <v>179799</v>
      </c>
      <c r="AL11" s="1222">
        <v>115437</v>
      </c>
      <c r="AM11" s="1222">
        <v>31193</v>
      </c>
      <c r="AN11" s="1222">
        <v>24</v>
      </c>
      <c r="AO11" s="1222">
        <v>32133</v>
      </c>
      <c r="AP11" s="1222">
        <v>32459</v>
      </c>
      <c r="AQ11" s="1222">
        <v>1614</v>
      </c>
      <c r="AR11" s="1222">
        <v>128207</v>
      </c>
      <c r="AS11" s="1222">
        <v>1295</v>
      </c>
      <c r="AT11" s="1222">
        <v>5616</v>
      </c>
      <c r="AU11" s="1222">
        <v>21997</v>
      </c>
      <c r="AV11" s="1223">
        <v>8823</v>
      </c>
      <c r="AW11" s="588">
        <f t="shared" si="0"/>
        <v>4721082</v>
      </c>
    </row>
    <row r="12" spans="1:49" ht="13.5">
      <c r="A12" s="93"/>
      <c r="B12" s="96"/>
      <c r="C12" s="781" t="s">
        <v>312</v>
      </c>
      <c r="D12" s="857"/>
      <c r="E12" s="858"/>
      <c r="F12" s="1224">
        <v>234</v>
      </c>
      <c r="G12" s="1225">
        <v>1599</v>
      </c>
      <c r="H12" s="1225">
        <v>5874</v>
      </c>
      <c r="I12" s="1225">
        <v>665</v>
      </c>
      <c r="J12" s="1225">
        <v>0</v>
      </c>
      <c r="K12" s="1225">
        <v>747</v>
      </c>
      <c r="L12" s="1225">
        <v>159</v>
      </c>
      <c r="M12" s="1225">
        <v>268</v>
      </c>
      <c r="N12" s="1225">
        <v>1700</v>
      </c>
      <c r="O12" s="1225">
        <v>165</v>
      </c>
      <c r="P12" s="1225">
        <v>357</v>
      </c>
      <c r="Q12" s="1225">
        <v>3580</v>
      </c>
      <c r="R12" s="1225">
        <v>3392</v>
      </c>
      <c r="S12" s="1225">
        <v>2151</v>
      </c>
      <c r="T12" s="1225">
        <v>270</v>
      </c>
      <c r="U12" s="1225">
        <v>38</v>
      </c>
      <c r="V12" s="1225">
        <v>2773</v>
      </c>
      <c r="W12" s="1225">
        <v>359</v>
      </c>
      <c r="X12" s="1225">
        <v>173</v>
      </c>
      <c r="Y12" s="1225">
        <v>2493</v>
      </c>
      <c r="Z12" s="1225">
        <v>3013</v>
      </c>
      <c r="AA12" s="1225">
        <v>674</v>
      </c>
      <c r="AB12" s="1227">
        <v>0</v>
      </c>
      <c r="AC12" s="1225">
        <v>458</v>
      </c>
      <c r="AD12" s="1225">
        <v>728</v>
      </c>
      <c r="AE12" s="1225">
        <v>805</v>
      </c>
      <c r="AF12" s="1225">
        <v>3585</v>
      </c>
      <c r="AG12" s="1225">
        <v>1022</v>
      </c>
      <c r="AH12" s="1225">
        <v>87</v>
      </c>
      <c r="AI12" s="1225">
        <v>108</v>
      </c>
      <c r="AJ12" s="1225">
        <v>209</v>
      </c>
      <c r="AK12" s="1225">
        <v>1100</v>
      </c>
      <c r="AL12" s="1225">
        <v>2</v>
      </c>
      <c r="AM12" s="1225">
        <v>280</v>
      </c>
      <c r="AN12" s="1225">
        <v>24</v>
      </c>
      <c r="AO12" s="1227">
        <v>603</v>
      </c>
      <c r="AP12" s="1225">
        <v>9</v>
      </c>
      <c r="AQ12" s="1225">
        <v>520</v>
      </c>
      <c r="AR12" s="1225">
        <v>715</v>
      </c>
      <c r="AS12" s="1225">
        <v>759</v>
      </c>
      <c r="AT12" s="1225">
        <v>2128</v>
      </c>
      <c r="AU12" s="1225">
        <v>56</v>
      </c>
      <c r="AV12" s="1226">
        <v>2817</v>
      </c>
      <c r="AW12" s="586">
        <f t="shared" si="0"/>
        <v>46699</v>
      </c>
    </row>
    <row r="13" spans="1:49" s="753" customFormat="1" ht="13.5">
      <c r="A13" s="93"/>
      <c r="B13" s="96"/>
      <c r="C13" s="781" t="s">
        <v>307</v>
      </c>
      <c r="D13" s="857"/>
      <c r="E13" s="858"/>
      <c r="F13" s="1233">
        <v>0</v>
      </c>
      <c r="G13" s="1234">
        <v>35882</v>
      </c>
      <c r="H13" s="1227">
        <v>0</v>
      </c>
      <c r="I13" s="1227">
        <v>0</v>
      </c>
      <c r="J13" s="1227">
        <v>0</v>
      </c>
      <c r="K13" s="1227">
        <v>0</v>
      </c>
      <c r="L13" s="1227">
        <v>0</v>
      </c>
      <c r="M13" s="1227">
        <v>0</v>
      </c>
      <c r="N13" s="1227">
        <v>0</v>
      </c>
      <c r="O13" s="1234">
        <v>767</v>
      </c>
      <c r="P13" s="1227">
        <v>0</v>
      </c>
      <c r="Q13" s="1227">
        <v>0</v>
      </c>
      <c r="R13" s="1227">
        <v>0</v>
      </c>
      <c r="S13" s="1227">
        <v>0</v>
      </c>
      <c r="T13" s="1227">
        <v>39486</v>
      </c>
      <c r="U13" s="1227">
        <v>0</v>
      </c>
      <c r="V13" s="1234">
        <v>40417</v>
      </c>
      <c r="W13" s="1227">
        <v>0</v>
      </c>
      <c r="X13" s="1227">
        <v>0</v>
      </c>
      <c r="Y13" s="1227">
        <v>0</v>
      </c>
      <c r="Z13" s="1227">
        <v>0</v>
      </c>
      <c r="AA13" s="1227">
        <v>0</v>
      </c>
      <c r="AB13" s="1227">
        <v>0</v>
      </c>
      <c r="AC13" s="1227">
        <v>0</v>
      </c>
      <c r="AD13" s="1227">
        <v>0</v>
      </c>
      <c r="AE13" s="1227">
        <v>0</v>
      </c>
      <c r="AF13" s="1227">
        <v>0</v>
      </c>
      <c r="AG13" s="1227">
        <v>0</v>
      </c>
      <c r="AH13" s="1227">
        <v>0</v>
      </c>
      <c r="AI13" s="1227">
        <v>0</v>
      </c>
      <c r="AJ13" s="1227">
        <v>0</v>
      </c>
      <c r="AK13" s="1227">
        <v>0</v>
      </c>
      <c r="AL13" s="1227">
        <v>0</v>
      </c>
      <c r="AM13" s="1227">
        <v>0</v>
      </c>
      <c r="AN13" s="1227">
        <v>0</v>
      </c>
      <c r="AO13" s="1227">
        <v>0</v>
      </c>
      <c r="AP13" s="1227">
        <v>0</v>
      </c>
      <c r="AQ13" s="1227">
        <v>0</v>
      </c>
      <c r="AR13" s="1227">
        <v>0</v>
      </c>
      <c r="AS13" s="1227">
        <v>0</v>
      </c>
      <c r="AT13" s="1234">
        <v>820</v>
      </c>
      <c r="AU13" s="1227">
        <v>0</v>
      </c>
      <c r="AV13" s="1227">
        <v>0</v>
      </c>
      <c r="AW13" s="586">
        <f t="shared" si="0"/>
        <v>117372</v>
      </c>
    </row>
    <row r="14" spans="1:49" s="753" customFormat="1" ht="13.5">
      <c r="A14" s="93"/>
      <c r="B14" s="96"/>
      <c r="C14" s="781" t="s">
        <v>313</v>
      </c>
      <c r="D14" s="857"/>
      <c r="E14" s="858"/>
      <c r="F14" s="1233">
        <v>0</v>
      </c>
      <c r="G14" s="1227">
        <v>13446</v>
      </c>
      <c r="H14" s="1227">
        <v>0</v>
      </c>
      <c r="I14" s="1227">
        <v>0</v>
      </c>
      <c r="J14" s="1227">
        <v>0</v>
      </c>
      <c r="K14" s="1227">
        <v>0</v>
      </c>
      <c r="L14" s="1227">
        <v>21268</v>
      </c>
      <c r="M14" s="1227">
        <v>0</v>
      </c>
      <c r="N14" s="1227">
        <v>2491</v>
      </c>
      <c r="O14" s="1227">
        <v>0</v>
      </c>
      <c r="P14" s="1227">
        <v>11375</v>
      </c>
      <c r="Q14" s="1227">
        <v>0</v>
      </c>
      <c r="R14" s="1227">
        <v>23124</v>
      </c>
      <c r="S14" s="1227">
        <v>57064</v>
      </c>
      <c r="T14" s="1227">
        <v>0</v>
      </c>
      <c r="U14" s="1227">
        <v>124476</v>
      </c>
      <c r="V14" s="1227">
        <v>0</v>
      </c>
      <c r="W14" s="1227">
        <v>3000</v>
      </c>
      <c r="X14" s="1227">
        <v>54642</v>
      </c>
      <c r="Y14" s="1227">
        <v>11492</v>
      </c>
      <c r="Z14" s="1227">
        <v>0</v>
      </c>
      <c r="AA14" s="1227">
        <v>0</v>
      </c>
      <c r="AB14" s="1227">
        <v>0</v>
      </c>
      <c r="AC14" s="1227">
        <v>0</v>
      </c>
      <c r="AD14" s="1227">
        <v>239712</v>
      </c>
      <c r="AE14" s="1227">
        <v>19896</v>
      </c>
      <c r="AF14" s="1227">
        <v>0</v>
      </c>
      <c r="AG14" s="1227">
        <v>8887</v>
      </c>
      <c r="AH14" s="1227">
        <v>0</v>
      </c>
      <c r="AI14" s="1227">
        <v>36773</v>
      </c>
      <c r="AJ14" s="1227">
        <v>0</v>
      </c>
      <c r="AK14" s="1227">
        <v>0</v>
      </c>
      <c r="AL14" s="1227">
        <v>10156</v>
      </c>
      <c r="AM14" s="1227">
        <v>0</v>
      </c>
      <c r="AN14" s="1227">
        <v>0</v>
      </c>
      <c r="AO14" s="1227">
        <v>0</v>
      </c>
      <c r="AP14" s="1227">
        <v>0</v>
      </c>
      <c r="AQ14" s="1227">
        <v>0</v>
      </c>
      <c r="AR14" s="1227">
        <v>0</v>
      </c>
      <c r="AS14" s="1227">
        <v>0</v>
      </c>
      <c r="AT14" s="1227">
        <v>0</v>
      </c>
      <c r="AU14" s="1227">
        <v>17351</v>
      </c>
      <c r="AV14" s="1227">
        <v>0</v>
      </c>
      <c r="AW14" s="590">
        <f t="shared" si="0"/>
        <v>655153</v>
      </c>
    </row>
    <row r="15" spans="1:49" s="753" customFormat="1" ht="13.5">
      <c r="A15" s="93"/>
      <c r="B15" s="96"/>
      <c r="C15" s="781" t="s">
        <v>314</v>
      </c>
      <c r="D15" s="857"/>
      <c r="E15" s="858"/>
      <c r="F15" s="1233">
        <v>0</v>
      </c>
      <c r="G15" s="1227">
        <v>0</v>
      </c>
      <c r="H15" s="1227">
        <v>0</v>
      </c>
      <c r="I15" s="1227">
        <v>0</v>
      </c>
      <c r="J15" s="1227">
        <v>0</v>
      </c>
      <c r="K15" s="1227">
        <v>0</v>
      </c>
      <c r="L15" s="1227">
        <v>0</v>
      </c>
      <c r="M15" s="1227">
        <v>0</v>
      </c>
      <c r="N15" s="1227">
        <v>0</v>
      </c>
      <c r="O15" s="1227">
        <v>0</v>
      </c>
      <c r="P15" s="1227">
        <v>0</v>
      </c>
      <c r="Q15" s="1227">
        <v>0</v>
      </c>
      <c r="R15" s="1227">
        <v>0</v>
      </c>
      <c r="S15" s="1227">
        <v>0</v>
      </c>
      <c r="T15" s="1227">
        <v>0</v>
      </c>
      <c r="U15" s="1227">
        <v>0</v>
      </c>
      <c r="V15" s="1227">
        <v>0</v>
      </c>
      <c r="W15" s="1227">
        <v>0</v>
      </c>
      <c r="X15" s="1227">
        <v>0</v>
      </c>
      <c r="Y15" s="1227">
        <v>0</v>
      </c>
      <c r="Z15" s="1227">
        <v>0</v>
      </c>
      <c r="AA15" s="1227">
        <v>0</v>
      </c>
      <c r="AB15" s="1227">
        <v>0</v>
      </c>
      <c r="AC15" s="1227">
        <v>0</v>
      </c>
      <c r="AD15" s="1227">
        <v>0</v>
      </c>
      <c r="AE15" s="1227">
        <v>0</v>
      </c>
      <c r="AF15" s="1227">
        <v>0</v>
      </c>
      <c r="AG15" s="1227">
        <v>0</v>
      </c>
      <c r="AH15" s="1227">
        <v>0</v>
      </c>
      <c r="AI15" s="1227">
        <v>0</v>
      </c>
      <c r="AJ15" s="1227">
        <v>0</v>
      </c>
      <c r="AK15" s="1227">
        <v>0</v>
      </c>
      <c r="AL15" s="1227">
        <v>0</v>
      </c>
      <c r="AM15" s="1227">
        <v>0</v>
      </c>
      <c r="AN15" s="1227">
        <v>0</v>
      </c>
      <c r="AO15" s="1227">
        <v>0</v>
      </c>
      <c r="AP15" s="1227">
        <v>0</v>
      </c>
      <c r="AQ15" s="1227">
        <v>0</v>
      </c>
      <c r="AR15" s="1227">
        <v>0</v>
      </c>
      <c r="AS15" s="1227">
        <v>0</v>
      </c>
      <c r="AT15" s="1227">
        <v>0</v>
      </c>
      <c r="AU15" s="1227">
        <v>0</v>
      </c>
      <c r="AV15" s="1227">
        <v>0</v>
      </c>
      <c r="AW15" s="586">
        <f t="shared" si="0"/>
        <v>0</v>
      </c>
    </row>
    <row r="16" spans="1:49" ht="13.5">
      <c r="A16" s="93"/>
      <c r="B16" s="96"/>
      <c r="C16" s="781" t="s">
        <v>315</v>
      </c>
      <c r="D16" s="857"/>
      <c r="E16" s="858"/>
      <c r="F16" s="1224">
        <v>156395</v>
      </c>
      <c r="G16" s="1225">
        <v>32427</v>
      </c>
      <c r="H16" s="1227">
        <v>0</v>
      </c>
      <c r="I16" s="1225">
        <v>2583</v>
      </c>
      <c r="J16" s="1225">
        <v>13477</v>
      </c>
      <c r="K16" s="1227">
        <v>0</v>
      </c>
      <c r="L16" s="1225">
        <v>188671</v>
      </c>
      <c r="M16" s="1225">
        <v>50000</v>
      </c>
      <c r="N16" s="1225">
        <v>31424</v>
      </c>
      <c r="O16" s="1225">
        <v>6967</v>
      </c>
      <c r="P16" s="1225">
        <v>32357</v>
      </c>
      <c r="Q16" s="1225">
        <v>128752</v>
      </c>
      <c r="R16" s="1225">
        <v>407211</v>
      </c>
      <c r="S16" s="1227">
        <v>44917</v>
      </c>
      <c r="T16" s="1225">
        <v>132186</v>
      </c>
      <c r="U16" s="1225">
        <v>64645</v>
      </c>
      <c r="V16" s="1225">
        <v>664</v>
      </c>
      <c r="W16" s="1227">
        <v>522</v>
      </c>
      <c r="X16" s="1225">
        <v>54782</v>
      </c>
      <c r="Y16" s="1225">
        <v>46118</v>
      </c>
      <c r="Z16" s="1225">
        <v>0</v>
      </c>
      <c r="AA16" s="1225">
        <v>162624</v>
      </c>
      <c r="AB16" s="1225">
        <v>50000</v>
      </c>
      <c r="AC16" s="1225">
        <v>116979</v>
      </c>
      <c r="AD16" s="1225">
        <v>292670</v>
      </c>
      <c r="AE16" s="1225">
        <v>133808</v>
      </c>
      <c r="AF16" s="1225">
        <v>519686</v>
      </c>
      <c r="AG16" s="1225">
        <v>5166</v>
      </c>
      <c r="AH16" s="1227">
        <v>0</v>
      </c>
      <c r="AI16" s="1227">
        <v>74990</v>
      </c>
      <c r="AJ16" s="1225">
        <v>5300</v>
      </c>
      <c r="AK16" s="1225">
        <v>178687</v>
      </c>
      <c r="AL16" s="1225">
        <v>100000</v>
      </c>
      <c r="AM16" s="1225">
        <v>28800</v>
      </c>
      <c r="AN16" s="1227">
        <v>0</v>
      </c>
      <c r="AO16" s="1225">
        <v>30116</v>
      </c>
      <c r="AP16" s="1225">
        <v>32370</v>
      </c>
      <c r="AQ16" s="1225">
        <v>0</v>
      </c>
      <c r="AR16" s="1225">
        <v>127227</v>
      </c>
      <c r="AS16" s="1225">
        <v>449</v>
      </c>
      <c r="AT16" s="1227">
        <v>0</v>
      </c>
      <c r="AU16" s="1227">
        <v>0</v>
      </c>
      <c r="AV16" s="1228">
        <v>1730</v>
      </c>
      <c r="AW16" s="586">
        <f t="shared" si="0"/>
        <v>3254700</v>
      </c>
    </row>
    <row r="17" spans="1:49" ht="14.25" thickBot="1">
      <c r="A17" s="97"/>
      <c r="B17" s="98"/>
      <c r="C17" s="210" t="s">
        <v>316</v>
      </c>
      <c r="D17" s="211"/>
      <c r="E17" s="212"/>
      <c r="F17" s="1235">
        <v>14196</v>
      </c>
      <c r="G17" s="1236">
        <v>276198</v>
      </c>
      <c r="H17" s="1236">
        <v>813</v>
      </c>
      <c r="I17" s="1236">
        <v>5319</v>
      </c>
      <c r="J17" s="1236">
        <v>177</v>
      </c>
      <c r="K17" s="1236">
        <v>1518</v>
      </c>
      <c r="L17" s="1236">
        <v>6230</v>
      </c>
      <c r="M17" s="1236">
        <v>21713</v>
      </c>
      <c r="N17" s="1236">
        <v>41602</v>
      </c>
      <c r="O17" s="1236">
        <v>32364</v>
      </c>
      <c r="P17" s="1236">
        <v>24047</v>
      </c>
      <c r="Q17" s="1236">
        <v>9891</v>
      </c>
      <c r="R17" s="1236">
        <v>22781</v>
      </c>
      <c r="S17" s="1236">
        <v>29026</v>
      </c>
      <c r="T17" s="1236">
        <v>458</v>
      </c>
      <c r="U17" s="1236">
        <v>1003</v>
      </c>
      <c r="V17" s="1236">
        <v>84833</v>
      </c>
      <c r="W17" s="1236">
        <v>130</v>
      </c>
      <c r="X17" s="1236">
        <v>1061</v>
      </c>
      <c r="Y17" s="1236">
        <v>1613</v>
      </c>
      <c r="Z17" s="1236">
        <v>16957</v>
      </c>
      <c r="AA17" s="1236">
        <v>667</v>
      </c>
      <c r="AB17" s="1236">
        <v>1091</v>
      </c>
      <c r="AC17" s="1236">
        <v>149</v>
      </c>
      <c r="AD17" s="1236">
        <v>627</v>
      </c>
      <c r="AE17" s="1236">
        <v>1285</v>
      </c>
      <c r="AF17" s="1236">
        <v>450</v>
      </c>
      <c r="AG17" s="1236">
        <v>15789</v>
      </c>
      <c r="AH17" s="1236">
        <v>2053</v>
      </c>
      <c r="AI17" s="1236">
        <v>9887</v>
      </c>
      <c r="AJ17" s="1236">
        <v>1352</v>
      </c>
      <c r="AK17" s="1236">
        <v>12</v>
      </c>
      <c r="AL17" s="1236">
        <v>5279</v>
      </c>
      <c r="AM17" s="1236">
        <v>2113</v>
      </c>
      <c r="AN17" s="1236">
        <v>0</v>
      </c>
      <c r="AO17" s="1236">
        <v>1414</v>
      </c>
      <c r="AP17" s="1236">
        <v>80</v>
      </c>
      <c r="AQ17" s="1236">
        <v>1094</v>
      </c>
      <c r="AR17" s="1236">
        <v>265</v>
      </c>
      <c r="AS17" s="1236">
        <v>87</v>
      </c>
      <c r="AT17" s="1236">
        <v>2668</v>
      </c>
      <c r="AU17" s="1236">
        <v>4590</v>
      </c>
      <c r="AV17" s="1237">
        <v>4276</v>
      </c>
      <c r="AW17" s="589">
        <f t="shared" si="0"/>
        <v>647158</v>
      </c>
    </row>
    <row r="18" spans="1:49" ht="13.5">
      <c r="A18" s="93" t="s">
        <v>317</v>
      </c>
      <c r="B18" s="213"/>
      <c r="C18" s="213"/>
      <c r="D18" s="213"/>
      <c r="E18" s="214"/>
      <c r="F18" s="1220">
        <v>4642534</v>
      </c>
      <c r="G18" s="879">
        <v>3373511</v>
      </c>
      <c r="H18" s="879">
        <v>3092584</v>
      </c>
      <c r="I18" s="879">
        <v>2051091</v>
      </c>
      <c r="J18" s="879">
        <v>473429</v>
      </c>
      <c r="K18" s="879">
        <v>976363</v>
      </c>
      <c r="L18" s="879">
        <v>992026</v>
      </c>
      <c r="M18" s="879">
        <v>1350201</v>
      </c>
      <c r="N18" s="879">
        <v>1063089</v>
      </c>
      <c r="O18" s="879">
        <v>588560</v>
      </c>
      <c r="P18" s="879">
        <v>921141</v>
      </c>
      <c r="Q18" s="879">
        <v>1685182</v>
      </c>
      <c r="R18" s="879">
        <v>4593802</v>
      </c>
      <c r="S18" s="879">
        <v>2847092</v>
      </c>
      <c r="T18" s="879">
        <v>1491868</v>
      </c>
      <c r="U18" s="879">
        <v>856498</v>
      </c>
      <c r="V18" s="879">
        <v>1295934</v>
      </c>
      <c r="W18" s="879">
        <v>616374</v>
      </c>
      <c r="X18" s="879">
        <v>1131135</v>
      </c>
      <c r="Y18" s="879">
        <v>1836060</v>
      </c>
      <c r="Z18" s="879">
        <v>1056720</v>
      </c>
      <c r="AA18" s="879">
        <v>906565</v>
      </c>
      <c r="AB18" s="879">
        <v>959526</v>
      </c>
      <c r="AC18" s="879">
        <v>988537</v>
      </c>
      <c r="AD18" s="879">
        <v>2785944</v>
      </c>
      <c r="AE18" s="879">
        <v>766245</v>
      </c>
      <c r="AF18" s="879">
        <v>1054066</v>
      </c>
      <c r="AG18" s="879">
        <v>861517</v>
      </c>
      <c r="AH18" s="879">
        <v>639007</v>
      </c>
      <c r="AI18" s="879">
        <v>731613</v>
      </c>
      <c r="AJ18" s="879">
        <v>479933</v>
      </c>
      <c r="AK18" s="879">
        <v>533037</v>
      </c>
      <c r="AL18" s="879">
        <v>656442</v>
      </c>
      <c r="AM18" s="879">
        <v>417629</v>
      </c>
      <c r="AN18" s="879">
        <v>529466</v>
      </c>
      <c r="AO18" s="879">
        <v>853318</v>
      </c>
      <c r="AP18" s="879">
        <v>226152</v>
      </c>
      <c r="AQ18" s="879">
        <v>307719</v>
      </c>
      <c r="AR18" s="879">
        <v>434307</v>
      </c>
      <c r="AS18" s="879">
        <v>521823</v>
      </c>
      <c r="AT18" s="879">
        <v>1191660</v>
      </c>
      <c r="AU18" s="879">
        <v>4675929</v>
      </c>
      <c r="AV18" s="880">
        <v>1499619</v>
      </c>
      <c r="AW18" s="584">
        <f>SUM(F18:AV18)</f>
        <v>58955248</v>
      </c>
    </row>
    <row r="19" spans="1:49" ht="13.5">
      <c r="A19" s="93"/>
      <c r="B19" s="95" t="s">
        <v>318</v>
      </c>
      <c r="C19" s="92"/>
      <c r="D19" s="92"/>
      <c r="E19" s="108"/>
      <c r="F19" s="1238">
        <v>3907168</v>
      </c>
      <c r="G19" s="1239">
        <v>2894770</v>
      </c>
      <c r="H19" s="1239">
        <v>2949090</v>
      </c>
      <c r="I19" s="1239">
        <v>1815916</v>
      </c>
      <c r="J19" s="1239">
        <v>415305</v>
      </c>
      <c r="K19" s="1239">
        <v>857255</v>
      </c>
      <c r="L19" s="1239">
        <v>784873</v>
      </c>
      <c r="M19" s="1239">
        <v>1210362</v>
      </c>
      <c r="N19" s="1239">
        <v>909831</v>
      </c>
      <c r="O19" s="1239">
        <v>512190</v>
      </c>
      <c r="P19" s="1239">
        <v>845709</v>
      </c>
      <c r="Q19" s="1239">
        <v>1571887</v>
      </c>
      <c r="R19" s="1239">
        <v>4102276</v>
      </c>
      <c r="S19" s="1239">
        <v>2375048</v>
      </c>
      <c r="T19" s="1239">
        <v>1360740</v>
      </c>
      <c r="U19" s="1239">
        <v>562637</v>
      </c>
      <c r="V19" s="1239">
        <v>1246199</v>
      </c>
      <c r="W19" s="1239">
        <v>585312</v>
      </c>
      <c r="X19" s="1239">
        <v>925521</v>
      </c>
      <c r="Y19" s="1239">
        <v>1570415</v>
      </c>
      <c r="Z19" s="1239">
        <v>978106</v>
      </c>
      <c r="AA19" s="1239">
        <v>838645</v>
      </c>
      <c r="AB19" s="1239">
        <v>854709</v>
      </c>
      <c r="AC19" s="1239">
        <v>899708</v>
      </c>
      <c r="AD19" s="1239">
        <v>2198628</v>
      </c>
      <c r="AE19" s="1239">
        <v>619244</v>
      </c>
      <c r="AF19" s="1240">
        <v>878829</v>
      </c>
      <c r="AG19" s="1240">
        <v>824528</v>
      </c>
      <c r="AH19" s="1240">
        <v>529258</v>
      </c>
      <c r="AI19" s="1240">
        <v>648794</v>
      </c>
      <c r="AJ19" s="1240">
        <v>459365</v>
      </c>
      <c r="AK19" s="1240">
        <v>439462</v>
      </c>
      <c r="AL19" s="1240">
        <v>609696</v>
      </c>
      <c r="AM19" s="1240">
        <v>367048</v>
      </c>
      <c r="AN19" s="1240">
        <v>499002</v>
      </c>
      <c r="AO19" s="1240">
        <v>822800</v>
      </c>
      <c r="AP19" s="1240">
        <v>223944</v>
      </c>
      <c r="AQ19" s="1240">
        <v>295644</v>
      </c>
      <c r="AR19" s="1240">
        <v>319725</v>
      </c>
      <c r="AS19" s="1240">
        <v>511567</v>
      </c>
      <c r="AT19" s="1240">
        <v>893148</v>
      </c>
      <c r="AU19" s="1239">
        <v>4584970</v>
      </c>
      <c r="AV19" s="1241">
        <v>1419051</v>
      </c>
      <c r="AW19" s="590">
        <f>SUM(F19:AV19)</f>
        <v>52118375</v>
      </c>
    </row>
    <row r="20" spans="1:49" ht="13.5">
      <c r="A20" s="93"/>
      <c r="B20" s="96"/>
      <c r="C20" s="781" t="s">
        <v>775</v>
      </c>
      <c r="D20" s="857"/>
      <c r="E20" s="858"/>
      <c r="F20" s="1224">
        <v>936796</v>
      </c>
      <c r="G20" s="1225">
        <v>732613</v>
      </c>
      <c r="H20" s="1225">
        <v>1638334</v>
      </c>
      <c r="I20" s="1225">
        <v>580034</v>
      </c>
      <c r="J20" s="1225">
        <v>144211</v>
      </c>
      <c r="K20" s="1225">
        <v>379715</v>
      </c>
      <c r="L20" s="1225">
        <v>262291</v>
      </c>
      <c r="M20" s="1225">
        <v>465434</v>
      </c>
      <c r="N20" s="1225">
        <v>173855</v>
      </c>
      <c r="O20" s="1225">
        <v>142935</v>
      </c>
      <c r="P20" s="1225">
        <v>264960</v>
      </c>
      <c r="Q20" s="1225">
        <v>793384</v>
      </c>
      <c r="R20" s="1225">
        <v>2085535</v>
      </c>
      <c r="S20" s="1225">
        <v>997067</v>
      </c>
      <c r="T20" s="1225">
        <v>778950</v>
      </c>
      <c r="U20" s="1225">
        <v>251517</v>
      </c>
      <c r="V20" s="1225">
        <v>576673</v>
      </c>
      <c r="W20" s="1225">
        <v>169509</v>
      </c>
      <c r="X20" s="1225">
        <v>427741</v>
      </c>
      <c r="Y20" s="1225">
        <v>501196</v>
      </c>
      <c r="Z20" s="1225">
        <v>437508</v>
      </c>
      <c r="AA20" s="1225">
        <v>309734</v>
      </c>
      <c r="AB20" s="1225">
        <v>370290</v>
      </c>
      <c r="AC20" s="1225">
        <v>469105</v>
      </c>
      <c r="AD20" s="1225">
        <v>1293872</v>
      </c>
      <c r="AE20" s="1225">
        <v>236508</v>
      </c>
      <c r="AF20" s="1225">
        <v>232428</v>
      </c>
      <c r="AG20" s="1225">
        <v>409783</v>
      </c>
      <c r="AH20" s="1225">
        <v>152608</v>
      </c>
      <c r="AI20" s="1225">
        <v>156931</v>
      </c>
      <c r="AJ20" s="1225">
        <v>268023</v>
      </c>
      <c r="AK20" s="1225">
        <v>71868</v>
      </c>
      <c r="AL20" s="1225">
        <v>110927</v>
      </c>
      <c r="AM20" s="1225">
        <v>183853</v>
      </c>
      <c r="AN20" s="1225">
        <v>280153</v>
      </c>
      <c r="AO20" s="1225">
        <v>351022</v>
      </c>
      <c r="AP20" s="1225">
        <v>110106</v>
      </c>
      <c r="AQ20" s="1225">
        <v>101730</v>
      </c>
      <c r="AR20" s="1225">
        <v>129669</v>
      </c>
      <c r="AS20" s="1225">
        <v>275518</v>
      </c>
      <c r="AT20" s="1225">
        <v>141528</v>
      </c>
      <c r="AU20" s="1225">
        <v>2458393</v>
      </c>
      <c r="AV20" s="1226">
        <v>530342</v>
      </c>
      <c r="AW20" s="586">
        <f aca="true" t="shared" si="1" ref="AW20:AW33">SUM(F20:AV20)</f>
        <v>21384649</v>
      </c>
    </row>
    <row r="21" spans="1:49" ht="13.5">
      <c r="A21" s="93"/>
      <c r="B21" s="96"/>
      <c r="C21" s="781" t="s">
        <v>319</v>
      </c>
      <c r="D21" s="857"/>
      <c r="E21" s="858"/>
      <c r="F21" s="1224">
        <v>534746</v>
      </c>
      <c r="G21" s="1225">
        <v>328900</v>
      </c>
      <c r="H21" s="1225">
        <v>366272</v>
      </c>
      <c r="I21" s="1225">
        <v>222703</v>
      </c>
      <c r="J21" s="1225">
        <v>34193</v>
      </c>
      <c r="K21" s="1225">
        <v>49412</v>
      </c>
      <c r="L21" s="1225">
        <v>48518</v>
      </c>
      <c r="M21" s="1225">
        <v>179434</v>
      </c>
      <c r="N21" s="1225">
        <v>168558</v>
      </c>
      <c r="O21" s="1225">
        <v>81640</v>
      </c>
      <c r="P21" s="1225">
        <v>207781</v>
      </c>
      <c r="Q21" s="1225">
        <v>97404</v>
      </c>
      <c r="R21" s="1225">
        <v>469314</v>
      </c>
      <c r="S21" s="1225">
        <v>240700</v>
      </c>
      <c r="T21" s="1225">
        <v>150952</v>
      </c>
      <c r="U21" s="1225">
        <v>73526</v>
      </c>
      <c r="V21" s="1225">
        <v>296808</v>
      </c>
      <c r="W21" s="1225">
        <v>74812</v>
      </c>
      <c r="X21" s="1225">
        <v>46557</v>
      </c>
      <c r="Y21" s="1225">
        <v>254249</v>
      </c>
      <c r="Z21" s="1225">
        <v>155333</v>
      </c>
      <c r="AA21" s="1225">
        <v>119878</v>
      </c>
      <c r="AB21" s="1225">
        <v>88594</v>
      </c>
      <c r="AC21" s="1225">
        <v>73347</v>
      </c>
      <c r="AD21" s="1225">
        <v>139759</v>
      </c>
      <c r="AE21" s="1225">
        <v>32297</v>
      </c>
      <c r="AF21" s="1225">
        <v>46406</v>
      </c>
      <c r="AG21" s="1225">
        <v>138166</v>
      </c>
      <c r="AH21" s="1227">
        <v>0</v>
      </c>
      <c r="AI21" s="1225">
        <v>144161</v>
      </c>
      <c r="AJ21" s="1225">
        <v>16058</v>
      </c>
      <c r="AK21" s="1225">
        <v>14426</v>
      </c>
      <c r="AL21" s="1225">
        <v>237519</v>
      </c>
      <c r="AM21" s="1227">
        <v>0</v>
      </c>
      <c r="AN21" s="1225">
        <v>55217</v>
      </c>
      <c r="AO21" s="1225">
        <v>140691</v>
      </c>
      <c r="AP21" s="1225">
        <v>21314</v>
      </c>
      <c r="AQ21" s="1225">
        <v>22535</v>
      </c>
      <c r="AR21" s="1225">
        <v>2446</v>
      </c>
      <c r="AS21" s="1225">
        <v>76221</v>
      </c>
      <c r="AT21" s="1225">
        <v>29979</v>
      </c>
      <c r="AU21" s="1225">
        <v>540351</v>
      </c>
      <c r="AV21" s="1226">
        <v>240302</v>
      </c>
      <c r="AW21" s="586">
        <f t="shared" si="1"/>
        <v>6261479</v>
      </c>
    </row>
    <row r="22" spans="1:49" ht="13.5">
      <c r="A22" s="93"/>
      <c r="B22" s="96"/>
      <c r="C22" s="781" t="s">
        <v>320</v>
      </c>
      <c r="D22" s="857"/>
      <c r="E22" s="858"/>
      <c r="F22" s="1224">
        <v>86978</v>
      </c>
      <c r="G22" s="1225">
        <v>5319</v>
      </c>
      <c r="H22" s="1225">
        <v>8499</v>
      </c>
      <c r="I22" s="1225">
        <v>4459</v>
      </c>
      <c r="J22" s="1227">
        <v>0</v>
      </c>
      <c r="K22" s="1227">
        <v>0</v>
      </c>
      <c r="L22" s="1227">
        <v>0</v>
      </c>
      <c r="M22" s="1227">
        <v>0</v>
      </c>
      <c r="N22" s="1227">
        <v>0</v>
      </c>
      <c r="O22" s="1225">
        <v>11320</v>
      </c>
      <c r="P22" s="1227">
        <v>0</v>
      </c>
      <c r="Q22" s="1227">
        <v>540</v>
      </c>
      <c r="R22" s="1227">
        <v>0</v>
      </c>
      <c r="S22" s="1225">
        <v>14341</v>
      </c>
      <c r="T22" s="1227">
        <v>0</v>
      </c>
      <c r="U22" s="1227">
        <v>8392</v>
      </c>
      <c r="V22" s="1225">
        <v>647</v>
      </c>
      <c r="W22" s="1225">
        <v>8250</v>
      </c>
      <c r="X22" s="1227">
        <v>0</v>
      </c>
      <c r="Y22" s="1225">
        <v>1025</v>
      </c>
      <c r="Z22" s="1225">
        <v>9657</v>
      </c>
      <c r="AA22" s="1227">
        <v>0</v>
      </c>
      <c r="AB22" s="1225">
        <v>3659</v>
      </c>
      <c r="AC22" s="1227">
        <v>0</v>
      </c>
      <c r="AD22" s="1227">
        <v>0</v>
      </c>
      <c r="AE22" s="1225">
        <v>19908</v>
      </c>
      <c r="AF22" s="1225">
        <v>84522</v>
      </c>
      <c r="AG22" s="1225">
        <v>2230</v>
      </c>
      <c r="AH22" s="1227">
        <v>0</v>
      </c>
      <c r="AI22" s="1225">
        <v>16</v>
      </c>
      <c r="AJ22" s="1227">
        <v>0</v>
      </c>
      <c r="AK22" s="1225">
        <v>33900</v>
      </c>
      <c r="AL22" s="1227">
        <v>0</v>
      </c>
      <c r="AM22" s="1225">
        <v>10149</v>
      </c>
      <c r="AN22" s="1227">
        <v>0</v>
      </c>
      <c r="AO22" s="1225">
        <v>116</v>
      </c>
      <c r="AP22" s="1225">
        <v>2389</v>
      </c>
      <c r="AQ22" s="1227">
        <v>0</v>
      </c>
      <c r="AR22" s="1227">
        <v>0</v>
      </c>
      <c r="AS22" s="1225">
        <v>0</v>
      </c>
      <c r="AT22" s="1225">
        <v>113</v>
      </c>
      <c r="AU22" s="1225">
        <v>7593</v>
      </c>
      <c r="AV22" s="1226">
        <v>26431</v>
      </c>
      <c r="AW22" s="586">
        <f t="shared" si="1"/>
        <v>350453</v>
      </c>
    </row>
    <row r="23" spans="1:49" ht="13.5">
      <c r="A23" s="93"/>
      <c r="B23" s="96"/>
      <c r="C23" s="781" t="s">
        <v>321</v>
      </c>
      <c r="D23" s="857"/>
      <c r="E23" s="858"/>
      <c r="F23" s="1224">
        <v>429565</v>
      </c>
      <c r="G23" s="1225">
        <v>251078</v>
      </c>
      <c r="H23" s="1225">
        <v>137644</v>
      </c>
      <c r="I23" s="1225">
        <v>0</v>
      </c>
      <c r="J23" s="1225">
        <v>0</v>
      </c>
      <c r="K23" s="1225">
        <v>0</v>
      </c>
      <c r="L23" s="1225">
        <v>0</v>
      </c>
      <c r="M23" s="1225">
        <v>0</v>
      </c>
      <c r="N23" s="1225">
        <v>0</v>
      </c>
      <c r="O23" s="1225">
        <v>0</v>
      </c>
      <c r="P23" s="1225">
        <v>43150</v>
      </c>
      <c r="Q23" s="1225">
        <v>27219</v>
      </c>
      <c r="R23" s="1225">
        <v>229304</v>
      </c>
      <c r="S23" s="1225">
        <v>164823</v>
      </c>
      <c r="T23" s="1227">
        <v>0</v>
      </c>
      <c r="U23" s="1227">
        <v>0</v>
      </c>
      <c r="V23" s="1227">
        <v>0</v>
      </c>
      <c r="W23" s="1225">
        <v>14978</v>
      </c>
      <c r="X23" s="1225">
        <v>0</v>
      </c>
      <c r="Y23" s="1225">
        <v>0</v>
      </c>
      <c r="Z23" s="1225">
        <v>0</v>
      </c>
      <c r="AA23" s="1225">
        <v>0</v>
      </c>
      <c r="AB23" s="1225">
        <v>0</v>
      </c>
      <c r="AC23" s="1225">
        <v>0</v>
      </c>
      <c r="AD23" s="1225">
        <v>134251</v>
      </c>
      <c r="AE23" s="1225">
        <v>26891</v>
      </c>
      <c r="AF23" s="1225">
        <v>0</v>
      </c>
      <c r="AG23" s="1225">
        <v>0</v>
      </c>
      <c r="AH23" s="1225">
        <v>0</v>
      </c>
      <c r="AI23" s="1225">
        <v>0</v>
      </c>
      <c r="AJ23" s="1225">
        <v>24158</v>
      </c>
      <c r="AK23" s="1225">
        <v>0</v>
      </c>
      <c r="AL23" s="1225">
        <v>0</v>
      </c>
      <c r="AM23" s="1225">
        <v>0</v>
      </c>
      <c r="AN23" s="1225">
        <v>0</v>
      </c>
      <c r="AO23" s="1225">
        <v>0</v>
      </c>
      <c r="AP23" s="1225">
        <v>0</v>
      </c>
      <c r="AQ23" s="1225">
        <v>0</v>
      </c>
      <c r="AR23" s="1225">
        <v>0</v>
      </c>
      <c r="AS23" s="1225">
        <v>0</v>
      </c>
      <c r="AT23" s="1225">
        <v>0</v>
      </c>
      <c r="AU23" s="1225">
        <v>360912</v>
      </c>
      <c r="AV23" s="1228">
        <v>0</v>
      </c>
      <c r="AW23" s="586">
        <f t="shared" si="1"/>
        <v>1843973</v>
      </c>
    </row>
    <row r="24" spans="1:49" ht="13.5">
      <c r="A24" s="93"/>
      <c r="B24" s="96"/>
      <c r="C24" s="781" t="s">
        <v>322</v>
      </c>
      <c r="D24" s="857"/>
      <c r="E24" s="858"/>
      <c r="F24" s="1224">
        <v>360587</v>
      </c>
      <c r="G24" s="1225">
        <v>277314</v>
      </c>
      <c r="H24" s="1225">
        <v>73561</v>
      </c>
      <c r="I24" s="1225">
        <v>215893</v>
      </c>
      <c r="J24" s="1225">
        <v>67154</v>
      </c>
      <c r="K24" s="1225">
        <v>108095</v>
      </c>
      <c r="L24" s="1225">
        <v>127946</v>
      </c>
      <c r="M24" s="1225">
        <v>133160</v>
      </c>
      <c r="N24" s="1225">
        <v>128653</v>
      </c>
      <c r="O24" s="1225">
        <v>73311</v>
      </c>
      <c r="P24" s="1225">
        <v>62730</v>
      </c>
      <c r="Q24" s="1225">
        <v>156191</v>
      </c>
      <c r="R24" s="1225">
        <v>153931</v>
      </c>
      <c r="S24" s="1225">
        <v>127193</v>
      </c>
      <c r="T24" s="1225">
        <v>170973</v>
      </c>
      <c r="U24" s="1225">
        <v>69575</v>
      </c>
      <c r="V24" s="1225">
        <v>153612</v>
      </c>
      <c r="W24" s="1225">
        <v>46350</v>
      </c>
      <c r="X24" s="1225">
        <v>164373</v>
      </c>
      <c r="Y24" s="1225">
        <v>149986</v>
      </c>
      <c r="Z24" s="1225">
        <v>115322</v>
      </c>
      <c r="AA24" s="1225">
        <v>157889</v>
      </c>
      <c r="AB24" s="1225">
        <v>101517</v>
      </c>
      <c r="AC24" s="1225">
        <v>124751</v>
      </c>
      <c r="AD24" s="1225">
        <v>179052</v>
      </c>
      <c r="AE24" s="1225">
        <v>77337</v>
      </c>
      <c r="AF24" s="1225">
        <v>87196</v>
      </c>
      <c r="AG24" s="1225">
        <v>121536</v>
      </c>
      <c r="AH24" s="1225">
        <v>127928</v>
      </c>
      <c r="AI24" s="1225">
        <v>73796</v>
      </c>
      <c r="AJ24" s="1225">
        <v>30517</v>
      </c>
      <c r="AK24" s="1225">
        <v>93151</v>
      </c>
      <c r="AL24" s="1225">
        <v>71950</v>
      </c>
      <c r="AM24" s="1225">
        <v>66940</v>
      </c>
      <c r="AN24" s="1225">
        <v>45709</v>
      </c>
      <c r="AO24" s="1225">
        <v>116429</v>
      </c>
      <c r="AP24" s="1225">
        <v>32992</v>
      </c>
      <c r="AQ24" s="1225">
        <v>61979</v>
      </c>
      <c r="AR24" s="1225">
        <v>34274</v>
      </c>
      <c r="AS24" s="1225">
        <v>49941</v>
      </c>
      <c r="AT24" s="1225">
        <v>414859</v>
      </c>
      <c r="AU24" s="1225">
        <v>146372</v>
      </c>
      <c r="AV24" s="1226">
        <v>226175</v>
      </c>
      <c r="AW24" s="586">
        <f t="shared" si="1"/>
        <v>5378200</v>
      </c>
    </row>
    <row r="25" spans="1:49" ht="13.5">
      <c r="A25" s="93"/>
      <c r="B25" s="96"/>
      <c r="C25" s="781" t="s">
        <v>323</v>
      </c>
      <c r="D25" s="857"/>
      <c r="E25" s="858"/>
      <c r="F25" s="1224">
        <v>1438238</v>
      </c>
      <c r="G25" s="1225">
        <v>1261677</v>
      </c>
      <c r="H25" s="1225">
        <v>701007</v>
      </c>
      <c r="I25" s="1225">
        <v>791346</v>
      </c>
      <c r="J25" s="1225">
        <v>166611</v>
      </c>
      <c r="K25" s="1225">
        <v>318624</v>
      </c>
      <c r="L25" s="1225">
        <v>345515</v>
      </c>
      <c r="M25" s="1225">
        <v>430622</v>
      </c>
      <c r="N25" s="1225">
        <v>418774</v>
      </c>
      <c r="O25" s="1225">
        <v>196680</v>
      </c>
      <c r="P25" s="1225">
        <v>266483</v>
      </c>
      <c r="Q25" s="1225">
        <v>435348</v>
      </c>
      <c r="R25" s="1225">
        <v>1146433</v>
      </c>
      <c r="S25" s="1225">
        <v>815741</v>
      </c>
      <c r="T25" s="1225">
        <v>258776</v>
      </c>
      <c r="U25" s="1225">
        <v>156797</v>
      </c>
      <c r="V25" s="1225">
        <v>215685</v>
      </c>
      <c r="W25" s="1225">
        <v>240641</v>
      </c>
      <c r="X25" s="1225">
        <v>278610</v>
      </c>
      <c r="Y25" s="1225">
        <v>640494</v>
      </c>
      <c r="Z25" s="1225">
        <v>256977</v>
      </c>
      <c r="AA25" s="1225">
        <v>239559</v>
      </c>
      <c r="AB25" s="1225">
        <v>286080</v>
      </c>
      <c r="AC25" s="1225">
        <v>220054</v>
      </c>
      <c r="AD25" s="1225">
        <v>451499</v>
      </c>
      <c r="AE25" s="1225">
        <v>225070</v>
      </c>
      <c r="AF25" s="1225">
        <v>428203</v>
      </c>
      <c r="AG25" s="1225">
        <v>152775</v>
      </c>
      <c r="AH25" s="1225">
        <v>245346</v>
      </c>
      <c r="AI25" s="1225">
        <v>273765</v>
      </c>
      <c r="AJ25" s="1225">
        <v>120609</v>
      </c>
      <c r="AK25" s="1225">
        <v>224800</v>
      </c>
      <c r="AL25" s="1225">
        <v>188742</v>
      </c>
      <c r="AM25" s="1225">
        <v>99458</v>
      </c>
      <c r="AN25" s="1225">
        <v>94221</v>
      </c>
      <c r="AO25" s="1225">
        <v>212413</v>
      </c>
      <c r="AP25" s="1225">
        <v>57133</v>
      </c>
      <c r="AQ25" s="1225">
        <v>109009</v>
      </c>
      <c r="AR25" s="1225">
        <v>153336</v>
      </c>
      <c r="AS25" s="1225">
        <v>109887</v>
      </c>
      <c r="AT25" s="1225">
        <v>74742</v>
      </c>
      <c r="AU25" s="1225">
        <v>1066050</v>
      </c>
      <c r="AV25" s="1226">
        <v>377897</v>
      </c>
      <c r="AW25" s="586">
        <f t="shared" si="1"/>
        <v>16191727</v>
      </c>
    </row>
    <row r="26" spans="1:49" ht="13.5">
      <c r="A26" s="93"/>
      <c r="B26" s="96"/>
      <c r="C26" s="781" t="s">
        <v>324</v>
      </c>
      <c r="D26" s="857"/>
      <c r="E26" s="858"/>
      <c r="F26" s="1224">
        <v>120258</v>
      </c>
      <c r="G26" s="1225">
        <v>37869</v>
      </c>
      <c r="H26" s="1225">
        <v>23773</v>
      </c>
      <c r="I26" s="1225">
        <v>1481</v>
      </c>
      <c r="J26" s="1225">
        <v>3136</v>
      </c>
      <c r="K26" s="1227">
        <v>1409</v>
      </c>
      <c r="L26" s="1225">
        <v>603</v>
      </c>
      <c r="M26" s="1225">
        <v>1712</v>
      </c>
      <c r="N26" s="1225">
        <v>19991</v>
      </c>
      <c r="O26" s="1225">
        <v>6304</v>
      </c>
      <c r="P26" s="1225">
        <v>605</v>
      </c>
      <c r="Q26" s="1225">
        <v>61801</v>
      </c>
      <c r="R26" s="1225">
        <v>17759</v>
      </c>
      <c r="S26" s="1225">
        <v>15183</v>
      </c>
      <c r="T26" s="1225">
        <v>1089</v>
      </c>
      <c r="U26" s="1225">
        <v>2830</v>
      </c>
      <c r="V26" s="1225">
        <v>1020</v>
      </c>
      <c r="W26" s="1225">
        <v>30772</v>
      </c>
      <c r="X26" s="1225">
        <v>8240</v>
      </c>
      <c r="Y26" s="1225">
        <v>23465</v>
      </c>
      <c r="Z26" s="1225">
        <v>3309</v>
      </c>
      <c r="AA26" s="1225">
        <v>11585</v>
      </c>
      <c r="AB26" s="1225">
        <v>4569</v>
      </c>
      <c r="AC26" s="1225">
        <v>12451</v>
      </c>
      <c r="AD26" s="1225">
        <v>195</v>
      </c>
      <c r="AE26" s="1225">
        <v>1233</v>
      </c>
      <c r="AF26" s="1225">
        <v>0</v>
      </c>
      <c r="AG26" s="1225">
        <v>38</v>
      </c>
      <c r="AH26" s="1225">
        <v>3376</v>
      </c>
      <c r="AI26" s="1225">
        <v>125</v>
      </c>
      <c r="AJ26" s="1227">
        <v>0</v>
      </c>
      <c r="AK26" s="1225">
        <v>1317</v>
      </c>
      <c r="AL26" s="1225">
        <v>558</v>
      </c>
      <c r="AM26" s="1225">
        <v>6648</v>
      </c>
      <c r="AN26" s="1225">
        <v>23702</v>
      </c>
      <c r="AO26" s="1225">
        <v>2129</v>
      </c>
      <c r="AP26" s="1225">
        <v>0</v>
      </c>
      <c r="AQ26" s="1227">
        <v>391</v>
      </c>
      <c r="AR26" s="1227">
        <v>0</v>
      </c>
      <c r="AS26" s="1225">
        <v>0</v>
      </c>
      <c r="AT26" s="1225">
        <v>227534</v>
      </c>
      <c r="AU26" s="1225">
        <v>5299</v>
      </c>
      <c r="AV26" s="1226">
        <v>5277</v>
      </c>
      <c r="AW26" s="586">
        <f t="shared" si="1"/>
        <v>689036</v>
      </c>
    </row>
    <row r="27" spans="1:49" ht="13.5">
      <c r="A27" s="93"/>
      <c r="B27" s="863"/>
      <c r="C27" s="782" t="s">
        <v>325</v>
      </c>
      <c r="D27" s="866"/>
      <c r="E27" s="867"/>
      <c r="F27" s="1242">
        <v>0</v>
      </c>
      <c r="G27" s="1243">
        <v>0</v>
      </c>
      <c r="H27" s="1243">
        <v>0</v>
      </c>
      <c r="I27" s="1243">
        <v>0</v>
      </c>
      <c r="J27" s="1243">
        <v>0</v>
      </c>
      <c r="K27" s="1243">
        <v>0</v>
      </c>
      <c r="L27" s="1243">
        <v>0</v>
      </c>
      <c r="M27" s="1243">
        <v>0</v>
      </c>
      <c r="N27" s="1243">
        <v>0</v>
      </c>
      <c r="O27" s="1243">
        <v>0</v>
      </c>
      <c r="P27" s="1243">
        <v>0</v>
      </c>
      <c r="Q27" s="1243">
        <v>0</v>
      </c>
      <c r="R27" s="1243">
        <v>0</v>
      </c>
      <c r="S27" s="1243">
        <v>0</v>
      </c>
      <c r="T27" s="1243">
        <v>0</v>
      </c>
      <c r="U27" s="1243">
        <v>0</v>
      </c>
      <c r="V27" s="1234">
        <v>1754</v>
      </c>
      <c r="W27" s="1243">
        <v>0</v>
      </c>
      <c r="X27" s="1243">
        <v>0</v>
      </c>
      <c r="Y27" s="1243">
        <v>0</v>
      </c>
      <c r="Z27" s="1243">
        <v>0</v>
      </c>
      <c r="AA27" s="1243">
        <v>0</v>
      </c>
      <c r="AB27" s="1243">
        <v>0</v>
      </c>
      <c r="AC27" s="1243">
        <v>0</v>
      </c>
      <c r="AD27" s="1243">
        <v>0</v>
      </c>
      <c r="AE27" s="1243">
        <v>0</v>
      </c>
      <c r="AF27" s="1243">
        <v>74</v>
      </c>
      <c r="AG27" s="1243">
        <v>0</v>
      </c>
      <c r="AH27" s="1244">
        <v>0</v>
      </c>
      <c r="AI27" s="1243">
        <v>0</v>
      </c>
      <c r="AJ27" s="1244">
        <v>0</v>
      </c>
      <c r="AK27" s="1243">
        <v>0</v>
      </c>
      <c r="AL27" s="1243">
        <v>0</v>
      </c>
      <c r="AM27" s="1243">
        <v>0</v>
      </c>
      <c r="AN27" s="1243">
        <v>0</v>
      </c>
      <c r="AO27" s="1243">
        <v>0</v>
      </c>
      <c r="AP27" s="1243">
        <v>10</v>
      </c>
      <c r="AQ27" s="1243">
        <v>0</v>
      </c>
      <c r="AR27" s="1243">
        <v>0</v>
      </c>
      <c r="AS27" s="1243">
        <v>0</v>
      </c>
      <c r="AT27" s="1243">
        <v>4393</v>
      </c>
      <c r="AU27" s="1243">
        <v>0</v>
      </c>
      <c r="AV27" s="1245">
        <v>12627</v>
      </c>
      <c r="AW27" s="754">
        <f t="shared" si="1"/>
        <v>18858</v>
      </c>
    </row>
    <row r="28" spans="1:49" ht="13.5">
      <c r="A28" s="93"/>
      <c r="B28" s="95" t="s">
        <v>326</v>
      </c>
      <c r="C28" s="92"/>
      <c r="D28" s="92"/>
      <c r="E28" s="108"/>
      <c r="F28" s="1221">
        <v>575741</v>
      </c>
      <c r="G28" s="1222">
        <v>435785</v>
      </c>
      <c r="H28" s="1222">
        <v>133925</v>
      </c>
      <c r="I28" s="1222">
        <v>218142</v>
      </c>
      <c r="J28" s="1222">
        <v>57012</v>
      </c>
      <c r="K28" s="1222">
        <v>118339</v>
      </c>
      <c r="L28" s="1222">
        <v>207153</v>
      </c>
      <c r="M28" s="1222">
        <v>139839</v>
      </c>
      <c r="N28" s="1222">
        <v>153226</v>
      </c>
      <c r="O28" s="1222">
        <v>76370</v>
      </c>
      <c r="P28" s="1222">
        <v>75432</v>
      </c>
      <c r="Q28" s="1222">
        <v>105564</v>
      </c>
      <c r="R28" s="1222">
        <v>486383</v>
      </c>
      <c r="S28" s="1222">
        <v>332411</v>
      </c>
      <c r="T28" s="1222">
        <v>124062</v>
      </c>
      <c r="U28" s="1222">
        <v>43936</v>
      </c>
      <c r="V28" s="1222">
        <v>47273</v>
      </c>
      <c r="W28" s="1222">
        <v>24424</v>
      </c>
      <c r="X28" s="1222">
        <v>46992</v>
      </c>
      <c r="Y28" s="1222">
        <v>265645</v>
      </c>
      <c r="Z28" s="1222">
        <v>78614</v>
      </c>
      <c r="AA28" s="1222">
        <v>24943</v>
      </c>
      <c r="AB28" s="1222">
        <v>104541</v>
      </c>
      <c r="AC28" s="1222">
        <v>87756</v>
      </c>
      <c r="AD28" s="1222">
        <v>127231</v>
      </c>
      <c r="AE28" s="1222">
        <v>95342</v>
      </c>
      <c r="AF28" s="1222">
        <v>172351</v>
      </c>
      <c r="AG28" s="1222">
        <v>34936</v>
      </c>
      <c r="AH28" s="1222">
        <v>105445</v>
      </c>
      <c r="AI28" s="1222">
        <v>77668</v>
      </c>
      <c r="AJ28" s="1222">
        <v>20568</v>
      </c>
      <c r="AK28" s="1222">
        <v>93575</v>
      </c>
      <c r="AL28" s="1222">
        <v>45349</v>
      </c>
      <c r="AM28" s="1222">
        <v>48549</v>
      </c>
      <c r="AN28" s="1222">
        <v>30309</v>
      </c>
      <c r="AO28" s="1222">
        <v>14706</v>
      </c>
      <c r="AP28" s="1222">
        <v>2208</v>
      </c>
      <c r="AQ28" s="1222">
        <v>12035</v>
      </c>
      <c r="AR28" s="1222">
        <v>114037</v>
      </c>
      <c r="AS28" s="1222">
        <v>10256</v>
      </c>
      <c r="AT28" s="1222">
        <v>3833</v>
      </c>
      <c r="AU28" s="1222">
        <v>83719</v>
      </c>
      <c r="AV28" s="1223">
        <v>77588</v>
      </c>
      <c r="AW28" s="897">
        <f t="shared" si="1"/>
        <v>5133213</v>
      </c>
    </row>
    <row r="29" spans="1:49" ht="13.5">
      <c r="A29" s="93"/>
      <c r="B29" s="96"/>
      <c r="C29" s="781" t="s">
        <v>327</v>
      </c>
      <c r="D29" s="857"/>
      <c r="E29" s="858"/>
      <c r="F29" s="1224">
        <v>565667</v>
      </c>
      <c r="G29" s="1225">
        <v>393896</v>
      </c>
      <c r="H29" s="1225">
        <v>119919</v>
      </c>
      <c r="I29" s="1225">
        <v>218142</v>
      </c>
      <c r="J29" s="1225">
        <v>56961</v>
      </c>
      <c r="K29" s="1225">
        <v>106071</v>
      </c>
      <c r="L29" s="1225">
        <v>163185</v>
      </c>
      <c r="M29" s="1225">
        <v>137754</v>
      </c>
      <c r="N29" s="1225">
        <v>146415</v>
      </c>
      <c r="O29" s="1225">
        <v>75120</v>
      </c>
      <c r="P29" s="1225">
        <v>71864</v>
      </c>
      <c r="Q29" s="1225">
        <v>105564</v>
      </c>
      <c r="R29" s="1225">
        <v>484500</v>
      </c>
      <c r="S29" s="1225">
        <v>320642</v>
      </c>
      <c r="T29" s="1225">
        <v>118414</v>
      </c>
      <c r="U29" s="1225">
        <v>31983</v>
      </c>
      <c r="V29" s="1225">
        <v>5382</v>
      </c>
      <c r="W29" s="1225">
        <v>23856</v>
      </c>
      <c r="X29" s="1225">
        <v>39927</v>
      </c>
      <c r="Y29" s="1225">
        <v>231618</v>
      </c>
      <c r="Z29" s="1225">
        <v>76629</v>
      </c>
      <c r="AA29" s="1225">
        <v>22862</v>
      </c>
      <c r="AB29" s="1225">
        <v>104541</v>
      </c>
      <c r="AC29" s="1225">
        <v>87756</v>
      </c>
      <c r="AD29" s="1225">
        <v>109804</v>
      </c>
      <c r="AE29" s="1225">
        <v>92381</v>
      </c>
      <c r="AF29" s="1225">
        <v>170682</v>
      </c>
      <c r="AG29" s="1225">
        <v>34179</v>
      </c>
      <c r="AH29" s="1225">
        <v>105379</v>
      </c>
      <c r="AI29" s="1225">
        <v>75882</v>
      </c>
      <c r="AJ29" s="1225">
        <v>17588</v>
      </c>
      <c r="AK29" s="1225">
        <v>86576</v>
      </c>
      <c r="AL29" s="1225">
        <v>45342</v>
      </c>
      <c r="AM29" s="1225">
        <v>48544</v>
      </c>
      <c r="AN29" s="1225">
        <v>30309</v>
      </c>
      <c r="AO29" s="1225">
        <v>14280</v>
      </c>
      <c r="AP29" s="1225">
        <v>1342</v>
      </c>
      <c r="AQ29" s="1225">
        <v>11848</v>
      </c>
      <c r="AR29" s="1225">
        <v>114037</v>
      </c>
      <c r="AS29" s="1225">
        <v>8369</v>
      </c>
      <c r="AT29" s="1225">
        <v>2773</v>
      </c>
      <c r="AU29" s="1225">
        <v>83717</v>
      </c>
      <c r="AV29" s="1226">
        <v>71463</v>
      </c>
      <c r="AW29" s="590">
        <f t="shared" si="1"/>
        <v>4833163</v>
      </c>
    </row>
    <row r="30" spans="1:49" s="753" customFormat="1" ht="13.5">
      <c r="A30" s="93"/>
      <c r="B30" s="96"/>
      <c r="C30" s="781" t="s">
        <v>328</v>
      </c>
      <c r="D30" s="857"/>
      <c r="E30" s="858"/>
      <c r="F30" s="1246">
        <v>0</v>
      </c>
      <c r="G30" s="1227">
        <v>0</v>
      </c>
      <c r="H30" s="1227">
        <v>0</v>
      </c>
      <c r="I30" s="1227">
        <v>0</v>
      </c>
      <c r="J30" s="1227">
        <v>0</v>
      </c>
      <c r="K30" s="1227">
        <v>0</v>
      </c>
      <c r="L30" s="1227">
        <v>0</v>
      </c>
      <c r="M30" s="1227">
        <v>0</v>
      </c>
      <c r="N30" s="1227">
        <v>0</v>
      </c>
      <c r="O30" s="1227">
        <v>0</v>
      </c>
      <c r="P30" s="1227">
        <v>0</v>
      </c>
      <c r="Q30" s="1227">
        <v>0</v>
      </c>
      <c r="R30" s="1227">
        <v>0</v>
      </c>
      <c r="S30" s="1227">
        <v>0</v>
      </c>
      <c r="T30" s="1227">
        <v>0</v>
      </c>
      <c r="U30" s="1227">
        <v>0</v>
      </c>
      <c r="V30" s="1227">
        <v>0</v>
      </c>
      <c r="W30" s="1227">
        <v>0</v>
      </c>
      <c r="X30" s="1227">
        <v>0</v>
      </c>
      <c r="Y30" s="1227">
        <v>0</v>
      </c>
      <c r="Z30" s="1227">
        <v>0</v>
      </c>
      <c r="AA30" s="1227">
        <v>0</v>
      </c>
      <c r="AB30" s="1227">
        <v>0</v>
      </c>
      <c r="AC30" s="1227">
        <v>0</v>
      </c>
      <c r="AD30" s="1227">
        <v>0</v>
      </c>
      <c r="AE30" s="1227">
        <v>0</v>
      </c>
      <c r="AF30" s="1227">
        <v>0</v>
      </c>
      <c r="AG30" s="1227">
        <v>0</v>
      </c>
      <c r="AH30" s="1227">
        <v>0</v>
      </c>
      <c r="AI30" s="1227">
        <v>0</v>
      </c>
      <c r="AJ30" s="1227">
        <v>0</v>
      </c>
      <c r="AK30" s="1227">
        <v>0</v>
      </c>
      <c r="AL30" s="1227">
        <v>0</v>
      </c>
      <c r="AM30" s="1227">
        <v>0</v>
      </c>
      <c r="AN30" s="1227">
        <v>0</v>
      </c>
      <c r="AO30" s="1227">
        <v>0</v>
      </c>
      <c r="AP30" s="1227">
        <v>0</v>
      </c>
      <c r="AQ30" s="1227">
        <v>0</v>
      </c>
      <c r="AR30" s="1227">
        <v>0</v>
      </c>
      <c r="AS30" s="1227">
        <v>0</v>
      </c>
      <c r="AT30" s="1227">
        <v>0</v>
      </c>
      <c r="AU30" s="1227">
        <v>0</v>
      </c>
      <c r="AV30" s="1227">
        <v>0</v>
      </c>
      <c r="AW30" s="586">
        <f t="shared" si="1"/>
        <v>0</v>
      </c>
    </row>
    <row r="31" spans="1:49" ht="13.5" customHeight="1">
      <c r="A31" s="93"/>
      <c r="B31" s="96"/>
      <c r="C31" s="781" t="s">
        <v>320</v>
      </c>
      <c r="D31" s="857"/>
      <c r="E31" s="858"/>
      <c r="F31" s="1233">
        <v>0</v>
      </c>
      <c r="G31" s="1225">
        <v>32455</v>
      </c>
      <c r="H31" s="1227">
        <v>0</v>
      </c>
      <c r="I31" s="1227">
        <v>0</v>
      </c>
      <c r="J31" s="1227">
        <v>0</v>
      </c>
      <c r="K31" s="1227">
        <v>0</v>
      </c>
      <c r="L31" s="1227">
        <v>0</v>
      </c>
      <c r="M31" s="1227">
        <v>0</v>
      </c>
      <c r="N31" s="1227">
        <v>0</v>
      </c>
      <c r="O31" s="1225">
        <v>767</v>
      </c>
      <c r="P31" s="1227">
        <v>0</v>
      </c>
      <c r="Q31" s="1227">
        <v>0</v>
      </c>
      <c r="R31" s="1227">
        <v>0</v>
      </c>
      <c r="S31" s="1227">
        <v>0</v>
      </c>
      <c r="T31" s="1227">
        <v>0</v>
      </c>
      <c r="U31" s="1227">
        <v>0</v>
      </c>
      <c r="V31" s="1225">
        <v>40417</v>
      </c>
      <c r="W31" s="1227">
        <v>0</v>
      </c>
      <c r="X31" s="1227">
        <v>0</v>
      </c>
      <c r="Y31" s="1227">
        <v>0</v>
      </c>
      <c r="Z31" s="1227">
        <v>0</v>
      </c>
      <c r="AA31" s="1227">
        <v>0</v>
      </c>
      <c r="AB31" s="1227">
        <v>0</v>
      </c>
      <c r="AC31" s="1227">
        <v>0</v>
      </c>
      <c r="AD31" s="1227">
        <v>0</v>
      </c>
      <c r="AE31" s="1227">
        <v>0</v>
      </c>
      <c r="AF31" s="1227">
        <v>0</v>
      </c>
      <c r="AG31" s="1227">
        <v>0</v>
      </c>
      <c r="AH31" s="1227">
        <v>0</v>
      </c>
      <c r="AI31" s="1227">
        <v>0</v>
      </c>
      <c r="AJ31" s="1227">
        <v>0</v>
      </c>
      <c r="AK31" s="1227">
        <v>0</v>
      </c>
      <c r="AL31" s="1227">
        <v>0</v>
      </c>
      <c r="AM31" s="1227">
        <v>0</v>
      </c>
      <c r="AN31" s="1227">
        <v>0</v>
      </c>
      <c r="AO31" s="1227">
        <v>0</v>
      </c>
      <c r="AP31" s="1227">
        <v>0</v>
      </c>
      <c r="AQ31" s="1227">
        <v>0</v>
      </c>
      <c r="AR31" s="1227">
        <v>0</v>
      </c>
      <c r="AS31" s="1227">
        <v>0</v>
      </c>
      <c r="AT31" s="1225">
        <v>820</v>
      </c>
      <c r="AU31" s="1227">
        <v>0</v>
      </c>
      <c r="AV31" s="1228">
        <v>0</v>
      </c>
      <c r="AW31" s="586">
        <f t="shared" si="1"/>
        <v>74459</v>
      </c>
    </row>
    <row r="32" spans="1:49" ht="13.5" customHeight="1">
      <c r="A32" s="93"/>
      <c r="B32" s="96"/>
      <c r="C32" s="781" t="s">
        <v>329</v>
      </c>
      <c r="D32" s="857"/>
      <c r="E32" s="858"/>
      <c r="F32" s="1247">
        <v>0</v>
      </c>
      <c r="G32" s="1243">
        <v>0</v>
      </c>
      <c r="H32" s="1234">
        <v>13800</v>
      </c>
      <c r="I32" s="1243">
        <v>0</v>
      </c>
      <c r="J32" s="1243">
        <v>0</v>
      </c>
      <c r="K32" s="1243">
        <v>0</v>
      </c>
      <c r="L32" s="1243">
        <v>0</v>
      </c>
      <c r="M32" s="1243">
        <v>0</v>
      </c>
      <c r="N32" s="1243">
        <v>0</v>
      </c>
      <c r="O32" s="1243">
        <v>0</v>
      </c>
      <c r="P32" s="1243">
        <v>0</v>
      </c>
      <c r="Q32" s="1243">
        <v>0</v>
      </c>
      <c r="R32" s="1243">
        <v>0</v>
      </c>
      <c r="S32" s="1243">
        <v>0</v>
      </c>
      <c r="T32" s="1243">
        <v>0</v>
      </c>
      <c r="U32" s="1243">
        <v>0</v>
      </c>
      <c r="V32" s="1243">
        <v>0</v>
      </c>
      <c r="W32" s="1243">
        <v>0</v>
      </c>
      <c r="X32" s="1243">
        <v>0</v>
      </c>
      <c r="Y32" s="1243">
        <v>0</v>
      </c>
      <c r="Z32" s="1243">
        <v>0</v>
      </c>
      <c r="AA32" s="1243">
        <v>0</v>
      </c>
      <c r="AB32" s="1243">
        <v>0</v>
      </c>
      <c r="AC32" s="1243">
        <v>0</v>
      </c>
      <c r="AD32" s="1243">
        <v>0</v>
      </c>
      <c r="AE32" s="1243">
        <v>0</v>
      </c>
      <c r="AF32" s="1243">
        <v>0</v>
      </c>
      <c r="AG32" s="1243">
        <v>0</v>
      </c>
      <c r="AH32" s="1243">
        <v>0</v>
      </c>
      <c r="AI32" s="1243">
        <v>0</v>
      </c>
      <c r="AJ32" s="1243">
        <v>0</v>
      </c>
      <c r="AK32" s="1243">
        <v>0</v>
      </c>
      <c r="AL32" s="1243">
        <v>0</v>
      </c>
      <c r="AM32" s="1243">
        <v>0</v>
      </c>
      <c r="AN32" s="1243">
        <v>0</v>
      </c>
      <c r="AO32" s="1243">
        <v>0</v>
      </c>
      <c r="AP32" s="1243">
        <v>0</v>
      </c>
      <c r="AQ32" s="1243">
        <v>0</v>
      </c>
      <c r="AR32" s="1243">
        <v>0</v>
      </c>
      <c r="AS32" s="1243">
        <v>0</v>
      </c>
      <c r="AT32" s="1243">
        <v>0</v>
      </c>
      <c r="AU32" s="1243">
        <v>0</v>
      </c>
      <c r="AV32" s="1243">
        <v>0</v>
      </c>
      <c r="AW32" s="586">
        <f t="shared" si="1"/>
        <v>13800</v>
      </c>
    </row>
    <row r="33" spans="1:49" ht="13.5" customHeight="1" thickBot="1">
      <c r="A33" s="97"/>
      <c r="B33" s="98"/>
      <c r="C33" s="210" t="s">
        <v>330</v>
      </c>
      <c r="D33" s="211"/>
      <c r="E33" s="212"/>
      <c r="F33" s="1235">
        <v>10074</v>
      </c>
      <c r="G33" s="1236">
        <v>9434</v>
      </c>
      <c r="H33" s="1236">
        <v>206</v>
      </c>
      <c r="I33" s="1236">
        <v>0</v>
      </c>
      <c r="J33" s="1236">
        <v>51</v>
      </c>
      <c r="K33" s="1236">
        <v>12268</v>
      </c>
      <c r="L33" s="1236">
        <v>43968</v>
      </c>
      <c r="M33" s="1236">
        <v>2085</v>
      </c>
      <c r="N33" s="1236">
        <v>6811</v>
      </c>
      <c r="O33" s="1236">
        <v>483</v>
      </c>
      <c r="P33" s="1236">
        <v>3568</v>
      </c>
      <c r="Q33" s="1236">
        <v>0</v>
      </c>
      <c r="R33" s="1236">
        <v>1883</v>
      </c>
      <c r="S33" s="1236">
        <v>11769</v>
      </c>
      <c r="T33" s="1236">
        <v>5648</v>
      </c>
      <c r="U33" s="1236">
        <v>11953</v>
      </c>
      <c r="V33" s="1236">
        <v>1474</v>
      </c>
      <c r="W33" s="1236">
        <v>568</v>
      </c>
      <c r="X33" s="1236">
        <v>7065</v>
      </c>
      <c r="Y33" s="1236">
        <v>34027</v>
      </c>
      <c r="Z33" s="1236">
        <v>1985</v>
      </c>
      <c r="AA33" s="1236">
        <v>2081</v>
      </c>
      <c r="AB33" s="1236">
        <v>0</v>
      </c>
      <c r="AC33" s="1236">
        <v>0</v>
      </c>
      <c r="AD33" s="1236">
        <v>17427</v>
      </c>
      <c r="AE33" s="1248">
        <v>2961</v>
      </c>
      <c r="AF33" s="1236">
        <v>1669</v>
      </c>
      <c r="AG33" s="1236">
        <v>757</v>
      </c>
      <c r="AH33" s="1236">
        <v>66</v>
      </c>
      <c r="AI33" s="1236">
        <v>1786</v>
      </c>
      <c r="AJ33" s="1236">
        <v>2980</v>
      </c>
      <c r="AK33" s="1236">
        <v>6999</v>
      </c>
      <c r="AL33" s="1236">
        <v>7</v>
      </c>
      <c r="AM33" s="1248">
        <v>5</v>
      </c>
      <c r="AN33" s="1248">
        <v>0</v>
      </c>
      <c r="AO33" s="1236">
        <v>426</v>
      </c>
      <c r="AP33" s="1236">
        <v>866</v>
      </c>
      <c r="AQ33" s="1236">
        <v>187</v>
      </c>
      <c r="AR33" s="1248">
        <v>0</v>
      </c>
      <c r="AS33" s="1236">
        <v>1887</v>
      </c>
      <c r="AT33" s="1248">
        <v>240</v>
      </c>
      <c r="AU33" s="1236">
        <v>2</v>
      </c>
      <c r="AV33" s="1237">
        <v>6125</v>
      </c>
      <c r="AW33" s="589">
        <f t="shared" si="1"/>
        <v>211791</v>
      </c>
    </row>
    <row r="34" spans="1:49" s="747" customFormat="1" ht="17.25" customHeight="1">
      <c r="A34" s="870" t="s">
        <v>331</v>
      </c>
      <c r="B34" s="871"/>
      <c r="C34" s="871"/>
      <c r="D34" s="872"/>
      <c r="E34" s="1542" t="s">
        <v>718</v>
      </c>
      <c r="F34" s="1220">
        <v>608692</v>
      </c>
      <c r="G34" s="879">
        <v>0</v>
      </c>
      <c r="H34" s="879">
        <v>147209</v>
      </c>
      <c r="I34" s="879">
        <v>324413</v>
      </c>
      <c r="J34" s="879">
        <v>16810</v>
      </c>
      <c r="K34" s="879">
        <v>24595</v>
      </c>
      <c r="L34" s="879">
        <v>12950</v>
      </c>
      <c r="M34" s="879">
        <v>0</v>
      </c>
      <c r="N34" s="879">
        <v>4390</v>
      </c>
      <c r="O34" s="879">
        <v>0</v>
      </c>
      <c r="P34" s="879">
        <v>0</v>
      </c>
      <c r="Q34" s="879">
        <v>0</v>
      </c>
      <c r="R34" s="879">
        <v>0</v>
      </c>
      <c r="S34" s="879">
        <v>86139</v>
      </c>
      <c r="T34" s="879">
        <v>78272</v>
      </c>
      <c r="U34" s="879">
        <v>157304</v>
      </c>
      <c r="V34" s="879">
        <v>49034</v>
      </c>
      <c r="W34" s="879">
        <v>0</v>
      </c>
      <c r="X34" s="879">
        <v>123117</v>
      </c>
      <c r="Y34" s="879">
        <v>90540</v>
      </c>
      <c r="Z34" s="879">
        <v>37963</v>
      </c>
      <c r="AA34" s="879">
        <v>81972</v>
      </c>
      <c r="AB34" s="879">
        <v>0</v>
      </c>
      <c r="AC34" s="878">
        <v>0</v>
      </c>
      <c r="AD34" s="878">
        <v>17240</v>
      </c>
      <c r="AE34" s="879">
        <v>99890</v>
      </c>
      <c r="AF34" s="879">
        <v>0</v>
      </c>
      <c r="AG34" s="879">
        <v>154957</v>
      </c>
      <c r="AH34" s="879">
        <v>86012</v>
      </c>
      <c r="AI34" s="879">
        <v>0</v>
      </c>
      <c r="AJ34" s="878">
        <v>0</v>
      </c>
      <c r="AK34" s="879">
        <v>81034</v>
      </c>
      <c r="AL34" s="879">
        <v>63689</v>
      </c>
      <c r="AM34" s="879">
        <v>39356</v>
      </c>
      <c r="AN34" s="878">
        <v>33864</v>
      </c>
      <c r="AO34" s="879">
        <v>75771</v>
      </c>
      <c r="AP34" s="879">
        <v>4520</v>
      </c>
      <c r="AQ34" s="879">
        <v>74106</v>
      </c>
      <c r="AR34" s="879">
        <v>3195</v>
      </c>
      <c r="AS34" s="879">
        <v>0</v>
      </c>
      <c r="AT34" s="879">
        <v>0</v>
      </c>
      <c r="AU34" s="879">
        <v>50854</v>
      </c>
      <c r="AV34" s="880">
        <v>275</v>
      </c>
      <c r="AW34" s="584">
        <f t="shared" si="0"/>
        <v>2628163</v>
      </c>
    </row>
    <row r="35" spans="1:49" ht="17.25" customHeight="1" thickBot="1">
      <c r="A35" s="215" t="s">
        <v>640</v>
      </c>
      <c r="B35" s="99"/>
      <c r="C35" s="99"/>
      <c r="D35" s="874"/>
      <c r="E35" s="1543"/>
      <c r="F35" s="1249">
        <v>0</v>
      </c>
      <c r="G35" s="1250">
        <v>119889</v>
      </c>
      <c r="H35" s="1250">
        <v>0</v>
      </c>
      <c r="I35" s="1250">
        <v>0</v>
      </c>
      <c r="J35" s="1250">
        <v>0</v>
      </c>
      <c r="K35" s="1250">
        <v>0</v>
      </c>
      <c r="L35" s="1250">
        <v>0</v>
      </c>
      <c r="M35" s="1250">
        <v>22174</v>
      </c>
      <c r="N35" s="1250">
        <v>0</v>
      </c>
      <c r="O35" s="1250">
        <v>44803</v>
      </c>
      <c r="P35" s="1251">
        <v>17768</v>
      </c>
      <c r="Q35" s="1251">
        <v>3010</v>
      </c>
      <c r="R35" s="1250">
        <v>502683</v>
      </c>
      <c r="S35" s="1250">
        <v>0</v>
      </c>
      <c r="T35" s="1250">
        <v>0</v>
      </c>
      <c r="U35" s="1250">
        <v>0</v>
      </c>
      <c r="V35" s="1250">
        <v>0</v>
      </c>
      <c r="W35" s="1250">
        <v>216</v>
      </c>
      <c r="X35" s="1250">
        <v>0</v>
      </c>
      <c r="Y35" s="1250">
        <v>0</v>
      </c>
      <c r="Z35" s="1250">
        <v>0</v>
      </c>
      <c r="AA35" s="1251">
        <v>0</v>
      </c>
      <c r="AB35" s="1251">
        <v>8495</v>
      </c>
      <c r="AC35" s="1250">
        <v>93578</v>
      </c>
      <c r="AD35" s="1250">
        <v>0</v>
      </c>
      <c r="AE35" s="1250">
        <v>0</v>
      </c>
      <c r="AF35" s="1250">
        <v>1615</v>
      </c>
      <c r="AG35" s="1250">
        <v>0</v>
      </c>
      <c r="AH35" s="1250">
        <v>0</v>
      </c>
      <c r="AI35" s="1250">
        <v>7552</v>
      </c>
      <c r="AJ35" s="1250">
        <v>68048</v>
      </c>
      <c r="AK35" s="1250">
        <v>0</v>
      </c>
      <c r="AL35" s="1250">
        <v>0</v>
      </c>
      <c r="AM35" s="1250">
        <v>0</v>
      </c>
      <c r="AN35" s="1250">
        <v>0</v>
      </c>
      <c r="AO35" s="1251">
        <v>0</v>
      </c>
      <c r="AP35" s="1251">
        <v>0</v>
      </c>
      <c r="AQ35" s="1251">
        <v>0</v>
      </c>
      <c r="AR35" s="1251">
        <v>0</v>
      </c>
      <c r="AS35" s="1250">
        <v>15410</v>
      </c>
      <c r="AT35" s="1251">
        <v>529999</v>
      </c>
      <c r="AU35" s="1251">
        <v>0</v>
      </c>
      <c r="AV35" s="1252">
        <v>0</v>
      </c>
      <c r="AW35" s="591">
        <f t="shared" si="0"/>
        <v>1435240</v>
      </c>
    </row>
    <row r="36" spans="1:49" ht="17.25" customHeight="1">
      <c r="A36" s="93" t="s">
        <v>332</v>
      </c>
      <c r="B36" s="213"/>
      <c r="C36" s="213"/>
      <c r="D36" s="213"/>
      <c r="E36" s="214"/>
      <c r="F36" s="1234">
        <v>97093</v>
      </c>
      <c r="G36" s="1253">
        <v>0</v>
      </c>
      <c r="H36" s="1253">
        <v>0</v>
      </c>
      <c r="I36" s="1253">
        <v>0</v>
      </c>
      <c r="J36" s="1253">
        <v>0</v>
      </c>
      <c r="K36" s="1253">
        <v>0</v>
      </c>
      <c r="L36" s="1253">
        <v>0</v>
      </c>
      <c r="M36" s="1253">
        <v>0</v>
      </c>
      <c r="N36" s="1253">
        <v>0</v>
      </c>
      <c r="O36" s="1253">
        <v>0</v>
      </c>
      <c r="P36" s="1253">
        <v>0</v>
      </c>
      <c r="Q36" s="1253">
        <v>199709</v>
      </c>
      <c r="R36" s="1253">
        <v>0</v>
      </c>
      <c r="S36" s="1253">
        <v>0</v>
      </c>
      <c r="T36" s="1253">
        <v>0</v>
      </c>
      <c r="U36" s="1253">
        <v>0</v>
      </c>
      <c r="V36" s="1253">
        <v>0</v>
      </c>
      <c r="W36" s="1253">
        <v>0</v>
      </c>
      <c r="X36" s="1253">
        <v>4309</v>
      </c>
      <c r="Y36" s="1253">
        <v>0</v>
      </c>
      <c r="Z36" s="1253">
        <v>0</v>
      </c>
      <c r="AA36" s="1253">
        <v>0</v>
      </c>
      <c r="AB36" s="1253">
        <v>0</v>
      </c>
      <c r="AC36" s="1253">
        <v>0</v>
      </c>
      <c r="AD36" s="1253">
        <v>0</v>
      </c>
      <c r="AE36" s="1253">
        <v>0</v>
      </c>
      <c r="AF36" s="1253">
        <v>0</v>
      </c>
      <c r="AG36" s="1253">
        <v>0</v>
      </c>
      <c r="AH36" s="1253">
        <v>0</v>
      </c>
      <c r="AI36" s="1234">
        <v>5</v>
      </c>
      <c r="AJ36" s="1253">
        <v>0</v>
      </c>
      <c r="AK36" s="1253">
        <v>0</v>
      </c>
      <c r="AL36" s="1253">
        <v>0</v>
      </c>
      <c r="AM36" s="1253">
        <v>0</v>
      </c>
      <c r="AN36" s="1253">
        <v>0</v>
      </c>
      <c r="AO36" s="1253">
        <v>0</v>
      </c>
      <c r="AP36" s="1253">
        <v>0</v>
      </c>
      <c r="AQ36" s="1253">
        <v>0</v>
      </c>
      <c r="AR36" s="1253">
        <v>0</v>
      </c>
      <c r="AS36" s="1253">
        <v>0</v>
      </c>
      <c r="AT36" s="1253">
        <v>0</v>
      </c>
      <c r="AU36" s="1253">
        <v>0</v>
      </c>
      <c r="AV36" s="1253">
        <v>0</v>
      </c>
      <c r="AW36" s="585">
        <f aca="true" t="shared" si="2" ref="AW36:AW42">SUM(F36:AV36)</f>
        <v>301116</v>
      </c>
    </row>
    <row r="37" spans="1:49" s="753" customFormat="1" ht="17.25" customHeight="1">
      <c r="A37" s="93"/>
      <c r="B37" s="781" t="s">
        <v>333</v>
      </c>
      <c r="C37" s="857"/>
      <c r="D37" s="857"/>
      <c r="E37" s="858"/>
      <c r="F37" s="1227">
        <v>66903</v>
      </c>
      <c r="G37" s="1227">
        <v>0</v>
      </c>
      <c r="H37" s="1227">
        <v>0</v>
      </c>
      <c r="I37" s="1227">
        <v>0</v>
      </c>
      <c r="J37" s="1227">
        <v>0</v>
      </c>
      <c r="K37" s="1227">
        <v>0</v>
      </c>
      <c r="L37" s="1227">
        <v>0</v>
      </c>
      <c r="M37" s="1227">
        <v>0</v>
      </c>
      <c r="N37" s="1227">
        <v>0</v>
      </c>
      <c r="O37" s="1227">
        <v>0</v>
      </c>
      <c r="P37" s="1227">
        <v>0</v>
      </c>
      <c r="Q37" s="1227">
        <v>0</v>
      </c>
      <c r="R37" s="1227">
        <v>0</v>
      </c>
      <c r="S37" s="1227">
        <v>0</v>
      </c>
      <c r="T37" s="1227">
        <v>0</v>
      </c>
      <c r="U37" s="1227">
        <v>0</v>
      </c>
      <c r="V37" s="1227">
        <v>0</v>
      </c>
      <c r="W37" s="1227">
        <v>0</v>
      </c>
      <c r="X37" s="1227">
        <v>0</v>
      </c>
      <c r="Y37" s="1227">
        <v>0</v>
      </c>
      <c r="Z37" s="1227">
        <v>0</v>
      </c>
      <c r="AA37" s="1227">
        <v>0</v>
      </c>
      <c r="AB37" s="1227">
        <v>0</v>
      </c>
      <c r="AC37" s="1227">
        <v>0</v>
      </c>
      <c r="AD37" s="1227">
        <v>0</v>
      </c>
      <c r="AE37" s="1227">
        <v>0</v>
      </c>
      <c r="AF37" s="1227">
        <v>0</v>
      </c>
      <c r="AG37" s="1227">
        <v>0</v>
      </c>
      <c r="AH37" s="1227">
        <v>0</v>
      </c>
      <c r="AI37" s="1227">
        <v>0</v>
      </c>
      <c r="AJ37" s="1227">
        <v>0</v>
      </c>
      <c r="AK37" s="1227">
        <v>0</v>
      </c>
      <c r="AL37" s="1227">
        <v>0</v>
      </c>
      <c r="AM37" s="1227">
        <v>0</v>
      </c>
      <c r="AN37" s="1227">
        <v>0</v>
      </c>
      <c r="AO37" s="1227">
        <v>0</v>
      </c>
      <c r="AP37" s="1227">
        <v>0</v>
      </c>
      <c r="AQ37" s="1227">
        <v>0</v>
      </c>
      <c r="AR37" s="1227">
        <v>0</v>
      </c>
      <c r="AS37" s="1227">
        <v>0</v>
      </c>
      <c r="AT37" s="1227">
        <v>0</v>
      </c>
      <c r="AU37" s="1227">
        <v>0</v>
      </c>
      <c r="AV37" s="1227">
        <v>0</v>
      </c>
      <c r="AW37" s="586">
        <f t="shared" si="2"/>
        <v>66903</v>
      </c>
    </row>
    <row r="38" spans="1:49" s="753" customFormat="1" ht="17.25" customHeight="1">
      <c r="A38" s="93"/>
      <c r="B38" s="781" t="s">
        <v>334</v>
      </c>
      <c r="C38" s="857"/>
      <c r="D38" s="857"/>
      <c r="E38" s="858"/>
      <c r="F38" s="1224">
        <v>1137</v>
      </c>
      <c r="G38" s="1227">
        <v>0</v>
      </c>
      <c r="H38" s="1227">
        <v>0</v>
      </c>
      <c r="I38" s="1227">
        <v>0</v>
      </c>
      <c r="J38" s="1227">
        <v>0</v>
      </c>
      <c r="K38" s="1227">
        <v>0</v>
      </c>
      <c r="L38" s="1227">
        <v>0</v>
      </c>
      <c r="M38" s="1227">
        <v>0</v>
      </c>
      <c r="N38" s="1227">
        <v>0</v>
      </c>
      <c r="O38" s="1227">
        <v>0</v>
      </c>
      <c r="P38" s="1227">
        <v>0</v>
      </c>
      <c r="Q38" s="1227">
        <v>0</v>
      </c>
      <c r="R38" s="1227">
        <v>0</v>
      </c>
      <c r="S38" s="1227">
        <v>0</v>
      </c>
      <c r="T38" s="1227">
        <v>0</v>
      </c>
      <c r="U38" s="1227">
        <v>0</v>
      </c>
      <c r="V38" s="1227">
        <v>0</v>
      </c>
      <c r="W38" s="1227">
        <v>0</v>
      </c>
      <c r="X38" s="1227">
        <v>0</v>
      </c>
      <c r="Y38" s="1227">
        <v>0</v>
      </c>
      <c r="Z38" s="1227">
        <v>0</v>
      </c>
      <c r="AA38" s="1227">
        <v>0</v>
      </c>
      <c r="AB38" s="1227">
        <v>0</v>
      </c>
      <c r="AC38" s="1227">
        <v>0</v>
      </c>
      <c r="AD38" s="1227">
        <v>0</v>
      </c>
      <c r="AE38" s="1227">
        <v>0</v>
      </c>
      <c r="AF38" s="1227">
        <v>0</v>
      </c>
      <c r="AG38" s="1227">
        <v>0</v>
      </c>
      <c r="AH38" s="1227">
        <v>0</v>
      </c>
      <c r="AI38" s="1227">
        <v>0</v>
      </c>
      <c r="AJ38" s="1227">
        <v>0</v>
      </c>
      <c r="AK38" s="1227">
        <v>0</v>
      </c>
      <c r="AL38" s="1227">
        <v>0</v>
      </c>
      <c r="AM38" s="1227">
        <v>0</v>
      </c>
      <c r="AN38" s="1227">
        <v>0</v>
      </c>
      <c r="AO38" s="1227">
        <v>0</v>
      </c>
      <c r="AP38" s="1227">
        <v>0</v>
      </c>
      <c r="AQ38" s="1227">
        <v>0</v>
      </c>
      <c r="AR38" s="1227">
        <v>0</v>
      </c>
      <c r="AS38" s="1227">
        <v>0</v>
      </c>
      <c r="AT38" s="1227">
        <v>0</v>
      </c>
      <c r="AU38" s="1227">
        <v>0</v>
      </c>
      <c r="AV38" s="1227">
        <v>0</v>
      </c>
      <c r="AW38" s="586">
        <f t="shared" si="2"/>
        <v>1137</v>
      </c>
    </row>
    <row r="39" spans="1:49" ht="17.25" customHeight="1">
      <c r="A39" s="875"/>
      <c r="B39" s="782" t="s">
        <v>335</v>
      </c>
      <c r="C39" s="866"/>
      <c r="D39" s="866"/>
      <c r="E39" s="867"/>
      <c r="F39" s="1254">
        <v>29053</v>
      </c>
      <c r="G39" s="1231">
        <v>0</v>
      </c>
      <c r="H39" s="1231">
        <v>0</v>
      </c>
      <c r="I39" s="1231">
        <v>0</v>
      </c>
      <c r="J39" s="1231">
        <v>0</v>
      </c>
      <c r="K39" s="1231">
        <v>0</v>
      </c>
      <c r="L39" s="1231">
        <v>0</v>
      </c>
      <c r="M39" s="1231">
        <v>0</v>
      </c>
      <c r="N39" s="1231">
        <v>0</v>
      </c>
      <c r="O39" s="1231">
        <v>0</v>
      </c>
      <c r="P39" s="1231">
        <v>0</v>
      </c>
      <c r="Q39" s="1231">
        <v>199709</v>
      </c>
      <c r="R39" s="1231">
        <v>0</v>
      </c>
      <c r="S39" s="1231">
        <v>0</v>
      </c>
      <c r="T39" s="1231">
        <v>0</v>
      </c>
      <c r="U39" s="1231">
        <v>0</v>
      </c>
      <c r="V39" s="1231">
        <v>0</v>
      </c>
      <c r="W39" s="1231">
        <v>0</v>
      </c>
      <c r="X39" s="1231">
        <v>4309</v>
      </c>
      <c r="Y39" s="1231">
        <v>0</v>
      </c>
      <c r="Z39" s="1231">
        <v>0</v>
      </c>
      <c r="AA39" s="1231">
        <v>0</v>
      </c>
      <c r="AB39" s="1231">
        <v>0</v>
      </c>
      <c r="AC39" s="1231">
        <v>0</v>
      </c>
      <c r="AD39" s="1231">
        <v>0</v>
      </c>
      <c r="AE39" s="1231">
        <v>0</v>
      </c>
      <c r="AF39" s="1231">
        <v>0</v>
      </c>
      <c r="AG39" s="1231">
        <v>0</v>
      </c>
      <c r="AH39" s="1231">
        <v>0</v>
      </c>
      <c r="AI39" s="1230">
        <v>5</v>
      </c>
      <c r="AJ39" s="1231">
        <v>0</v>
      </c>
      <c r="AK39" s="1231">
        <v>0</v>
      </c>
      <c r="AL39" s="1231">
        <v>0</v>
      </c>
      <c r="AM39" s="1231">
        <v>0</v>
      </c>
      <c r="AN39" s="1231">
        <v>0</v>
      </c>
      <c r="AO39" s="1231">
        <v>0</v>
      </c>
      <c r="AP39" s="1231">
        <v>0</v>
      </c>
      <c r="AQ39" s="1231">
        <v>0</v>
      </c>
      <c r="AR39" s="1231">
        <v>0</v>
      </c>
      <c r="AS39" s="1231">
        <v>0</v>
      </c>
      <c r="AT39" s="1231">
        <v>0</v>
      </c>
      <c r="AU39" s="1231">
        <v>0</v>
      </c>
      <c r="AV39" s="1231">
        <v>0</v>
      </c>
      <c r="AW39" s="587">
        <f t="shared" si="2"/>
        <v>233076</v>
      </c>
    </row>
    <row r="40" spans="1:49" ht="17.25" customHeight="1">
      <c r="A40" s="500" t="s">
        <v>336</v>
      </c>
      <c r="B40" s="92"/>
      <c r="C40" s="92"/>
      <c r="D40" s="92"/>
      <c r="E40" s="108"/>
      <c r="F40" s="1221">
        <v>159625</v>
      </c>
      <c r="G40" s="1255">
        <v>42956</v>
      </c>
      <c r="H40" s="1222">
        <v>9569</v>
      </c>
      <c r="I40" s="1222">
        <v>17033</v>
      </c>
      <c r="J40" s="1222">
        <v>1112</v>
      </c>
      <c r="K40" s="1222">
        <v>769</v>
      </c>
      <c r="L40" s="1222">
        <v>0</v>
      </c>
      <c r="M40" s="1222">
        <v>0</v>
      </c>
      <c r="N40" s="1222">
        <v>32</v>
      </c>
      <c r="O40" s="1222">
        <v>0</v>
      </c>
      <c r="P40" s="1222">
        <v>0</v>
      </c>
      <c r="Q40" s="1222">
        <v>7731</v>
      </c>
      <c r="R40" s="1222">
        <v>5143</v>
      </c>
      <c r="S40" s="1255">
        <v>139633</v>
      </c>
      <c r="T40" s="1222">
        <v>7066</v>
      </c>
      <c r="U40" s="1222">
        <v>249925</v>
      </c>
      <c r="V40" s="1222">
        <v>2462</v>
      </c>
      <c r="W40" s="1222">
        <v>6638</v>
      </c>
      <c r="X40" s="1222">
        <v>158622</v>
      </c>
      <c r="Y40" s="1255">
        <v>0</v>
      </c>
      <c r="Z40" s="1255">
        <v>0</v>
      </c>
      <c r="AA40" s="1222">
        <v>42977</v>
      </c>
      <c r="AB40" s="1222">
        <v>276</v>
      </c>
      <c r="AC40" s="1222">
        <v>1073</v>
      </c>
      <c r="AD40" s="1255">
        <v>460085</v>
      </c>
      <c r="AE40" s="1222">
        <v>51659</v>
      </c>
      <c r="AF40" s="1222">
        <v>2886</v>
      </c>
      <c r="AG40" s="1222">
        <v>2053</v>
      </c>
      <c r="AH40" s="1222">
        <v>4304</v>
      </c>
      <c r="AI40" s="1222">
        <v>5151</v>
      </c>
      <c r="AJ40" s="1255">
        <v>0</v>
      </c>
      <c r="AK40" s="1222">
        <v>0</v>
      </c>
      <c r="AL40" s="1222">
        <v>1397</v>
      </c>
      <c r="AM40" s="1222">
        <v>2032</v>
      </c>
      <c r="AN40" s="1222">
        <v>155</v>
      </c>
      <c r="AO40" s="1222">
        <v>15812</v>
      </c>
      <c r="AP40" s="1255">
        <v>0</v>
      </c>
      <c r="AQ40" s="1255">
        <v>40</v>
      </c>
      <c r="AR40" s="1222">
        <v>545</v>
      </c>
      <c r="AS40" s="1255">
        <v>0</v>
      </c>
      <c r="AT40" s="1222">
        <v>294679</v>
      </c>
      <c r="AU40" s="1222">
        <v>7240</v>
      </c>
      <c r="AV40" s="1223">
        <v>2980</v>
      </c>
      <c r="AW40" s="585">
        <f t="shared" si="2"/>
        <v>1703660</v>
      </c>
    </row>
    <row r="41" spans="1:49" s="753" customFormat="1" ht="17.25" customHeight="1">
      <c r="A41" s="93"/>
      <c r="B41" s="781" t="s">
        <v>337</v>
      </c>
      <c r="C41" s="857"/>
      <c r="D41" s="857"/>
      <c r="E41" s="858"/>
      <c r="F41" s="1227">
        <v>0</v>
      </c>
      <c r="G41" s="1227">
        <v>0</v>
      </c>
      <c r="H41" s="1227">
        <v>0</v>
      </c>
      <c r="I41" s="1227">
        <v>0</v>
      </c>
      <c r="J41" s="1227">
        <v>0</v>
      </c>
      <c r="K41" s="1227">
        <v>0</v>
      </c>
      <c r="L41" s="1227">
        <v>0</v>
      </c>
      <c r="M41" s="1227">
        <v>0</v>
      </c>
      <c r="N41" s="1227">
        <v>0</v>
      </c>
      <c r="O41" s="1227">
        <v>0</v>
      </c>
      <c r="P41" s="1227">
        <v>0</v>
      </c>
      <c r="Q41" s="1227">
        <v>0</v>
      </c>
      <c r="R41" s="1227">
        <v>0</v>
      </c>
      <c r="S41" s="1227">
        <v>0</v>
      </c>
      <c r="T41" s="1227">
        <v>0</v>
      </c>
      <c r="U41" s="1227">
        <v>0</v>
      </c>
      <c r="V41" s="1227">
        <v>0</v>
      </c>
      <c r="W41" s="1227">
        <v>0</v>
      </c>
      <c r="X41" s="1227">
        <v>0</v>
      </c>
      <c r="Y41" s="1227">
        <v>0</v>
      </c>
      <c r="Z41" s="1227">
        <v>0</v>
      </c>
      <c r="AA41" s="1227">
        <v>0</v>
      </c>
      <c r="AB41" s="1227">
        <v>0</v>
      </c>
      <c r="AC41" s="1227">
        <v>0</v>
      </c>
      <c r="AD41" s="1227">
        <v>0</v>
      </c>
      <c r="AE41" s="1227">
        <v>0</v>
      </c>
      <c r="AF41" s="1227">
        <v>0</v>
      </c>
      <c r="AG41" s="1227">
        <v>0</v>
      </c>
      <c r="AH41" s="1227">
        <v>0</v>
      </c>
      <c r="AI41" s="1227">
        <v>0</v>
      </c>
      <c r="AJ41" s="1227">
        <v>0</v>
      </c>
      <c r="AK41" s="1227">
        <v>0</v>
      </c>
      <c r="AL41" s="1227">
        <v>0</v>
      </c>
      <c r="AM41" s="1227">
        <v>0</v>
      </c>
      <c r="AN41" s="1227">
        <v>0</v>
      </c>
      <c r="AO41" s="1227">
        <v>0</v>
      </c>
      <c r="AP41" s="1227">
        <v>0</v>
      </c>
      <c r="AQ41" s="1227">
        <v>0</v>
      </c>
      <c r="AR41" s="1227">
        <v>0</v>
      </c>
      <c r="AS41" s="1227">
        <v>0</v>
      </c>
      <c r="AT41" s="1227">
        <v>0</v>
      </c>
      <c r="AU41" s="1227">
        <v>0</v>
      </c>
      <c r="AV41" s="1227">
        <v>0</v>
      </c>
      <c r="AW41" s="586">
        <f t="shared" si="2"/>
        <v>0</v>
      </c>
    </row>
    <row r="42" spans="1:49" ht="17.25" customHeight="1" thickBot="1">
      <c r="A42" s="97"/>
      <c r="B42" s="210" t="s">
        <v>338</v>
      </c>
      <c r="C42" s="211"/>
      <c r="D42" s="211"/>
      <c r="E42" s="212"/>
      <c r="F42" s="1235">
        <v>159625</v>
      </c>
      <c r="G42" s="1248">
        <v>42956</v>
      </c>
      <c r="H42" s="1236">
        <v>9569</v>
      </c>
      <c r="I42" s="1236">
        <v>17033</v>
      </c>
      <c r="J42" s="1236">
        <v>1112</v>
      </c>
      <c r="K42" s="1236">
        <v>769</v>
      </c>
      <c r="L42" s="1236">
        <v>0</v>
      </c>
      <c r="M42" s="1236">
        <v>0</v>
      </c>
      <c r="N42" s="1236">
        <v>32</v>
      </c>
      <c r="O42" s="1236">
        <v>0</v>
      </c>
      <c r="P42" s="1236">
        <v>0</v>
      </c>
      <c r="Q42" s="1236">
        <v>7731</v>
      </c>
      <c r="R42" s="1236">
        <v>5143</v>
      </c>
      <c r="S42" s="1248">
        <v>139633</v>
      </c>
      <c r="T42" s="1236">
        <v>7066</v>
      </c>
      <c r="U42" s="1236">
        <v>249925</v>
      </c>
      <c r="V42" s="1236">
        <v>2462</v>
      </c>
      <c r="W42" s="1236">
        <v>6638</v>
      </c>
      <c r="X42" s="1236">
        <v>158622</v>
      </c>
      <c r="Y42" s="1248">
        <v>0</v>
      </c>
      <c r="Z42" s="1248">
        <v>0</v>
      </c>
      <c r="AA42" s="1236">
        <v>42977</v>
      </c>
      <c r="AB42" s="1236">
        <v>276</v>
      </c>
      <c r="AC42" s="1236">
        <v>1073</v>
      </c>
      <c r="AD42" s="1248">
        <v>460085</v>
      </c>
      <c r="AE42" s="1236">
        <v>51659</v>
      </c>
      <c r="AF42" s="1236">
        <v>2886</v>
      </c>
      <c r="AG42" s="1236">
        <v>2053</v>
      </c>
      <c r="AH42" s="1236">
        <v>4304</v>
      </c>
      <c r="AI42" s="1236">
        <v>5151</v>
      </c>
      <c r="AJ42" s="1248">
        <v>0</v>
      </c>
      <c r="AK42" s="1236">
        <v>0</v>
      </c>
      <c r="AL42" s="1236">
        <v>1397</v>
      </c>
      <c r="AM42" s="1236">
        <v>2032</v>
      </c>
      <c r="AN42" s="1236">
        <v>155</v>
      </c>
      <c r="AO42" s="1236">
        <v>15812</v>
      </c>
      <c r="AP42" s="1248">
        <v>0</v>
      </c>
      <c r="AQ42" s="1248">
        <v>40</v>
      </c>
      <c r="AR42" s="1236">
        <v>545</v>
      </c>
      <c r="AS42" s="1248">
        <v>0</v>
      </c>
      <c r="AT42" s="1236">
        <v>294679</v>
      </c>
      <c r="AU42" s="1236">
        <v>7240</v>
      </c>
      <c r="AV42" s="1237">
        <v>2980</v>
      </c>
      <c r="AW42" s="589">
        <f t="shared" si="2"/>
        <v>1703660</v>
      </c>
    </row>
    <row r="43" spans="1:49" ht="17.25" customHeight="1">
      <c r="A43" s="875" t="s">
        <v>339</v>
      </c>
      <c r="B43" s="783"/>
      <c r="C43" s="783"/>
      <c r="D43" s="877"/>
      <c r="E43" s="1544" t="s">
        <v>719</v>
      </c>
      <c r="F43" s="1220">
        <v>546160</v>
      </c>
      <c r="G43" s="879">
        <v>0</v>
      </c>
      <c r="H43" s="879">
        <v>137640</v>
      </c>
      <c r="I43" s="879">
        <v>307380</v>
      </c>
      <c r="J43" s="879">
        <v>15698</v>
      </c>
      <c r="K43" s="879">
        <v>23826</v>
      </c>
      <c r="L43" s="879">
        <v>12950</v>
      </c>
      <c r="M43" s="879">
        <v>0</v>
      </c>
      <c r="N43" s="879">
        <v>4358</v>
      </c>
      <c r="O43" s="879">
        <v>0</v>
      </c>
      <c r="P43" s="879">
        <v>0</v>
      </c>
      <c r="Q43" s="879">
        <v>188968</v>
      </c>
      <c r="R43" s="878">
        <v>0</v>
      </c>
      <c r="S43" s="879">
        <v>0</v>
      </c>
      <c r="T43" s="879">
        <v>71206</v>
      </c>
      <c r="U43" s="879">
        <v>0</v>
      </c>
      <c r="V43" s="879">
        <v>46572</v>
      </c>
      <c r="W43" s="879">
        <v>0</v>
      </c>
      <c r="X43" s="879">
        <v>0</v>
      </c>
      <c r="Y43" s="879">
        <v>90540</v>
      </c>
      <c r="Z43" s="879">
        <v>37963</v>
      </c>
      <c r="AA43" s="879">
        <v>38995</v>
      </c>
      <c r="AB43" s="879">
        <v>0</v>
      </c>
      <c r="AC43" s="879">
        <v>0</v>
      </c>
      <c r="AD43" s="879">
        <v>0</v>
      </c>
      <c r="AE43" s="879">
        <v>48231</v>
      </c>
      <c r="AF43" s="879">
        <v>0</v>
      </c>
      <c r="AG43" s="879">
        <v>152904</v>
      </c>
      <c r="AH43" s="879">
        <v>81708</v>
      </c>
      <c r="AI43" s="879">
        <v>0</v>
      </c>
      <c r="AJ43" s="878">
        <v>0</v>
      </c>
      <c r="AK43" s="879">
        <v>81034</v>
      </c>
      <c r="AL43" s="879">
        <v>62292</v>
      </c>
      <c r="AM43" s="879">
        <v>37324</v>
      </c>
      <c r="AN43" s="879">
        <v>33709</v>
      </c>
      <c r="AO43" s="879">
        <v>59959</v>
      </c>
      <c r="AP43" s="879">
        <v>4520</v>
      </c>
      <c r="AQ43" s="879">
        <v>74066</v>
      </c>
      <c r="AR43" s="879">
        <v>2650</v>
      </c>
      <c r="AS43" s="878">
        <v>0</v>
      </c>
      <c r="AT43" s="879">
        <v>0</v>
      </c>
      <c r="AU43" s="879">
        <v>43614</v>
      </c>
      <c r="AV43" s="880">
        <v>0</v>
      </c>
      <c r="AW43" s="592">
        <f>SUM(F43:AV43)</f>
        <v>2204267</v>
      </c>
    </row>
    <row r="44" spans="1:49" ht="17.25" customHeight="1" thickBot="1">
      <c r="A44" s="500" t="s">
        <v>641</v>
      </c>
      <c r="B44" s="92"/>
      <c r="C44" s="92"/>
      <c r="D44" s="213"/>
      <c r="E44" s="1544"/>
      <c r="F44" s="1249">
        <v>0</v>
      </c>
      <c r="G44" s="1250">
        <v>162845</v>
      </c>
      <c r="H44" s="1250">
        <v>0</v>
      </c>
      <c r="I44" s="1250">
        <v>0</v>
      </c>
      <c r="J44" s="1250">
        <v>0</v>
      </c>
      <c r="K44" s="1250">
        <v>0</v>
      </c>
      <c r="L44" s="1250">
        <v>0</v>
      </c>
      <c r="M44" s="1250">
        <v>22174</v>
      </c>
      <c r="N44" s="1250">
        <v>0</v>
      </c>
      <c r="O44" s="1250">
        <v>44803</v>
      </c>
      <c r="P44" s="1251">
        <v>17768</v>
      </c>
      <c r="Q44" s="1251">
        <v>0</v>
      </c>
      <c r="R44" s="1250">
        <v>507826</v>
      </c>
      <c r="S44" s="1251">
        <v>53494</v>
      </c>
      <c r="T44" s="1251">
        <v>0</v>
      </c>
      <c r="U44" s="1251">
        <v>92621</v>
      </c>
      <c r="V44" s="1251">
        <v>0</v>
      </c>
      <c r="W44" s="1251">
        <v>6854</v>
      </c>
      <c r="X44" s="1251">
        <v>31196</v>
      </c>
      <c r="Y44" s="1251">
        <v>0</v>
      </c>
      <c r="Z44" s="1250">
        <v>0</v>
      </c>
      <c r="AA44" s="1251">
        <v>0</v>
      </c>
      <c r="AB44" s="1251">
        <v>8771</v>
      </c>
      <c r="AC44" s="1250">
        <v>94651</v>
      </c>
      <c r="AD44" s="1250">
        <v>442845</v>
      </c>
      <c r="AE44" s="1251">
        <v>0</v>
      </c>
      <c r="AF44" s="1250">
        <v>4501</v>
      </c>
      <c r="AG44" s="1251">
        <v>0</v>
      </c>
      <c r="AH44" s="1251">
        <v>0</v>
      </c>
      <c r="AI44" s="1251">
        <v>12698</v>
      </c>
      <c r="AJ44" s="1250">
        <v>68048</v>
      </c>
      <c r="AK44" s="1250">
        <v>0</v>
      </c>
      <c r="AL44" s="1250">
        <v>0</v>
      </c>
      <c r="AM44" s="1250">
        <v>0</v>
      </c>
      <c r="AN44" s="1250">
        <v>0</v>
      </c>
      <c r="AO44" s="1250">
        <v>0</v>
      </c>
      <c r="AP44" s="1250">
        <v>0</v>
      </c>
      <c r="AQ44" s="1250">
        <v>0</v>
      </c>
      <c r="AR44" s="1250">
        <v>0</v>
      </c>
      <c r="AS44" s="1250">
        <v>15410</v>
      </c>
      <c r="AT44" s="1251">
        <v>824678</v>
      </c>
      <c r="AU44" s="1251">
        <v>0</v>
      </c>
      <c r="AV44" s="1252">
        <v>2705</v>
      </c>
      <c r="AW44" s="591">
        <f>SUM(F44:AV44)</f>
        <v>2413888</v>
      </c>
    </row>
    <row r="45" spans="1:49" ht="17.25" customHeight="1">
      <c r="A45" s="1545" t="s">
        <v>271</v>
      </c>
      <c r="B45" s="1546"/>
      <c r="C45" s="1546"/>
      <c r="D45" s="1546"/>
      <c r="E45" s="1547"/>
      <c r="F45" s="1220">
        <v>67911</v>
      </c>
      <c r="G45" s="879">
        <v>1038460</v>
      </c>
      <c r="H45" s="878">
        <v>0</v>
      </c>
      <c r="I45" s="879">
        <v>373269</v>
      </c>
      <c r="J45" s="879">
        <v>1246</v>
      </c>
      <c r="K45" s="879">
        <v>0</v>
      </c>
      <c r="L45" s="879">
        <v>0</v>
      </c>
      <c r="M45" s="879">
        <v>-206666</v>
      </c>
      <c r="N45" s="879">
        <v>30666</v>
      </c>
      <c r="O45" s="879">
        <v>52826</v>
      </c>
      <c r="P45" s="879">
        <v>4031</v>
      </c>
      <c r="Q45" s="879">
        <v>489809</v>
      </c>
      <c r="R45" s="879">
        <v>-4617051</v>
      </c>
      <c r="S45" s="879">
        <v>436682</v>
      </c>
      <c r="T45" s="879">
        <v>189879</v>
      </c>
      <c r="U45" s="879">
        <v>71748</v>
      </c>
      <c r="V45" s="879">
        <v>52733</v>
      </c>
      <c r="W45" s="879">
        <v>2455</v>
      </c>
      <c r="X45" s="879">
        <v>14558</v>
      </c>
      <c r="Y45" s="879">
        <v>-1945742</v>
      </c>
      <c r="Z45" s="879">
        <v>680216</v>
      </c>
      <c r="AA45" s="879">
        <v>400514</v>
      </c>
      <c r="AB45" s="879">
        <v>128413</v>
      </c>
      <c r="AC45" s="879">
        <v>-542262</v>
      </c>
      <c r="AD45" s="879">
        <v>354568</v>
      </c>
      <c r="AE45" s="879">
        <v>-376652</v>
      </c>
      <c r="AF45" s="879">
        <v>215480</v>
      </c>
      <c r="AG45" s="879">
        <v>114011</v>
      </c>
      <c r="AH45" s="878">
        <v>0</v>
      </c>
      <c r="AI45" s="878">
        <v>0</v>
      </c>
      <c r="AJ45" s="879">
        <v>77247</v>
      </c>
      <c r="AK45" s="879">
        <v>-7876</v>
      </c>
      <c r="AL45" s="879">
        <v>650176</v>
      </c>
      <c r="AM45" s="879">
        <v>75745</v>
      </c>
      <c r="AN45" s="879">
        <v>-76652</v>
      </c>
      <c r="AO45" s="879">
        <v>55</v>
      </c>
      <c r="AP45" s="878">
        <v>0</v>
      </c>
      <c r="AQ45" s="878">
        <v>0</v>
      </c>
      <c r="AR45" s="879">
        <v>14440</v>
      </c>
      <c r="AS45" s="879">
        <v>377896</v>
      </c>
      <c r="AT45" s="878">
        <v>0</v>
      </c>
      <c r="AU45" s="878">
        <v>-34701</v>
      </c>
      <c r="AV45" s="880">
        <v>32529</v>
      </c>
      <c r="AW45" s="593">
        <f>SUM(F45:AV45)</f>
        <v>-1860039</v>
      </c>
    </row>
    <row r="46" spans="1:49" s="747" customFormat="1" ht="17.25" customHeight="1">
      <c r="A46" s="1539" t="s">
        <v>340</v>
      </c>
      <c r="B46" s="1540"/>
      <c r="C46" s="1540"/>
      <c r="D46" s="1540"/>
      <c r="E46" s="1541"/>
      <c r="F46" s="1256">
        <v>614071</v>
      </c>
      <c r="G46" s="883">
        <v>875615</v>
      </c>
      <c r="H46" s="883">
        <v>137640</v>
      </c>
      <c r="I46" s="883">
        <v>680649</v>
      </c>
      <c r="J46" s="883">
        <v>16944</v>
      </c>
      <c r="K46" s="883">
        <v>23826</v>
      </c>
      <c r="L46" s="883">
        <v>12950</v>
      </c>
      <c r="M46" s="883">
        <v>-228840</v>
      </c>
      <c r="N46" s="883">
        <v>35024</v>
      </c>
      <c r="O46" s="883">
        <v>8023</v>
      </c>
      <c r="P46" s="883">
        <v>-13737</v>
      </c>
      <c r="Q46" s="883">
        <v>678777</v>
      </c>
      <c r="R46" s="883">
        <v>-5124877</v>
      </c>
      <c r="S46" s="883">
        <v>383188</v>
      </c>
      <c r="T46" s="883">
        <v>261085</v>
      </c>
      <c r="U46" s="883">
        <v>-20873</v>
      </c>
      <c r="V46" s="883">
        <v>99305</v>
      </c>
      <c r="W46" s="883">
        <v>-4399</v>
      </c>
      <c r="X46" s="883">
        <v>-16638</v>
      </c>
      <c r="Y46" s="883">
        <v>-1855202</v>
      </c>
      <c r="Z46" s="883">
        <v>718179</v>
      </c>
      <c r="AA46" s="883">
        <v>439509</v>
      </c>
      <c r="AB46" s="883">
        <v>119642</v>
      </c>
      <c r="AC46" s="883">
        <v>-636913</v>
      </c>
      <c r="AD46" s="883">
        <v>-88277</v>
      </c>
      <c r="AE46" s="883">
        <v>-328421</v>
      </c>
      <c r="AF46" s="883">
        <v>210979</v>
      </c>
      <c r="AG46" s="883">
        <v>266915</v>
      </c>
      <c r="AH46" s="883">
        <v>81708</v>
      </c>
      <c r="AI46" s="883">
        <v>-12698</v>
      </c>
      <c r="AJ46" s="883">
        <v>9199</v>
      </c>
      <c r="AK46" s="883">
        <v>73158</v>
      </c>
      <c r="AL46" s="883">
        <v>712468</v>
      </c>
      <c r="AM46" s="883">
        <v>113069</v>
      </c>
      <c r="AN46" s="883">
        <v>-42943</v>
      </c>
      <c r="AO46" s="883">
        <v>60014</v>
      </c>
      <c r="AP46" s="883">
        <v>4520</v>
      </c>
      <c r="AQ46" s="883">
        <v>74066</v>
      </c>
      <c r="AR46" s="883">
        <v>17090</v>
      </c>
      <c r="AS46" s="883">
        <v>362486</v>
      </c>
      <c r="AT46" s="883">
        <v>-824678</v>
      </c>
      <c r="AU46" s="883">
        <v>8913</v>
      </c>
      <c r="AV46" s="884">
        <v>29824</v>
      </c>
      <c r="AW46" s="609">
        <f>SUM(F46:AV46)</f>
        <v>-2069660</v>
      </c>
    </row>
    <row r="47" spans="1:49" s="753" customFormat="1" ht="17.25" customHeight="1">
      <c r="A47" s="875" t="s">
        <v>147</v>
      </c>
      <c r="B47" s="783"/>
      <c r="C47" s="783"/>
      <c r="D47" s="783"/>
      <c r="E47" s="885"/>
      <c r="F47" s="1257">
        <v>0</v>
      </c>
      <c r="G47" s="1257">
        <v>0</v>
      </c>
      <c r="H47" s="1257">
        <v>0</v>
      </c>
      <c r="I47" s="1257">
        <v>0</v>
      </c>
      <c r="J47" s="1257">
        <v>0</v>
      </c>
      <c r="K47" s="1257">
        <v>0</v>
      </c>
      <c r="L47" s="1257">
        <v>0</v>
      </c>
      <c r="M47" s="1257">
        <v>0</v>
      </c>
      <c r="N47" s="1257">
        <v>0</v>
      </c>
      <c r="O47" s="1257">
        <v>0</v>
      </c>
      <c r="P47" s="1257">
        <v>22700</v>
      </c>
      <c r="Q47" s="1257">
        <v>0</v>
      </c>
      <c r="R47" s="1257">
        <v>0</v>
      </c>
      <c r="S47" s="1257">
        <v>0</v>
      </c>
      <c r="T47" s="1257">
        <v>0</v>
      </c>
      <c r="U47" s="1257">
        <v>38000</v>
      </c>
      <c r="V47" s="1257">
        <v>0</v>
      </c>
      <c r="W47" s="1257">
        <v>0</v>
      </c>
      <c r="X47" s="1257">
        <v>42400</v>
      </c>
      <c r="Y47" s="1257">
        <v>0</v>
      </c>
      <c r="Z47" s="1257">
        <v>0</v>
      </c>
      <c r="AA47" s="1257">
        <v>0</v>
      </c>
      <c r="AB47" s="1257">
        <v>0</v>
      </c>
      <c r="AC47" s="1257">
        <v>0</v>
      </c>
      <c r="AD47" s="1257">
        <v>83800</v>
      </c>
      <c r="AE47" s="1257">
        <v>0</v>
      </c>
      <c r="AF47" s="1257">
        <v>0</v>
      </c>
      <c r="AG47" s="1257">
        <v>0</v>
      </c>
      <c r="AH47" s="1257">
        <v>0</v>
      </c>
      <c r="AI47" s="1257">
        <v>22000</v>
      </c>
      <c r="AJ47" s="1257">
        <v>0</v>
      </c>
      <c r="AK47" s="1257">
        <v>0</v>
      </c>
      <c r="AL47" s="1257">
        <v>0</v>
      </c>
      <c r="AM47" s="1257">
        <v>0</v>
      </c>
      <c r="AN47" s="1257">
        <v>0</v>
      </c>
      <c r="AO47" s="1257">
        <v>0</v>
      </c>
      <c r="AP47" s="1257">
        <v>0</v>
      </c>
      <c r="AQ47" s="1257">
        <v>0</v>
      </c>
      <c r="AR47" s="1257">
        <v>0</v>
      </c>
      <c r="AS47" s="1257">
        <v>0</v>
      </c>
      <c r="AT47" s="1257">
        <v>0</v>
      </c>
      <c r="AU47" s="1257">
        <v>0</v>
      </c>
      <c r="AV47" s="1257">
        <v>0</v>
      </c>
      <c r="AW47" s="896">
        <f aca="true" t="shared" si="3" ref="AW47:AW53">SUM(F47:AV47)</f>
        <v>208900</v>
      </c>
    </row>
    <row r="48" spans="1:49" s="753" customFormat="1" ht="17.25" customHeight="1" thickBot="1">
      <c r="A48" s="215" t="s">
        <v>146</v>
      </c>
      <c r="B48" s="99"/>
      <c r="C48" s="99"/>
      <c r="D48" s="99"/>
      <c r="E48" s="887"/>
      <c r="F48" s="1258">
        <v>0</v>
      </c>
      <c r="G48" s="1251">
        <v>0</v>
      </c>
      <c r="H48" s="1251">
        <v>0</v>
      </c>
      <c r="I48" s="1251">
        <v>0</v>
      </c>
      <c r="J48" s="1251">
        <v>0</v>
      </c>
      <c r="K48" s="1251">
        <v>0</v>
      </c>
      <c r="L48" s="1251">
        <v>0</v>
      </c>
      <c r="M48" s="1251">
        <v>0</v>
      </c>
      <c r="N48" s="1251">
        <v>0</v>
      </c>
      <c r="O48" s="1251">
        <v>0</v>
      </c>
      <c r="P48" s="1251">
        <v>0</v>
      </c>
      <c r="Q48" s="1251">
        <v>0</v>
      </c>
      <c r="R48" s="1251">
        <v>0</v>
      </c>
      <c r="S48" s="1251">
        <v>0</v>
      </c>
      <c r="T48" s="1251">
        <v>0</v>
      </c>
      <c r="U48" s="1251">
        <v>0</v>
      </c>
      <c r="V48" s="1251">
        <v>0</v>
      </c>
      <c r="W48" s="1251">
        <v>0</v>
      </c>
      <c r="X48" s="1251">
        <v>0</v>
      </c>
      <c r="Y48" s="1251">
        <v>0</v>
      </c>
      <c r="Z48" s="1251">
        <v>0</v>
      </c>
      <c r="AA48" s="1251">
        <v>0</v>
      </c>
      <c r="AB48" s="1251">
        <v>0</v>
      </c>
      <c r="AC48" s="1251">
        <v>0</v>
      </c>
      <c r="AD48" s="1251">
        <v>0</v>
      </c>
      <c r="AE48" s="1251">
        <v>0</v>
      </c>
      <c r="AF48" s="1251">
        <v>0</v>
      </c>
      <c r="AG48" s="1251">
        <v>0</v>
      </c>
      <c r="AH48" s="1251">
        <v>0</v>
      </c>
      <c r="AI48" s="1251">
        <v>0</v>
      </c>
      <c r="AJ48" s="1251">
        <v>0</v>
      </c>
      <c r="AK48" s="1251">
        <v>0</v>
      </c>
      <c r="AL48" s="1251">
        <v>0</v>
      </c>
      <c r="AM48" s="1251">
        <v>0</v>
      </c>
      <c r="AN48" s="1251">
        <v>0</v>
      </c>
      <c r="AO48" s="1251">
        <v>0</v>
      </c>
      <c r="AP48" s="1251">
        <v>0</v>
      </c>
      <c r="AQ48" s="1251">
        <v>0</v>
      </c>
      <c r="AR48" s="1251">
        <v>0</v>
      </c>
      <c r="AS48" s="1251">
        <v>0</v>
      </c>
      <c r="AT48" s="1251">
        <v>0</v>
      </c>
      <c r="AU48" s="1251">
        <v>0</v>
      </c>
      <c r="AV48" s="1251">
        <v>0</v>
      </c>
      <c r="AW48" s="591">
        <f t="shared" si="3"/>
        <v>0</v>
      </c>
    </row>
    <row r="49" spans="1:49" s="747" customFormat="1" ht="17.25" customHeight="1">
      <c r="A49" s="93" t="s">
        <v>148</v>
      </c>
      <c r="B49" s="213"/>
      <c r="C49" s="213"/>
      <c r="D49" s="213"/>
      <c r="E49" s="214"/>
      <c r="F49" s="853">
        <v>227752</v>
      </c>
      <c r="G49" s="854">
        <v>37076</v>
      </c>
      <c r="H49" s="854">
        <v>0</v>
      </c>
      <c r="I49" s="854">
        <v>6821</v>
      </c>
      <c r="J49" s="854">
        <v>13477</v>
      </c>
      <c r="K49" s="854">
        <v>2971</v>
      </c>
      <c r="L49" s="854">
        <v>197071</v>
      </c>
      <c r="M49" s="854">
        <v>78336</v>
      </c>
      <c r="N49" s="854">
        <v>34705</v>
      </c>
      <c r="O49" s="854">
        <v>6967</v>
      </c>
      <c r="P49" s="854">
        <v>33255</v>
      </c>
      <c r="Q49" s="854">
        <v>129978</v>
      </c>
      <c r="R49" s="854">
        <v>412897</v>
      </c>
      <c r="S49" s="854">
        <v>47365</v>
      </c>
      <c r="T49" s="854">
        <v>132186</v>
      </c>
      <c r="U49" s="854">
        <v>74724</v>
      </c>
      <c r="V49" s="854">
        <v>28341</v>
      </c>
      <c r="W49" s="854">
        <v>522</v>
      </c>
      <c r="X49" s="854">
        <v>54782</v>
      </c>
      <c r="Y49" s="854">
        <v>50431</v>
      </c>
      <c r="Z49" s="854">
        <v>5000</v>
      </c>
      <c r="AA49" s="854">
        <v>167802</v>
      </c>
      <c r="AB49" s="854">
        <v>50000</v>
      </c>
      <c r="AC49" s="854">
        <v>122561</v>
      </c>
      <c r="AD49" s="854">
        <v>313741</v>
      </c>
      <c r="AE49" s="854">
        <v>135430</v>
      </c>
      <c r="AF49" s="854">
        <v>521122</v>
      </c>
      <c r="AG49" s="854">
        <v>9656</v>
      </c>
      <c r="AH49" s="854">
        <v>2777</v>
      </c>
      <c r="AI49" s="854">
        <v>74990</v>
      </c>
      <c r="AJ49" s="854">
        <v>6602</v>
      </c>
      <c r="AK49" s="854">
        <v>178687</v>
      </c>
      <c r="AL49" s="854">
        <v>100000</v>
      </c>
      <c r="AM49" s="854">
        <v>28800</v>
      </c>
      <c r="AN49" s="873">
        <v>0</v>
      </c>
      <c r="AO49" s="854">
        <v>30116</v>
      </c>
      <c r="AP49" s="854">
        <v>32370</v>
      </c>
      <c r="AQ49" s="854">
        <v>10762</v>
      </c>
      <c r="AR49" s="854">
        <v>127227</v>
      </c>
      <c r="AS49" s="854">
        <v>15646</v>
      </c>
      <c r="AT49" s="854">
        <v>0</v>
      </c>
      <c r="AU49" s="854">
        <v>2528</v>
      </c>
      <c r="AV49" s="855">
        <v>17000</v>
      </c>
      <c r="AW49" s="592">
        <f t="shared" si="3"/>
        <v>3522474</v>
      </c>
    </row>
    <row r="50" spans="1:49" s="747" customFormat="1" ht="17.25" customHeight="1">
      <c r="A50" s="93"/>
      <c r="B50" s="94" t="s">
        <v>341</v>
      </c>
      <c r="C50" s="91"/>
      <c r="D50" s="91"/>
      <c r="E50" s="107"/>
      <c r="F50" s="881">
        <v>47385</v>
      </c>
      <c r="G50" s="882">
        <v>31038</v>
      </c>
      <c r="H50" s="886">
        <v>0</v>
      </c>
      <c r="I50" s="882">
        <v>6821</v>
      </c>
      <c r="J50" s="882">
        <v>13477</v>
      </c>
      <c r="K50" s="882">
        <v>2971</v>
      </c>
      <c r="L50" s="882">
        <v>171712</v>
      </c>
      <c r="M50" s="882">
        <v>29578</v>
      </c>
      <c r="N50" s="882">
        <v>10485</v>
      </c>
      <c r="O50" s="882">
        <v>6967</v>
      </c>
      <c r="P50" s="882">
        <v>29646</v>
      </c>
      <c r="Q50" s="882">
        <v>129978</v>
      </c>
      <c r="R50" s="882">
        <v>18013</v>
      </c>
      <c r="S50" s="882">
        <v>47365</v>
      </c>
      <c r="T50" s="882">
        <v>132186</v>
      </c>
      <c r="U50" s="882">
        <v>74724</v>
      </c>
      <c r="V50" s="882">
        <v>28341</v>
      </c>
      <c r="W50" s="886">
        <v>522</v>
      </c>
      <c r="X50" s="882">
        <v>54782</v>
      </c>
      <c r="Y50" s="882">
        <v>48830</v>
      </c>
      <c r="Z50" s="882">
        <v>5000</v>
      </c>
      <c r="AA50" s="882">
        <v>46287</v>
      </c>
      <c r="AB50" s="882">
        <v>37681</v>
      </c>
      <c r="AC50" s="882">
        <v>116979</v>
      </c>
      <c r="AD50" s="882">
        <v>21071</v>
      </c>
      <c r="AE50" s="882">
        <v>47866</v>
      </c>
      <c r="AF50" s="882">
        <v>465000</v>
      </c>
      <c r="AG50" s="882">
        <v>9656</v>
      </c>
      <c r="AH50" s="882">
        <v>370</v>
      </c>
      <c r="AI50" s="886">
        <v>26990</v>
      </c>
      <c r="AJ50" s="882">
        <v>1302</v>
      </c>
      <c r="AK50" s="882">
        <v>40308</v>
      </c>
      <c r="AL50" s="886">
        <v>0</v>
      </c>
      <c r="AM50" s="882">
        <v>23700</v>
      </c>
      <c r="AN50" s="886">
        <v>0</v>
      </c>
      <c r="AO50" s="886">
        <v>0</v>
      </c>
      <c r="AP50" s="882">
        <v>5410</v>
      </c>
      <c r="AQ50" s="882">
        <v>4570</v>
      </c>
      <c r="AR50" s="882">
        <v>55000</v>
      </c>
      <c r="AS50" s="882">
        <v>1361</v>
      </c>
      <c r="AT50" s="886">
        <v>0</v>
      </c>
      <c r="AU50" s="882">
        <v>2528</v>
      </c>
      <c r="AV50" s="888">
        <v>17000</v>
      </c>
      <c r="AW50" s="896">
        <f t="shared" si="3"/>
        <v>1812900</v>
      </c>
    </row>
    <row r="51" spans="1:49" s="747" customFormat="1" ht="17.25" customHeight="1">
      <c r="A51" s="93"/>
      <c r="B51" s="95" t="s">
        <v>342</v>
      </c>
      <c r="C51" s="92"/>
      <c r="D51" s="92"/>
      <c r="E51" s="108"/>
      <c r="F51" s="889">
        <v>180367</v>
      </c>
      <c r="G51" s="856">
        <v>6038</v>
      </c>
      <c r="H51" s="876">
        <v>0</v>
      </c>
      <c r="I51" s="876">
        <v>0</v>
      </c>
      <c r="J51" s="876">
        <v>0</v>
      </c>
      <c r="K51" s="876">
        <v>0</v>
      </c>
      <c r="L51" s="856">
        <v>25359</v>
      </c>
      <c r="M51" s="876">
        <v>48758</v>
      </c>
      <c r="N51" s="856">
        <v>24220</v>
      </c>
      <c r="O51" s="876">
        <v>0</v>
      </c>
      <c r="P51" s="856">
        <v>3609</v>
      </c>
      <c r="Q51" s="856">
        <v>0</v>
      </c>
      <c r="R51" s="856">
        <v>394884</v>
      </c>
      <c r="S51" s="876">
        <v>0</v>
      </c>
      <c r="T51" s="856">
        <v>0</v>
      </c>
      <c r="U51" s="856">
        <v>0</v>
      </c>
      <c r="V51" s="856">
        <v>0</v>
      </c>
      <c r="W51" s="856">
        <v>0</v>
      </c>
      <c r="X51" s="856">
        <v>0</v>
      </c>
      <c r="Y51" s="856">
        <v>1601</v>
      </c>
      <c r="Z51" s="856">
        <v>0</v>
      </c>
      <c r="AA51" s="856">
        <v>121515</v>
      </c>
      <c r="AB51" s="856">
        <v>12319</v>
      </c>
      <c r="AC51" s="856">
        <v>5582</v>
      </c>
      <c r="AD51" s="856">
        <v>292670</v>
      </c>
      <c r="AE51" s="856">
        <v>87564</v>
      </c>
      <c r="AF51" s="856">
        <v>56122</v>
      </c>
      <c r="AG51" s="856">
        <v>0</v>
      </c>
      <c r="AH51" s="856">
        <v>2407</v>
      </c>
      <c r="AI51" s="856">
        <v>48000</v>
      </c>
      <c r="AJ51" s="856">
        <v>5300</v>
      </c>
      <c r="AK51" s="856">
        <v>138379</v>
      </c>
      <c r="AL51" s="856">
        <v>100000</v>
      </c>
      <c r="AM51" s="876">
        <v>5100</v>
      </c>
      <c r="AN51" s="876">
        <v>0</v>
      </c>
      <c r="AO51" s="856">
        <v>30116</v>
      </c>
      <c r="AP51" s="856">
        <v>26960</v>
      </c>
      <c r="AQ51" s="856">
        <v>6192</v>
      </c>
      <c r="AR51" s="856">
        <v>72227</v>
      </c>
      <c r="AS51" s="856">
        <v>14285</v>
      </c>
      <c r="AT51" s="876">
        <v>0</v>
      </c>
      <c r="AU51" s="876">
        <v>0</v>
      </c>
      <c r="AV51" s="890">
        <v>0</v>
      </c>
      <c r="AW51" s="897">
        <f t="shared" si="3"/>
        <v>1709574</v>
      </c>
    </row>
    <row r="52" spans="1:49" s="747" customFormat="1" ht="17.25" customHeight="1">
      <c r="A52" s="93"/>
      <c r="B52" s="96"/>
      <c r="C52" s="1536" t="s">
        <v>343</v>
      </c>
      <c r="D52" s="1537"/>
      <c r="E52" s="1538"/>
      <c r="F52" s="868">
        <v>0</v>
      </c>
      <c r="G52" s="868">
        <v>0</v>
      </c>
      <c r="H52" s="868">
        <v>0</v>
      </c>
      <c r="I52" s="868">
        <v>0</v>
      </c>
      <c r="J52" s="868">
        <v>0</v>
      </c>
      <c r="K52" s="868">
        <v>0</v>
      </c>
      <c r="L52" s="868">
        <v>25359</v>
      </c>
      <c r="M52" s="868">
        <v>0</v>
      </c>
      <c r="N52" s="868">
        <v>0</v>
      </c>
      <c r="O52" s="868">
        <v>0</v>
      </c>
      <c r="P52" s="868">
        <v>0</v>
      </c>
      <c r="Q52" s="859">
        <v>0</v>
      </c>
      <c r="R52" s="860">
        <v>0</v>
      </c>
      <c r="S52" s="868">
        <v>0</v>
      </c>
      <c r="T52" s="868">
        <v>0</v>
      </c>
      <c r="U52" s="868">
        <v>0</v>
      </c>
      <c r="V52" s="868">
        <v>0</v>
      </c>
      <c r="W52" s="868">
        <v>0</v>
      </c>
      <c r="X52" s="868">
        <v>0</v>
      </c>
      <c r="Y52" s="868">
        <v>0</v>
      </c>
      <c r="Z52" s="868">
        <v>0</v>
      </c>
      <c r="AA52" s="868">
        <v>17321</v>
      </c>
      <c r="AB52" s="868">
        <v>0</v>
      </c>
      <c r="AC52" s="868">
        <v>0</v>
      </c>
      <c r="AD52" s="868">
        <v>104466</v>
      </c>
      <c r="AE52" s="868">
        <v>14150</v>
      </c>
      <c r="AF52" s="843">
        <v>1436</v>
      </c>
      <c r="AG52" s="868">
        <v>0</v>
      </c>
      <c r="AH52" s="868">
        <v>0</v>
      </c>
      <c r="AI52" s="868">
        <v>0</v>
      </c>
      <c r="AJ52" s="868">
        <v>0</v>
      </c>
      <c r="AK52" s="843">
        <v>77712</v>
      </c>
      <c r="AL52" s="868">
        <v>0</v>
      </c>
      <c r="AM52" s="868">
        <v>0</v>
      </c>
      <c r="AN52" s="868">
        <v>0</v>
      </c>
      <c r="AO52" s="868">
        <v>0</v>
      </c>
      <c r="AP52" s="868">
        <v>0</v>
      </c>
      <c r="AQ52" s="868">
        <v>0</v>
      </c>
      <c r="AR52" s="868">
        <v>0</v>
      </c>
      <c r="AS52" s="868">
        <v>0</v>
      </c>
      <c r="AT52" s="868">
        <v>0</v>
      </c>
      <c r="AU52" s="868">
        <v>0</v>
      </c>
      <c r="AV52" s="891">
        <v>0</v>
      </c>
      <c r="AW52" s="586">
        <f t="shared" si="3"/>
        <v>240444</v>
      </c>
    </row>
    <row r="53" spans="1:49" s="747" customFormat="1" ht="17.25" customHeight="1" thickBot="1">
      <c r="A53" s="97"/>
      <c r="B53" s="98"/>
      <c r="C53" s="210" t="s">
        <v>344</v>
      </c>
      <c r="D53" s="211"/>
      <c r="E53" s="212"/>
      <c r="F53" s="892">
        <v>180367</v>
      </c>
      <c r="G53" s="865">
        <v>6038</v>
      </c>
      <c r="H53" s="869">
        <v>0</v>
      </c>
      <c r="I53" s="869">
        <v>0</v>
      </c>
      <c r="J53" s="869">
        <v>0</v>
      </c>
      <c r="K53" s="869">
        <v>0</v>
      </c>
      <c r="L53" s="865">
        <v>0</v>
      </c>
      <c r="M53" s="869">
        <v>48758</v>
      </c>
      <c r="N53" s="865">
        <v>24220</v>
      </c>
      <c r="O53" s="869">
        <v>0</v>
      </c>
      <c r="P53" s="865">
        <v>3609</v>
      </c>
      <c r="Q53" s="869">
        <v>0</v>
      </c>
      <c r="R53" s="865">
        <v>394884</v>
      </c>
      <c r="S53" s="869">
        <v>0</v>
      </c>
      <c r="T53" s="865">
        <v>0</v>
      </c>
      <c r="U53" s="865">
        <v>0</v>
      </c>
      <c r="V53" s="865">
        <v>0</v>
      </c>
      <c r="W53" s="865">
        <v>0</v>
      </c>
      <c r="X53" s="865">
        <v>0</v>
      </c>
      <c r="Y53" s="865">
        <v>1601</v>
      </c>
      <c r="Z53" s="865">
        <v>0</v>
      </c>
      <c r="AA53" s="865">
        <v>104194</v>
      </c>
      <c r="AB53" s="865">
        <v>12319</v>
      </c>
      <c r="AC53" s="865">
        <v>5582</v>
      </c>
      <c r="AD53" s="865">
        <v>188204</v>
      </c>
      <c r="AE53" s="865">
        <v>73414</v>
      </c>
      <c r="AF53" s="865">
        <v>54686</v>
      </c>
      <c r="AG53" s="869">
        <v>0</v>
      </c>
      <c r="AH53" s="869">
        <v>2407</v>
      </c>
      <c r="AI53" s="869">
        <v>48000</v>
      </c>
      <c r="AJ53" s="865">
        <v>5300</v>
      </c>
      <c r="AK53" s="865">
        <v>60667</v>
      </c>
      <c r="AL53" s="865">
        <v>100000</v>
      </c>
      <c r="AM53" s="865">
        <v>5100</v>
      </c>
      <c r="AN53" s="865">
        <v>0</v>
      </c>
      <c r="AO53" s="865">
        <v>30116</v>
      </c>
      <c r="AP53" s="865">
        <v>26960</v>
      </c>
      <c r="AQ53" s="865">
        <v>6192</v>
      </c>
      <c r="AR53" s="865">
        <v>72227</v>
      </c>
      <c r="AS53" s="865">
        <v>14285</v>
      </c>
      <c r="AT53" s="869">
        <v>0</v>
      </c>
      <c r="AU53" s="869">
        <v>0</v>
      </c>
      <c r="AV53" s="893">
        <v>0</v>
      </c>
      <c r="AW53" s="589">
        <f t="shared" si="3"/>
        <v>1469130</v>
      </c>
    </row>
    <row r="54" spans="1:49" s="747" customFormat="1" ht="16.5" customHeight="1">
      <c r="A54" s="213"/>
      <c r="B54" s="213"/>
      <c r="C54" s="213"/>
      <c r="D54" s="213"/>
      <c r="E54" s="213"/>
      <c r="F54" s="894"/>
      <c r="G54" s="895"/>
      <c r="H54" s="894"/>
      <c r="I54" s="894"/>
      <c r="J54" s="894"/>
      <c r="K54" s="894"/>
      <c r="L54" s="895"/>
      <c r="M54" s="894"/>
      <c r="N54" s="895"/>
      <c r="O54" s="894"/>
      <c r="P54" s="895"/>
      <c r="Q54" s="894"/>
      <c r="R54" s="895"/>
      <c r="S54" s="894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4"/>
      <c r="AH54" s="894"/>
      <c r="AI54" s="894"/>
      <c r="AJ54" s="895"/>
      <c r="AK54" s="895"/>
      <c r="AL54" s="895"/>
      <c r="AM54" s="895"/>
      <c r="AN54" s="895"/>
      <c r="AO54" s="895"/>
      <c r="AP54" s="895"/>
      <c r="AQ54" s="895"/>
      <c r="AR54" s="895"/>
      <c r="AS54" s="895"/>
      <c r="AT54" s="894"/>
      <c r="AU54" s="894"/>
      <c r="AV54" s="894"/>
      <c r="AW54" s="746"/>
    </row>
    <row r="55" spans="5:48" ht="13.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5:48" ht="13.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5:48" ht="13.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5:48" ht="13.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5:48" ht="13.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5:48" ht="13.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5:48" ht="13.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5:48" ht="13.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5:48" ht="13.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5:48" ht="13.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5:48" ht="13.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5:48" ht="13.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5:48" ht="13.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5:48" ht="13.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5:48" ht="13.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5:48" ht="13.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5:4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5:48" ht="13.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5:48" ht="13.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5:48" ht="13.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5:48" ht="13.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5:48" ht="13.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5:48" ht="13.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5:48" ht="13.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5:48" ht="13.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5:48" ht="13.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5:48" ht="13.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5:48" ht="13.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5:48" ht="13.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5:48" ht="13.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5:48" ht="13.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5:48" ht="13.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5:48" ht="13.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5:48" ht="13.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5:48" ht="13.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5:48" ht="13.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5:48" ht="13.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5:48" ht="13.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5:48" ht="13.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5:48" ht="13.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5:48" ht="13.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5:48" ht="13.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5:48" ht="13.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5:48" ht="13.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5:48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5:48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5:48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5:48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5:48" ht="13.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5:48" ht="13.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5:48" ht="13.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5:48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5:48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5:48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5:48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5:48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5:48" ht="13.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5:48" ht="13.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5:48" ht="13.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5:48" ht="13.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5:48" ht="13.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5:48" ht="13.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5:48" ht="13.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5:48" ht="13.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5:48" ht="13.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5:48" ht="13.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5:48" ht="13.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5:48" ht="13.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5:48" ht="13.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5:48" ht="13.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5:48" ht="13.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5:48" ht="13.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5:48" ht="13.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5:48" ht="13.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5:48" ht="13.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5:48" ht="13.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5:48" ht="13.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5:48" ht="13.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5:48" ht="13.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5:48" ht="13.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5:48" ht="13.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5:48" ht="13.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5:48" ht="13.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5:48" ht="13.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3.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3.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3.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3.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3.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3.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3.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3.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3.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3.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3.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3.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3.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3.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3.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3.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3.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3.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3.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3.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3.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3.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3.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3.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3.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3.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3.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3.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3.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3.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3.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3.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3.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3.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3.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3.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5:48" ht="13.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5:48" ht="13.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</sheetData>
  <sheetProtection/>
  <mergeCells count="7">
    <mergeCell ref="AW2:AW3"/>
    <mergeCell ref="C52:E52"/>
    <mergeCell ref="A46:E46"/>
    <mergeCell ref="E34:E35"/>
    <mergeCell ref="E43:E44"/>
    <mergeCell ref="A45:E45"/>
    <mergeCell ref="C9:D10"/>
  </mergeCells>
  <conditionalFormatting sqref="R1:AV4 G1:Q5 J7:K7 M7:N7 P7:R7 U7 X7 AA7 AC7:AD7 AH7 AJ7 AL7 AQ7:AR7 AV7 O9 T9 W9:X9 AB9 AE9 AI9 AK9:AM9 AO9:AP9 AR9 AT9 AN8:AN10 G14:G15 I13:J15 L13:N15 O14:O15 P13:R15 T13:U15 V14:V15 X13:AA15 AB12:AB15 AC13:AG15 AI16 AI13:AM15 AO12:AO15 AP13:AS15 H13:H16 K13:K16 S13:S16 W13:W16 AH13:AH16 AN13:AN16 AT14:AT16 AU13:AV16 AM21 AN22 J22:N22 P22:R22 AA22 X22 AC22:AD22 AH21:AH22 AJ22 AQ22:AR22 AL22 T22:U23 V23 AV23 W27:AG27 AJ26 AI27 K26 AK27:AU27 AQ26:AR26 G27:U27 G30 AT30 P31:U31 I30:V30 H30:H31 G32 I31:N32 O32:V32 W30:AD32 AF30:AL32 AN33 AN30:AQ32 AS30:AS32 AU30:AV32 AM30:AM34 AK34:AL34 Z34:AC35 H35:Y35 H36:AC38 AD34:AD38 AF34:AH38 AE30:AE38 AK35:AM38 AR30:AR38 AU34:AV38 AN34:AQ38 AS34:AS38 AT32:AT38 AI34:AJ43 AG39:AH43 G35:G65536 AK39:AV65536 H39:AF65536 AG44:AJ65536 A1:F65536 AW1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Ｐゴシック,太字"&amp;18１　水道事業</oddFooter>
  </headerFooter>
  <colBreaks count="3" manualBreakCount="3">
    <brk id="17" max="52" man="1"/>
    <brk id="29" max="52" man="1"/>
    <brk id="41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E194"/>
  <sheetViews>
    <sheetView view="pageBreakPreview" zoomScale="80" zoomScaleSheetLayoutView="80" zoomScalePageLayoutView="0" workbookViewId="0" topLeftCell="A1">
      <pane xSplit="3" ySplit="5" topLeftCell="D6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2" width="4.75390625" style="595" customWidth="1"/>
    <col min="3" max="3" width="19.625" style="595" customWidth="1"/>
    <col min="4" max="135" width="9.625" style="595" customWidth="1"/>
    <col min="136" max="16384" width="9.00390625" style="595" customWidth="1"/>
  </cols>
  <sheetData>
    <row r="1" spans="1:135" ht="20.25" customHeight="1" thickBot="1">
      <c r="A1" s="491" t="s">
        <v>345</v>
      </c>
      <c r="B1" s="492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  <c r="BL1" s="594"/>
      <c r="BM1" s="594"/>
      <c r="BN1" s="594"/>
      <c r="BO1" s="594"/>
      <c r="BP1" s="594"/>
      <c r="BQ1" s="594"/>
      <c r="BR1" s="594"/>
      <c r="BS1" s="594"/>
      <c r="BT1" s="594"/>
      <c r="BU1" s="594"/>
      <c r="BV1" s="594"/>
      <c r="BW1" s="594"/>
      <c r="BX1" s="594"/>
      <c r="BY1" s="594"/>
      <c r="BZ1" s="594"/>
      <c r="CA1" s="594"/>
      <c r="CB1" s="594"/>
      <c r="CC1" s="594"/>
      <c r="CD1" s="594"/>
      <c r="CE1" s="594"/>
      <c r="CF1" s="594"/>
      <c r="CG1" s="594"/>
      <c r="CH1" s="594"/>
      <c r="CI1" s="594"/>
      <c r="CJ1" s="594"/>
      <c r="CK1" s="594"/>
      <c r="CL1" s="594"/>
      <c r="CM1" s="594"/>
      <c r="CN1" s="594"/>
      <c r="CO1" s="594"/>
      <c r="CP1" s="594"/>
      <c r="CQ1" s="594"/>
      <c r="CR1" s="594"/>
      <c r="CS1" s="594"/>
      <c r="CT1" s="594"/>
      <c r="CU1" s="594"/>
      <c r="CV1" s="594"/>
      <c r="CW1" s="594"/>
      <c r="CX1" s="594"/>
      <c r="CY1" s="594"/>
      <c r="CZ1" s="594"/>
      <c r="DA1" s="594"/>
      <c r="DB1" s="594"/>
      <c r="DC1" s="594"/>
      <c r="DD1" s="594"/>
      <c r="DE1" s="594"/>
      <c r="DF1" s="594"/>
      <c r="DG1" s="594"/>
      <c r="DH1" s="594"/>
      <c r="DI1" s="594"/>
      <c r="DJ1" s="594"/>
      <c r="DK1" s="594"/>
      <c r="DL1" s="594"/>
      <c r="DM1" s="594"/>
      <c r="DN1" s="594"/>
      <c r="DO1" s="594"/>
      <c r="DP1" s="594"/>
      <c r="DQ1" s="594"/>
      <c r="DR1" s="594"/>
      <c r="DS1" s="594"/>
      <c r="DT1" s="594"/>
      <c r="DU1" s="594"/>
      <c r="DV1" s="594"/>
      <c r="DW1" s="594"/>
      <c r="DX1" s="594"/>
      <c r="DY1" s="594"/>
      <c r="DZ1" s="594"/>
      <c r="EA1" s="594"/>
      <c r="EB1" s="594"/>
      <c r="EC1" s="594"/>
      <c r="ED1" s="594"/>
      <c r="EE1" s="749"/>
    </row>
    <row r="2" spans="1:135" ht="15" customHeight="1">
      <c r="A2" s="493"/>
      <c r="B2" s="494"/>
      <c r="C2" s="778"/>
      <c r="D2" s="1555" t="s">
        <v>488</v>
      </c>
      <c r="E2" s="1556"/>
      <c r="F2" s="1564"/>
      <c r="G2" s="1555" t="s">
        <v>489</v>
      </c>
      <c r="H2" s="1556"/>
      <c r="I2" s="1542"/>
      <c r="J2" s="1563" t="s">
        <v>490</v>
      </c>
      <c r="K2" s="1556"/>
      <c r="L2" s="1564"/>
      <c r="M2" s="1555" t="s">
        <v>491</v>
      </c>
      <c r="N2" s="1556"/>
      <c r="O2" s="1542"/>
      <c r="P2" s="1563" t="s">
        <v>492</v>
      </c>
      <c r="Q2" s="1556"/>
      <c r="R2" s="1564"/>
      <c r="S2" s="1555" t="s">
        <v>493</v>
      </c>
      <c r="T2" s="1556"/>
      <c r="U2" s="1542"/>
      <c r="V2" s="1555" t="s">
        <v>494</v>
      </c>
      <c r="W2" s="1556"/>
      <c r="X2" s="1542"/>
      <c r="Y2" s="1555" t="s">
        <v>495</v>
      </c>
      <c r="Z2" s="1556"/>
      <c r="AA2" s="1542"/>
      <c r="AB2" s="1563" t="s">
        <v>496</v>
      </c>
      <c r="AC2" s="1556"/>
      <c r="AD2" s="1564"/>
      <c r="AE2" s="1555" t="s">
        <v>497</v>
      </c>
      <c r="AF2" s="1556"/>
      <c r="AG2" s="1542"/>
      <c r="AH2" s="1563" t="s">
        <v>498</v>
      </c>
      <c r="AI2" s="1556"/>
      <c r="AJ2" s="1564"/>
      <c r="AK2" s="1555" t="s">
        <v>499</v>
      </c>
      <c r="AL2" s="1556"/>
      <c r="AM2" s="1542"/>
      <c r="AN2" s="1555" t="s">
        <v>500</v>
      </c>
      <c r="AO2" s="1556"/>
      <c r="AP2" s="1542"/>
      <c r="AQ2" s="1555" t="s">
        <v>501</v>
      </c>
      <c r="AR2" s="1556"/>
      <c r="AS2" s="1542"/>
      <c r="AT2" s="1563" t="s">
        <v>502</v>
      </c>
      <c r="AU2" s="1556"/>
      <c r="AV2" s="1564"/>
      <c r="AW2" s="1555" t="s">
        <v>503</v>
      </c>
      <c r="AX2" s="1556"/>
      <c r="AY2" s="1542"/>
      <c r="AZ2" s="1563" t="s">
        <v>34</v>
      </c>
      <c r="BA2" s="1556"/>
      <c r="BB2" s="1564"/>
      <c r="BC2" s="1555" t="s">
        <v>35</v>
      </c>
      <c r="BD2" s="1556"/>
      <c r="BE2" s="1542"/>
      <c r="BF2" s="1555" t="s">
        <v>36</v>
      </c>
      <c r="BG2" s="1556"/>
      <c r="BH2" s="1542"/>
      <c r="BI2" s="1555" t="s">
        <v>37</v>
      </c>
      <c r="BJ2" s="1556"/>
      <c r="BK2" s="1542"/>
      <c r="BL2" s="1563" t="s">
        <v>38</v>
      </c>
      <c r="BM2" s="1556"/>
      <c r="BN2" s="1564"/>
      <c r="BO2" s="1555" t="s">
        <v>39</v>
      </c>
      <c r="BP2" s="1556"/>
      <c r="BQ2" s="1542"/>
      <c r="BR2" s="1563" t="s">
        <v>40</v>
      </c>
      <c r="BS2" s="1556"/>
      <c r="BT2" s="1564"/>
      <c r="BU2" s="1555" t="s">
        <v>41</v>
      </c>
      <c r="BV2" s="1556"/>
      <c r="BW2" s="1542"/>
      <c r="BX2" s="1555" t="s">
        <v>42</v>
      </c>
      <c r="BY2" s="1556"/>
      <c r="BZ2" s="1542"/>
      <c r="CA2" s="1555" t="s">
        <v>43</v>
      </c>
      <c r="CB2" s="1556"/>
      <c r="CC2" s="1542"/>
      <c r="CD2" s="1563" t="s">
        <v>44</v>
      </c>
      <c r="CE2" s="1556"/>
      <c r="CF2" s="1564"/>
      <c r="CG2" s="1555" t="s">
        <v>45</v>
      </c>
      <c r="CH2" s="1556"/>
      <c r="CI2" s="1542"/>
      <c r="CJ2" s="1563" t="s">
        <v>46</v>
      </c>
      <c r="CK2" s="1556"/>
      <c r="CL2" s="1564"/>
      <c r="CM2" s="1555" t="s">
        <v>47</v>
      </c>
      <c r="CN2" s="1556"/>
      <c r="CO2" s="1542"/>
      <c r="CP2" s="1555" t="s">
        <v>48</v>
      </c>
      <c r="CQ2" s="1556"/>
      <c r="CR2" s="1542"/>
      <c r="CS2" s="1555" t="s">
        <v>49</v>
      </c>
      <c r="CT2" s="1556"/>
      <c r="CU2" s="1542"/>
      <c r="CV2" s="1563" t="s">
        <v>50</v>
      </c>
      <c r="CW2" s="1556"/>
      <c r="CX2" s="1564"/>
      <c r="CY2" s="1555" t="s">
        <v>51</v>
      </c>
      <c r="CZ2" s="1556"/>
      <c r="DA2" s="1542"/>
      <c r="DB2" s="1563" t="s">
        <v>52</v>
      </c>
      <c r="DC2" s="1556"/>
      <c r="DD2" s="1564"/>
      <c r="DE2" s="1555" t="s">
        <v>53</v>
      </c>
      <c r="DF2" s="1556"/>
      <c r="DG2" s="1542"/>
      <c r="DH2" s="1555" t="s">
        <v>54</v>
      </c>
      <c r="DI2" s="1556"/>
      <c r="DJ2" s="1542"/>
      <c r="DK2" s="1555" t="s">
        <v>55</v>
      </c>
      <c r="DL2" s="1556"/>
      <c r="DM2" s="1542"/>
      <c r="DN2" s="1563" t="s">
        <v>56</v>
      </c>
      <c r="DO2" s="1556"/>
      <c r="DP2" s="1564"/>
      <c r="DQ2" s="1555" t="s">
        <v>57</v>
      </c>
      <c r="DR2" s="1556"/>
      <c r="DS2" s="1542"/>
      <c r="DT2" s="1555" t="s">
        <v>58</v>
      </c>
      <c r="DU2" s="1556"/>
      <c r="DV2" s="1542"/>
      <c r="DW2" s="1555" t="s">
        <v>59</v>
      </c>
      <c r="DX2" s="1556"/>
      <c r="DY2" s="1542"/>
      <c r="DZ2" s="1555" t="s">
        <v>60</v>
      </c>
      <c r="EA2" s="1556"/>
      <c r="EB2" s="1542"/>
      <c r="EC2" s="1555" t="s">
        <v>301</v>
      </c>
      <c r="ED2" s="1556"/>
      <c r="EE2" s="1542"/>
    </row>
    <row r="3" spans="1:135" ht="18" customHeight="1">
      <c r="A3" s="750"/>
      <c r="B3" s="81"/>
      <c r="C3" s="779" t="s">
        <v>233</v>
      </c>
      <c r="D3" s="1558" t="s">
        <v>186</v>
      </c>
      <c r="E3" s="1559"/>
      <c r="F3" s="1562"/>
      <c r="G3" s="1558" t="s">
        <v>187</v>
      </c>
      <c r="H3" s="1559"/>
      <c r="I3" s="1560"/>
      <c r="J3" s="1561" t="s">
        <v>188</v>
      </c>
      <c r="K3" s="1559"/>
      <c r="L3" s="1562"/>
      <c r="M3" s="1558" t="s">
        <v>189</v>
      </c>
      <c r="N3" s="1559"/>
      <c r="O3" s="1560"/>
      <c r="P3" s="1561" t="s">
        <v>28</v>
      </c>
      <c r="Q3" s="1559"/>
      <c r="R3" s="1562"/>
      <c r="S3" s="1558" t="s">
        <v>190</v>
      </c>
      <c r="T3" s="1559"/>
      <c r="U3" s="1560"/>
      <c r="V3" s="1558" t="s">
        <v>191</v>
      </c>
      <c r="W3" s="1559"/>
      <c r="X3" s="1560"/>
      <c r="Y3" s="1558" t="s">
        <v>29</v>
      </c>
      <c r="Z3" s="1559"/>
      <c r="AA3" s="1560"/>
      <c r="AB3" s="1561" t="s">
        <v>192</v>
      </c>
      <c r="AC3" s="1559"/>
      <c r="AD3" s="1562"/>
      <c r="AE3" s="1558" t="s">
        <v>193</v>
      </c>
      <c r="AF3" s="1559"/>
      <c r="AG3" s="1560"/>
      <c r="AH3" s="1561" t="s">
        <v>194</v>
      </c>
      <c r="AI3" s="1559"/>
      <c r="AJ3" s="1562"/>
      <c r="AK3" s="1558" t="s">
        <v>195</v>
      </c>
      <c r="AL3" s="1559"/>
      <c r="AM3" s="1560"/>
      <c r="AN3" s="1558" t="s">
        <v>30</v>
      </c>
      <c r="AO3" s="1559"/>
      <c r="AP3" s="1560"/>
      <c r="AQ3" s="1558" t="s">
        <v>196</v>
      </c>
      <c r="AR3" s="1559"/>
      <c r="AS3" s="1560"/>
      <c r="AT3" s="1561" t="s">
        <v>197</v>
      </c>
      <c r="AU3" s="1559"/>
      <c r="AV3" s="1562"/>
      <c r="AW3" s="1558" t="s">
        <v>33</v>
      </c>
      <c r="AX3" s="1559"/>
      <c r="AY3" s="1560"/>
      <c r="AZ3" s="1561" t="s">
        <v>272</v>
      </c>
      <c r="BA3" s="1559"/>
      <c r="BB3" s="1562"/>
      <c r="BC3" s="1558" t="s">
        <v>273</v>
      </c>
      <c r="BD3" s="1559"/>
      <c r="BE3" s="1560"/>
      <c r="BF3" s="1558" t="s">
        <v>274</v>
      </c>
      <c r="BG3" s="1559"/>
      <c r="BH3" s="1560"/>
      <c r="BI3" s="1558" t="s">
        <v>275</v>
      </c>
      <c r="BJ3" s="1559"/>
      <c r="BK3" s="1560"/>
      <c r="BL3" s="1561" t="s">
        <v>276</v>
      </c>
      <c r="BM3" s="1559"/>
      <c r="BN3" s="1562"/>
      <c r="BO3" s="1558" t="s">
        <v>277</v>
      </c>
      <c r="BP3" s="1559"/>
      <c r="BQ3" s="1560"/>
      <c r="BR3" s="1561" t="s">
        <v>278</v>
      </c>
      <c r="BS3" s="1559"/>
      <c r="BT3" s="1562"/>
      <c r="BU3" s="1558" t="s">
        <v>279</v>
      </c>
      <c r="BV3" s="1559"/>
      <c r="BW3" s="1560"/>
      <c r="BX3" s="1558" t="s">
        <v>280</v>
      </c>
      <c r="BY3" s="1559"/>
      <c r="BZ3" s="1560"/>
      <c r="CA3" s="1558" t="s">
        <v>281</v>
      </c>
      <c r="CB3" s="1559"/>
      <c r="CC3" s="1560"/>
      <c r="CD3" s="1561" t="s">
        <v>282</v>
      </c>
      <c r="CE3" s="1559"/>
      <c r="CF3" s="1562"/>
      <c r="CG3" s="1558" t="s">
        <v>283</v>
      </c>
      <c r="CH3" s="1559"/>
      <c r="CI3" s="1560"/>
      <c r="CJ3" s="1561" t="s">
        <v>284</v>
      </c>
      <c r="CK3" s="1559"/>
      <c r="CL3" s="1562"/>
      <c r="CM3" s="1558" t="s">
        <v>285</v>
      </c>
      <c r="CN3" s="1559"/>
      <c r="CO3" s="1560"/>
      <c r="CP3" s="1558" t="s">
        <v>286</v>
      </c>
      <c r="CQ3" s="1559"/>
      <c r="CR3" s="1560"/>
      <c r="CS3" s="1558" t="s">
        <v>287</v>
      </c>
      <c r="CT3" s="1559"/>
      <c r="CU3" s="1560"/>
      <c r="CV3" s="1561" t="s">
        <v>288</v>
      </c>
      <c r="CW3" s="1559"/>
      <c r="CX3" s="1562"/>
      <c r="CY3" s="1558" t="s">
        <v>289</v>
      </c>
      <c r="CZ3" s="1559"/>
      <c r="DA3" s="1560"/>
      <c r="DB3" s="1561" t="s">
        <v>290</v>
      </c>
      <c r="DC3" s="1559"/>
      <c r="DD3" s="1562"/>
      <c r="DE3" s="1558" t="s">
        <v>291</v>
      </c>
      <c r="DF3" s="1559"/>
      <c r="DG3" s="1560"/>
      <c r="DH3" s="1558" t="s">
        <v>292</v>
      </c>
      <c r="DI3" s="1559"/>
      <c r="DJ3" s="1560"/>
      <c r="DK3" s="1558" t="s">
        <v>293</v>
      </c>
      <c r="DL3" s="1559"/>
      <c r="DM3" s="1560"/>
      <c r="DN3" s="1561" t="s">
        <v>294</v>
      </c>
      <c r="DO3" s="1559"/>
      <c r="DP3" s="1562"/>
      <c r="DQ3" s="1558" t="s">
        <v>295</v>
      </c>
      <c r="DR3" s="1559"/>
      <c r="DS3" s="1560"/>
      <c r="DT3" s="1558" t="s">
        <v>296</v>
      </c>
      <c r="DU3" s="1559"/>
      <c r="DV3" s="1560"/>
      <c r="DW3" s="1558" t="s">
        <v>720</v>
      </c>
      <c r="DX3" s="1559"/>
      <c r="DY3" s="1560"/>
      <c r="DZ3" s="1558" t="s">
        <v>721</v>
      </c>
      <c r="EA3" s="1559"/>
      <c r="EB3" s="1560"/>
      <c r="EC3" s="1558"/>
      <c r="ED3" s="1559"/>
      <c r="EE3" s="1560"/>
    </row>
    <row r="4" spans="1:135" s="495" customFormat="1" ht="20.25" customHeight="1">
      <c r="A4" s="106" t="s">
        <v>234</v>
      </c>
      <c r="B4" s="496"/>
      <c r="C4" s="496"/>
      <c r="D4" s="774" t="s">
        <v>347</v>
      </c>
      <c r="E4" s="512" t="s">
        <v>348</v>
      </c>
      <c r="F4" s="761" t="s">
        <v>349</v>
      </c>
      <c r="G4" s="116" t="s">
        <v>347</v>
      </c>
      <c r="H4" s="512" t="s">
        <v>348</v>
      </c>
      <c r="I4" s="513" t="s">
        <v>349</v>
      </c>
      <c r="J4" s="784" t="s">
        <v>347</v>
      </c>
      <c r="K4" s="512" t="s">
        <v>348</v>
      </c>
      <c r="L4" s="761" t="s">
        <v>349</v>
      </c>
      <c r="M4" s="116" t="s">
        <v>347</v>
      </c>
      <c r="N4" s="512" t="s">
        <v>348</v>
      </c>
      <c r="O4" s="513" t="s">
        <v>349</v>
      </c>
      <c r="P4" s="784" t="s">
        <v>347</v>
      </c>
      <c r="Q4" s="512" t="s">
        <v>348</v>
      </c>
      <c r="R4" s="761" t="s">
        <v>349</v>
      </c>
      <c r="S4" s="116" t="s">
        <v>347</v>
      </c>
      <c r="T4" s="512" t="s">
        <v>348</v>
      </c>
      <c r="U4" s="513" t="s">
        <v>349</v>
      </c>
      <c r="V4" s="116" t="s">
        <v>347</v>
      </c>
      <c r="W4" s="512" t="s">
        <v>348</v>
      </c>
      <c r="X4" s="513" t="s">
        <v>349</v>
      </c>
      <c r="Y4" s="116" t="s">
        <v>347</v>
      </c>
      <c r="Z4" s="512" t="s">
        <v>348</v>
      </c>
      <c r="AA4" s="513" t="s">
        <v>349</v>
      </c>
      <c r="AB4" s="784" t="s">
        <v>347</v>
      </c>
      <c r="AC4" s="512" t="s">
        <v>348</v>
      </c>
      <c r="AD4" s="761" t="s">
        <v>349</v>
      </c>
      <c r="AE4" s="116" t="s">
        <v>347</v>
      </c>
      <c r="AF4" s="512" t="s">
        <v>348</v>
      </c>
      <c r="AG4" s="513" t="s">
        <v>349</v>
      </c>
      <c r="AH4" s="784" t="s">
        <v>347</v>
      </c>
      <c r="AI4" s="512" t="s">
        <v>348</v>
      </c>
      <c r="AJ4" s="761" t="s">
        <v>349</v>
      </c>
      <c r="AK4" s="116" t="s">
        <v>347</v>
      </c>
      <c r="AL4" s="512" t="s">
        <v>348</v>
      </c>
      <c r="AM4" s="513" t="s">
        <v>349</v>
      </c>
      <c r="AN4" s="116" t="s">
        <v>347</v>
      </c>
      <c r="AO4" s="512" t="s">
        <v>348</v>
      </c>
      <c r="AP4" s="513" t="s">
        <v>349</v>
      </c>
      <c r="AQ4" s="116" t="s">
        <v>347</v>
      </c>
      <c r="AR4" s="512" t="s">
        <v>348</v>
      </c>
      <c r="AS4" s="513" t="s">
        <v>349</v>
      </c>
      <c r="AT4" s="784" t="s">
        <v>347</v>
      </c>
      <c r="AU4" s="512" t="s">
        <v>348</v>
      </c>
      <c r="AV4" s="761" t="s">
        <v>349</v>
      </c>
      <c r="AW4" s="116" t="s">
        <v>347</v>
      </c>
      <c r="AX4" s="512" t="s">
        <v>348</v>
      </c>
      <c r="AY4" s="513" t="s">
        <v>349</v>
      </c>
      <c r="AZ4" s="784" t="s">
        <v>347</v>
      </c>
      <c r="BA4" s="512" t="s">
        <v>348</v>
      </c>
      <c r="BB4" s="761" t="s">
        <v>349</v>
      </c>
      <c r="BC4" s="116" t="s">
        <v>347</v>
      </c>
      <c r="BD4" s="512" t="s">
        <v>348</v>
      </c>
      <c r="BE4" s="513" t="s">
        <v>349</v>
      </c>
      <c r="BF4" s="116" t="s">
        <v>347</v>
      </c>
      <c r="BG4" s="512" t="s">
        <v>348</v>
      </c>
      <c r="BH4" s="513" t="s">
        <v>349</v>
      </c>
      <c r="BI4" s="116" t="s">
        <v>347</v>
      </c>
      <c r="BJ4" s="512" t="s">
        <v>348</v>
      </c>
      <c r="BK4" s="513" t="s">
        <v>349</v>
      </c>
      <c r="BL4" s="784" t="s">
        <v>347</v>
      </c>
      <c r="BM4" s="512" t="s">
        <v>348</v>
      </c>
      <c r="BN4" s="761" t="s">
        <v>349</v>
      </c>
      <c r="BO4" s="116" t="s">
        <v>347</v>
      </c>
      <c r="BP4" s="512" t="s">
        <v>348</v>
      </c>
      <c r="BQ4" s="513" t="s">
        <v>349</v>
      </c>
      <c r="BR4" s="784" t="s">
        <v>347</v>
      </c>
      <c r="BS4" s="512" t="s">
        <v>348</v>
      </c>
      <c r="BT4" s="761" t="s">
        <v>349</v>
      </c>
      <c r="BU4" s="116" t="s">
        <v>347</v>
      </c>
      <c r="BV4" s="512" t="s">
        <v>348</v>
      </c>
      <c r="BW4" s="513" t="s">
        <v>349</v>
      </c>
      <c r="BX4" s="116" t="s">
        <v>347</v>
      </c>
      <c r="BY4" s="512" t="s">
        <v>348</v>
      </c>
      <c r="BZ4" s="513" t="s">
        <v>349</v>
      </c>
      <c r="CA4" s="116" t="s">
        <v>347</v>
      </c>
      <c r="CB4" s="512" t="s">
        <v>348</v>
      </c>
      <c r="CC4" s="513" t="s">
        <v>349</v>
      </c>
      <c r="CD4" s="784" t="s">
        <v>347</v>
      </c>
      <c r="CE4" s="512" t="s">
        <v>348</v>
      </c>
      <c r="CF4" s="761" t="s">
        <v>349</v>
      </c>
      <c r="CG4" s="116" t="s">
        <v>347</v>
      </c>
      <c r="CH4" s="512" t="s">
        <v>348</v>
      </c>
      <c r="CI4" s="513" t="s">
        <v>349</v>
      </c>
      <c r="CJ4" s="784" t="s">
        <v>347</v>
      </c>
      <c r="CK4" s="512" t="s">
        <v>348</v>
      </c>
      <c r="CL4" s="761" t="s">
        <v>349</v>
      </c>
      <c r="CM4" s="116" t="s">
        <v>347</v>
      </c>
      <c r="CN4" s="512" t="s">
        <v>348</v>
      </c>
      <c r="CO4" s="513" t="s">
        <v>349</v>
      </c>
      <c r="CP4" s="116" t="s">
        <v>347</v>
      </c>
      <c r="CQ4" s="512" t="s">
        <v>348</v>
      </c>
      <c r="CR4" s="513" t="s">
        <v>349</v>
      </c>
      <c r="CS4" s="116" t="s">
        <v>347</v>
      </c>
      <c r="CT4" s="512" t="s">
        <v>348</v>
      </c>
      <c r="CU4" s="513" t="s">
        <v>349</v>
      </c>
      <c r="CV4" s="784" t="s">
        <v>347</v>
      </c>
      <c r="CW4" s="512" t="s">
        <v>348</v>
      </c>
      <c r="CX4" s="761" t="s">
        <v>349</v>
      </c>
      <c r="CY4" s="116" t="s">
        <v>347</v>
      </c>
      <c r="CZ4" s="512" t="s">
        <v>348</v>
      </c>
      <c r="DA4" s="513" t="s">
        <v>349</v>
      </c>
      <c r="DB4" s="784" t="s">
        <v>347</v>
      </c>
      <c r="DC4" s="512" t="s">
        <v>348</v>
      </c>
      <c r="DD4" s="761" t="s">
        <v>349</v>
      </c>
      <c r="DE4" s="116" t="s">
        <v>347</v>
      </c>
      <c r="DF4" s="512" t="s">
        <v>348</v>
      </c>
      <c r="DG4" s="513" t="s">
        <v>349</v>
      </c>
      <c r="DH4" s="116" t="s">
        <v>347</v>
      </c>
      <c r="DI4" s="512" t="s">
        <v>348</v>
      </c>
      <c r="DJ4" s="513" t="s">
        <v>349</v>
      </c>
      <c r="DK4" s="116" t="s">
        <v>347</v>
      </c>
      <c r="DL4" s="512" t="s">
        <v>348</v>
      </c>
      <c r="DM4" s="513" t="s">
        <v>349</v>
      </c>
      <c r="DN4" s="784" t="s">
        <v>347</v>
      </c>
      <c r="DO4" s="512" t="s">
        <v>348</v>
      </c>
      <c r="DP4" s="761" t="s">
        <v>349</v>
      </c>
      <c r="DQ4" s="116" t="s">
        <v>347</v>
      </c>
      <c r="DR4" s="512" t="s">
        <v>348</v>
      </c>
      <c r="DS4" s="513" t="s">
        <v>349</v>
      </c>
      <c r="DT4" s="116" t="s">
        <v>347</v>
      </c>
      <c r="DU4" s="512" t="s">
        <v>348</v>
      </c>
      <c r="DV4" s="513" t="s">
        <v>349</v>
      </c>
      <c r="DW4" s="116" t="s">
        <v>347</v>
      </c>
      <c r="DX4" s="512" t="s">
        <v>348</v>
      </c>
      <c r="DY4" s="513" t="s">
        <v>349</v>
      </c>
      <c r="DZ4" s="116" t="s">
        <v>347</v>
      </c>
      <c r="EA4" s="512" t="s">
        <v>348</v>
      </c>
      <c r="EB4" s="513" t="s">
        <v>349</v>
      </c>
      <c r="EC4" s="116" t="s">
        <v>347</v>
      </c>
      <c r="ED4" s="508" t="s">
        <v>348</v>
      </c>
      <c r="EE4" s="509" t="s">
        <v>349</v>
      </c>
    </row>
    <row r="5" spans="1:135" s="495" customFormat="1" ht="15" customHeight="1" thickBot="1">
      <c r="A5" s="497"/>
      <c r="B5" s="498"/>
      <c r="C5" s="498"/>
      <c r="D5" s="497" t="s">
        <v>346</v>
      </c>
      <c r="E5" s="510" t="s">
        <v>350</v>
      </c>
      <c r="F5" s="762" t="s">
        <v>351</v>
      </c>
      <c r="G5" s="117" t="s">
        <v>346</v>
      </c>
      <c r="H5" s="510" t="s">
        <v>350</v>
      </c>
      <c r="I5" s="511" t="s">
        <v>351</v>
      </c>
      <c r="J5" s="785" t="s">
        <v>346</v>
      </c>
      <c r="K5" s="510" t="s">
        <v>350</v>
      </c>
      <c r="L5" s="762" t="s">
        <v>351</v>
      </c>
      <c r="M5" s="117" t="s">
        <v>346</v>
      </c>
      <c r="N5" s="510" t="s">
        <v>350</v>
      </c>
      <c r="O5" s="511" t="s">
        <v>351</v>
      </c>
      <c r="P5" s="785" t="s">
        <v>346</v>
      </c>
      <c r="Q5" s="510" t="s">
        <v>350</v>
      </c>
      <c r="R5" s="762" t="s">
        <v>351</v>
      </c>
      <c r="S5" s="117" t="s">
        <v>346</v>
      </c>
      <c r="T5" s="510" t="s">
        <v>350</v>
      </c>
      <c r="U5" s="511" t="s">
        <v>351</v>
      </c>
      <c r="V5" s="117" t="s">
        <v>346</v>
      </c>
      <c r="W5" s="510" t="s">
        <v>350</v>
      </c>
      <c r="X5" s="511" t="s">
        <v>351</v>
      </c>
      <c r="Y5" s="117" t="s">
        <v>346</v>
      </c>
      <c r="Z5" s="510" t="s">
        <v>350</v>
      </c>
      <c r="AA5" s="511" t="s">
        <v>351</v>
      </c>
      <c r="AB5" s="785" t="s">
        <v>346</v>
      </c>
      <c r="AC5" s="510" t="s">
        <v>350</v>
      </c>
      <c r="AD5" s="762" t="s">
        <v>351</v>
      </c>
      <c r="AE5" s="117" t="s">
        <v>346</v>
      </c>
      <c r="AF5" s="510" t="s">
        <v>350</v>
      </c>
      <c r="AG5" s="511" t="s">
        <v>351</v>
      </c>
      <c r="AH5" s="785" t="s">
        <v>346</v>
      </c>
      <c r="AI5" s="510" t="s">
        <v>350</v>
      </c>
      <c r="AJ5" s="762" t="s">
        <v>351</v>
      </c>
      <c r="AK5" s="117" t="s">
        <v>346</v>
      </c>
      <c r="AL5" s="510" t="s">
        <v>350</v>
      </c>
      <c r="AM5" s="511" t="s">
        <v>351</v>
      </c>
      <c r="AN5" s="117" t="s">
        <v>346</v>
      </c>
      <c r="AO5" s="510" t="s">
        <v>350</v>
      </c>
      <c r="AP5" s="511" t="s">
        <v>351</v>
      </c>
      <c r="AQ5" s="117" t="s">
        <v>346</v>
      </c>
      <c r="AR5" s="510" t="s">
        <v>350</v>
      </c>
      <c r="AS5" s="511" t="s">
        <v>351</v>
      </c>
      <c r="AT5" s="785" t="s">
        <v>346</v>
      </c>
      <c r="AU5" s="510" t="s">
        <v>350</v>
      </c>
      <c r="AV5" s="762" t="s">
        <v>351</v>
      </c>
      <c r="AW5" s="117" t="s">
        <v>346</v>
      </c>
      <c r="AX5" s="510" t="s">
        <v>350</v>
      </c>
      <c r="AY5" s="511" t="s">
        <v>351</v>
      </c>
      <c r="AZ5" s="785" t="s">
        <v>346</v>
      </c>
      <c r="BA5" s="510" t="s">
        <v>350</v>
      </c>
      <c r="BB5" s="762" t="s">
        <v>351</v>
      </c>
      <c r="BC5" s="117" t="s">
        <v>346</v>
      </c>
      <c r="BD5" s="510" t="s">
        <v>350</v>
      </c>
      <c r="BE5" s="511" t="s">
        <v>351</v>
      </c>
      <c r="BF5" s="117" t="s">
        <v>346</v>
      </c>
      <c r="BG5" s="510" t="s">
        <v>350</v>
      </c>
      <c r="BH5" s="511" t="s">
        <v>351</v>
      </c>
      <c r="BI5" s="117" t="s">
        <v>346</v>
      </c>
      <c r="BJ5" s="510" t="s">
        <v>350</v>
      </c>
      <c r="BK5" s="511" t="s">
        <v>351</v>
      </c>
      <c r="BL5" s="785" t="s">
        <v>346</v>
      </c>
      <c r="BM5" s="510" t="s">
        <v>350</v>
      </c>
      <c r="BN5" s="762" t="s">
        <v>351</v>
      </c>
      <c r="BO5" s="117" t="s">
        <v>346</v>
      </c>
      <c r="BP5" s="510" t="s">
        <v>350</v>
      </c>
      <c r="BQ5" s="511" t="s">
        <v>351</v>
      </c>
      <c r="BR5" s="785" t="s">
        <v>346</v>
      </c>
      <c r="BS5" s="510" t="s">
        <v>350</v>
      </c>
      <c r="BT5" s="762" t="s">
        <v>351</v>
      </c>
      <c r="BU5" s="117" t="s">
        <v>346</v>
      </c>
      <c r="BV5" s="510" t="s">
        <v>350</v>
      </c>
      <c r="BW5" s="511" t="s">
        <v>351</v>
      </c>
      <c r="BX5" s="117" t="s">
        <v>346</v>
      </c>
      <c r="BY5" s="510" t="s">
        <v>350</v>
      </c>
      <c r="BZ5" s="511" t="s">
        <v>351</v>
      </c>
      <c r="CA5" s="117" t="s">
        <v>346</v>
      </c>
      <c r="CB5" s="510" t="s">
        <v>350</v>
      </c>
      <c r="CC5" s="511" t="s">
        <v>351</v>
      </c>
      <c r="CD5" s="785" t="s">
        <v>346</v>
      </c>
      <c r="CE5" s="510" t="s">
        <v>350</v>
      </c>
      <c r="CF5" s="762" t="s">
        <v>351</v>
      </c>
      <c r="CG5" s="117" t="s">
        <v>346</v>
      </c>
      <c r="CH5" s="510" t="s">
        <v>350</v>
      </c>
      <c r="CI5" s="511" t="s">
        <v>351</v>
      </c>
      <c r="CJ5" s="785" t="s">
        <v>346</v>
      </c>
      <c r="CK5" s="510" t="s">
        <v>350</v>
      </c>
      <c r="CL5" s="762" t="s">
        <v>351</v>
      </c>
      <c r="CM5" s="117" t="s">
        <v>346</v>
      </c>
      <c r="CN5" s="514" t="s">
        <v>350</v>
      </c>
      <c r="CO5" s="511" t="s">
        <v>351</v>
      </c>
      <c r="CP5" s="117" t="s">
        <v>346</v>
      </c>
      <c r="CQ5" s="510" t="s">
        <v>350</v>
      </c>
      <c r="CR5" s="511" t="s">
        <v>351</v>
      </c>
      <c r="CS5" s="117" t="s">
        <v>346</v>
      </c>
      <c r="CT5" s="510" t="s">
        <v>350</v>
      </c>
      <c r="CU5" s="511" t="s">
        <v>351</v>
      </c>
      <c r="CV5" s="785" t="s">
        <v>346</v>
      </c>
      <c r="CW5" s="510" t="s">
        <v>350</v>
      </c>
      <c r="CX5" s="762" t="s">
        <v>351</v>
      </c>
      <c r="CY5" s="117" t="s">
        <v>346</v>
      </c>
      <c r="CZ5" s="510" t="s">
        <v>350</v>
      </c>
      <c r="DA5" s="511" t="s">
        <v>351</v>
      </c>
      <c r="DB5" s="785" t="s">
        <v>346</v>
      </c>
      <c r="DC5" s="510" t="s">
        <v>350</v>
      </c>
      <c r="DD5" s="762" t="s">
        <v>351</v>
      </c>
      <c r="DE5" s="117" t="s">
        <v>346</v>
      </c>
      <c r="DF5" s="510" t="s">
        <v>350</v>
      </c>
      <c r="DG5" s="511" t="s">
        <v>351</v>
      </c>
      <c r="DH5" s="117" t="s">
        <v>346</v>
      </c>
      <c r="DI5" s="510" t="s">
        <v>350</v>
      </c>
      <c r="DJ5" s="511" t="s">
        <v>351</v>
      </c>
      <c r="DK5" s="117" t="s">
        <v>346</v>
      </c>
      <c r="DL5" s="510" t="s">
        <v>350</v>
      </c>
      <c r="DM5" s="511" t="s">
        <v>351</v>
      </c>
      <c r="DN5" s="785" t="s">
        <v>346</v>
      </c>
      <c r="DO5" s="510" t="s">
        <v>350</v>
      </c>
      <c r="DP5" s="762" t="s">
        <v>351</v>
      </c>
      <c r="DQ5" s="117" t="s">
        <v>346</v>
      </c>
      <c r="DR5" s="510" t="s">
        <v>350</v>
      </c>
      <c r="DS5" s="511" t="s">
        <v>351</v>
      </c>
      <c r="DT5" s="117" t="s">
        <v>346</v>
      </c>
      <c r="DU5" s="510" t="s">
        <v>350</v>
      </c>
      <c r="DV5" s="511" t="s">
        <v>351</v>
      </c>
      <c r="DW5" s="117" t="s">
        <v>346</v>
      </c>
      <c r="DX5" s="510" t="s">
        <v>350</v>
      </c>
      <c r="DY5" s="511" t="s">
        <v>351</v>
      </c>
      <c r="DZ5" s="117" t="s">
        <v>346</v>
      </c>
      <c r="EA5" s="510" t="s">
        <v>350</v>
      </c>
      <c r="EB5" s="511" t="s">
        <v>351</v>
      </c>
      <c r="EC5" s="117" t="s">
        <v>346</v>
      </c>
      <c r="ED5" s="510" t="s">
        <v>350</v>
      </c>
      <c r="EE5" s="511" t="s">
        <v>351</v>
      </c>
    </row>
    <row r="6" spans="1:135" ht="20.25" customHeight="1">
      <c r="A6" s="106" t="s">
        <v>352</v>
      </c>
      <c r="B6" s="81"/>
      <c r="C6" s="81"/>
      <c r="D6" s="775"/>
      <c r="E6" s="680"/>
      <c r="F6" s="763"/>
      <c r="G6" s="679"/>
      <c r="H6" s="682"/>
      <c r="I6" s="681"/>
      <c r="J6" s="786"/>
      <c r="K6" s="682"/>
      <c r="L6" s="763"/>
      <c r="M6" s="679"/>
      <c r="N6" s="682"/>
      <c r="O6" s="681"/>
      <c r="P6" s="786"/>
      <c r="Q6" s="682"/>
      <c r="R6" s="763"/>
      <c r="S6" s="679"/>
      <c r="T6" s="682"/>
      <c r="U6" s="681"/>
      <c r="V6" s="679"/>
      <c r="W6" s="682"/>
      <c r="X6" s="681"/>
      <c r="Y6" s="679"/>
      <c r="Z6" s="682"/>
      <c r="AA6" s="681"/>
      <c r="AB6" s="786"/>
      <c r="AC6" s="682"/>
      <c r="AD6" s="763"/>
      <c r="AE6" s="679"/>
      <c r="AF6" s="682"/>
      <c r="AG6" s="681"/>
      <c r="AH6" s="786"/>
      <c r="AI6" s="682"/>
      <c r="AJ6" s="763"/>
      <c r="AK6" s="679"/>
      <c r="AL6" s="682"/>
      <c r="AM6" s="681"/>
      <c r="AN6" s="679"/>
      <c r="AO6" s="682"/>
      <c r="AP6" s="681"/>
      <c r="AQ6" s="679"/>
      <c r="AR6" s="682"/>
      <c r="AS6" s="681"/>
      <c r="AT6" s="786"/>
      <c r="AU6" s="682"/>
      <c r="AV6" s="763"/>
      <c r="AW6" s="679"/>
      <c r="AX6" s="682"/>
      <c r="AY6" s="681"/>
      <c r="AZ6" s="786"/>
      <c r="BA6" s="682"/>
      <c r="BB6" s="763"/>
      <c r="BC6" s="679"/>
      <c r="BD6" s="682"/>
      <c r="BE6" s="681"/>
      <c r="BF6" s="679"/>
      <c r="BG6" s="682"/>
      <c r="BH6" s="681"/>
      <c r="BI6" s="679"/>
      <c r="BJ6" s="682"/>
      <c r="BK6" s="683"/>
      <c r="BL6" s="786"/>
      <c r="BM6" s="682"/>
      <c r="BN6" s="763"/>
      <c r="BO6" s="679"/>
      <c r="BP6" s="680"/>
      <c r="BQ6" s="681"/>
      <c r="BR6" s="786"/>
      <c r="BS6" s="682"/>
      <c r="BT6" s="763"/>
      <c r="BU6" s="679"/>
      <c r="BV6" s="682"/>
      <c r="BW6" s="681"/>
      <c r="BX6" s="679"/>
      <c r="BY6" s="682"/>
      <c r="BZ6" s="681"/>
      <c r="CA6" s="679"/>
      <c r="CB6" s="682"/>
      <c r="CC6" s="681"/>
      <c r="CD6" s="786"/>
      <c r="CE6" s="682"/>
      <c r="CF6" s="763"/>
      <c r="CG6" s="679"/>
      <c r="CH6" s="682"/>
      <c r="CI6" s="681"/>
      <c r="CJ6" s="786"/>
      <c r="CK6" s="682"/>
      <c r="CL6" s="763"/>
      <c r="CM6" s="679"/>
      <c r="CN6" s="682"/>
      <c r="CO6" s="681"/>
      <c r="CP6" s="679"/>
      <c r="CQ6" s="682"/>
      <c r="CR6" s="681"/>
      <c r="CS6" s="679"/>
      <c r="CT6" s="682"/>
      <c r="CU6" s="681"/>
      <c r="CV6" s="786"/>
      <c r="CW6" s="682"/>
      <c r="CX6" s="763"/>
      <c r="CY6" s="679"/>
      <c r="CZ6" s="682"/>
      <c r="DA6" s="681"/>
      <c r="DB6" s="786"/>
      <c r="DC6" s="682"/>
      <c r="DD6" s="763"/>
      <c r="DE6" s="679"/>
      <c r="DF6" s="682"/>
      <c r="DG6" s="681"/>
      <c r="DH6" s="679"/>
      <c r="DI6" s="682"/>
      <c r="DJ6" s="681"/>
      <c r="DK6" s="679"/>
      <c r="DL6" s="682"/>
      <c r="DM6" s="681"/>
      <c r="DN6" s="786"/>
      <c r="DO6" s="682"/>
      <c r="DP6" s="763"/>
      <c r="DQ6" s="679"/>
      <c r="DR6" s="682"/>
      <c r="DS6" s="681"/>
      <c r="DT6" s="679"/>
      <c r="DU6" s="682"/>
      <c r="DV6" s="681"/>
      <c r="DW6" s="679"/>
      <c r="DX6" s="682"/>
      <c r="DY6" s="681"/>
      <c r="DZ6" s="679"/>
      <c r="EA6" s="682"/>
      <c r="EB6" s="681"/>
      <c r="EC6" s="684"/>
      <c r="ED6" s="682"/>
      <c r="EE6" s="681"/>
    </row>
    <row r="7" spans="1:135" s="757" customFormat="1" ht="20.25" customHeight="1">
      <c r="A7" s="1552"/>
      <c r="B7" s="1553"/>
      <c r="C7" s="780" t="s">
        <v>353</v>
      </c>
      <c r="D7" s="1125">
        <v>404557</v>
      </c>
      <c r="E7" s="755">
        <f aca="true" t="shared" si="0" ref="E7:E30">ROUND(+D7/+D$30*100,1)</f>
        <v>9.2</v>
      </c>
      <c r="F7" s="764">
        <f>ROUND(D7/'０１表（第1表）'!F$32,2)</f>
        <v>12.33</v>
      </c>
      <c r="G7" s="1126">
        <v>313354</v>
      </c>
      <c r="H7" s="755">
        <f>ROUND(+G7/+G$30*100,1)</f>
        <v>9.5</v>
      </c>
      <c r="I7" s="756">
        <f>ROUND(G7/'０１表（第1表）'!G$32,2)</f>
        <v>16.02</v>
      </c>
      <c r="J7" s="1127">
        <v>83957</v>
      </c>
      <c r="K7" s="755">
        <f>ROUND(+J7/+J$30*100,1)</f>
        <v>2.7</v>
      </c>
      <c r="L7" s="764">
        <f>ROUND(J7/'０１表（第1表）'!H$32,2)</f>
        <v>6.08</v>
      </c>
      <c r="M7" s="1126">
        <v>81718</v>
      </c>
      <c r="N7" s="755">
        <f>ROUND(+M7/+M$30*100,1)</f>
        <v>4</v>
      </c>
      <c r="O7" s="756">
        <f>ROUND(M7/'０１表（第1表）'!I$32,2)</f>
        <v>5.87</v>
      </c>
      <c r="P7" s="1127">
        <v>29718</v>
      </c>
      <c r="Q7" s="755">
        <f>ROUND(+P7/+P$30*100,1)</f>
        <v>6.3</v>
      </c>
      <c r="R7" s="764">
        <f>ROUND(P7/'０１表（第1表）'!J$32,2)</f>
        <v>15.13</v>
      </c>
      <c r="S7" s="1128">
        <v>26390</v>
      </c>
      <c r="T7" s="755">
        <f>ROUND(+S7/+S$30*100,1)</f>
        <v>2.7</v>
      </c>
      <c r="U7" s="756">
        <f>ROUND(S7/'０１表（第1表）'!K$32,2)</f>
        <v>5.18</v>
      </c>
      <c r="V7" s="1128">
        <v>32201</v>
      </c>
      <c r="W7" s="755">
        <f>ROUND(+V7/+V$30*100,1)</f>
        <v>3.2</v>
      </c>
      <c r="X7" s="756">
        <f>ROUND(V7/'０１表（第1表）'!L$32,2)</f>
        <v>9.5</v>
      </c>
      <c r="Y7" s="1128">
        <v>42056</v>
      </c>
      <c r="Z7" s="755">
        <f>ROUND(+Y7/+Y$30*100,1)</f>
        <v>3.1</v>
      </c>
      <c r="AA7" s="756">
        <f>ROUND(Y7/'０１表（第1表）'!M$32,2)</f>
        <v>7.97</v>
      </c>
      <c r="AB7" s="1129">
        <v>99134</v>
      </c>
      <c r="AC7" s="755">
        <f aca="true" t="shared" si="1" ref="AC7:AC30">ROUND(+AB7/+AB$30*100,1)</f>
        <v>9.3</v>
      </c>
      <c r="AD7" s="764">
        <f>ROUND(AB7/'０１表（第1表）'!N$32,2)</f>
        <v>20.07</v>
      </c>
      <c r="AE7" s="1128">
        <v>44474</v>
      </c>
      <c r="AF7" s="755">
        <f aca="true" t="shared" si="2" ref="AF7:AF30">ROUND(+AE7/+AE$30*100,1)</f>
        <v>7.7</v>
      </c>
      <c r="AG7" s="756">
        <f>ROUND(AE7/'０１表（第1表）'!O$32,2)</f>
        <v>14.24</v>
      </c>
      <c r="AH7" s="1129">
        <v>95146</v>
      </c>
      <c r="AI7" s="755">
        <f aca="true" t="shared" si="3" ref="AI7:AI30">ROUND(+AH7/+AH$30*100,1)</f>
        <v>10.3</v>
      </c>
      <c r="AJ7" s="764">
        <f>ROUND(AH7/'０１表（第1表）'!P$32,2)</f>
        <v>18.46</v>
      </c>
      <c r="AK7" s="1128">
        <v>70784</v>
      </c>
      <c r="AL7" s="755">
        <f aca="true" t="shared" si="4" ref="AL7:AL30">ROUND(+AK7/+AK$30*100,1)</f>
        <v>4.2</v>
      </c>
      <c r="AM7" s="756">
        <f>ROUND(AK7/'０１表（第1表）'!Q$32,2)</f>
        <v>9.09</v>
      </c>
      <c r="AN7" s="1128">
        <v>162441</v>
      </c>
      <c r="AO7" s="755">
        <f aca="true" t="shared" si="5" ref="AO7:AO30">ROUND(+AN7/+AN$30*100,1)</f>
        <v>3.5</v>
      </c>
      <c r="AP7" s="756">
        <f>ROUND(AN7/'０１表（第1表）'!R$32,2)</f>
        <v>8.1</v>
      </c>
      <c r="AQ7" s="1128">
        <v>146520</v>
      </c>
      <c r="AR7" s="755">
        <f aca="true" t="shared" si="6" ref="AR7:AR30">ROUND(+AQ7/+AQ$30*100,1)</f>
        <v>5.4</v>
      </c>
      <c r="AS7" s="756">
        <f>ROUND(AQ7/'０１表（第1表）'!S$32,2)</f>
        <v>9.07</v>
      </c>
      <c r="AT7" s="1129">
        <v>38802</v>
      </c>
      <c r="AU7" s="755">
        <f aca="true" t="shared" si="7" ref="AU7:AU30">ROUND(+AT7/+AT$30*100,1)</f>
        <v>2.6</v>
      </c>
      <c r="AV7" s="764">
        <f>ROUND(AT7/'０１表（第1表）'!T$32,2)</f>
        <v>6.96</v>
      </c>
      <c r="AW7" s="1128">
        <v>37668</v>
      </c>
      <c r="AX7" s="755">
        <f aca="true" t="shared" si="8" ref="AX7:AX30">ROUND(+AW7/+AW$30*100,1)</f>
        <v>6.3</v>
      </c>
      <c r="AY7" s="756">
        <f>ROUND(AW7/'０１表（第1表）'!U$32,2)</f>
        <v>15.17</v>
      </c>
      <c r="AZ7" s="1129">
        <v>30852</v>
      </c>
      <c r="BA7" s="755">
        <f aca="true" t="shared" si="9" ref="BA7:BA30">ROUND(+AZ7/+AZ$30*100,1)</f>
        <v>2.5</v>
      </c>
      <c r="BB7" s="764">
        <f>ROUND(AZ7/'０１表（第1表）'!V32,2)</f>
        <v>5.06</v>
      </c>
      <c r="BC7" s="1128">
        <v>39277</v>
      </c>
      <c r="BD7" s="755">
        <f aca="true" t="shared" si="10" ref="BD7:BD30">ROUND(+BC7/+BC$30*100,1)</f>
        <v>6.5</v>
      </c>
      <c r="BE7" s="756">
        <f>ROUND(BC7/'０１表（第1表）'!W$32,2)</f>
        <v>14.14</v>
      </c>
      <c r="BF7" s="1128">
        <v>56779</v>
      </c>
      <c r="BG7" s="755">
        <f aca="true" t="shared" si="11" ref="BG7:BG30">ROUND(+BF7/+BF$30*100,1)</f>
        <v>5.8</v>
      </c>
      <c r="BH7" s="756">
        <f>ROUND(BF7/'０１表（第1表）'!X$32,2)</f>
        <v>11.62</v>
      </c>
      <c r="BI7" s="1128">
        <v>66415</v>
      </c>
      <c r="BJ7" s="755">
        <f aca="true" t="shared" si="12" ref="BJ7:BJ30">ROUND(+BI7/+BI$30*100,1)</f>
        <v>3.6</v>
      </c>
      <c r="BK7" s="756">
        <f>ROUND(BI7/'０１表（第1表）'!Y$32,2)</f>
        <v>8.48</v>
      </c>
      <c r="BL7" s="1129">
        <v>33269</v>
      </c>
      <c r="BM7" s="755">
        <f aca="true" t="shared" si="13" ref="BM7:BM30">ROUND(+BL7/+BL$30*100,1)</f>
        <v>3.2</v>
      </c>
      <c r="BN7" s="764">
        <f>ROUND(BL7/'０１表（第1表）'!Z$32,2)</f>
        <v>7.57</v>
      </c>
      <c r="BO7" s="1128">
        <v>56349</v>
      </c>
      <c r="BP7" s="755">
        <f aca="true" t="shared" si="14" ref="BP7:BP30">ROUND(+BO7/+BO$30*100,1)</f>
        <v>6.5</v>
      </c>
      <c r="BQ7" s="756">
        <f>ROUND(BO7/'０１表（第1表）'!AA$32,2)</f>
        <v>19.36</v>
      </c>
      <c r="BR7" s="1129">
        <v>40644</v>
      </c>
      <c r="BS7" s="755">
        <f aca="true" t="shared" si="15" ref="BS7:BS30">ROUND(+BR7/+BR$30*100,1)</f>
        <v>4.3</v>
      </c>
      <c r="BT7" s="764">
        <f>ROUND(BR7/'０１表（第1表）'!AB$32,2)</f>
        <v>10.93</v>
      </c>
      <c r="BU7" s="1128">
        <v>52364</v>
      </c>
      <c r="BV7" s="755">
        <f aca="true" t="shared" si="16" ref="BV7:BV30">ROUND(+BU7/+BU$30*100,1)</f>
        <v>5.3</v>
      </c>
      <c r="BW7" s="756">
        <f>ROUND(BU7/'０１表（第1表）'!AC$32,2)</f>
        <v>19.01</v>
      </c>
      <c r="BX7" s="1128">
        <v>75806</v>
      </c>
      <c r="BY7" s="755">
        <f aca="true" t="shared" si="17" ref="BY7:BY30">ROUND(+BX7/+BX$30*100,1)</f>
        <v>3.3</v>
      </c>
      <c r="BZ7" s="756">
        <f>ROUND(BX7/'０１表（第1表）'!AD$32,2)</f>
        <v>9.48</v>
      </c>
      <c r="CA7" s="1128">
        <v>36567</v>
      </c>
      <c r="CB7" s="755">
        <f aca="true" t="shared" si="18" ref="CB7:CB30">ROUND(+CA7/+CA$30*100,1)</f>
        <v>5.3</v>
      </c>
      <c r="CC7" s="756">
        <f>ROUND(CA7/'０１表（第1表）'!AE$32,2)</f>
        <v>11.62</v>
      </c>
      <c r="CD7" s="1129">
        <v>20969</v>
      </c>
      <c r="CE7" s="755">
        <f aca="true" t="shared" si="19" ref="CE7:CE30">ROUND(+CD7/+CD$30*100,1)</f>
        <v>2.2</v>
      </c>
      <c r="CF7" s="764">
        <f>ROUND(CD7/'０１表（第1表）'!AF$32,2)</f>
        <v>12.61</v>
      </c>
      <c r="CG7" s="1128">
        <v>44967</v>
      </c>
      <c r="CH7" s="755">
        <f aca="true" t="shared" si="20" ref="CH7:CH30">ROUND(+CG7/+CG$30*100,1)</f>
        <v>5.2</v>
      </c>
      <c r="CI7" s="756">
        <f>ROUND(CG7/'０１表（第1表）'!AG$32,2)</f>
        <v>10.7</v>
      </c>
      <c r="CJ7" s="1129">
        <v>37665</v>
      </c>
      <c r="CK7" s="755">
        <f aca="true" t="shared" si="21" ref="CK7:CK30">ROUND(+CJ7/+CJ$30*100,1)</f>
        <v>5.9</v>
      </c>
      <c r="CL7" s="764">
        <f>ROUND(CJ7/'０１表（第1表）'!AH$32,2)</f>
        <v>10.1</v>
      </c>
      <c r="CM7" s="1128">
        <v>53970</v>
      </c>
      <c r="CN7" s="755">
        <f aca="true" t="shared" si="22" ref="CN7:CN30">ROUND(+CM7/+CM$30*100,1)</f>
        <v>7.4</v>
      </c>
      <c r="CO7" s="756">
        <f>ROUND(CM7/'０１表（第1表）'!AI$32,2)</f>
        <v>19.61</v>
      </c>
      <c r="CP7" s="1128">
        <v>24218</v>
      </c>
      <c r="CQ7" s="755">
        <f aca="true" t="shared" si="23" ref="CQ7:CQ30">ROUND(+CP7/+CP$30*100,1)</f>
        <v>5</v>
      </c>
      <c r="CR7" s="756">
        <f>ROUND(CP7/'０１表（第1表）'!AJ$32,2)</f>
        <v>9.69</v>
      </c>
      <c r="CS7" s="1128">
        <v>37018</v>
      </c>
      <c r="CT7" s="755">
        <f aca="true" t="shared" si="24" ref="CT7:CT30">ROUND(+CS7/+CS$30*100,1)</f>
        <v>7.4</v>
      </c>
      <c r="CU7" s="756">
        <f>ROUND(CS7/'０１表（第1表）'!AK$32,2)</f>
        <v>20.08</v>
      </c>
      <c r="CV7" s="1129">
        <v>45894</v>
      </c>
      <c r="CW7" s="755">
        <f aca="true" t="shared" si="25" ref="CW7:CW30">ROUND(+CV7/+CV$30*100,1)</f>
        <v>7</v>
      </c>
      <c r="CX7" s="764">
        <f>ROUND(CV7/'０１表（第1表）'!AL$32,2)</f>
        <v>11.73</v>
      </c>
      <c r="CY7" s="1128">
        <v>51956</v>
      </c>
      <c r="CZ7" s="755">
        <f aca="true" t="shared" si="26" ref="CZ7:CZ30">ROUND(+CY7/+CY$30*100,1)</f>
        <v>12.8</v>
      </c>
      <c r="DA7" s="756">
        <f>ROUND(CY7/'０１表（第1表）'!AM$32,2)</f>
        <v>26.33</v>
      </c>
      <c r="DB7" s="1129">
        <v>23248</v>
      </c>
      <c r="DC7" s="755">
        <f aca="true" t="shared" si="27" ref="DC7:DC30">ROUND(+DB7/+DB$30*100,1)</f>
        <v>4.4</v>
      </c>
      <c r="DD7" s="764">
        <f>ROUND(DB7/'０１表（第1表）'!AN$32,2)</f>
        <v>9.64</v>
      </c>
      <c r="DE7" s="1128">
        <v>18038</v>
      </c>
      <c r="DF7" s="755">
        <f aca="true" t="shared" si="28" ref="DF7:DF30">ROUND(+DE7/+DE$30*100,1)</f>
        <v>2.2</v>
      </c>
      <c r="DG7" s="756">
        <f>ROUND(DE7/'０１表（第1表）'!AO$32,2)</f>
        <v>4.65</v>
      </c>
      <c r="DH7" s="1128">
        <v>11479</v>
      </c>
      <c r="DI7" s="755">
        <f aca="true" t="shared" si="29" ref="DI7:DI30">ROUND(+DH7/+DH$30*100,1)</f>
        <v>5.1</v>
      </c>
      <c r="DJ7" s="756">
        <f>ROUND(DH7/'０１表（第1表）'!AP$32,2)</f>
        <v>12.67</v>
      </c>
      <c r="DK7" s="1128">
        <v>18420</v>
      </c>
      <c r="DL7" s="755">
        <f aca="true" t="shared" si="30" ref="DL7:DL30">ROUND(+DK7/+DK$30*100,1)</f>
        <v>6</v>
      </c>
      <c r="DM7" s="756">
        <f>ROUND(DK7/'０１表（第1表）'!AQ$32,2)</f>
        <v>12.98</v>
      </c>
      <c r="DN7" s="1129">
        <v>13142</v>
      </c>
      <c r="DO7" s="755">
        <f aca="true" t="shared" si="31" ref="DO7:DO30">ROUND(+DN7/+DN$30*100,1)</f>
        <v>3</v>
      </c>
      <c r="DP7" s="764">
        <f>ROUND(DN7/'０１表（第1表）'!AR$32,2)</f>
        <v>9.39</v>
      </c>
      <c r="DQ7" s="1128">
        <v>40322</v>
      </c>
      <c r="DR7" s="755">
        <f aca="true" t="shared" si="32" ref="DR7:DR30">ROUND(+DQ7/+DQ$30*100,1)</f>
        <v>7.7</v>
      </c>
      <c r="DS7" s="756">
        <f>ROUND(DQ7/'０１表（第1表）'!AS$32,2)</f>
        <v>17.04</v>
      </c>
      <c r="DT7" s="1128">
        <v>34498</v>
      </c>
      <c r="DU7" s="755">
        <f aca="true" t="shared" si="33" ref="DU7:DU30">ROUND(+DT7/+DT$30*100,1)</f>
        <v>3.9</v>
      </c>
      <c r="DV7" s="756">
        <f>ROUND(DT7/'０１表（第1表）'!AT$32,2)</f>
        <v>21.26</v>
      </c>
      <c r="DW7" s="1128">
        <v>242184</v>
      </c>
      <c r="DX7" s="755">
        <f aca="true" t="shared" si="34" ref="DX7:DX30">ROUND(+DW7/+DW$30*100,1)</f>
        <v>5.2</v>
      </c>
      <c r="DY7" s="756">
        <f>ROUND(DW7/'０１表（第1表）'!AU$32,2)</f>
        <v>11.45</v>
      </c>
      <c r="DZ7" s="1128">
        <v>88819</v>
      </c>
      <c r="EA7" s="755">
        <f aca="true" t="shared" si="35" ref="EA7:EA29">ROUND(+DZ7/+DZ$30*100,1)</f>
        <v>6</v>
      </c>
      <c r="EB7" s="756">
        <f>ROUND(DZ7/'０１表（第1表）'!AV$32,2)</f>
        <v>14.11</v>
      </c>
      <c r="EC7" s="1171">
        <f>D7+G7+J7+M7+P7+S7+V7+Y7+AB7+AE7+AH7+AK7+AN7+AQ7+AT7+AW7+AZ7+BC7+BF7+BI7+BL7+BO7+BR7+BU7+BX7+CA7+CD7+CG7+CJ7+CM7+CP7+CS7+CV7+CY7+DB7+DE7+DH7+DK7+DN7+DQ7+DT7+DW7+DZ7</f>
        <v>3004049</v>
      </c>
      <c r="ED7" s="1172">
        <f aca="true" t="shared" si="36" ref="ED7:ED30">ROUND(+EC7/+EC$30*100,1)</f>
        <v>5.3</v>
      </c>
      <c r="EE7" s="1173">
        <f>ROUND(EC7/'０１表（第1表）'!AW$32,2)</f>
        <v>11.06</v>
      </c>
    </row>
    <row r="8" spans="1:135" s="757" customFormat="1" ht="20.25" customHeight="1">
      <c r="A8" s="1552"/>
      <c r="B8" s="1553"/>
      <c r="C8" s="780" t="s">
        <v>354</v>
      </c>
      <c r="D8" s="1131">
        <v>198703</v>
      </c>
      <c r="E8" s="755">
        <f t="shared" si="0"/>
        <v>4.5</v>
      </c>
      <c r="F8" s="764">
        <f>ROUND(D8/'０１表（第1表）'!F$32,2)</f>
        <v>6.06</v>
      </c>
      <c r="G8" s="1131">
        <v>160075</v>
      </c>
      <c r="H8" s="755">
        <f>ROUND(+G8/+G$30*100,1)</f>
        <v>4.9</v>
      </c>
      <c r="I8" s="756">
        <f>ROUND(G8/'０１表（第1表）'!G$32,2)</f>
        <v>8.18</v>
      </c>
      <c r="J8" s="1131">
        <v>40074</v>
      </c>
      <c r="K8" s="755">
        <f>ROUND(+J8/+J$30*100,1)</f>
        <v>1.3</v>
      </c>
      <c r="L8" s="764">
        <f>ROUND(J8/'０１表（第1表）'!H$32,2)</f>
        <v>2.9</v>
      </c>
      <c r="M8" s="1131">
        <v>34241</v>
      </c>
      <c r="N8" s="755">
        <f>ROUND(+M8/+M$30*100,1)</f>
        <v>1.7</v>
      </c>
      <c r="O8" s="756">
        <f>ROUND(M8/'０１表（第1表）'!I$32,2)</f>
        <v>2.46</v>
      </c>
      <c r="P8" s="1132">
        <v>11360</v>
      </c>
      <c r="Q8" s="755">
        <f>ROUND(+P8/+P$30*100,1)</f>
        <v>2.4</v>
      </c>
      <c r="R8" s="764">
        <f>ROUND(P8/'０１表（第1表）'!R$32,2)</f>
        <v>0.57</v>
      </c>
      <c r="S8" s="1131">
        <v>12201</v>
      </c>
      <c r="T8" s="755">
        <f>ROUND(+S8/+S$30*100,1)</f>
        <v>1.3</v>
      </c>
      <c r="U8" s="756">
        <f>ROUND(S8/'０１表（第1表）'!U$32,2)</f>
        <v>4.91</v>
      </c>
      <c r="V8" s="1131">
        <v>12928</v>
      </c>
      <c r="W8" s="755">
        <f>ROUND(+V8/+V$30*100,1)</f>
        <v>1.3</v>
      </c>
      <c r="X8" s="756">
        <f>ROUND(V8/'０１表（第1表）'!L$32,2)</f>
        <v>3.81</v>
      </c>
      <c r="Y8" s="1131">
        <v>18728</v>
      </c>
      <c r="Z8" s="755">
        <f>ROUND(+Y8/+Y$30*100,1)</f>
        <v>1.4</v>
      </c>
      <c r="AA8" s="756">
        <f>ROUND(Y8/'０１表（第1表）'!M$32,2)</f>
        <v>3.55</v>
      </c>
      <c r="AB8" s="1132">
        <v>47196</v>
      </c>
      <c r="AC8" s="755">
        <f t="shared" si="1"/>
        <v>4.4</v>
      </c>
      <c r="AD8" s="764">
        <f>ROUND(AB8/'０１表（第1表）'!N$32,2)</f>
        <v>9.55</v>
      </c>
      <c r="AE8" s="1131">
        <v>22787</v>
      </c>
      <c r="AF8" s="755">
        <f t="shared" si="2"/>
        <v>4</v>
      </c>
      <c r="AG8" s="756">
        <f>ROUND(AE8/'０１表（第1表）'!O$32,2)</f>
        <v>7.29</v>
      </c>
      <c r="AH8" s="1132">
        <v>39544</v>
      </c>
      <c r="AI8" s="755">
        <f t="shared" si="3"/>
        <v>4.3</v>
      </c>
      <c r="AJ8" s="764">
        <f>ROUND(AH8/'０１表（第1表）'!P$32,2)</f>
        <v>7.67</v>
      </c>
      <c r="AK8" s="1131">
        <v>33167</v>
      </c>
      <c r="AL8" s="755">
        <f t="shared" si="4"/>
        <v>2</v>
      </c>
      <c r="AM8" s="756">
        <f>ROUND(AK8/'０１表（第1表）'!Q$32,2)</f>
        <v>4.26</v>
      </c>
      <c r="AN8" s="1131">
        <v>71821</v>
      </c>
      <c r="AO8" s="755">
        <f t="shared" si="5"/>
        <v>1.6</v>
      </c>
      <c r="AP8" s="756">
        <f>ROUND(AN8/'０１表（第1表）'!R$32,2)</f>
        <v>3.58</v>
      </c>
      <c r="AQ8" s="1131">
        <v>69259</v>
      </c>
      <c r="AR8" s="755">
        <f t="shared" si="6"/>
        <v>2.6</v>
      </c>
      <c r="AS8" s="756">
        <f>ROUND(AQ8/'０１表（第1表）'!S$32,2)</f>
        <v>4.29</v>
      </c>
      <c r="AT8" s="1132">
        <v>17338</v>
      </c>
      <c r="AU8" s="755">
        <f t="shared" si="7"/>
        <v>1.2</v>
      </c>
      <c r="AV8" s="764">
        <f>ROUND(AT8/'０１表（第1表）'!T$32,2)</f>
        <v>3.11</v>
      </c>
      <c r="AW8" s="1131">
        <v>21688</v>
      </c>
      <c r="AX8" s="755">
        <f t="shared" si="8"/>
        <v>3.6</v>
      </c>
      <c r="AY8" s="756">
        <f>ROUND(AW8/'０１表（第1表）'!U$32,2)</f>
        <v>8.74</v>
      </c>
      <c r="AZ8" s="1132">
        <v>15997</v>
      </c>
      <c r="BA8" s="755">
        <f t="shared" si="9"/>
        <v>1.3</v>
      </c>
      <c r="BB8" s="764">
        <f>ROUND(AZ8/'０１表（第1表）'!V32,2)</f>
        <v>2.62</v>
      </c>
      <c r="BC8" s="1131">
        <v>16724</v>
      </c>
      <c r="BD8" s="755">
        <f t="shared" si="10"/>
        <v>2.8</v>
      </c>
      <c r="BE8" s="756">
        <f>ROUND(BC8/'０１表（第1表）'!W$32,2)</f>
        <v>6.02</v>
      </c>
      <c r="BF8" s="1131">
        <v>41567</v>
      </c>
      <c r="BG8" s="755">
        <f t="shared" si="11"/>
        <v>4.3</v>
      </c>
      <c r="BH8" s="756">
        <f>ROUND(BF8/'０１表（第1表）'!X$32,2)</f>
        <v>8.51</v>
      </c>
      <c r="BI8" s="1131">
        <v>23222</v>
      </c>
      <c r="BJ8" s="755">
        <f t="shared" si="12"/>
        <v>1.3</v>
      </c>
      <c r="BK8" s="756">
        <f>ROUND(BI8/'０１表（第1表）'!Y$32,2)</f>
        <v>2.97</v>
      </c>
      <c r="BL8" s="1132">
        <v>13807</v>
      </c>
      <c r="BM8" s="755">
        <f t="shared" si="13"/>
        <v>1.3</v>
      </c>
      <c r="BN8" s="764">
        <f>ROUND(BL8/'０１表（第1表）'!Z$32,2)</f>
        <v>3.14</v>
      </c>
      <c r="BO8" s="1131">
        <v>24535</v>
      </c>
      <c r="BP8" s="755">
        <f t="shared" si="14"/>
        <v>2.8</v>
      </c>
      <c r="BQ8" s="756">
        <f>ROUND(BO8/'０１表（第1表）'!AA$32,2)</f>
        <v>8.43</v>
      </c>
      <c r="BR8" s="1132">
        <v>16664</v>
      </c>
      <c r="BS8" s="755">
        <f t="shared" si="15"/>
        <v>1.7</v>
      </c>
      <c r="BT8" s="764">
        <f>ROUND(BR8/'０１表（第1表）'!AB$32,2)</f>
        <v>4.48</v>
      </c>
      <c r="BU8" s="1131">
        <v>21236</v>
      </c>
      <c r="BV8" s="755">
        <f t="shared" si="16"/>
        <v>2.2</v>
      </c>
      <c r="BW8" s="756">
        <f>ROUND(BU8/'０１表（第1表）'!AC$32,2)</f>
        <v>7.71</v>
      </c>
      <c r="BX8" s="1131">
        <v>54018</v>
      </c>
      <c r="BY8" s="755">
        <f t="shared" si="17"/>
        <v>2.3</v>
      </c>
      <c r="BZ8" s="756">
        <f>ROUND(BX8/'０１表（第1表）'!AD$32,2)</f>
        <v>6.76</v>
      </c>
      <c r="CA8" s="1131">
        <v>16881</v>
      </c>
      <c r="CB8" s="755">
        <f t="shared" si="18"/>
        <v>2.4</v>
      </c>
      <c r="CC8" s="756">
        <f>ROUND(CA8/'０１表（第1表）'!AE$32,2)</f>
        <v>5.37</v>
      </c>
      <c r="CD8" s="1132">
        <v>8801</v>
      </c>
      <c r="CE8" s="755">
        <f t="shared" si="19"/>
        <v>0.9</v>
      </c>
      <c r="CF8" s="764">
        <f>ROUND(CD8/'０１表（第1表）'!AF$32,2)</f>
        <v>5.29</v>
      </c>
      <c r="CG8" s="1131">
        <v>31165</v>
      </c>
      <c r="CH8" s="755">
        <f t="shared" si="20"/>
        <v>3.6</v>
      </c>
      <c r="CI8" s="756">
        <f>ROUND(CG8/'０１表（第1表）'!AG$32,2)</f>
        <v>7.41</v>
      </c>
      <c r="CJ8" s="1132">
        <v>17405</v>
      </c>
      <c r="CK8" s="755">
        <f t="shared" si="21"/>
        <v>2.7</v>
      </c>
      <c r="CL8" s="764">
        <f>ROUND(CJ8/'０１表（第1表）'!AH$32,2)</f>
        <v>4.67</v>
      </c>
      <c r="CM8" s="1131">
        <v>26349</v>
      </c>
      <c r="CN8" s="755">
        <f t="shared" si="22"/>
        <v>3.6</v>
      </c>
      <c r="CO8" s="756">
        <f>ROUND(CM8/'０１表（第1表）'!AI$32,2)</f>
        <v>9.58</v>
      </c>
      <c r="CP8" s="1131">
        <v>10113</v>
      </c>
      <c r="CQ8" s="755">
        <f t="shared" si="23"/>
        <v>2.1</v>
      </c>
      <c r="CR8" s="756">
        <f>ROUND(CP8/'０１表（第1表）'!AJ$32,2)</f>
        <v>4.05</v>
      </c>
      <c r="CS8" s="1131">
        <v>17469</v>
      </c>
      <c r="CT8" s="755">
        <f t="shared" si="24"/>
        <v>3.5</v>
      </c>
      <c r="CU8" s="756">
        <f>ROUND(CS8/'０１表（第1表）'!AK$32,2)</f>
        <v>9.47</v>
      </c>
      <c r="CV8" s="1132">
        <v>22714</v>
      </c>
      <c r="CW8" s="755">
        <f t="shared" si="25"/>
        <v>3.5</v>
      </c>
      <c r="CX8" s="764">
        <f>ROUND(CV8/'０１表（第1表）'!AL$32,2)</f>
        <v>5.81</v>
      </c>
      <c r="CY8" s="1131">
        <v>30096</v>
      </c>
      <c r="CZ8" s="755">
        <f t="shared" si="26"/>
        <v>7.4</v>
      </c>
      <c r="DA8" s="756">
        <f>ROUND(CY8/'０１表（第1表）'!AM$32,2)</f>
        <v>15.25</v>
      </c>
      <c r="DB8" s="1132">
        <v>9197</v>
      </c>
      <c r="DC8" s="755">
        <f t="shared" si="27"/>
        <v>1.7</v>
      </c>
      <c r="DD8" s="764">
        <f>ROUND(DB8/'０１表（第1表）'!AN$32,2)</f>
        <v>3.81</v>
      </c>
      <c r="DE8" s="1131">
        <v>7944</v>
      </c>
      <c r="DF8" s="755">
        <f t="shared" si="28"/>
        <v>0.9</v>
      </c>
      <c r="DG8" s="756">
        <f>ROUND(DE8/'０１表（第1表）'!AO$32,2)</f>
        <v>2.05</v>
      </c>
      <c r="DH8" s="1128">
        <v>4159</v>
      </c>
      <c r="DI8" s="755">
        <f t="shared" si="29"/>
        <v>1.9</v>
      </c>
      <c r="DJ8" s="756">
        <f>ROUND(DH8/'０１表（第1表）'!AP$32,2)</f>
        <v>4.59</v>
      </c>
      <c r="DK8" s="1128">
        <v>7418</v>
      </c>
      <c r="DL8" s="755">
        <f t="shared" si="30"/>
        <v>2.4</v>
      </c>
      <c r="DM8" s="756">
        <f>ROUND(DK8/'０１表（第1表）'!AQ$32,2)</f>
        <v>5.23</v>
      </c>
      <c r="DN8" s="1133">
        <v>5922</v>
      </c>
      <c r="DO8" s="755">
        <f t="shared" si="31"/>
        <v>1.4</v>
      </c>
      <c r="DP8" s="764">
        <f>ROUND(DN8/'０１表（第1表）'!AR$32,2)</f>
        <v>4.23</v>
      </c>
      <c r="DQ8" s="1128">
        <v>15987</v>
      </c>
      <c r="DR8" s="755">
        <f t="shared" si="32"/>
        <v>3.1</v>
      </c>
      <c r="DS8" s="756">
        <f>ROUND(DQ8/'０１表（第1表）'!AS$32,2)</f>
        <v>6.76</v>
      </c>
      <c r="DT8" s="1128">
        <v>14943</v>
      </c>
      <c r="DU8" s="755">
        <f t="shared" si="33"/>
        <v>1.7</v>
      </c>
      <c r="DV8" s="756">
        <f>ROUND(DT8/'０１表（第1表）'!AT$32,2)</f>
        <v>9.21</v>
      </c>
      <c r="DW8" s="1134">
        <v>113772</v>
      </c>
      <c r="DX8" s="755">
        <f t="shared" si="34"/>
        <v>2.4</v>
      </c>
      <c r="DY8" s="756">
        <f>ROUND(DW8/'０１表（第1表）'!AU$32,2)</f>
        <v>5.38</v>
      </c>
      <c r="DZ8" s="1134">
        <v>45022</v>
      </c>
      <c r="EA8" s="755">
        <f t="shared" si="35"/>
        <v>3.1</v>
      </c>
      <c r="EB8" s="756">
        <f>ROUND(DZ8/'０１表（第1表）'!AV$32,2)</f>
        <v>7.15</v>
      </c>
      <c r="EC8" s="1171">
        <f aca="true" t="shared" si="37" ref="EC8:EC35">D8+G8+J8+M8+P8+S8+V8+Y8+AB8+AE8+AH8+AK8+AN8+AQ8+AT8+AW8+AZ8+BC8+BF8+BI8+BL8+BO8+BR8+BU8+BX8+CA8+CD8+CG8+CJ8+CM8+CP8+CS8+CV8+CY8+DB8+DE8+DH8+DK8+DN8+DQ8+DT8+DW8+DZ8</f>
        <v>1444237</v>
      </c>
      <c r="ED8" s="1172">
        <f t="shared" si="36"/>
        <v>2.5</v>
      </c>
      <c r="EE8" s="1173">
        <f>ROUND(EC8/'０１表（第1表）'!AW$32,2)</f>
        <v>5.32</v>
      </c>
    </row>
    <row r="9" spans="1:135" s="757" customFormat="1" ht="20.25" customHeight="1">
      <c r="A9" s="1552"/>
      <c r="B9" s="1553"/>
      <c r="C9" s="780" t="s">
        <v>355</v>
      </c>
      <c r="D9" s="1131">
        <v>0</v>
      </c>
      <c r="E9" s="755">
        <f t="shared" si="0"/>
        <v>0</v>
      </c>
      <c r="F9" s="764">
        <f>ROUND(D9/'０１表（第1表）'!F$32,2)</f>
        <v>0</v>
      </c>
      <c r="G9" s="1128">
        <v>0</v>
      </c>
      <c r="H9" s="1132">
        <v>0</v>
      </c>
      <c r="I9" s="1135">
        <v>0</v>
      </c>
      <c r="J9" s="1136">
        <v>0</v>
      </c>
      <c r="K9" s="1137">
        <v>0</v>
      </c>
      <c r="L9" s="1132">
        <v>0</v>
      </c>
      <c r="M9" s="1131">
        <v>0</v>
      </c>
      <c r="N9" s="1137">
        <v>0</v>
      </c>
      <c r="O9" s="1138">
        <v>0</v>
      </c>
      <c r="P9" s="1132">
        <v>0</v>
      </c>
      <c r="Q9" s="1137">
        <v>0</v>
      </c>
      <c r="R9" s="1132">
        <v>0</v>
      </c>
      <c r="S9" s="1131">
        <v>0</v>
      </c>
      <c r="T9" s="1137">
        <v>0</v>
      </c>
      <c r="U9" s="1138">
        <v>0</v>
      </c>
      <c r="V9" s="1131">
        <v>0</v>
      </c>
      <c r="W9" s="1137">
        <v>0</v>
      </c>
      <c r="X9" s="1138">
        <v>0</v>
      </c>
      <c r="Y9" s="1131">
        <v>0</v>
      </c>
      <c r="Z9" s="1137">
        <v>0</v>
      </c>
      <c r="AA9" s="1138">
        <v>0</v>
      </c>
      <c r="AB9" s="1132">
        <v>0</v>
      </c>
      <c r="AC9" s="755">
        <f t="shared" si="1"/>
        <v>0</v>
      </c>
      <c r="AD9" s="764">
        <f>ROUND(AB9/'０１表（第1表）'!N$32,2)</f>
        <v>0</v>
      </c>
      <c r="AE9" s="1131">
        <v>2783</v>
      </c>
      <c r="AF9" s="755">
        <f t="shared" si="2"/>
        <v>0.5</v>
      </c>
      <c r="AG9" s="756">
        <f>ROUND(AE9/'０１表（第1表）'!O$32,2)</f>
        <v>0.89</v>
      </c>
      <c r="AH9" s="787">
        <v>1507</v>
      </c>
      <c r="AI9" s="755">
        <f t="shared" si="3"/>
        <v>0.2</v>
      </c>
      <c r="AJ9" s="764">
        <f>ROUND(AH9/'０１表（第1表）'!P$32,2)</f>
        <v>0.29</v>
      </c>
      <c r="AK9" s="758">
        <v>0</v>
      </c>
      <c r="AL9" s="755">
        <f t="shared" si="4"/>
        <v>0</v>
      </c>
      <c r="AM9" s="756">
        <f>ROUND(AK9/'０１表（第1表）'!Q$32,2)</f>
        <v>0</v>
      </c>
      <c r="AN9" s="758">
        <v>0</v>
      </c>
      <c r="AO9" s="755">
        <f t="shared" si="5"/>
        <v>0</v>
      </c>
      <c r="AP9" s="756">
        <f>ROUND(AN9/'０１表（第1表）'!R$32,2)</f>
        <v>0</v>
      </c>
      <c r="AQ9" s="758">
        <v>0</v>
      </c>
      <c r="AR9" s="755">
        <f t="shared" si="6"/>
        <v>0</v>
      </c>
      <c r="AS9" s="756">
        <f>ROUND(AQ9/'０１表（第1表）'!S$32,2)</f>
        <v>0</v>
      </c>
      <c r="AT9" s="787">
        <v>0</v>
      </c>
      <c r="AU9" s="755">
        <f t="shared" si="7"/>
        <v>0</v>
      </c>
      <c r="AV9" s="764">
        <f>ROUND(AT9/'０１表（第1表）'!T$32,2)</f>
        <v>0</v>
      </c>
      <c r="AW9" s="758">
        <v>0</v>
      </c>
      <c r="AX9" s="755">
        <f t="shared" si="8"/>
        <v>0</v>
      </c>
      <c r="AY9" s="756">
        <f>ROUND(AW9/'０１表（第1表）'!U$32,2)</f>
        <v>0</v>
      </c>
      <c r="AZ9" s="787">
        <v>0</v>
      </c>
      <c r="BA9" s="755">
        <f t="shared" si="9"/>
        <v>0</v>
      </c>
      <c r="BB9" s="764">
        <f>ROUND(AZ9/'０１表（第1表）'!V32,2)</f>
        <v>0</v>
      </c>
      <c r="BC9" s="758">
        <v>0</v>
      </c>
      <c r="BD9" s="755">
        <f t="shared" si="10"/>
        <v>0</v>
      </c>
      <c r="BE9" s="756">
        <f>ROUND(BC9/'０１表（第1表）'!W$32,2)</f>
        <v>0</v>
      </c>
      <c r="BF9" s="758">
        <v>20705</v>
      </c>
      <c r="BG9" s="755">
        <f t="shared" si="11"/>
        <v>2.1</v>
      </c>
      <c r="BH9" s="756">
        <f>ROUND(BF9/'０１表（第1表）'!X$32,2)</f>
        <v>4.24</v>
      </c>
      <c r="BI9" s="758">
        <v>0</v>
      </c>
      <c r="BJ9" s="755">
        <f t="shared" si="12"/>
        <v>0</v>
      </c>
      <c r="BK9" s="756">
        <f>ROUND(BI9/'０１表（第1表）'!Y$32,2)</f>
        <v>0</v>
      </c>
      <c r="BL9" s="1132">
        <v>0</v>
      </c>
      <c r="BM9" s="755">
        <f t="shared" si="13"/>
        <v>0</v>
      </c>
      <c r="BN9" s="764">
        <f>ROUND(BL9/'０１表（第1表）'!Z$32,2)</f>
        <v>0</v>
      </c>
      <c r="BO9" s="758">
        <v>0</v>
      </c>
      <c r="BP9" s="755">
        <f t="shared" si="14"/>
        <v>0</v>
      </c>
      <c r="BQ9" s="756">
        <f>ROUND(BO9/'０１表（第1表）'!AA$32,2)</f>
        <v>0</v>
      </c>
      <c r="BR9" s="787">
        <v>168</v>
      </c>
      <c r="BS9" s="755">
        <f t="shared" si="15"/>
        <v>0</v>
      </c>
      <c r="BT9" s="764">
        <f>ROUND(BR9/'０１表（第1表）'!AB$32,2)</f>
        <v>0.05</v>
      </c>
      <c r="BU9" s="1131">
        <v>0</v>
      </c>
      <c r="BV9" s="755">
        <f t="shared" si="16"/>
        <v>0</v>
      </c>
      <c r="BW9" s="756">
        <f>ROUND(BU9/'０１表（第1表）'!AC$32,2)</f>
        <v>0</v>
      </c>
      <c r="BX9" s="758">
        <v>0</v>
      </c>
      <c r="BY9" s="755">
        <f t="shared" si="17"/>
        <v>0</v>
      </c>
      <c r="BZ9" s="756">
        <f>ROUND(BX9/'０１表（第1表）'!AD$32,2)</f>
        <v>0</v>
      </c>
      <c r="CA9" s="758">
        <v>0</v>
      </c>
      <c r="CB9" s="755">
        <f t="shared" si="18"/>
        <v>0</v>
      </c>
      <c r="CC9" s="756">
        <f>ROUND(CA9/'０１表（第1表）'!AE$32,2)</f>
        <v>0</v>
      </c>
      <c r="CD9" s="787">
        <v>0</v>
      </c>
      <c r="CE9" s="755">
        <f t="shared" si="19"/>
        <v>0</v>
      </c>
      <c r="CF9" s="764">
        <f>ROUND(CD9/'０１表（第1表）'!AF$32,2)</f>
        <v>0</v>
      </c>
      <c r="CG9" s="1131">
        <v>2596</v>
      </c>
      <c r="CH9" s="755">
        <f t="shared" si="20"/>
        <v>0.3</v>
      </c>
      <c r="CI9" s="756">
        <f>ROUND(CG9/'０１表（第1表）'!AG$32,2)</f>
        <v>0.62</v>
      </c>
      <c r="CJ9" s="787">
        <v>0</v>
      </c>
      <c r="CK9" s="755">
        <f t="shared" si="21"/>
        <v>0</v>
      </c>
      <c r="CL9" s="764">
        <f>ROUND(CJ9/'０１表（第1表）'!AH$32,2)</f>
        <v>0</v>
      </c>
      <c r="CM9" s="758">
        <v>0</v>
      </c>
      <c r="CN9" s="755">
        <f t="shared" si="22"/>
        <v>0</v>
      </c>
      <c r="CO9" s="756">
        <f>ROUND(CM9/'０１表（第1表）'!AI$32,2)</f>
        <v>0</v>
      </c>
      <c r="CP9" s="758">
        <v>0</v>
      </c>
      <c r="CQ9" s="755">
        <f t="shared" si="23"/>
        <v>0</v>
      </c>
      <c r="CR9" s="756">
        <f>ROUND(CP9/'０１表（第1表）'!AJ$32,2)</f>
        <v>0</v>
      </c>
      <c r="CS9" s="758">
        <v>0</v>
      </c>
      <c r="CT9" s="755">
        <f t="shared" si="24"/>
        <v>0</v>
      </c>
      <c r="CU9" s="756">
        <f>ROUND(CS9/'０１表（第1表）'!AK$32,2)</f>
        <v>0</v>
      </c>
      <c r="CV9" s="1132">
        <v>0</v>
      </c>
      <c r="CW9" s="755">
        <f t="shared" si="25"/>
        <v>0</v>
      </c>
      <c r="CX9" s="764">
        <f>ROUND(CV9/'０１表（第1表）'!AL$32,2)</f>
        <v>0</v>
      </c>
      <c r="CY9" s="758">
        <v>1840</v>
      </c>
      <c r="CZ9" s="755">
        <f t="shared" si="26"/>
        <v>0.5</v>
      </c>
      <c r="DA9" s="756">
        <f>ROUND(CY9/'０１表（第1表）'!AM$32,2)</f>
        <v>0.93</v>
      </c>
      <c r="DB9" s="787">
        <v>0</v>
      </c>
      <c r="DC9" s="755">
        <f t="shared" si="27"/>
        <v>0</v>
      </c>
      <c r="DD9" s="764">
        <f>ROUND(DB9/'０１表（第1表）'!AN$32,2)</f>
        <v>0</v>
      </c>
      <c r="DE9" s="758">
        <v>0</v>
      </c>
      <c r="DF9" s="755">
        <f t="shared" si="28"/>
        <v>0</v>
      </c>
      <c r="DG9" s="756">
        <f>ROUND(DE9/'０１表（第1表）'!AO$32,2)</f>
        <v>0</v>
      </c>
      <c r="DH9" s="758">
        <v>0</v>
      </c>
      <c r="DI9" s="755">
        <f t="shared" si="29"/>
        <v>0</v>
      </c>
      <c r="DJ9" s="756">
        <f>ROUND(DH9/'０１表（第1表）'!AP$32,2)</f>
        <v>0</v>
      </c>
      <c r="DK9" s="758">
        <v>0</v>
      </c>
      <c r="DL9" s="755">
        <f t="shared" si="30"/>
        <v>0</v>
      </c>
      <c r="DM9" s="756">
        <f>ROUND(DK9/'０１表（第1表）'!AQ$32,2)</f>
        <v>0</v>
      </c>
      <c r="DN9" s="1139">
        <v>0</v>
      </c>
      <c r="DO9" s="755">
        <f t="shared" si="31"/>
        <v>0</v>
      </c>
      <c r="DP9" s="764">
        <f>ROUND(DN9/'０１表（第1表）'!AR$32,2)</f>
        <v>0</v>
      </c>
      <c r="DQ9" s="758">
        <v>0</v>
      </c>
      <c r="DR9" s="755">
        <f t="shared" si="32"/>
        <v>0</v>
      </c>
      <c r="DS9" s="756">
        <f>ROUND(DQ9/'０１表（第1表）'!AS$32,2)</f>
        <v>0</v>
      </c>
      <c r="DT9" s="758">
        <v>0</v>
      </c>
      <c r="DU9" s="755">
        <f t="shared" si="33"/>
        <v>0</v>
      </c>
      <c r="DV9" s="756">
        <f>ROUND(DT9/'０１表（第1表）'!AT$32,2)</f>
        <v>0</v>
      </c>
      <c r="DW9" s="758">
        <v>0</v>
      </c>
      <c r="DX9" s="755">
        <f t="shared" si="34"/>
        <v>0</v>
      </c>
      <c r="DY9" s="756">
        <f>ROUND(DW9/'０１表（第1表）'!AU$32,2)</f>
        <v>0</v>
      </c>
      <c r="DZ9" s="758">
        <v>0</v>
      </c>
      <c r="EA9" s="755">
        <f t="shared" si="35"/>
        <v>0</v>
      </c>
      <c r="EB9" s="756">
        <f>ROUND(DZ9/'０１表（第1表）'!AV$32,2)</f>
        <v>0</v>
      </c>
      <c r="EC9" s="1171">
        <f t="shared" si="37"/>
        <v>29599</v>
      </c>
      <c r="ED9" s="1172">
        <f t="shared" si="36"/>
        <v>0.1</v>
      </c>
      <c r="EE9" s="1173">
        <f>ROUND(EC9/'０１表（第1表）'!AW$32,2)</f>
        <v>0.11</v>
      </c>
    </row>
    <row r="10" spans="1:135" s="757" customFormat="1" ht="20.25" customHeight="1">
      <c r="A10" s="1552"/>
      <c r="B10" s="1553"/>
      <c r="C10" s="780" t="s">
        <v>356</v>
      </c>
      <c r="D10" s="759">
        <v>0</v>
      </c>
      <c r="E10" s="755">
        <f t="shared" si="0"/>
        <v>0</v>
      </c>
      <c r="F10" s="764">
        <f>ROUND(D10/'０１表（第1表）'!F$32,2)</f>
        <v>0</v>
      </c>
      <c r="G10" s="758">
        <v>0</v>
      </c>
      <c r="H10" s="755">
        <f aca="true" t="shared" si="38" ref="H10:H30">ROUND(+G10/+G$30*100,1)</f>
        <v>0</v>
      </c>
      <c r="I10" s="756">
        <f>ROUND(G10/'０１表（第1表）'!G$32,2)</f>
        <v>0</v>
      </c>
      <c r="J10" s="787">
        <v>0</v>
      </c>
      <c r="K10" s="792">
        <f aca="true" t="shared" si="39" ref="K10:K30">ROUND(+J10/+J$30*100,1)</f>
        <v>0</v>
      </c>
      <c r="L10" s="764">
        <f>ROUND(J10/'０１表（第1表）'!H$32,2)</f>
        <v>0</v>
      </c>
      <c r="M10" s="758">
        <v>0</v>
      </c>
      <c r="N10" s="755">
        <f aca="true" t="shared" si="40" ref="N10:N30">ROUND(+M10/+M$30*100,1)</f>
        <v>0</v>
      </c>
      <c r="O10" s="756">
        <f>ROUND(M10/'０１表（第1表）'!I$32,2)</f>
        <v>0</v>
      </c>
      <c r="P10" s="787">
        <v>0</v>
      </c>
      <c r="Q10" s="755">
        <f aca="true" t="shared" si="41" ref="Q10:Q30">ROUND(+P10/+P$30*100,1)</f>
        <v>0</v>
      </c>
      <c r="R10" s="764">
        <f>ROUND(P10/'０１表（第1表）'!R$32,2)</f>
        <v>0</v>
      </c>
      <c r="S10" s="758">
        <v>0</v>
      </c>
      <c r="T10" s="755">
        <f aca="true" t="shared" si="42" ref="T10:T30">ROUND(+S10/+S$30*100,1)</f>
        <v>0</v>
      </c>
      <c r="U10" s="756">
        <f>ROUND(S10/'０１表（第1表）'!U$32,2)</f>
        <v>0</v>
      </c>
      <c r="V10" s="758">
        <v>0</v>
      </c>
      <c r="W10" s="755">
        <f aca="true" t="shared" si="43" ref="W10:W30">ROUND(+V10/+V$30*100,1)</f>
        <v>0</v>
      </c>
      <c r="X10" s="756">
        <f>ROUND(V10/'０１表（第1表）'!L$32,2)</f>
        <v>0</v>
      </c>
      <c r="Y10" s="758">
        <v>0</v>
      </c>
      <c r="Z10" s="755">
        <f>ROUND(+Y10/+Y$30*100,1)</f>
        <v>0</v>
      </c>
      <c r="AA10" s="756">
        <f>ROUND(Y10/'０１表（第1表）'!M$32,2)</f>
        <v>0</v>
      </c>
      <c r="AB10" s="787">
        <v>0</v>
      </c>
      <c r="AC10" s="755">
        <f t="shared" si="1"/>
        <v>0</v>
      </c>
      <c r="AD10" s="764">
        <f>ROUND(AB10/'０１表（第1表）'!N$32,2)</f>
        <v>0</v>
      </c>
      <c r="AE10" s="758">
        <v>0</v>
      </c>
      <c r="AF10" s="755">
        <f t="shared" si="2"/>
        <v>0</v>
      </c>
      <c r="AG10" s="756">
        <f>ROUND(AE10/'０１表（第1表）'!O$32,2)</f>
        <v>0</v>
      </c>
      <c r="AH10" s="787">
        <v>0</v>
      </c>
      <c r="AI10" s="755">
        <f t="shared" si="3"/>
        <v>0</v>
      </c>
      <c r="AJ10" s="764">
        <f>ROUND(AH10/'０１表（第1表）'!P$32,2)</f>
        <v>0</v>
      </c>
      <c r="AK10" s="758">
        <v>0</v>
      </c>
      <c r="AL10" s="755">
        <f t="shared" si="4"/>
        <v>0</v>
      </c>
      <c r="AM10" s="756">
        <f>ROUND(AK10/'０１表（第1表）'!Q$32,2)</f>
        <v>0</v>
      </c>
      <c r="AN10" s="758">
        <v>0</v>
      </c>
      <c r="AO10" s="755">
        <f t="shared" si="5"/>
        <v>0</v>
      </c>
      <c r="AP10" s="756">
        <f>ROUND(AN10/'０１表（第1表）'!R$32,2)</f>
        <v>0</v>
      </c>
      <c r="AQ10" s="758">
        <v>0</v>
      </c>
      <c r="AR10" s="755">
        <f t="shared" si="6"/>
        <v>0</v>
      </c>
      <c r="AS10" s="756">
        <f>ROUND(AQ10/'０１表（第1表）'!S$32,2)</f>
        <v>0</v>
      </c>
      <c r="AT10" s="787">
        <v>0</v>
      </c>
      <c r="AU10" s="755">
        <f t="shared" si="7"/>
        <v>0</v>
      </c>
      <c r="AV10" s="764">
        <f>ROUND(AT10/'０１表（第1表）'!T$32,2)</f>
        <v>0</v>
      </c>
      <c r="AW10" s="758">
        <v>0</v>
      </c>
      <c r="AX10" s="755">
        <f t="shared" si="8"/>
        <v>0</v>
      </c>
      <c r="AY10" s="756">
        <f>ROUND(AW10/'０１表（第1表）'!U$32,2)</f>
        <v>0</v>
      </c>
      <c r="AZ10" s="787">
        <v>0</v>
      </c>
      <c r="BA10" s="755">
        <f t="shared" si="9"/>
        <v>0</v>
      </c>
      <c r="BB10" s="764">
        <f>ROUND(AZ10/'０１表（第1表）'!V32,2)</f>
        <v>0</v>
      </c>
      <c r="BC10" s="758">
        <v>0</v>
      </c>
      <c r="BD10" s="755">
        <f t="shared" si="10"/>
        <v>0</v>
      </c>
      <c r="BE10" s="756">
        <f>ROUND(BC10/'０１表（第1表）'!W$32,2)</f>
        <v>0</v>
      </c>
      <c r="BF10" s="758">
        <v>0</v>
      </c>
      <c r="BG10" s="755">
        <f t="shared" si="11"/>
        <v>0</v>
      </c>
      <c r="BH10" s="756">
        <f>ROUND(BF10/'０１表（第1表）'!X$32,2)</f>
        <v>0</v>
      </c>
      <c r="BI10" s="758">
        <v>0</v>
      </c>
      <c r="BJ10" s="755">
        <f t="shared" si="12"/>
        <v>0</v>
      </c>
      <c r="BK10" s="756">
        <f>ROUND(BI10/'０１表（第1表）'!Y$32,2)</f>
        <v>0</v>
      </c>
      <c r="BL10" s="787">
        <v>0</v>
      </c>
      <c r="BM10" s="755">
        <f t="shared" si="13"/>
        <v>0</v>
      </c>
      <c r="BN10" s="764">
        <f>ROUND(BL10/'０１表（第1表）'!Z$32,2)</f>
        <v>0</v>
      </c>
      <c r="BO10" s="758">
        <v>0</v>
      </c>
      <c r="BP10" s="755">
        <f t="shared" si="14"/>
        <v>0</v>
      </c>
      <c r="BQ10" s="756">
        <f>ROUND(BO10/'０１表（第1表）'!AA$32,2)</f>
        <v>0</v>
      </c>
      <c r="BR10" s="787">
        <v>0</v>
      </c>
      <c r="BS10" s="755">
        <f t="shared" si="15"/>
        <v>0</v>
      </c>
      <c r="BT10" s="764">
        <f>ROUND(BR10/'０１表（第1表）'!AB$32,2)</f>
        <v>0</v>
      </c>
      <c r="BU10" s="758">
        <v>0</v>
      </c>
      <c r="BV10" s="755">
        <f t="shared" si="16"/>
        <v>0</v>
      </c>
      <c r="BW10" s="756">
        <f>ROUND(BU10/'０１表（第1表）'!AC$32,2)</f>
        <v>0</v>
      </c>
      <c r="BX10" s="758">
        <v>0</v>
      </c>
      <c r="BY10" s="755">
        <f t="shared" si="17"/>
        <v>0</v>
      </c>
      <c r="BZ10" s="756">
        <f>ROUND(BX10/'０１表（第1表）'!AD$32,2)</f>
        <v>0</v>
      </c>
      <c r="CA10" s="758">
        <v>0</v>
      </c>
      <c r="CB10" s="755">
        <f t="shared" si="18"/>
        <v>0</v>
      </c>
      <c r="CC10" s="756">
        <f>ROUND(CA10/'０１表（第1表）'!AE$32,2)</f>
        <v>0</v>
      </c>
      <c r="CD10" s="787">
        <v>0</v>
      </c>
      <c r="CE10" s="755">
        <f t="shared" si="19"/>
        <v>0</v>
      </c>
      <c r="CF10" s="764">
        <f>ROUND(CD10/'０１表（第1表）'!AF$32,2)</f>
        <v>0</v>
      </c>
      <c r="CG10" s="758">
        <v>0</v>
      </c>
      <c r="CH10" s="755">
        <f t="shared" si="20"/>
        <v>0</v>
      </c>
      <c r="CI10" s="756">
        <f>ROUND(CG10/'０１表（第1表）'!AG$32,2)</f>
        <v>0</v>
      </c>
      <c r="CJ10" s="787">
        <v>0</v>
      </c>
      <c r="CK10" s="755">
        <f t="shared" si="21"/>
        <v>0</v>
      </c>
      <c r="CL10" s="764">
        <f>ROUND(CJ10/'０１表（第1表）'!AH$32,2)</f>
        <v>0</v>
      </c>
      <c r="CM10" s="758">
        <v>0</v>
      </c>
      <c r="CN10" s="755">
        <f t="shared" si="22"/>
        <v>0</v>
      </c>
      <c r="CO10" s="756">
        <f>ROUND(CM10/'０１表（第1表）'!AI$32,2)</f>
        <v>0</v>
      </c>
      <c r="CP10" s="758">
        <v>0</v>
      </c>
      <c r="CQ10" s="755">
        <f t="shared" si="23"/>
        <v>0</v>
      </c>
      <c r="CR10" s="756">
        <f>ROUND(CP10/'０１表（第1表）'!AJ$32,2)</f>
        <v>0</v>
      </c>
      <c r="CS10" s="758">
        <v>0</v>
      </c>
      <c r="CT10" s="755">
        <f t="shared" si="24"/>
        <v>0</v>
      </c>
      <c r="CU10" s="756">
        <f>ROUND(CS10/'０１表（第1表）'!AK$32,2)</f>
        <v>0</v>
      </c>
      <c r="CV10" s="787">
        <v>0</v>
      </c>
      <c r="CW10" s="755">
        <f t="shared" si="25"/>
        <v>0</v>
      </c>
      <c r="CX10" s="764">
        <f>ROUND(CV10/'０１表（第1表）'!AL$32,2)</f>
        <v>0</v>
      </c>
      <c r="CY10" s="758">
        <v>0</v>
      </c>
      <c r="CZ10" s="755">
        <f t="shared" si="26"/>
        <v>0</v>
      </c>
      <c r="DA10" s="756">
        <f>ROUND(CY10/'０１表（第1表）'!AM$32,2)</f>
        <v>0</v>
      </c>
      <c r="DB10" s="787">
        <v>0</v>
      </c>
      <c r="DC10" s="755">
        <f t="shared" si="27"/>
        <v>0</v>
      </c>
      <c r="DD10" s="764">
        <f>ROUND(DB10/'０１表（第1表）'!AN$32,2)</f>
        <v>0</v>
      </c>
      <c r="DE10" s="758">
        <v>0</v>
      </c>
      <c r="DF10" s="755">
        <f t="shared" si="28"/>
        <v>0</v>
      </c>
      <c r="DG10" s="756">
        <f>ROUND(DE10/'０１表（第1表）'!AO$32,2)</f>
        <v>0</v>
      </c>
      <c r="DH10" s="758">
        <v>0</v>
      </c>
      <c r="DI10" s="755">
        <f t="shared" si="29"/>
        <v>0</v>
      </c>
      <c r="DJ10" s="756">
        <f>ROUND(DH10/'０１表（第1表）'!AP$32,2)</f>
        <v>0</v>
      </c>
      <c r="DK10" s="758">
        <v>0</v>
      </c>
      <c r="DL10" s="755">
        <f t="shared" si="30"/>
        <v>0</v>
      </c>
      <c r="DM10" s="756">
        <f>ROUND(DK10/'０１表（第1表）'!AQ$32,2)</f>
        <v>0</v>
      </c>
      <c r="DN10" s="787">
        <v>0</v>
      </c>
      <c r="DO10" s="755">
        <f t="shared" si="31"/>
        <v>0</v>
      </c>
      <c r="DP10" s="764">
        <f>ROUND(DN10/'０１表（第1表）'!AR$32,2)</f>
        <v>0</v>
      </c>
      <c r="DQ10" s="758">
        <v>0</v>
      </c>
      <c r="DR10" s="755">
        <f t="shared" si="32"/>
        <v>0</v>
      </c>
      <c r="DS10" s="756">
        <f>ROUND(DQ10/'０１表（第1表）'!AS$32,2)</f>
        <v>0</v>
      </c>
      <c r="DT10" s="758">
        <v>0</v>
      </c>
      <c r="DU10" s="755">
        <f t="shared" si="33"/>
        <v>0</v>
      </c>
      <c r="DV10" s="756">
        <f>ROUND(DT10/'０１表（第1表）'!AT$32,2)</f>
        <v>0</v>
      </c>
      <c r="DW10" s="758">
        <v>0</v>
      </c>
      <c r="DX10" s="755">
        <f t="shared" si="34"/>
        <v>0</v>
      </c>
      <c r="DY10" s="756">
        <f>ROUND(DW10/'０１表（第1表）'!AU$32,2)</f>
        <v>0</v>
      </c>
      <c r="DZ10" s="758">
        <v>0</v>
      </c>
      <c r="EA10" s="755">
        <f t="shared" si="35"/>
        <v>0</v>
      </c>
      <c r="EB10" s="756">
        <f>ROUND(DZ10/'０１表（第1表）'!AV$32,2)</f>
        <v>0</v>
      </c>
      <c r="EC10" s="1171">
        <f t="shared" si="37"/>
        <v>0</v>
      </c>
      <c r="ED10" s="1172">
        <f t="shared" si="36"/>
        <v>0</v>
      </c>
      <c r="EE10" s="1173">
        <f>ROUND(EC10/'０１表（第1表）'!AW$32,2)</f>
        <v>0</v>
      </c>
    </row>
    <row r="11" spans="1:135" s="757" customFormat="1" ht="20.25" customHeight="1">
      <c r="A11" s="1552"/>
      <c r="B11" s="1553"/>
      <c r="C11" s="780" t="s">
        <v>357</v>
      </c>
      <c r="D11" s="1131">
        <v>122176</v>
      </c>
      <c r="E11" s="755">
        <f t="shared" si="0"/>
        <v>2.8</v>
      </c>
      <c r="F11" s="764">
        <f>ROUND(D11/'０１表（第1表）'!F$32,2)</f>
        <v>3.72</v>
      </c>
      <c r="G11" s="1131">
        <v>91891</v>
      </c>
      <c r="H11" s="755">
        <f t="shared" si="38"/>
        <v>2.8</v>
      </c>
      <c r="I11" s="756">
        <f>ROUND(G11/'０１表（第1表）'!G$32,2)</f>
        <v>4.7</v>
      </c>
      <c r="J11" s="1132">
        <v>24948</v>
      </c>
      <c r="K11" s="755">
        <f t="shared" si="39"/>
        <v>0.8</v>
      </c>
      <c r="L11" s="764">
        <f>ROUND(J11/'０１表（第1表）'!H$32,2)</f>
        <v>1.81</v>
      </c>
      <c r="M11" s="1131">
        <v>38298</v>
      </c>
      <c r="N11" s="755">
        <f t="shared" si="40"/>
        <v>1.9</v>
      </c>
      <c r="O11" s="756">
        <f>ROUND(M11/'０１表（第1表）'!I$32,2)</f>
        <v>2.75</v>
      </c>
      <c r="P11" s="1132">
        <v>9384</v>
      </c>
      <c r="Q11" s="755">
        <f t="shared" si="41"/>
        <v>2</v>
      </c>
      <c r="R11" s="764">
        <f>ROUND(P11/'０１表（第1表）'!J$32,2)</f>
        <v>4.78</v>
      </c>
      <c r="S11" s="1131">
        <v>8155</v>
      </c>
      <c r="T11" s="755">
        <f t="shared" si="42"/>
        <v>0.8</v>
      </c>
      <c r="U11" s="756">
        <f>ROUND(S11/'０１表（第1表）'!K$32,2)</f>
        <v>1.6</v>
      </c>
      <c r="V11" s="1131">
        <v>17365</v>
      </c>
      <c r="W11" s="755">
        <f t="shared" si="43"/>
        <v>1.8</v>
      </c>
      <c r="X11" s="756">
        <f>ROUND(V11/'０１表（第1表）'!L$32,2)</f>
        <v>5.12</v>
      </c>
      <c r="Y11" s="1131">
        <v>10229</v>
      </c>
      <c r="Z11" s="755">
        <f>ROUND(+Y11/+Y$30*100,1)</f>
        <v>0.8</v>
      </c>
      <c r="AA11" s="764">
        <f>ROUND(Y11/'０１表（第1表）'!O$32,2)</f>
        <v>3.27</v>
      </c>
      <c r="AB11" s="1128">
        <v>30242</v>
      </c>
      <c r="AC11" s="755">
        <f t="shared" si="1"/>
        <v>2.8</v>
      </c>
      <c r="AD11" s="764">
        <f>ROUND(AB11/'０１表（第1表）'!N$32,2)</f>
        <v>6.12</v>
      </c>
      <c r="AE11" s="1131">
        <v>13991</v>
      </c>
      <c r="AF11" s="755">
        <f t="shared" si="2"/>
        <v>2.4</v>
      </c>
      <c r="AG11" s="756">
        <f>ROUND(AE11/'０１表（第1表）'!O$32,2)</f>
        <v>4.48</v>
      </c>
      <c r="AH11" s="1132">
        <v>29823</v>
      </c>
      <c r="AI11" s="755">
        <f t="shared" si="3"/>
        <v>3.2</v>
      </c>
      <c r="AJ11" s="764">
        <f>ROUND(AH11/'０１表（第1表）'!P$32,2)</f>
        <v>5.78</v>
      </c>
      <c r="AK11" s="1131">
        <v>21694</v>
      </c>
      <c r="AL11" s="755">
        <f t="shared" si="4"/>
        <v>1.3</v>
      </c>
      <c r="AM11" s="756">
        <f>ROUND(AK11/'０１表（第1表）'!Q$32,2)</f>
        <v>2.79</v>
      </c>
      <c r="AN11" s="1131">
        <v>47656</v>
      </c>
      <c r="AO11" s="755">
        <f t="shared" si="5"/>
        <v>1</v>
      </c>
      <c r="AP11" s="756">
        <f>ROUND(AN11/'０１表（第1表）'!R$32,2)</f>
        <v>2.38</v>
      </c>
      <c r="AQ11" s="1131">
        <v>43929</v>
      </c>
      <c r="AR11" s="755">
        <f t="shared" si="6"/>
        <v>1.6</v>
      </c>
      <c r="AS11" s="756">
        <f>ROUND(AQ11/'０１表（第1表）'!S$32,2)</f>
        <v>2.72</v>
      </c>
      <c r="AT11" s="1132">
        <v>20269</v>
      </c>
      <c r="AU11" s="755">
        <f t="shared" si="7"/>
        <v>1.4</v>
      </c>
      <c r="AV11" s="764">
        <f>ROUND(AT11/'０１表（第1表）'!T$32,2)</f>
        <v>3.63</v>
      </c>
      <c r="AW11" s="1131">
        <v>11588</v>
      </c>
      <c r="AX11" s="755">
        <f t="shared" si="8"/>
        <v>1.9</v>
      </c>
      <c r="AY11" s="756">
        <f>ROUND(AW11/'０１表（第1表）'!U$32,2)</f>
        <v>4.67</v>
      </c>
      <c r="AZ11" s="1132">
        <v>7754</v>
      </c>
      <c r="BA11" s="755">
        <f t="shared" si="9"/>
        <v>0.6</v>
      </c>
      <c r="BB11" s="764">
        <f>ROUND(AZ11/'０１表（第1表）'!V32,2)</f>
        <v>1.27</v>
      </c>
      <c r="BC11" s="1131">
        <v>21454</v>
      </c>
      <c r="BD11" s="755">
        <f t="shared" si="10"/>
        <v>3.6</v>
      </c>
      <c r="BE11" s="756">
        <f>ROUND(BC11/'０１表（第1表）'!W$32,2)</f>
        <v>7.73</v>
      </c>
      <c r="BF11" s="1131">
        <v>20385</v>
      </c>
      <c r="BG11" s="755">
        <f t="shared" si="11"/>
        <v>2.1</v>
      </c>
      <c r="BH11" s="756">
        <f>ROUND(BF11/'０１表（第1表）'!X$32,2)</f>
        <v>4.17</v>
      </c>
      <c r="BI11" s="1131">
        <v>16810</v>
      </c>
      <c r="BJ11" s="755">
        <f t="shared" si="12"/>
        <v>0.9</v>
      </c>
      <c r="BK11" s="756">
        <f>ROUND(BI11/'０１表（第1表）'!Y$32,2)</f>
        <v>2.15</v>
      </c>
      <c r="BL11" s="1132">
        <v>10434</v>
      </c>
      <c r="BM11" s="755">
        <f t="shared" si="13"/>
        <v>1</v>
      </c>
      <c r="BN11" s="764">
        <f>ROUND(BL11/'０１表（第1表）'!Z$32,2)</f>
        <v>2.37</v>
      </c>
      <c r="BO11" s="1131">
        <v>17703</v>
      </c>
      <c r="BP11" s="755">
        <f t="shared" si="14"/>
        <v>2</v>
      </c>
      <c r="BQ11" s="756">
        <f>ROUND(BO11/'０１表（第1表）'!AA$32,2)</f>
        <v>6.08</v>
      </c>
      <c r="BR11" s="1132">
        <v>12594</v>
      </c>
      <c r="BS11" s="755">
        <f t="shared" si="15"/>
        <v>1.3</v>
      </c>
      <c r="BT11" s="764">
        <f>ROUND(BR11/'０１表（第1表）'!AB$32,2)</f>
        <v>3.39</v>
      </c>
      <c r="BU11" s="1131">
        <v>16180</v>
      </c>
      <c r="BV11" s="755">
        <f t="shared" si="16"/>
        <v>1.6</v>
      </c>
      <c r="BW11" s="756">
        <f>ROUND(BU11/'０１表（第1表）'!AC$32,2)</f>
        <v>5.88</v>
      </c>
      <c r="BX11" s="1131">
        <v>26329</v>
      </c>
      <c r="BY11" s="755">
        <f t="shared" si="17"/>
        <v>1.1</v>
      </c>
      <c r="BZ11" s="756">
        <f>ROUND(BX11/'０１表（第1表）'!AD$32,2)</f>
        <v>3.29</v>
      </c>
      <c r="CA11" s="1131">
        <v>19700</v>
      </c>
      <c r="CB11" s="755">
        <f t="shared" si="18"/>
        <v>2.8</v>
      </c>
      <c r="CC11" s="756">
        <f>ROUND(CA11/'０１表（第1表）'!AE$32,2)</f>
        <v>6.26</v>
      </c>
      <c r="CD11" s="1132">
        <v>12252</v>
      </c>
      <c r="CE11" s="755">
        <f t="shared" si="19"/>
        <v>1.3</v>
      </c>
      <c r="CF11" s="764">
        <f>ROUND(CD11/'０１表（第1表）'!AF$32,2)</f>
        <v>7.37</v>
      </c>
      <c r="CG11" s="1131">
        <v>11730</v>
      </c>
      <c r="CH11" s="755">
        <f t="shared" si="20"/>
        <v>1.4</v>
      </c>
      <c r="CI11" s="756">
        <f>ROUND(CG11/'０１表（第1表）'!AG$32,2)</f>
        <v>2.79</v>
      </c>
      <c r="CJ11" s="1132">
        <v>11627</v>
      </c>
      <c r="CK11" s="755">
        <f t="shared" si="21"/>
        <v>1.8</v>
      </c>
      <c r="CL11" s="764">
        <f>ROUND(CJ11/'０１表（第1表）'!AH$32,2)</f>
        <v>3.12</v>
      </c>
      <c r="CM11" s="1131">
        <v>16040</v>
      </c>
      <c r="CN11" s="755">
        <f t="shared" si="22"/>
        <v>2.2</v>
      </c>
      <c r="CO11" s="756">
        <f>ROUND(CM11/'０１表（第1表）'!AI$32,2)</f>
        <v>5.83</v>
      </c>
      <c r="CP11" s="1131">
        <v>7576</v>
      </c>
      <c r="CQ11" s="755">
        <f t="shared" si="23"/>
        <v>1.6</v>
      </c>
      <c r="CR11" s="756">
        <f>ROUND(CP11/'０１表（第1表）'!AJ$32,2)</f>
        <v>3.03</v>
      </c>
      <c r="CS11" s="1131">
        <v>11374</v>
      </c>
      <c r="CT11" s="755">
        <f t="shared" si="24"/>
        <v>2.3</v>
      </c>
      <c r="CU11" s="756">
        <f>ROUND(CS11/'０１表（第1表）'!AK$32,2)</f>
        <v>6.17</v>
      </c>
      <c r="CV11" s="1132">
        <v>11671</v>
      </c>
      <c r="CW11" s="755">
        <f t="shared" si="25"/>
        <v>1.8</v>
      </c>
      <c r="CX11" s="764">
        <f>ROUND(CV11/'０１表（第1表）'!AL$32,2)</f>
        <v>2.98</v>
      </c>
      <c r="CY11" s="1131">
        <v>16448</v>
      </c>
      <c r="CZ11" s="755">
        <f t="shared" si="26"/>
        <v>4.1</v>
      </c>
      <c r="DA11" s="756">
        <f>ROUND(CY11/'０１表（第1表）'!AM$32,2)</f>
        <v>8.34</v>
      </c>
      <c r="DB11" s="1132">
        <v>7299</v>
      </c>
      <c r="DC11" s="755">
        <f t="shared" si="27"/>
        <v>1.4</v>
      </c>
      <c r="DD11" s="764">
        <f>ROUND(DB11/'０１表（第1表）'!AN$32,2)</f>
        <v>3.03</v>
      </c>
      <c r="DE11" s="1131">
        <v>5995</v>
      </c>
      <c r="DF11" s="755">
        <f t="shared" si="28"/>
        <v>0.7</v>
      </c>
      <c r="DG11" s="756">
        <f>ROUND(DE11/'０１表（第1表）'!AO$32,2)</f>
        <v>1.54</v>
      </c>
      <c r="DH11" s="1131">
        <v>5458</v>
      </c>
      <c r="DI11" s="755">
        <f t="shared" si="29"/>
        <v>2.4</v>
      </c>
      <c r="DJ11" s="756">
        <f>ROUND(DH11/'０１表（第1表）'!AP$32,2)</f>
        <v>6.02</v>
      </c>
      <c r="DK11" s="1131">
        <v>5633</v>
      </c>
      <c r="DL11" s="755">
        <f t="shared" si="30"/>
        <v>1.8</v>
      </c>
      <c r="DM11" s="756">
        <f>ROUND(DK11/'０１表（第1表）'!AQ$32,2)</f>
        <v>3.97</v>
      </c>
      <c r="DN11" s="1129">
        <v>4078</v>
      </c>
      <c r="DO11" s="755">
        <f t="shared" si="31"/>
        <v>0.9</v>
      </c>
      <c r="DP11" s="764">
        <f>ROUND(DN11/'０１表（第1表）'!AR$32,2)</f>
        <v>2.91</v>
      </c>
      <c r="DQ11" s="1131">
        <v>12427</v>
      </c>
      <c r="DR11" s="755">
        <f t="shared" si="32"/>
        <v>2.4</v>
      </c>
      <c r="DS11" s="756">
        <f>ROUND(DQ11/'０１表（第1表）'!AS$32,2)</f>
        <v>5.25</v>
      </c>
      <c r="DT11" s="1131">
        <v>18346</v>
      </c>
      <c r="DU11" s="755">
        <f t="shared" si="33"/>
        <v>2</v>
      </c>
      <c r="DV11" s="756">
        <f>ROUND(DT11/'０１表（第1表）'!AT$32,2)</f>
        <v>11.3</v>
      </c>
      <c r="DW11" s="1128">
        <v>74596</v>
      </c>
      <c r="DX11" s="755">
        <f t="shared" si="34"/>
        <v>1.6</v>
      </c>
      <c r="DY11" s="756">
        <f>ROUND(DW11/'０１表（第1表）'!AU$32,2)</f>
        <v>3.53</v>
      </c>
      <c r="DZ11" s="1128">
        <v>27731</v>
      </c>
      <c r="EA11" s="755">
        <f t="shared" si="35"/>
        <v>1.9</v>
      </c>
      <c r="EB11" s="756">
        <f>ROUND(DZ11/'０１表（第1表）'!AV$32,2)</f>
        <v>4.4</v>
      </c>
      <c r="EC11" s="1171">
        <f t="shared" si="37"/>
        <v>971262</v>
      </c>
      <c r="ED11" s="1172">
        <f t="shared" si="36"/>
        <v>1.7</v>
      </c>
      <c r="EE11" s="1173">
        <f>ROUND(EC11/'０１表（第1表）'!AW$32,2)</f>
        <v>3.58</v>
      </c>
    </row>
    <row r="12" spans="1:135" s="757" customFormat="1" ht="20.25" customHeight="1">
      <c r="A12" s="1554"/>
      <c r="B12" s="1553"/>
      <c r="C12" s="795" t="s">
        <v>358</v>
      </c>
      <c r="D12" s="1140">
        <v>725436</v>
      </c>
      <c r="E12" s="791">
        <f t="shared" si="0"/>
        <v>16.5</v>
      </c>
      <c r="F12" s="796">
        <f>ROUND(D12/'０１表（第1表）'!F$32,2)</f>
        <v>22.12</v>
      </c>
      <c r="G12" s="1140">
        <v>565320</v>
      </c>
      <c r="H12" s="791">
        <f t="shared" si="38"/>
        <v>17.2</v>
      </c>
      <c r="I12" s="797">
        <f>ROUND(G12/'０１表（第1表）'!G$32,2)</f>
        <v>28.9</v>
      </c>
      <c r="J12" s="1141">
        <v>148979</v>
      </c>
      <c r="K12" s="791">
        <f t="shared" si="39"/>
        <v>4.8</v>
      </c>
      <c r="L12" s="796">
        <f>ROUND(J12/'０１表（第1表）'!H$32,2)</f>
        <v>10.79</v>
      </c>
      <c r="M12" s="1140">
        <v>154257</v>
      </c>
      <c r="N12" s="791">
        <f t="shared" si="40"/>
        <v>7.6</v>
      </c>
      <c r="O12" s="797">
        <f>ROUND(M12/'０１表（第1表）'!I$32,2)</f>
        <v>11.07</v>
      </c>
      <c r="P12" s="1141">
        <v>50462</v>
      </c>
      <c r="Q12" s="791">
        <f t="shared" si="41"/>
        <v>10.7</v>
      </c>
      <c r="R12" s="796">
        <f>ROUND(P12/'０１表（第1表）'!J$32,2)</f>
        <v>25.69</v>
      </c>
      <c r="S12" s="1140">
        <v>46746</v>
      </c>
      <c r="T12" s="791">
        <f t="shared" si="42"/>
        <v>4.8</v>
      </c>
      <c r="U12" s="797">
        <f>ROUND(S12/'０１表（第1表）'!K$32,2)</f>
        <v>9.18</v>
      </c>
      <c r="V12" s="1140">
        <v>62494</v>
      </c>
      <c r="W12" s="791">
        <f t="shared" si="43"/>
        <v>6.3</v>
      </c>
      <c r="X12" s="797">
        <f>ROUND(V12/'０１表（第1表）'!L$32,2)</f>
        <v>18.43</v>
      </c>
      <c r="Y12" s="1140">
        <v>71013</v>
      </c>
      <c r="Z12" s="791">
        <f aca="true" t="shared" si="44" ref="Z12:Z30">ROUND(+Y12/+Y$30*100,1)</f>
        <v>5.3</v>
      </c>
      <c r="AA12" s="797">
        <f>ROUND(Y12/'０１表（第1表）'!M$32,2)</f>
        <v>13.47</v>
      </c>
      <c r="AB12" s="1141">
        <v>176572</v>
      </c>
      <c r="AC12" s="791">
        <f t="shared" si="1"/>
        <v>16.6</v>
      </c>
      <c r="AD12" s="796">
        <f>ROUND(AB12/'０１表（第1表）'!N$32,2)</f>
        <v>35.74</v>
      </c>
      <c r="AE12" s="1140">
        <v>84035</v>
      </c>
      <c r="AF12" s="791">
        <f t="shared" si="2"/>
        <v>14.6</v>
      </c>
      <c r="AG12" s="797">
        <f>ROUND(AE12/'０１表（第1表）'!O$32,2)</f>
        <v>26.9</v>
      </c>
      <c r="AH12" s="1141">
        <v>166020</v>
      </c>
      <c r="AI12" s="791">
        <f t="shared" si="3"/>
        <v>18</v>
      </c>
      <c r="AJ12" s="796">
        <f>ROUND(AH12/'０１表（第1表）'!P$32,2)</f>
        <v>32.2</v>
      </c>
      <c r="AK12" s="1140">
        <v>125645</v>
      </c>
      <c r="AL12" s="791">
        <f t="shared" si="4"/>
        <v>7.5</v>
      </c>
      <c r="AM12" s="797">
        <f>ROUND(AK12/'０１表（第1表）'!Q$32,2)</f>
        <v>16.14</v>
      </c>
      <c r="AN12" s="1140">
        <v>281918</v>
      </c>
      <c r="AO12" s="791">
        <f t="shared" si="5"/>
        <v>6.1</v>
      </c>
      <c r="AP12" s="797">
        <f>ROUND(AN12/'０１表（第1表）'!R$32,2)</f>
        <v>14.06</v>
      </c>
      <c r="AQ12" s="1140">
        <v>259708</v>
      </c>
      <c r="AR12" s="791">
        <f t="shared" si="6"/>
        <v>9.6</v>
      </c>
      <c r="AS12" s="797">
        <f>ROUND(AQ12/'０１表（第1表）'!S$32,2)</f>
        <v>16.07</v>
      </c>
      <c r="AT12" s="1141">
        <v>76409</v>
      </c>
      <c r="AU12" s="791">
        <f t="shared" si="7"/>
        <v>5.1</v>
      </c>
      <c r="AV12" s="796">
        <f>ROUND(AT12/'０１表（第1表）'!T$32,2)</f>
        <v>13.7</v>
      </c>
      <c r="AW12" s="1140">
        <v>70944</v>
      </c>
      <c r="AX12" s="791">
        <f t="shared" si="8"/>
        <v>11.9</v>
      </c>
      <c r="AY12" s="797">
        <f>ROUND(AW12/'０１表（第1表）'!U$32,2)</f>
        <v>28.58</v>
      </c>
      <c r="AZ12" s="1141">
        <v>54603</v>
      </c>
      <c r="BA12" s="791">
        <f t="shared" si="9"/>
        <v>4.4</v>
      </c>
      <c r="BB12" s="796">
        <f>ROUND(AZ12/'０１表（第1表）'!V32,2)</f>
        <v>8.96</v>
      </c>
      <c r="BC12" s="1140">
        <v>77455</v>
      </c>
      <c r="BD12" s="791">
        <f t="shared" si="10"/>
        <v>12.9</v>
      </c>
      <c r="BE12" s="797">
        <f>ROUND(BC12/'０１表（第1表）'!W$32,2)</f>
        <v>27.89</v>
      </c>
      <c r="BF12" s="1140">
        <v>139436</v>
      </c>
      <c r="BG12" s="791">
        <f t="shared" si="11"/>
        <v>14.3</v>
      </c>
      <c r="BH12" s="797">
        <f>ROUND(BF12/'０１表（第1表）'!X$32,2)</f>
        <v>28.53</v>
      </c>
      <c r="BI12" s="1140">
        <v>106447</v>
      </c>
      <c r="BJ12" s="791">
        <f t="shared" si="12"/>
        <v>5.8</v>
      </c>
      <c r="BK12" s="797">
        <f>ROUND(BI12/'０１表（第1表）'!Y$32,2)</f>
        <v>13.59</v>
      </c>
      <c r="BL12" s="1141">
        <v>57510</v>
      </c>
      <c r="BM12" s="791">
        <f t="shared" si="13"/>
        <v>5.5</v>
      </c>
      <c r="BN12" s="796">
        <f>ROUND(BL12/'０１表（第1表）'!Z$32,2)</f>
        <v>13.08</v>
      </c>
      <c r="BO12" s="1140">
        <v>98587</v>
      </c>
      <c r="BP12" s="791">
        <f t="shared" si="14"/>
        <v>11.4</v>
      </c>
      <c r="BQ12" s="797">
        <f>ROUND(BO12/'０１表（第1表）'!AA$32,2)</f>
        <v>33.88</v>
      </c>
      <c r="BR12" s="1141">
        <v>70070</v>
      </c>
      <c r="BS12" s="791">
        <f t="shared" si="15"/>
        <v>7.3</v>
      </c>
      <c r="BT12" s="796">
        <f>ROUND(BR12/'０１表（第1表）'!AB$32,2)</f>
        <v>18.84</v>
      </c>
      <c r="BU12" s="1140">
        <v>89780</v>
      </c>
      <c r="BV12" s="791">
        <f t="shared" si="16"/>
        <v>9.1</v>
      </c>
      <c r="BW12" s="797">
        <f>ROUND(BU12/'０１表（第1表）'!AC$32,2)</f>
        <v>32.6</v>
      </c>
      <c r="BX12" s="1140">
        <v>156153</v>
      </c>
      <c r="BY12" s="791">
        <f t="shared" si="17"/>
        <v>6.7</v>
      </c>
      <c r="BZ12" s="797">
        <f>ROUND(BX12/'０１表（第1表）'!AD$32,2)</f>
        <v>19.54</v>
      </c>
      <c r="CA12" s="1140">
        <v>73148</v>
      </c>
      <c r="CB12" s="791">
        <f t="shared" si="18"/>
        <v>10.5</v>
      </c>
      <c r="CC12" s="797">
        <f>ROUND(CA12/'０１表（第1表）'!AE$32,2)</f>
        <v>23.25</v>
      </c>
      <c r="CD12" s="1141">
        <v>42022</v>
      </c>
      <c r="CE12" s="791">
        <f t="shared" si="19"/>
        <v>4.3</v>
      </c>
      <c r="CF12" s="796">
        <f>ROUND(CD12/'０１表（第1表）'!AF$32,2)</f>
        <v>25.28</v>
      </c>
      <c r="CG12" s="1140">
        <v>90458</v>
      </c>
      <c r="CH12" s="791">
        <f t="shared" si="20"/>
        <v>10.6</v>
      </c>
      <c r="CI12" s="797">
        <f>ROUND(CG12/'０１表（第1表）'!AG$32,2)</f>
        <v>21.52</v>
      </c>
      <c r="CJ12" s="1141">
        <v>66697</v>
      </c>
      <c r="CK12" s="791">
        <f t="shared" si="21"/>
        <v>10.5</v>
      </c>
      <c r="CL12" s="796">
        <f>ROUND(CJ12/'０１表（第1表）'!AH$32,2)</f>
        <v>17.88</v>
      </c>
      <c r="CM12" s="1140">
        <v>96359</v>
      </c>
      <c r="CN12" s="791">
        <f t="shared" si="22"/>
        <v>13.3</v>
      </c>
      <c r="CO12" s="797">
        <f>ROUND(CM12/'０１表（第1表）'!AI$32,2)</f>
        <v>35.02</v>
      </c>
      <c r="CP12" s="1140">
        <v>41907</v>
      </c>
      <c r="CQ12" s="791">
        <f t="shared" si="23"/>
        <v>8.7</v>
      </c>
      <c r="CR12" s="797">
        <f>ROUND(CP12/'０１表（第1表）'!AJ$32,2)</f>
        <v>16.77</v>
      </c>
      <c r="CS12" s="1140">
        <v>65861</v>
      </c>
      <c r="CT12" s="791">
        <f t="shared" si="24"/>
        <v>13.2</v>
      </c>
      <c r="CU12" s="797">
        <f>ROUND(CS12/'０１表（第1表）'!AK$32,2)</f>
        <v>35.72</v>
      </c>
      <c r="CV12" s="1141">
        <v>80279</v>
      </c>
      <c r="CW12" s="791">
        <f t="shared" si="25"/>
        <v>12.3</v>
      </c>
      <c r="CX12" s="796">
        <f>ROUND(CV12/'０１表（第1表）'!AL$32,2)</f>
        <v>20.52</v>
      </c>
      <c r="CY12" s="1140">
        <v>100340</v>
      </c>
      <c r="CZ12" s="791">
        <f t="shared" si="26"/>
        <v>24.7</v>
      </c>
      <c r="DA12" s="797">
        <f>ROUND(CY12/'０１表（第1表）'!AM$32,2)</f>
        <v>50.85</v>
      </c>
      <c r="DB12" s="1141">
        <v>39744</v>
      </c>
      <c r="DC12" s="791">
        <f t="shared" si="27"/>
        <v>7.5</v>
      </c>
      <c r="DD12" s="796">
        <f>ROUND(DB12/'０１表（第1表）'!AN$32,2)</f>
        <v>16.49</v>
      </c>
      <c r="DE12" s="1140">
        <v>31977</v>
      </c>
      <c r="DF12" s="791">
        <f t="shared" si="28"/>
        <v>3.8</v>
      </c>
      <c r="DG12" s="797">
        <f>ROUND(DE12/'０１表（第1表）'!AO$32,2)</f>
        <v>8.23</v>
      </c>
      <c r="DH12" s="1140">
        <v>21096</v>
      </c>
      <c r="DI12" s="791">
        <f t="shared" si="29"/>
        <v>9.4</v>
      </c>
      <c r="DJ12" s="797">
        <f>ROUND(DH12/'０１表（第1表）'!AP$32,2)</f>
        <v>23.28</v>
      </c>
      <c r="DK12" s="1140">
        <v>31471</v>
      </c>
      <c r="DL12" s="791">
        <f t="shared" si="30"/>
        <v>10.2</v>
      </c>
      <c r="DM12" s="797">
        <f>ROUND(DK12/'０１表（第1表）'!AQ$32,2)</f>
        <v>22.18</v>
      </c>
      <c r="DN12" s="1139">
        <v>23142</v>
      </c>
      <c r="DO12" s="791">
        <f t="shared" si="31"/>
        <v>5.3</v>
      </c>
      <c r="DP12" s="796">
        <f>ROUND(DN12/'０１表（第1表）'!AR$32,2)</f>
        <v>16.53</v>
      </c>
      <c r="DQ12" s="1140">
        <v>68736</v>
      </c>
      <c r="DR12" s="791">
        <f t="shared" si="32"/>
        <v>13.2</v>
      </c>
      <c r="DS12" s="797">
        <f>ROUND(DQ12/'０１表（第1表）'!AS$32,2)</f>
        <v>29.04</v>
      </c>
      <c r="DT12" s="1140">
        <v>67787</v>
      </c>
      <c r="DU12" s="791">
        <f t="shared" si="33"/>
        <v>7.6</v>
      </c>
      <c r="DV12" s="797">
        <f>ROUND(DT12/'０１表（第1表）'!AT$32,2)</f>
        <v>41.77</v>
      </c>
      <c r="DW12" s="1142">
        <v>430552</v>
      </c>
      <c r="DX12" s="791">
        <f t="shared" si="34"/>
        <v>9.2</v>
      </c>
      <c r="DY12" s="797">
        <f>ROUND(DW12/'０１表（第1表）'!AU$32,2)</f>
        <v>20.35</v>
      </c>
      <c r="DZ12" s="1142">
        <v>161572</v>
      </c>
      <c r="EA12" s="791">
        <f t="shared" si="35"/>
        <v>11</v>
      </c>
      <c r="EB12" s="797">
        <f>ROUND(DZ12/'０１表（第1表）'!AV$32,2)</f>
        <v>25.66</v>
      </c>
      <c r="EC12" s="1174">
        <f t="shared" si="37"/>
        <v>5449147</v>
      </c>
      <c r="ED12" s="1175">
        <f t="shared" si="36"/>
        <v>9.6</v>
      </c>
      <c r="EE12" s="1176">
        <f>ROUND(EC12/'０１表（第1表）'!AW$32,2)</f>
        <v>20.06</v>
      </c>
    </row>
    <row r="13" spans="1:135" s="747" customFormat="1" ht="20.25" customHeight="1">
      <c r="A13" s="93" t="s">
        <v>359</v>
      </c>
      <c r="B13" s="92"/>
      <c r="C13" s="799"/>
      <c r="D13" s="1143">
        <v>565667</v>
      </c>
      <c r="E13" s="601">
        <f t="shared" si="0"/>
        <v>12.9</v>
      </c>
      <c r="F13" s="765">
        <f>ROUND(D13/'０１表（第1表）'!F$32,2)</f>
        <v>17.24</v>
      </c>
      <c r="G13" s="1143">
        <v>393896</v>
      </c>
      <c r="H13" s="601">
        <f t="shared" si="38"/>
        <v>12</v>
      </c>
      <c r="I13" s="602">
        <f>ROUND(G13/'０１表（第1表）'!G$32,2)</f>
        <v>20.14</v>
      </c>
      <c r="J13" s="1144">
        <v>119919</v>
      </c>
      <c r="K13" s="601">
        <f t="shared" si="39"/>
        <v>3.9</v>
      </c>
      <c r="L13" s="765">
        <f>ROUND(J13/'０１表（第1表）'!H$32,2)</f>
        <v>8.68</v>
      </c>
      <c r="M13" s="1145">
        <v>218142</v>
      </c>
      <c r="N13" s="601">
        <f t="shared" si="40"/>
        <v>10.7</v>
      </c>
      <c r="O13" s="602">
        <f>ROUND(M13/'０１表（第1表）'!I$32,2)</f>
        <v>15.66</v>
      </c>
      <c r="P13" s="1146">
        <v>56961</v>
      </c>
      <c r="Q13" s="601">
        <f t="shared" si="41"/>
        <v>12.1</v>
      </c>
      <c r="R13" s="765">
        <f>ROUND(P13/'０１表（第1表）'!J$32,2)</f>
        <v>29</v>
      </c>
      <c r="S13" s="1143">
        <v>106071</v>
      </c>
      <c r="T13" s="601">
        <f t="shared" si="42"/>
        <v>10.9</v>
      </c>
      <c r="U13" s="602">
        <f>ROUND(S13/'０１表（第1表）'!K$32,2)</f>
        <v>20.83</v>
      </c>
      <c r="V13" s="1143">
        <v>163185</v>
      </c>
      <c r="W13" s="601">
        <f t="shared" si="43"/>
        <v>16.4</v>
      </c>
      <c r="X13" s="602">
        <f>ROUND(V13/'０１表（第1表）'!L$32,2)</f>
        <v>48.14</v>
      </c>
      <c r="Y13" s="1143">
        <v>137754</v>
      </c>
      <c r="Z13" s="601">
        <f t="shared" si="44"/>
        <v>10.2</v>
      </c>
      <c r="AA13" s="602">
        <f>ROUND(Y13/'０１表（第1表）'!M$32,2)</f>
        <v>26.12</v>
      </c>
      <c r="AB13" s="1144">
        <v>146415</v>
      </c>
      <c r="AC13" s="601">
        <f t="shared" si="1"/>
        <v>13.8</v>
      </c>
      <c r="AD13" s="765">
        <f>ROUND(AB13/'０１表（第1表）'!N$32,2)</f>
        <v>29.64</v>
      </c>
      <c r="AE13" s="1143">
        <v>75120</v>
      </c>
      <c r="AF13" s="601">
        <f t="shared" si="2"/>
        <v>13</v>
      </c>
      <c r="AG13" s="602">
        <f>ROUND(AE13/'０１表（第1表）'!O$32,2)</f>
        <v>24.04</v>
      </c>
      <c r="AH13" s="1144">
        <v>71864</v>
      </c>
      <c r="AI13" s="601">
        <f t="shared" si="3"/>
        <v>7.8</v>
      </c>
      <c r="AJ13" s="765">
        <f>ROUND(AH13/'０１表（第1表）'!P$32,2)</f>
        <v>13.94</v>
      </c>
      <c r="AK13" s="1143">
        <v>105564</v>
      </c>
      <c r="AL13" s="601">
        <f t="shared" si="4"/>
        <v>6.3</v>
      </c>
      <c r="AM13" s="602">
        <f>ROUND(AK13/'０１表（第1表）'!Q$32,2)</f>
        <v>13.56</v>
      </c>
      <c r="AN13" s="1145">
        <v>484500</v>
      </c>
      <c r="AO13" s="601">
        <f t="shared" si="5"/>
        <v>10.6</v>
      </c>
      <c r="AP13" s="602">
        <f>ROUND(AN13/'０１表（第1表）'!R$32,2)</f>
        <v>24.16</v>
      </c>
      <c r="AQ13" s="1143">
        <v>320642</v>
      </c>
      <c r="AR13" s="601">
        <f t="shared" si="6"/>
        <v>11.9</v>
      </c>
      <c r="AS13" s="602">
        <f>ROUND(AQ13/'０１表（第1表）'!S$32,2)</f>
        <v>19.84</v>
      </c>
      <c r="AT13" s="1144">
        <v>118414</v>
      </c>
      <c r="AU13" s="601">
        <f t="shared" si="7"/>
        <v>8</v>
      </c>
      <c r="AV13" s="765">
        <f>ROUND(AT13/'０１表（第1表）'!T$32,2)</f>
        <v>21.23</v>
      </c>
      <c r="AW13" s="1143">
        <v>31983</v>
      </c>
      <c r="AX13" s="601">
        <f t="shared" si="8"/>
        <v>5.3</v>
      </c>
      <c r="AY13" s="602">
        <f>ROUND(AW13/'０１表（第1表）'!U$32,2)</f>
        <v>12.88</v>
      </c>
      <c r="AZ13" s="1144">
        <v>5382</v>
      </c>
      <c r="BA13" s="601">
        <f t="shared" si="9"/>
        <v>0.4</v>
      </c>
      <c r="BB13" s="765">
        <f>ROUND(AZ13/'０１表（第1表）'!V32,2)</f>
        <v>0.88</v>
      </c>
      <c r="BC13" s="1143">
        <v>23856</v>
      </c>
      <c r="BD13" s="601">
        <f t="shared" si="10"/>
        <v>4</v>
      </c>
      <c r="BE13" s="602">
        <f>ROUND(BC13/'０１表（第1表）'!W$32,2)</f>
        <v>8.59</v>
      </c>
      <c r="BF13" s="1143">
        <v>39927</v>
      </c>
      <c r="BG13" s="601">
        <f t="shared" si="11"/>
        <v>4.1</v>
      </c>
      <c r="BH13" s="602">
        <f>ROUND(BF13/'０１表（第1表）'!X$32,2)</f>
        <v>8.17</v>
      </c>
      <c r="BI13" s="1143">
        <v>231618</v>
      </c>
      <c r="BJ13" s="601">
        <f t="shared" si="12"/>
        <v>12.6</v>
      </c>
      <c r="BK13" s="602">
        <f>ROUND(BI13/'０１表（第1表）'!Y$32,2)</f>
        <v>29.58</v>
      </c>
      <c r="BL13" s="1144">
        <v>76629</v>
      </c>
      <c r="BM13" s="601">
        <f t="shared" si="13"/>
        <v>7.3</v>
      </c>
      <c r="BN13" s="765">
        <f>ROUND(BL13/'０１表（第1表）'!Z$32,2)</f>
        <v>17.43</v>
      </c>
      <c r="BO13" s="1143">
        <v>22862</v>
      </c>
      <c r="BP13" s="601">
        <f t="shared" si="14"/>
        <v>2.6</v>
      </c>
      <c r="BQ13" s="602">
        <f>ROUND(BO13/'０１表（第1表）'!AA$32,2)</f>
        <v>7.86</v>
      </c>
      <c r="BR13" s="1144">
        <v>104541</v>
      </c>
      <c r="BS13" s="601">
        <f t="shared" si="15"/>
        <v>10.9</v>
      </c>
      <c r="BT13" s="765">
        <f>ROUND(BR13/'０１表（第1表）'!AB$32,2)</f>
        <v>28.11</v>
      </c>
      <c r="BU13" s="1143">
        <v>87756</v>
      </c>
      <c r="BV13" s="601">
        <f t="shared" si="16"/>
        <v>8.9</v>
      </c>
      <c r="BW13" s="602">
        <f>ROUND(BU13/'０１表（第1表）'!AC$32,2)</f>
        <v>31.87</v>
      </c>
      <c r="BX13" s="1143">
        <v>109804</v>
      </c>
      <c r="BY13" s="601">
        <f t="shared" si="17"/>
        <v>4.7</v>
      </c>
      <c r="BZ13" s="602">
        <f>ROUND(BX13/'０１表（第1表）'!AD$32,2)</f>
        <v>13.74</v>
      </c>
      <c r="CA13" s="1143">
        <v>92381</v>
      </c>
      <c r="CB13" s="601">
        <f t="shared" si="18"/>
        <v>13.3</v>
      </c>
      <c r="CC13" s="602">
        <f>ROUND(CA13/'０１表（第1表）'!AE$32,2)</f>
        <v>29.36</v>
      </c>
      <c r="CD13" s="1144">
        <v>170682</v>
      </c>
      <c r="CE13" s="601">
        <f t="shared" si="19"/>
        <v>17.7</v>
      </c>
      <c r="CF13" s="765">
        <f>ROUND(CD13/'０１表（第1表）'!AF$32,2)</f>
        <v>102.68</v>
      </c>
      <c r="CG13" s="1143">
        <v>34179</v>
      </c>
      <c r="CH13" s="601">
        <f t="shared" si="20"/>
        <v>4</v>
      </c>
      <c r="CI13" s="602">
        <f>ROUND(CG13/'０１表（第1表）'!AG$32,2)</f>
        <v>8.13</v>
      </c>
      <c r="CJ13" s="1144">
        <v>105379</v>
      </c>
      <c r="CK13" s="601">
        <f t="shared" si="21"/>
        <v>16.6</v>
      </c>
      <c r="CL13" s="765">
        <f>ROUND(CJ13/'０１表（第1表）'!AH$32,2)</f>
        <v>28.26</v>
      </c>
      <c r="CM13" s="1143">
        <v>75882</v>
      </c>
      <c r="CN13" s="601">
        <f t="shared" si="22"/>
        <v>10.4</v>
      </c>
      <c r="CO13" s="602">
        <f>ROUND(CM13/'０１表（第1表）'!AI$32,2)</f>
        <v>27.58</v>
      </c>
      <c r="CP13" s="1143">
        <v>17588</v>
      </c>
      <c r="CQ13" s="601">
        <f t="shared" si="23"/>
        <v>3.7</v>
      </c>
      <c r="CR13" s="602">
        <f>ROUND(CP13/'０１表（第1表）'!AJ$32,2)</f>
        <v>7.04</v>
      </c>
      <c r="CS13" s="1143">
        <v>86576</v>
      </c>
      <c r="CT13" s="601">
        <f t="shared" si="24"/>
        <v>17.3</v>
      </c>
      <c r="CU13" s="602">
        <f>ROUND(CS13/'０１表（第1表）'!AK$32,2)</f>
        <v>46.95</v>
      </c>
      <c r="CV13" s="1144">
        <v>45342</v>
      </c>
      <c r="CW13" s="601">
        <f t="shared" si="25"/>
        <v>6.9</v>
      </c>
      <c r="CX13" s="765">
        <f>ROUND(CV13/'０１表（第1表）'!AL$32,2)</f>
        <v>11.59</v>
      </c>
      <c r="CY13" s="1143">
        <v>48544</v>
      </c>
      <c r="CZ13" s="601">
        <f t="shared" si="26"/>
        <v>12</v>
      </c>
      <c r="DA13" s="602">
        <f>ROUND(CY13/'０１表（第1表）'!AM$32,2)</f>
        <v>24.6</v>
      </c>
      <c r="DB13" s="1144">
        <v>30309</v>
      </c>
      <c r="DC13" s="601">
        <f t="shared" si="27"/>
        <v>5.7</v>
      </c>
      <c r="DD13" s="1209">
        <f>ROUND(DB13/'０１表（第1表）'!AN$32,2)</f>
        <v>12.57</v>
      </c>
      <c r="DE13" s="1143">
        <v>14280</v>
      </c>
      <c r="DF13" s="601">
        <f t="shared" si="28"/>
        <v>1.7</v>
      </c>
      <c r="DG13" s="602">
        <f>ROUND(DE13/'０１表（第1表）'!AO$32,2)</f>
        <v>3.68</v>
      </c>
      <c r="DH13" s="1143">
        <v>1342</v>
      </c>
      <c r="DI13" s="601">
        <f t="shared" si="29"/>
        <v>0.6</v>
      </c>
      <c r="DJ13" s="602">
        <f>ROUND(DH13/'０１表（第1表）'!AP$32,2)</f>
        <v>1.48</v>
      </c>
      <c r="DK13" s="1143">
        <v>11848</v>
      </c>
      <c r="DL13" s="601">
        <f t="shared" si="30"/>
        <v>3.9</v>
      </c>
      <c r="DM13" s="602">
        <f>ROUND(DK13/'０１表（第1表）'!AQ$32,2)</f>
        <v>8.35</v>
      </c>
      <c r="DN13" s="1144">
        <v>114037</v>
      </c>
      <c r="DO13" s="601">
        <f t="shared" si="31"/>
        <v>26.3</v>
      </c>
      <c r="DP13" s="765">
        <f>ROUND(DN13/'０１表（第1表）'!AR$32,2)</f>
        <v>81.48</v>
      </c>
      <c r="DQ13" s="1143">
        <v>8369</v>
      </c>
      <c r="DR13" s="601">
        <f t="shared" si="32"/>
        <v>1.6</v>
      </c>
      <c r="DS13" s="602">
        <f>ROUND(DQ13/'０１表（第1表）'!AS$32,2)</f>
        <v>3.54</v>
      </c>
      <c r="DT13" s="1143">
        <v>2773</v>
      </c>
      <c r="DU13" s="601">
        <f t="shared" si="33"/>
        <v>0.3</v>
      </c>
      <c r="DV13" s="602">
        <f>ROUND(DT13/'０１表（第1表）'!AT$32,2)</f>
        <v>1.71</v>
      </c>
      <c r="DW13" s="1145">
        <v>83717</v>
      </c>
      <c r="DX13" s="601">
        <f t="shared" si="34"/>
        <v>1.8</v>
      </c>
      <c r="DY13" s="602">
        <f>ROUND(DW13/'０１表（第1表）'!AU$32,2)</f>
        <v>3.96</v>
      </c>
      <c r="DZ13" s="1143">
        <v>71463</v>
      </c>
      <c r="EA13" s="601">
        <f t="shared" si="35"/>
        <v>4.9</v>
      </c>
      <c r="EB13" s="602">
        <f>ROUND(DZ13/'０１表（第1表）'!AV$32,2)</f>
        <v>11.35</v>
      </c>
      <c r="EC13" s="1177">
        <f t="shared" si="37"/>
        <v>4833163</v>
      </c>
      <c r="ED13" s="1178">
        <f t="shared" si="36"/>
        <v>8.5</v>
      </c>
      <c r="EE13" s="1179">
        <f>ROUND(EC13/'０１表（第1表）'!AW$32,2)</f>
        <v>17.79</v>
      </c>
    </row>
    <row r="14" spans="1:135" s="747" customFormat="1" ht="20.25" customHeight="1">
      <c r="A14" s="1565"/>
      <c r="B14" s="1566"/>
      <c r="C14" s="798" t="s">
        <v>724</v>
      </c>
      <c r="D14" s="1130">
        <v>565667</v>
      </c>
      <c r="E14" s="771">
        <f t="shared" si="0"/>
        <v>12.9</v>
      </c>
      <c r="F14" s="772">
        <f>ROUND(D14/'０１表（第1表）'!F$32,2)</f>
        <v>17.24</v>
      </c>
      <c r="G14" s="1130">
        <v>393896</v>
      </c>
      <c r="H14" s="771">
        <f t="shared" si="38"/>
        <v>12</v>
      </c>
      <c r="I14" s="773">
        <f>ROUND(G14/'０１表（第1表）'!G$32,2)</f>
        <v>20.14</v>
      </c>
      <c r="J14" s="1139">
        <v>119919</v>
      </c>
      <c r="K14" s="771">
        <f t="shared" si="39"/>
        <v>3.9</v>
      </c>
      <c r="L14" s="772">
        <f>ROUND(J14/'０１表（第1表）'!H$32,2)</f>
        <v>8.68</v>
      </c>
      <c r="M14" s="1130">
        <v>218142</v>
      </c>
      <c r="N14" s="771">
        <f t="shared" si="40"/>
        <v>10.7</v>
      </c>
      <c r="O14" s="773">
        <f>ROUND(M14/'０１表（第1表）'!I$32,2)</f>
        <v>15.66</v>
      </c>
      <c r="P14" s="1139">
        <v>56961</v>
      </c>
      <c r="Q14" s="771">
        <f t="shared" si="41"/>
        <v>12.1</v>
      </c>
      <c r="R14" s="772">
        <f>ROUND(P14/'０１表（第1表）'!J$32,2)</f>
        <v>29</v>
      </c>
      <c r="S14" s="1130">
        <v>106071</v>
      </c>
      <c r="T14" s="771">
        <f t="shared" si="42"/>
        <v>10.9</v>
      </c>
      <c r="U14" s="773">
        <f>ROUND(S14/'０１表（第1表）'!K$32,2)</f>
        <v>20.83</v>
      </c>
      <c r="V14" s="1130">
        <v>163185</v>
      </c>
      <c r="W14" s="771">
        <f t="shared" si="43"/>
        <v>16.4</v>
      </c>
      <c r="X14" s="773">
        <f>ROUND(V14/'０１表（第1表）'!L$32,2)</f>
        <v>48.14</v>
      </c>
      <c r="Y14" s="1134">
        <v>137754</v>
      </c>
      <c r="Z14" s="771">
        <f t="shared" si="44"/>
        <v>10.2</v>
      </c>
      <c r="AA14" s="773">
        <f>ROUND(Y14/'０１表（第1表）'!M$32,2)</f>
        <v>26.12</v>
      </c>
      <c r="AB14" s="1139">
        <v>146415</v>
      </c>
      <c r="AC14" s="771">
        <f t="shared" si="1"/>
        <v>13.8</v>
      </c>
      <c r="AD14" s="772">
        <f>ROUND(AB14/'０１表（第1表）'!N$32,2)</f>
        <v>29.64</v>
      </c>
      <c r="AE14" s="1147">
        <v>75120</v>
      </c>
      <c r="AF14" s="771">
        <f t="shared" si="2"/>
        <v>13</v>
      </c>
      <c r="AG14" s="773">
        <f>ROUND(AE14/'０１表（第1表）'!O$32,2)</f>
        <v>24.04</v>
      </c>
      <c r="AH14" s="1139">
        <v>71864</v>
      </c>
      <c r="AI14" s="771">
        <f t="shared" si="3"/>
        <v>7.8</v>
      </c>
      <c r="AJ14" s="772">
        <f>ROUND(AH14/'０１表（第1表）'!P$32,2)</f>
        <v>13.94</v>
      </c>
      <c r="AK14" s="1130">
        <v>105564</v>
      </c>
      <c r="AL14" s="771">
        <f t="shared" si="4"/>
        <v>6.3</v>
      </c>
      <c r="AM14" s="773">
        <f>ROUND(AK14/'０１表（第1表）'!Q$32,2)</f>
        <v>13.56</v>
      </c>
      <c r="AN14" s="1130">
        <v>484500</v>
      </c>
      <c r="AO14" s="771">
        <f t="shared" si="5"/>
        <v>10.6</v>
      </c>
      <c r="AP14" s="773">
        <f>ROUND(AN14/'０１表（第1表）'!R$32,2)</f>
        <v>24.16</v>
      </c>
      <c r="AQ14" s="1130">
        <v>320642</v>
      </c>
      <c r="AR14" s="771">
        <f t="shared" si="6"/>
        <v>11.9</v>
      </c>
      <c r="AS14" s="773">
        <f>ROUND(AQ14/'０１表（第1表）'!S$32,2)</f>
        <v>19.84</v>
      </c>
      <c r="AT14" s="1139">
        <v>118414</v>
      </c>
      <c r="AU14" s="771">
        <f t="shared" si="7"/>
        <v>8</v>
      </c>
      <c r="AV14" s="772">
        <f>ROUND(AT14/'０１表（第1表）'!T$32,2)</f>
        <v>21.23</v>
      </c>
      <c r="AW14" s="1130">
        <v>31983</v>
      </c>
      <c r="AX14" s="771">
        <f t="shared" si="8"/>
        <v>5.3</v>
      </c>
      <c r="AY14" s="773">
        <f>ROUND(AW14/'０１表（第1表）'!U$32,2)</f>
        <v>12.88</v>
      </c>
      <c r="AZ14" s="1139">
        <v>5382</v>
      </c>
      <c r="BA14" s="771">
        <f t="shared" si="9"/>
        <v>0.4</v>
      </c>
      <c r="BB14" s="772">
        <f>ROUND(AZ14/'０１表（第1表）'!V32,2)</f>
        <v>0.88</v>
      </c>
      <c r="BC14" s="1130">
        <v>23856</v>
      </c>
      <c r="BD14" s="771">
        <f t="shared" si="10"/>
        <v>4</v>
      </c>
      <c r="BE14" s="773">
        <f>ROUND(BC14/'０１表（第1表）'!W$32,2)</f>
        <v>8.59</v>
      </c>
      <c r="BF14" s="1130">
        <v>39927</v>
      </c>
      <c r="BG14" s="771">
        <f t="shared" si="11"/>
        <v>4.1</v>
      </c>
      <c r="BH14" s="773">
        <f>ROUND(BF14/'０１表（第1表）'!X$32,2)</f>
        <v>8.17</v>
      </c>
      <c r="BI14" s="1130">
        <v>231618</v>
      </c>
      <c r="BJ14" s="771">
        <f t="shared" si="12"/>
        <v>12.6</v>
      </c>
      <c r="BK14" s="773">
        <f>ROUND(BI14/'０１表（第1表）'!Y$32,2)</f>
        <v>29.58</v>
      </c>
      <c r="BL14" s="1139">
        <v>76629</v>
      </c>
      <c r="BM14" s="771">
        <f t="shared" si="13"/>
        <v>7.3</v>
      </c>
      <c r="BN14" s="772">
        <f>ROUND(BL14/'０１表（第1表）'!Z$32,2)</f>
        <v>17.43</v>
      </c>
      <c r="BO14" s="1130">
        <v>22862</v>
      </c>
      <c r="BP14" s="771">
        <f t="shared" si="14"/>
        <v>2.6</v>
      </c>
      <c r="BQ14" s="773">
        <f>ROUND(BO14/'０１表（第1表）'!AA$32,2)</f>
        <v>7.86</v>
      </c>
      <c r="BR14" s="1139">
        <v>104541</v>
      </c>
      <c r="BS14" s="771">
        <f t="shared" si="15"/>
        <v>10.9</v>
      </c>
      <c r="BT14" s="772">
        <f>ROUND(BR14/'０１表（第1表）'!AB$32,2)</f>
        <v>28.11</v>
      </c>
      <c r="BU14" s="1130">
        <v>87756</v>
      </c>
      <c r="BV14" s="771">
        <f t="shared" si="16"/>
        <v>8.9</v>
      </c>
      <c r="BW14" s="773">
        <f>ROUND(BU14/'０１表（第1表）'!AC$32,2)</f>
        <v>31.87</v>
      </c>
      <c r="BX14" s="1130">
        <v>109804</v>
      </c>
      <c r="BY14" s="771">
        <f t="shared" si="17"/>
        <v>4.7</v>
      </c>
      <c r="BZ14" s="773">
        <f>ROUND(BX14/'０１表（第1表）'!AD$32,2)</f>
        <v>13.74</v>
      </c>
      <c r="CA14" s="1130">
        <v>92381</v>
      </c>
      <c r="CB14" s="771">
        <f t="shared" si="18"/>
        <v>13.3</v>
      </c>
      <c r="CC14" s="773">
        <f>ROUND(CA14/'０１表（第1表）'!AE$32,2)</f>
        <v>29.36</v>
      </c>
      <c r="CD14" s="1139">
        <v>170682</v>
      </c>
      <c r="CE14" s="771">
        <f t="shared" si="19"/>
        <v>17.7</v>
      </c>
      <c r="CF14" s="772">
        <f>ROUND(CD14/'０１表（第1表）'!AF$32,2)</f>
        <v>102.68</v>
      </c>
      <c r="CG14" s="1130">
        <v>34179</v>
      </c>
      <c r="CH14" s="771">
        <f t="shared" si="20"/>
        <v>4</v>
      </c>
      <c r="CI14" s="773">
        <f>ROUND(CG14/'０１表（第1表）'!AG$32,2)</f>
        <v>8.13</v>
      </c>
      <c r="CJ14" s="1139">
        <v>105379</v>
      </c>
      <c r="CK14" s="771">
        <f t="shared" si="21"/>
        <v>16.6</v>
      </c>
      <c r="CL14" s="772">
        <f>ROUND(CJ14/'０１表（第1表）'!AH$32,2)</f>
        <v>28.26</v>
      </c>
      <c r="CM14" s="1130">
        <v>75882</v>
      </c>
      <c r="CN14" s="771">
        <f t="shared" si="22"/>
        <v>10.4</v>
      </c>
      <c r="CO14" s="773">
        <f>ROUND(CM14/'０１表（第1表）'!AI$32,2)</f>
        <v>27.58</v>
      </c>
      <c r="CP14" s="1130">
        <v>17588</v>
      </c>
      <c r="CQ14" s="771">
        <f t="shared" si="23"/>
        <v>3.7</v>
      </c>
      <c r="CR14" s="773">
        <f>ROUND(CP14/'０１表（第1表）'!AJ$32,2)</f>
        <v>7.04</v>
      </c>
      <c r="CS14" s="1130">
        <v>86576</v>
      </c>
      <c r="CT14" s="771">
        <f t="shared" si="24"/>
        <v>17.3</v>
      </c>
      <c r="CU14" s="773">
        <f>ROUND(CS14/'０１表（第1表）'!AK$32,2)</f>
        <v>46.95</v>
      </c>
      <c r="CV14" s="1139">
        <v>45342</v>
      </c>
      <c r="CW14" s="771">
        <f t="shared" si="25"/>
        <v>6.9</v>
      </c>
      <c r="CX14" s="772">
        <f>ROUND(CV14/'０１表（第1表）'!AL$32,2)</f>
        <v>11.59</v>
      </c>
      <c r="CY14" s="1130">
        <v>48544</v>
      </c>
      <c r="CZ14" s="771">
        <f t="shared" si="26"/>
        <v>12</v>
      </c>
      <c r="DA14" s="773">
        <f>ROUND(CY14/'０１表（第1表）'!AM$32,2)</f>
        <v>24.6</v>
      </c>
      <c r="DB14" s="1139">
        <v>30309</v>
      </c>
      <c r="DC14" s="771">
        <f t="shared" si="27"/>
        <v>5.7</v>
      </c>
      <c r="DD14" s="597">
        <f>ROUND(DB14/'０１表（第1表）'!AN$32,2)</f>
        <v>12.57</v>
      </c>
      <c r="DE14" s="1130">
        <v>14280</v>
      </c>
      <c r="DF14" s="771">
        <f t="shared" si="28"/>
        <v>1.7</v>
      </c>
      <c r="DG14" s="773">
        <f>ROUND(DE14/'０１表（第1表）'!AO$32,2)</f>
        <v>3.68</v>
      </c>
      <c r="DH14" s="1130">
        <v>1342</v>
      </c>
      <c r="DI14" s="771">
        <f t="shared" si="29"/>
        <v>0.6</v>
      </c>
      <c r="DJ14" s="773">
        <f>ROUND(DH14/'０１表（第1表）'!AP$32,2)</f>
        <v>1.48</v>
      </c>
      <c r="DK14" s="1130">
        <v>11848</v>
      </c>
      <c r="DL14" s="771">
        <f t="shared" si="30"/>
        <v>3.9</v>
      </c>
      <c r="DM14" s="773">
        <f>ROUND(DK14/'０１表（第1表）'!AQ$32,2)</f>
        <v>8.35</v>
      </c>
      <c r="DN14" s="1139">
        <v>114037</v>
      </c>
      <c r="DO14" s="771">
        <f t="shared" si="31"/>
        <v>26.3</v>
      </c>
      <c r="DP14" s="772">
        <f>ROUND(DN14/'０１表（第1表）'!AR$32,2)</f>
        <v>81.48</v>
      </c>
      <c r="DQ14" s="1130">
        <v>8369</v>
      </c>
      <c r="DR14" s="771">
        <f t="shared" si="32"/>
        <v>1.6</v>
      </c>
      <c r="DS14" s="773">
        <f>ROUND(DQ14/'０１表（第1表）'!AS$32,2)</f>
        <v>3.54</v>
      </c>
      <c r="DT14" s="1147">
        <v>2773</v>
      </c>
      <c r="DU14" s="771">
        <f t="shared" si="33"/>
        <v>0.3</v>
      </c>
      <c r="DV14" s="773">
        <f>ROUND(DT14/'０１表（第1表）'!AT$32,2)</f>
        <v>1.71</v>
      </c>
      <c r="DW14" s="1134">
        <v>83717</v>
      </c>
      <c r="DX14" s="771">
        <f t="shared" si="34"/>
        <v>1.8</v>
      </c>
      <c r="DY14" s="773">
        <f>ROUND(DW14/'０１表（第1表）'!AU$32,2)</f>
        <v>3.96</v>
      </c>
      <c r="DZ14" s="1130">
        <v>71463</v>
      </c>
      <c r="EA14" s="771">
        <f t="shared" si="35"/>
        <v>4.9</v>
      </c>
      <c r="EB14" s="773">
        <f>ROUND(DZ14/'０１表（第1表）'!AV$32,2)</f>
        <v>11.35</v>
      </c>
      <c r="EC14" s="1180">
        <f t="shared" si="37"/>
        <v>4833163</v>
      </c>
      <c r="ED14" s="1181">
        <f t="shared" si="36"/>
        <v>8.5</v>
      </c>
      <c r="EE14" s="1182">
        <f>ROUND(EC14/'０１表（第1表）'!AW$32,2)</f>
        <v>17.79</v>
      </c>
    </row>
    <row r="15" spans="1:135" s="747" customFormat="1" ht="20.25" customHeight="1">
      <c r="A15" s="1565"/>
      <c r="B15" s="1566"/>
      <c r="C15" s="781" t="s">
        <v>725</v>
      </c>
      <c r="D15" s="760">
        <v>0</v>
      </c>
      <c r="E15" s="583">
        <f t="shared" si="0"/>
        <v>0</v>
      </c>
      <c r="F15" s="766">
        <f>ROUND(D15/'０１表（第1表）'!F$32,2)</f>
        <v>0</v>
      </c>
      <c r="G15" s="596">
        <v>0</v>
      </c>
      <c r="H15" s="583">
        <f t="shared" si="38"/>
        <v>0</v>
      </c>
      <c r="I15" s="597">
        <f>ROUND(G15/'０１表（第1表）'!G$32,2)</f>
        <v>0</v>
      </c>
      <c r="J15" s="788">
        <v>0</v>
      </c>
      <c r="K15" s="583">
        <f t="shared" si="39"/>
        <v>0</v>
      </c>
      <c r="L15" s="766">
        <f>ROUND(J15/'０１表（第1表）'!H$32,2)</f>
        <v>0</v>
      </c>
      <c r="M15" s="596">
        <v>0</v>
      </c>
      <c r="N15" s="583">
        <f t="shared" si="40"/>
        <v>0</v>
      </c>
      <c r="O15" s="597">
        <f>ROUND(M15/'０１表（第1表）'!I$32,2)</f>
        <v>0</v>
      </c>
      <c r="P15" s="788">
        <v>0</v>
      </c>
      <c r="Q15" s="583">
        <f t="shared" si="41"/>
        <v>0</v>
      </c>
      <c r="R15" s="766">
        <f>ROUND(P15/'０１表（第1表）'!J$32,2)</f>
        <v>0</v>
      </c>
      <c r="S15" s="596">
        <v>0</v>
      </c>
      <c r="T15" s="583">
        <f t="shared" si="42"/>
        <v>0</v>
      </c>
      <c r="U15" s="597">
        <f>ROUND(S15/'０１表（第1表）'!K$32,2)</f>
        <v>0</v>
      </c>
      <c r="V15" s="596">
        <v>0</v>
      </c>
      <c r="W15" s="583">
        <f t="shared" si="43"/>
        <v>0</v>
      </c>
      <c r="X15" s="597">
        <f>ROUND(V15/'０１表（第1表）'!L$32,2)</f>
        <v>0</v>
      </c>
      <c r="Y15" s="596">
        <v>0</v>
      </c>
      <c r="Z15" s="583">
        <f t="shared" si="44"/>
        <v>0</v>
      </c>
      <c r="AA15" s="597">
        <f>ROUND(Y15/'０１表（第1表）'!M$32,2)</f>
        <v>0</v>
      </c>
      <c r="AB15" s="788">
        <v>0</v>
      </c>
      <c r="AC15" s="583">
        <f t="shared" si="1"/>
        <v>0</v>
      </c>
      <c r="AD15" s="766">
        <f>ROUND(AB15/'０１表（第1表）'!N$32,2)</f>
        <v>0</v>
      </c>
      <c r="AE15" s="596">
        <v>0</v>
      </c>
      <c r="AF15" s="583">
        <f t="shared" si="2"/>
        <v>0</v>
      </c>
      <c r="AG15" s="597">
        <f>ROUND(AE15/'０１表（第1表）'!O$32,2)</f>
        <v>0</v>
      </c>
      <c r="AH15" s="788">
        <v>0</v>
      </c>
      <c r="AI15" s="583">
        <f t="shared" si="3"/>
        <v>0</v>
      </c>
      <c r="AJ15" s="766">
        <f>ROUND(AH15/'０１表（第1表）'!P$32,2)</f>
        <v>0</v>
      </c>
      <c r="AK15" s="596">
        <v>0</v>
      </c>
      <c r="AL15" s="583">
        <f t="shared" si="4"/>
        <v>0</v>
      </c>
      <c r="AM15" s="597">
        <f>ROUND(AK15/'０１表（第1表）'!Q$32,2)</f>
        <v>0</v>
      </c>
      <c r="AN15" s="596">
        <v>0</v>
      </c>
      <c r="AO15" s="583">
        <f t="shared" si="5"/>
        <v>0</v>
      </c>
      <c r="AP15" s="597">
        <f>ROUND(AN15/'０１表（第1表）'!R$32,2)</f>
        <v>0</v>
      </c>
      <c r="AQ15" s="596">
        <v>0</v>
      </c>
      <c r="AR15" s="583">
        <f t="shared" si="6"/>
        <v>0</v>
      </c>
      <c r="AS15" s="597">
        <f>ROUND(AQ15/'０１表（第1表）'!S$32,2)</f>
        <v>0</v>
      </c>
      <c r="AT15" s="788">
        <v>0</v>
      </c>
      <c r="AU15" s="583">
        <f t="shared" si="7"/>
        <v>0</v>
      </c>
      <c r="AV15" s="766">
        <f>ROUND(AT15/'０１表（第1表）'!T$32,2)</f>
        <v>0</v>
      </c>
      <c r="AW15" s="596">
        <v>0</v>
      </c>
      <c r="AX15" s="583">
        <f t="shared" si="8"/>
        <v>0</v>
      </c>
      <c r="AY15" s="597">
        <f>ROUND(AW15/'０１表（第1表）'!U$32,2)</f>
        <v>0</v>
      </c>
      <c r="AZ15" s="788">
        <v>0</v>
      </c>
      <c r="BA15" s="583">
        <f t="shared" si="9"/>
        <v>0</v>
      </c>
      <c r="BB15" s="766">
        <f>ROUND(AZ15/'０１表（第1表）'!V32,2)</f>
        <v>0</v>
      </c>
      <c r="BC15" s="596">
        <v>0</v>
      </c>
      <c r="BD15" s="583">
        <f t="shared" si="10"/>
        <v>0</v>
      </c>
      <c r="BE15" s="597">
        <f>ROUND(BC15/'０１表（第1表）'!W$32,2)</f>
        <v>0</v>
      </c>
      <c r="BF15" s="596">
        <v>0</v>
      </c>
      <c r="BG15" s="583">
        <f t="shared" si="11"/>
        <v>0</v>
      </c>
      <c r="BH15" s="597">
        <f>ROUND(BF15/'０１表（第1表）'!X$32,2)</f>
        <v>0</v>
      </c>
      <c r="BI15" s="596">
        <v>0</v>
      </c>
      <c r="BJ15" s="583">
        <f t="shared" si="12"/>
        <v>0</v>
      </c>
      <c r="BK15" s="597">
        <f>ROUND(BI15/'０１表（第1表）'!Y$32,2)</f>
        <v>0</v>
      </c>
      <c r="BL15" s="788">
        <v>0</v>
      </c>
      <c r="BM15" s="583">
        <f t="shared" si="13"/>
        <v>0</v>
      </c>
      <c r="BN15" s="766">
        <f>ROUND(BL15/'０１表（第1表）'!Z$32,2)</f>
        <v>0</v>
      </c>
      <c r="BO15" s="596">
        <v>0</v>
      </c>
      <c r="BP15" s="583">
        <f t="shared" si="14"/>
        <v>0</v>
      </c>
      <c r="BQ15" s="597">
        <f>ROUND(BO15/'０１表（第1表）'!AA$32,2)</f>
        <v>0</v>
      </c>
      <c r="BR15" s="788">
        <v>0</v>
      </c>
      <c r="BS15" s="583">
        <f t="shared" si="15"/>
        <v>0</v>
      </c>
      <c r="BT15" s="766">
        <f>ROUND(BR15/'０１表（第1表）'!AB$32,2)</f>
        <v>0</v>
      </c>
      <c r="BU15" s="596">
        <v>0</v>
      </c>
      <c r="BV15" s="583">
        <f t="shared" si="16"/>
        <v>0</v>
      </c>
      <c r="BW15" s="597">
        <f>ROUND(BU15/'０１表（第1表）'!AC$32,2)</f>
        <v>0</v>
      </c>
      <c r="BX15" s="596">
        <v>0</v>
      </c>
      <c r="BY15" s="583">
        <f t="shared" si="17"/>
        <v>0</v>
      </c>
      <c r="BZ15" s="597">
        <f>ROUND(BX15/'０１表（第1表）'!AD$32,2)</f>
        <v>0</v>
      </c>
      <c r="CA15" s="596">
        <v>0</v>
      </c>
      <c r="CB15" s="583">
        <f t="shared" si="18"/>
        <v>0</v>
      </c>
      <c r="CC15" s="597">
        <f>ROUND(CA15/'０１表（第1表）'!AE$32,2)</f>
        <v>0</v>
      </c>
      <c r="CD15" s="788">
        <v>0</v>
      </c>
      <c r="CE15" s="583">
        <f t="shared" si="19"/>
        <v>0</v>
      </c>
      <c r="CF15" s="766">
        <f>ROUND(CD15/'０１表（第1表）'!AF$32,2)</f>
        <v>0</v>
      </c>
      <c r="CG15" s="596">
        <v>0</v>
      </c>
      <c r="CH15" s="583">
        <f t="shared" si="20"/>
        <v>0</v>
      </c>
      <c r="CI15" s="597">
        <f>ROUND(CG15/'０１表（第1表）'!AG$32,2)</f>
        <v>0</v>
      </c>
      <c r="CJ15" s="788">
        <v>0</v>
      </c>
      <c r="CK15" s="583">
        <f t="shared" si="21"/>
        <v>0</v>
      </c>
      <c r="CL15" s="766">
        <f>ROUND(CJ15/'０１表（第1表）'!AH$32,2)</f>
        <v>0</v>
      </c>
      <c r="CM15" s="596">
        <v>0</v>
      </c>
      <c r="CN15" s="583">
        <f t="shared" si="22"/>
        <v>0</v>
      </c>
      <c r="CO15" s="597">
        <f>ROUND(CM15/'０１表（第1表）'!AI$32,2)</f>
        <v>0</v>
      </c>
      <c r="CP15" s="596">
        <v>0</v>
      </c>
      <c r="CQ15" s="583">
        <f t="shared" si="23"/>
        <v>0</v>
      </c>
      <c r="CR15" s="597">
        <f>ROUND(CP15/'０１表（第1表）'!AJ$32,2)</f>
        <v>0</v>
      </c>
      <c r="CS15" s="596">
        <v>0</v>
      </c>
      <c r="CT15" s="583">
        <f t="shared" si="24"/>
        <v>0</v>
      </c>
      <c r="CU15" s="597">
        <f>ROUND(CS15/'０１表（第1表）'!AK$32,2)</f>
        <v>0</v>
      </c>
      <c r="CV15" s="788">
        <v>0</v>
      </c>
      <c r="CW15" s="583">
        <f t="shared" si="25"/>
        <v>0</v>
      </c>
      <c r="CX15" s="766">
        <f>ROUND(CV15/'０１表（第1表）'!AL$32,2)</f>
        <v>0</v>
      </c>
      <c r="CY15" s="596">
        <v>0</v>
      </c>
      <c r="CZ15" s="583">
        <f t="shared" si="26"/>
        <v>0</v>
      </c>
      <c r="DA15" s="597">
        <f>ROUND(CY15/'０１表（第1表）'!AM$32,2)</f>
        <v>0</v>
      </c>
      <c r="DB15" s="788">
        <v>0</v>
      </c>
      <c r="DC15" s="583">
        <f t="shared" si="27"/>
        <v>0</v>
      </c>
      <c r="DD15" s="766">
        <f>ROUND(DB15/'０１表（第1表）'!AN$32,2)</f>
        <v>0</v>
      </c>
      <c r="DE15" s="596">
        <v>0</v>
      </c>
      <c r="DF15" s="583">
        <f t="shared" si="28"/>
        <v>0</v>
      </c>
      <c r="DG15" s="597">
        <f>ROUND(DE15/'０１表（第1表）'!AO$32,2)</f>
        <v>0</v>
      </c>
      <c r="DH15" s="596">
        <v>0</v>
      </c>
      <c r="DI15" s="583">
        <f t="shared" si="29"/>
        <v>0</v>
      </c>
      <c r="DJ15" s="597">
        <f>ROUND(DH15/'０１表（第1表）'!AP$32,2)</f>
        <v>0</v>
      </c>
      <c r="DK15" s="596">
        <v>0</v>
      </c>
      <c r="DL15" s="583">
        <f t="shared" si="30"/>
        <v>0</v>
      </c>
      <c r="DM15" s="597">
        <f>ROUND(DK15/'０１表（第1表）'!AQ$32,2)</f>
        <v>0</v>
      </c>
      <c r="DN15" s="788">
        <v>0</v>
      </c>
      <c r="DO15" s="583">
        <f t="shared" si="31"/>
        <v>0</v>
      </c>
      <c r="DP15" s="766">
        <f>ROUND(DN15/'０１表（第1表）'!AR$32,2)</f>
        <v>0</v>
      </c>
      <c r="DQ15" s="596">
        <v>0</v>
      </c>
      <c r="DR15" s="583">
        <f t="shared" si="32"/>
        <v>0</v>
      </c>
      <c r="DS15" s="597">
        <f>ROUND(DQ15/'０１表（第1表）'!AS$32,2)</f>
        <v>0</v>
      </c>
      <c r="DT15" s="596">
        <v>0</v>
      </c>
      <c r="DU15" s="583">
        <f t="shared" si="33"/>
        <v>0</v>
      </c>
      <c r="DV15" s="597">
        <f>ROUND(DT15/'０１表（第1表）'!AT$32,2)</f>
        <v>0</v>
      </c>
      <c r="DW15" s="596">
        <v>0</v>
      </c>
      <c r="DX15" s="583">
        <f t="shared" si="34"/>
        <v>0</v>
      </c>
      <c r="DY15" s="597">
        <f>ROUND(DW15/'０１表（第1表）'!AU$32,2)</f>
        <v>0</v>
      </c>
      <c r="DZ15" s="596">
        <v>0</v>
      </c>
      <c r="EA15" s="583">
        <f t="shared" si="35"/>
        <v>0</v>
      </c>
      <c r="EB15" s="597">
        <f>ROUND(DZ15/'０１表（第1表）'!AV$32,2)</f>
        <v>0</v>
      </c>
      <c r="EC15" s="1183">
        <f>D15+G15+J15+M15+P15+S15+V15+Y15+AB15+AE15+AH15+AK15+AN15+AQ15+AT15+AW15+AZ15+BC15+BF15+BI15+BL15+BO15+BR15+BU15+BX15+CA15+CD15+CG15+CJ15+CM15+CP15+CS15+CV15+CY15+DB15+DE15+DH15+DK15+DN15+DQ15+DT15+DW15+DZ15</f>
        <v>0</v>
      </c>
      <c r="ED15" s="1184">
        <f t="shared" si="36"/>
        <v>0</v>
      </c>
      <c r="EE15" s="1185">
        <f>ROUND(EC15/'０１表（第1表）'!AW$32,2)</f>
        <v>0</v>
      </c>
    </row>
    <row r="16" spans="1:135" s="747" customFormat="1" ht="20.25" customHeight="1">
      <c r="A16" s="1557"/>
      <c r="B16" s="1567"/>
      <c r="C16" s="1206" t="s">
        <v>726</v>
      </c>
      <c r="D16" s="776">
        <v>0</v>
      </c>
      <c r="E16" s="599">
        <f t="shared" si="0"/>
        <v>0</v>
      </c>
      <c r="F16" s="767">
        <f>ROUND(D16/'０１表（第1表）'!F$32,2)</f>
        <v>0</v>
      </c>
      <c r="G16" s="598">
        <v>0</v>
      </c>
      <c r="H16" s="599">
        <f t="shared" si="38"/>
        <v>0</v>
      </c>
      <c r="I16" s="600">
        <f>ROUND(G16/'０１表（第1表）'!G$32,2)</f>
        <v>0</v>
      </c>
      <c r="J16" s="789">
        <v>0</v>
      </c>
      <c r="K16" s="599">
        <f t="shared" si="39"/>
        <v>0</v>
      </c>
      <c r="L16" s="767">
        <f>ROUND(J16/'０１表（第1表）'!H$32,2)</f>
        <v>0</v>
      </c>
      <c r="M16" s="598">
        <v>0</v>
      </c>
      <c r="N16" s="599">
        <f t="shared" si="40"/>
        <v>0</v>
      </c>
      <c r="O16" s="600">
        <f>ROUND(M16/'０１表（第1表）'!I$32,2)</f>
        <v>0</v>
      </c>
      <c r="P16" s="789">
        <v>0</v>
      </c>
      <c r="Q16" s="599">
        <f t="shared" si="41"/>
        <v>0</v>
      </c>
      <c r="R16" s="767">
        <f>ROUND(P16/'０１表（第1表）'!J$32,2)</f>
        <v>0</v>
      </c>
      <c r="S16" s="598">
        <v>0</v>
      </c>
      <c r="T16" s="599">
        <f t="shared" si="42"/>
        <v>0</v>
      </c>
      <c r="U16" s="600">
        <f>ROUND(S16/'０１表（第1表）'!K$32,2)</f>
        <v>0</v>
      </c>
      <c r="V16" s="598">
        <v>0</v>
      </c>
      <c r="W16" s="599">
        <f t="shared" si="43"/>
        <v>0</v>
      </c>
      <c r="X16" s="600">
        <f>ROUND(V16/'０１表（第1表）'!L$32,2)</f>
        <v>0</v>
      </c>
      <c r="Y16" s="598">
        <v>0</v>
      </c>
      <c r="Z16" s="599">
        <f t="shared" si="44"/>
        <v>0</v>
      </c>
      <c r="AA16" s="600">
        <f>ROUND(Y16/'０１表（第1表）'!M$32,2)</f>
        <v>0</v>
      </c>
      <c r="AB16" s="789">
        <v>0</v>
      </c>
      <c r="AC16" s="599">
        <f t="shared" si="1"/>
        <v>0</v>
      </c>
      <c r="AD16" s="767">
        <f>ROUND(AB16/'０１表（第1表）'!N$32,2)</f>
        <v>0</v>
      </c>
      <c r="AE16" s="598">
        <v>0</v>
      </c>
      <c r="AF16" s="599">
        <f t="shared" si="2"/>
        <v>0</v>
      </c>
      <c r="AG16" s="600">
        <f>ROUND(AE16/'０１表（第1表）'!O$32,2)</f>
        <v>0</v>
      </c>
      <c r="AH16" s="789">
        <v>0</v>
      </c>
      <c r="AI16" s="599">
        <f t="shared" si="3"/>
        <v>0</v>
      </c>
      <c r="AJ16" s="767">
        <f>ROUND(AH16/'０１表（第1表）'!P$32,2)</f>
        <v>0</v>
      </c>
      <c r="AK16" s="598">
        <v>0</v>
      </c>
      <c r="AL16" s="599">
        <f t="shared" si="4"/>
        <v>0</v>
      </c>
      <c r="AM16" s="600">
        <f>ROUND(AK16/'０１表（第1表）'!Q$32,2)</f>
        <v>0</v>
      </c>
      <c r="AN16" s="598">
        <v>0</v>
      </c>
      <c r="AO16" s="599">
        <f t="shared" si="5"/>
        <v>0</v>
      </c>
      <c r="AP16" s="600">
        <f>ROUND(AN16/'０１表（第1表）'!R$32,2)</f>
        <v>0</v>
      </c>
      <c r="AQ16" s="598">
        <v>0</v>
      </c>
      <c r="AR16" s="599">
        <f t="shared" si="6"/>
        <v>0</v>
      </c>
      <c r="AS16" s="600">
        <f>ROUND(AQ16/'０１表（第1表）'!S$32,2)</f>
        <v>0</v>
      </c>
      <c r="AT16" s="789">
        <v>0</v>
      </c>
      <c r="AU16" s="599">
        <f t="shared" si="7"/>
        <v>0</v>
      </c>
      <c r="AV16" s="767">
        <f>ROUND(AT16/'０１表（第1表）'!T$32,2)</f>
        <v>0</v>
      </c>
      <c r="AW16" s="598">
        <v>0</v>
      </c>
      <c r="AX16" s="599">
        <f t="shared" si="8"/>
        <v>0</v>
      </c>
      <c r="AY16" s="600">
        <f>ROUND(AW16/'０１表（第1表）'!U$32,2)</f>
        <v>0</v>
      </c>
      <c r="AZ16" s="789">
        <v>0</v>
      </c>
      <c r="BA16" s="599">
        <f t="shared" si="9"/>
        <v>0</v>
      </c>
      <c r="BB16" s="767">
        <f>ROUND(AZ16/'０１表（第1表）'!V32,2)</f>
        <v>0</v>
      </c>
      <c r="BC16" s="598">
        <v>0</v>
      </c>
      <c r="BD16" s="599">
        <f t="shared" si="10"/>
        <v>0</v>
      </c>
      <c r="BE16" s="600">
        <f>ROUND(BC16/'０１表（第1表）'!W$32,2)</f>
        <v>0</v>
      </c>
      <c r="BF16" s="598">
        <v>0</v>
      </c>
      <c r="BG16" s="599">
        <f t="shared" si="11"/>
        <v>0</v>
      </c>
      <c r="BH16" s="600">
        <f>ROUND(BF16/'０１表（第1表）'!X$32,2)</f>
        <v>0</v>
      </c>
      <c r="BI16" s="598">
        <v>0</v>
      </c>
      <c r="BJ16" s="599">
        <f t="shared" si="12"/>
        <v>0</v>
      </c>
      <c r="BK16" s="600">
        <f>ROUND(BI16/'０１表（第1表）'!Y$32,2)</f>
        <v>0</v>
      </c>
      <c r="BL16" s="789">
        <v>0</v>
      </c>
      <c r="BM16" s="599">
        <f t="shared" si="13"/>
        <v>0</v>
      </c>
      <c r="BN16" s="767">
        <f>ROUND(BL16/'０１表（第1表）'!Z$32,2)</f>
        <v>0</v>
      </c>
      <c r="BO16" s="598">
        <v>0</v>
      </c>
      <c r="BP16" s="599">
        <f t="shared" si="14"/>
        <v>0</v>
      </c>
      <c r="BQ16" s="600">
        <f>ROUND(BO16/'０１表（第1表）'!AA$32,2)</f>
        <v>0</v>
      </c>
      <c r="BR16" s="789">
        <v>0</v>
      </c>
      <c r="BS16" s="599">
        <f t="shared" si="15"/>
        <v>0</v>
      </c>
      <c r="BT16" s="767">
        <f>ROUND(BR16/'０１表（第1表）'!AB$32,2)</f>
        <v>0</v>
      </c>
      <c r="BU16" s="598">
        <v>0</v>
      </c>
      <c r="BV16" s="599">
        <f t="shared" si="16"/>
        <v>0</v>
      </c>
      <c r="BW16" s="600">
        <f>ROUND(BU16/'０１表（第1表）'!AC$32,2)</f>
        <v>0</v>
      </c>
      <c r="BX16" s="598">
        <v>0</v>
      </c>
      <c r="BY16" s="599">
        <f t="shared" si="17"/>
        <v>0</v>
      </c>
      <c r="BZ16" s="600">
        <f>ROUND(BX16/'０１表（第1表）'!AD$32,2)</f>
        <v>0</v>
      </c>
      <c r="CA16" s="598">
        <v>0</v>
      </c>
      <c r="CB16" s="599">
        <f t="shared" si="18"/>
        <v>0</v>
      </c>
      <c r="CC16" s="600">
        <f>ROUND(CA16/'０１表（第1表）'!AE$32,2)</f>
        <v>0</v>
      </c>
      <c r="CD16" s="789">
        <v>0</v>
      </c>
      <c r="CE16" s="599">
        <f t="shared" si="19"/>
        <v>0</v>
      </c>
      <c r="CF16" s="767">
        <f>ROUND(CD16/'０１表（第1表）'!AF$32,2)</f>
        <v>0</v>
      </c>
      <c r="CG16" s="598">
        <v>0</v>
      </c>
      <c r="CH16" s="599">
        <f t="shared" si="20"/>
        <v>0</v>
      </c>
      <c r="CI16" s="600">
        <f>ROUND(CG16/'０１表（第1表）'!AG$32,2)</f>
        <v>0</v>
      </c>
      <c r="CJ16" s="789">
        <v>0</v>
      </c>
      <c r="CK16" s="599">
        <f t="shared" si="21"/>
        <v>0</v>
      </c>
      <c r="CL16" s="767">
        <f>ROUND(CJ16/'０１表（第1表）'!AH$32,2)</f>
        <v>0</v>
      </c>
      <c r="CM16" s="598">
        <v>0</v>
      </c>
      <c r="CN16" s="599">
        <f t="shared" si="22"/>
        <v>0</v>
      </c>
      <c r="CO16" s="600">
        <f>ROUND(CM16/'０１表（第1表）'!AI$32,2)</f>
        <v>0</v>
      </c>
      <c r="CP16" s="598">
        <v>0</v>
      </c>
      <c r="CQ16" s="599">
        <f t="shared" si="23"/>
        <v>0</v>
      </c>
      <c r="CR16" s="600">
        <f>ROUND(CP16/'０１表（第1表）'!AJ$32,2)</f>
        <v>0</v>
      </c>
      <c r="CS16" s="598">
        <v>0</v>
      </c>
      <c r="CT16" s="599">
        <f t="shared" si="24"/>
        <v>0</v>
      </c>
      <c r="CU16" s="600">
        <f>ROUND(CS16/'０１表（第1表）'!AK$32,2)</f>
        <v>0</v>
      </c>
      <c r="CV16" s="789">
        <v>0</v>
      </c>
      <c r="CW16" s="599">
        <f t="shared" si="25"/>
        <v>0</v>
      </c>
      <c r="CX16" s="767">
        <f>ROUND(CV16/'０１表（第1表）'!AL$32,2)</f>
        <v>0</v>
      </c>
      <c r="CY16" s="598">
        <v>0</v>
      </c>
      <c r="CZ16" s="599">
        <f t="shared" si="26"/>
        <v>0</v>
      </c>
      <c r="DA16" s="600">
        <f>ROUND(CY16/'０１表（第1表）'!AM$32,2)</f>
        <v>0</v>
      </c>
      <c r="DB16" s="789">
        <v>0</v>
      </c>
      <c r="DC16" s="599">
        <f t="shared" si="27"/>
        <v>0</v>
      </c>
      <c r="DD16" s="767">
        <f>ROUND(DB16/'０１表（第1表）'!AN$32,2)</f>
        <v>0</v>
      </c>
      <c r="DE16" s="598">
        <v>0</v>
      </c>
      <c r="DF16" s="599">
        <f t="shared" si="28"/>
        <v>0</v>
      </c>
      <c r="DG16" s="600">
        <f>ROUND(DE16/'０１表（第1表）'!AO$32,2)</f>
        <v>0</v>
      </c>
      <c r="DH16" s="598">
        <v>0</v>
      </c>
      <c r="DI16" s="599">
        <f t="shared" si="29"/>
        <v>0</v>
      </c>
      <c r="DJ16" s="600">
        <f>ROUND(DH16/'０１表（第1表）'!AP$32,2)</f>
        <v>0</v>
      </c>
      <c r="DK16" s="598">
        <v>0</v>
      </c>
      <c r="DL16" s="599">
        <f t="shared" si="30"/>
        <v>0</v>
      </c>
      <c r="DM16" s="600">
        <f>ROUND(DK16/'０１表（第1表）'!AQ$32,2)</f>
        <v>0</v>
      </c>
      <c r="DN16" s="789">
        <v>0</v>
      </c>
      <c r="DO16" s="599">
        <f t="shared" si="31"/>
        <v>0</v>
      </c>
      <c r="DP16" s="767">
        <f>ROUND(DN16/'０１表（第1表）'!AR$32,2)</f>
        <v>0</v>
      </c>
      <c r="DQ16" s="598">
        <v>0</v>
      </c>
      <c r="DR16" s="599">
        <f t="shared" si="32"/>
        <v>0</v>
      </c>
      <c r="DS16" s="600">
        <f>ROUND(DQ16/'０１表（第1表）'!AS$32,2)</f>
        <v>0</v>
      </c>
      <c r="DT16" s="598">
        <v>0</v>
      </c>
      <c r="DU16" s="599">
        <f t="shared" si="33"/>
        <v>0</v>
      </c>
      <c r="DV16" s="600">
        <f>ROUND(DT16/'０１表（第1表）'!AT$32,2)</f>
        <v>0</v>
      </c>
      <c r="DW16" s="598">
        <v>0</v>
      </c>
      <c r="DX16" s="599">
        <f t="shared" si="34"/>
        <v>0</v>
      </c>
      <c r="DY16" s="600">
        <f>ROUND(DW16/'０１表（第1表）'!AU$32,2)</f>
        <v>0</v>
      </c>
      <c r="DZ16" s="598">
        <v>0</v>
      </c>
      <c r="EA16" s="599">
        <f t="shared" si="35"/>
        <v>0</v>
      </c>
      <c r="EB16" s="600">
        <f>ROUND(DZ16/'０１表（第1表）'!AV$32,2)</f>
        <v>0</v>
      </c>
      <c r="EC16" s="1186">
        <f t="shared" si="37"/>
        <v>0</v>
      </c>
      <c r="ED16" s="1187">
        <f t="shared" si="36"/>
        <v>0</v>
      </c>
      <c r="EE16" s="1188">
        <f>ROUND(EC16/'０１表（第1表）'!AW$32,2)</f>
        <v>0</v>
      </c>
    </row>
    <row r="17" spans="1:135" s="747" customFormat="1" ht="20.25" customHeight="1">
      <c r="A17" s="499" t="s">
        <v>361</v>
      </c>
      <c r="B17" s="91"/>
      <c r="C17" s="783"/>
      <c r="D17" s="1148">
        <v>1438238</v>
      </c>
      <c r="E17" s="604">
        <f t="shared" si="0"/>
        <v>32.7</v>
      </c>
      <c r="F17" s="768">
        <f>ROUND(D17/'０１表（第1表）'!F$32,2)</f>
        <v>43.85</v>
      </c>
      <c r="G17" s="1148">
        <v>1261677</v>
      </c>
      <c r="H17" s="604">
        <f t="shared" si="38"/>
        <v>38.3</v>
      </c>
      <c r="I17" s="605">
        <f>ROUND(G17/'０１表（第1表）'!G$32,2)</f>
        <v>64.5</v>
      </c>
      <c r="J17" s="1149">
        <v>701007</v>
      </c>
      <c r="K17" s="604">
        <f t="shared" si="39"/>
        <v>22.8</v>
      </c>
      <c r="L17" s="768">
        <f>ROUND(J17/'０１表（第1表）'!H$32,2)</f>
        <v>50.75</v>
      </c>
      <c r="M17" s="1148">
        <v>791346</v>
      </c>
      <c r="N17" s="604">
        <f t="shared" si="40"/>
        <v>39</v>
      </c>
      <c r="O17" s="605">
        <f>ROUND(M17/'０１表（第1表）'!I$32,2)</f>
        <v>56.81</v>
      </c>
      <c r="P17" s="1149">
        <v>166611</v>
      </c>
      <c r="Q17" s="604">
        <f t="shared" si="41"/>
        <v>35.3</v>
      </c>
      <c r="R17" s="768">
        <f>ROUND(P17/'０１表（第1表）'!J$32,2)</f>
        <v>84.81</v>
      </c>
      <c r="S17" s="1150">
        <v>318624</v>
      </c>
      <c r="T17" s="604">
        <f t="shared" si="42"/>
        <v>32.7</v>
      </c>
      <c r="U17" s="605">
        <f>ROUND(S17/'０１表（第1表）'!K$32,2)</f>
        <v>62.56</v>
      </c>
      <c r="V17" s="1148">
        <v>345515</v>
      </c>
      <c r="W17" s="604">
        <f t="shared" si="43"/>
        <v>34.8</v>
      </c>
      <c r="X17" s="605">
        <f>ROUND(V17/'０１表（第1表）'!L$32,2)</f>
        <v>101.92</v>
      </c>
      <c r="Y17" s="1148">
        <v>430622</v>
      </c>
      <c r="Z17" s="604">
        <f t="shared" si="44"/>
        <v>31.9</v>
      </c>
      <c r="AA17" s="605">
        <f>ROUND(Y17/'０１表（第1表）'!M$32,2)</f>
        <v>81.66</v>
      </c>
      <c r="AB17" s="1149">
        <v>418774</v>
      </c>
      <c r="AC17" s="604">
        <f t="shared" si="1"/>
        <v>39.4</v>
      </c>
      <c r="AD17" s="768">
        <f>ROUND(AB17/'０１表（第1表）'!N$32,2)</f>
        <v>84.77</v>
      </c>
      <c r="AE17" s="1148">
        <v>196680</v>
      </c>
      <c r="AF17" s="604">
        <f t="shared" si="2"/>
        <v>34.1</v>
      </c>
      <c r="AG17" s="605">
        <f>ROUND(AE17/'０１表（第1表）'!O$32,2)</f>
        <v>62.95</v>
      </c>
      <c r="AH17" s="1149">
        <v>266483</v>
      </c>
      <c r="AI17" s="604">
        <f t="shared" si="3"/>
        <v>28.9</v>
      </c>
      <c r="AJ17" s="768">
        <f>ROUND(AH17/'０１表（第1表）'!P$32,2)</f>
        <v>51.69</v>
      </c>
      <c r="AK17" s="1148">
        <v>435348</v>
      </c>
      <c r="AL17" s="604">
        <f t="shared" si="4"/>
        <v>26</v>
      </c>
      <c r="AM17" s="605">
        <f>ROUND(AK17/'０１表（第1表）'!Q$32,2)</f>
        <v>55.93</v>
      </c>
      <c r="AN17" s="1148">
        <v>1146433</v>
      </c>
      <c r="AO17" s="604">
        <f t="shared" si="5"/>
        <v>25</v>
      </c>
      <c r="AP17" s="605">
        <f>ROUND(AN17/'０１表（第1表）'!R$32,2)</f>
        <v>57.16</v>
      </c>
      <c r="AQ17" s="1148">
        <v>815741</v>
      </c>
      <c r="AR17" s="604">
        <f t="shared" si="6"/>
        <v>30.3</v>
      </c>
      <c r="AS17" s="605">
        <f>ROUND(AQ17/'０１表（第1表）'!S$32,2)</f>
        <v>50.47</v>
      </c>
      <c r="AT17" s="1149">
        <v>258776</v>
      </c>
      <c r="AU17" s="604">
        <f t="shared" si="7"/>
        <v>17.4</v>
      </c>
      <c r="AV17" s="768">
        <f>ROUND(AT17/'０１表（第1表）'!T$32,2)</f>
        <v>46.4</v>
      </c>
      <c r="AW17" s="1148">
        <v>156797</v>
      </c>
      <c r="AX17" s="604">
        <f t="shared" si="8"/>
        <v>26.2</v>
      </c>
      <c r="AY17" s="605">
        <f>ROUND(AW17/'０１表（第1表）'!U$32,2)</f>
        <v>63.16</v>
      </c>
      <c r="AZ17" s="1149">
        <v>215685</v>
      </c>
      <c r="BA17" s="604">
        <f t="shared" si="9"/>
        <v>17.2</v>
      </c>
      <c r="BB17" s="768">
        <f>ROUND(AZ17/'０１表（第1表）'!V$32,2)</f>
        <v>35.39</v>
      </c>
      <c r="BC17" s="1148">
        <v>240641</v>
      </c>
      <c r="BD17" s="604">
        <f t="shared" si="10"/>
        <v>40</v>
      </c>
      <c r="BE17" s="605">
        <f>ROUND(BC17/'０１表（第1表）'!W$32,2)</f>
        <v>86.65</v>
      </c>
      <c r="BF17" s="1148">
        <v>278610</v>
      </c>
      <c r="BG17" s="604">
        <f t="shared" si="11"/>
        <v>28.6</v>
      </c>
      <c r="BH17" s="605">
        <f>ROUND(BF17/'０１表（第1表）'!X$32,2)</f>
        <v>57.01</v>
      </c>
      <c r="BI17" s="1148">
        <v>640494</v>
      </c>
      <c r="BJ17" s="604">
        <f t="shared" si="12"/>
        <v>34.9</v>
      </c>
      <c r="BK17" s="605">
        <f>ROUND(BI17/'０１表（第1表）'!Y$32,2)</f>
        <v>81.8</v>
      </c>
      <c r="BL17" s="1149">
        <v>256977</v>
      </c>
      <c r="BM17" s="604">
        <f t="shared" si="13"/>
        <v>24.5</v>
      </c>
      <c r="BN17" s="768">
        <f>ROUND(BL17/'０１表（第1表）'!Z$32,2)</f>
        <v>58.45</v>
      </c>
      <c r="BO17" s="1148">
        <v>239559</v>
      </c>
      <c r="BP17" s="604">
        <f t="shared" si="14"/>
        <v>27.7</v>
      </c>
      <c r="BQ17" s="605">
        <f>ROUND(BO17/'０１表（第1表）'!AA$32,2)</f>
        <v>82.32</v>
      </c>
      <c r="BR17" s="1149">
        <v>286080</v>
      </c>
      <c r="BS17" s="604">
        <f t="shared" si="15"/>
        <v>29.9</v>
      </c>
      <c r="BT17" s="768">
        <f>ROUND(BR17/'０１表（第1表）'!AB$32,2)</f>
        <v>76.93</v>
      </c>
      <c r="BU17" s="1148">
        <v>220054</v>
      </c>
      <c r="BV17" s="604">
        <f t="shared" si="16"/>
        <v>22.3</v>
      </c>
      <c r="BW17" s="605">
        <f>ROUND(BU17/'０１表（第1表）'!AC$32,2)</f>
        <v>79.91</v>
      </c>
      <c r="BX17" s="1148">
        <v>451499</v>
      </c>
      <c r="BY17" s="604">
        <f t="shared" si="17"/>
        <v>19.4</v>
      </c>
      <c r="BZ17" s="605">
        <f>ROUND(BX17/'０１表（第1表）'!AD$32,2)</f>
        <v>56.48</v>
      </c>
      <c r="CA17" s="1148">
        <v>225070</v>
      </c>
      <c r="CB17" s="604">
        <f t="shared" si="18"/>
        <v>32.4</v>
      </c>
      <c r="CC17" s="605">
        <f>ROUND(CA17/'０１表（第1表）'!AE$32,2)</f>
        <v>71.54</v>
      </c>
      <c r="CD17" s="1149">
        <v>428203</v>
      </c>
      <c r="CE17" s="604">
        <f t="shared" si="19"/>
        <v>44.3</v>
      </c>
      <c r="CF17" s="768">
        <f>ROUND(CD17/'０１表（第1表）'!AF$32,2)</f>
        <v>257.61</v>
      </c>
      <c r="CG17" s="1148">
        <v>152775</v>
      </c>
      <c r="CH17" s="604">
        <f t="shared" si="20"/>
        <v>17.8</v>
      </c>
      <c r="CI17" s="605">
        <f>ROUND(CG17/'０１表（第1表）'!AG$32,2)</f>
        <v>36.34</v>
      </c>
      <c r="CJ17" s="1149">
        <v>245346</v>
      </c>
      <c r="CK17" s="604">
        <f t="shared" si="21"/>
        <v>38.7</v>
      </c>
      <c r="CL17" s="768">
        <f>ROUND(CJ17/'０１表（第1表）'!AH$32,2)</f>
        <v>65.79</v>
      </c>
      <c r="CM17" s="1148">
        <v>273765</v>
      </c>
      <c r="CN17" s="604">
        <f t="shared" si="22"/>
        <v>37.7</v>
      </c>
      <c r="CO17" s="605">
        <f>ROUND(CM17/'０１表（第1表）'!AI$32,2)</f>
        <v>99.49</v>
      </c>
      <c r="CP17" s="1148">
        <v>120609</v>
      </c>
      <c r="CQ17" s="604">
        <f t="shared" si="23"/>
        <v>25.1</v>
      </c>
      <c r="CR17" s="605">
        <f>ROUND(CP17/'０１表（第1表）'!AJ$32,2)</f>
        <v>48.27</v>
      </c>
      <c r="CS17" s="1148">
        <v>224800</v>
      </c>
      <c r="CT17" s="604">
        <f t="shared" si="24"/>
        <v>45</v>
      </c>
      <c r="CU17" s="605">
        <f>ROUND(CS17/'０１表（第1表）'!AK$32,2)</f>
        <v>121.91</v>
      </c>
      <c r="CV17" s="1149">
        <v>188742</v>
      </c>
      <c r="CW17" s="604">
        <f t="shared" si="25"/>
        <v>28.8</v>
      </c>
      <c r="CX17" s="768">
        <f>ROUND(CV17/'０１表（第1表）'!AL$32,2)</f>
        <v>48.24</v>
      </c>
      <c r="CY17" s="1148">
        <v>99458</v>
      </c>
      <c r="CZ17" s="604">
        <f t="shared" si="26"/>
        <v>24.5</v>
      </c>
      <c r="DA17" s="605">
        <f>ROUND(CY17/'０１表（第1表）'!AM$32,2)</f>
        <v>50.4</v>
      </c>
      <c r="DB17" s="1149">
        <v>94221</v>
      </c>
      <c r="DC17" s="604">
        <f t="shared" si="27"/>
        <v>17.8</v>
      </c>
      <c r="DD17" s="768">
        <f>ROUND(DB17/'０１表（第1表）'!AN$32,2)</f>
        <v>39.08</v>
      </c>
      <c r="DE17" s="1148">
        <v>212413</v>
      </c>
      <c r="DF17" s="604">
        <f t="shared" si="28"/>
        <v>25.4</v>
      </c>
      <c r="DG17" s="605">
        <f>ROUND(DE17/'０１表（第1表）'!AO$32,2)</f>
        <v>54.7</v>
      </c>
      <c r="DH17" s="1148">
        <v>57133</v>
      </c>
      <c r="DI17" s="604">
        <f t="shared" si="29"/>
        <v>25.5</v>
      </c>
      <c r="DJ17" s="605">
        <f>ROUND(DH17/'０１表（第1表）'!AP$32,2)</f>
        <v>63.05</v>
      </c>
      <c r="DK17" s="1148">
        <v>109009</v>
      </c>
      <c r="DL17" s="604">
        <f t="shared" si="30"/>
        <v>35.4</v>
      </c>
      <c r="DM17" s="605">
        <f>ROUND(DK17/'０１表（第1表）'!AQ$32,2)</f>
        <v>76.82</v>
      </c>
      <c r="DN17" s="1149">
        <v>153336</v>
      </c>
      <c r="DO17" s="604">
        <f t="shared" si="31"/>
        <v>35.4</v>
      </c>
      <c r="DP17" s="768">
        <f>ROUND(DN17/'０１表（第1表）'!AR$32,2)</f>
        <v>109.56</v>
      </c>
      <c r="DQ17" s="1148">
        <v>109887</v>
      </c>
      <c r="DR17" s="604">
        <f t="shared" si="32"/>
        <v>21.1</v>
      </c>
      <c r="DS17" s="605">
        <f>ROUND(DQ17/'０１表（第1表）'!AS$32,2)</f>
        <v>46.43</v>
      </c>
      <c r="DT17" s="1148">
        <v>74742</v>
      </c>
      <c r="DU17" s="604">
        <f t="shared" si="33"/>
        <v>8.3</v>
      </c>
      <c r="DV17" s="605">
        <f>ROUND(DT17/'０１表（第1表）'!AT$32,2)</f>
        <v>46.05</v>
      </c>
      <c r="DW17" s="1148">
        <v>1066050</v>
      </c>
      <c r="DX17" s="604">
        <f t="shared" si="34"/>
        <v>22.9</v>
      </c>
      <c r="DY17" s="605">
        <f>ROUND(DW17/'０１表（第1表）'!AU$32,2)</f>
        <v>50.38</v>
      </c>
      <c r="DZ17" s="1148">
        <v>377897</v>
      </c>
      <c r="EA17" s="604">
        <f t="shared" si="35"/>
        <v>25.7</v>
      </c>
      <c r="EB17" s="605">
        <f>ROUND(DZ17/'０１表（第1表）'!AV$32,2)</f>
        <v>60.02</v>
      </c>
      <c r="EC17" s="1189">
        <f t="shared" si="37"/>
        <v>16191727</v>
      </c>
      <c r="ED17" s="1190">
        <f t="shared" si="36"/>
        <v>28.5</v>
      </c>
      <c r="EE17" s="1191">
        <f>ROUND(EC17/'０１表（第1表）'!AW$32,2)</f>
        <v>59.6</v>
      </c>
    </row>
    <row r="18" spans="1:135" s="747" customFormat="1" ht="20.25" customHeight="1">
      <c r="A18" s="499" t="s">
        <v>362</v>
      </c>
      <c r="B18" s="91"/>
      <c r="C18" s="91"/>
      <c r="D18" s="1150">
        <v>272286</v>
      </c>
      <c r="E18" s="604">
        <f t="shared" si="0"/>
        <v>6.2</v>
      </c>
      <c r="F18" s="768">
        <f>ROUND(D18/'０１表（第1表）'!F$32,2)</f>
        <v>8.3</v>
      </c>
      <c r="G18" s="1150">
        <v>265464</v>
      </c>
      <c r="H18" s="604">
        <f t="shared" si="38"/>
        <v>8.1</v>
      </c>
      <c r="I18" s="605">
        <f>ROUND(G18/'０１表（第1表）'!G$32,2)</f>
        <v>13.57</v>
      </c>
      <c r="J18" s="1150">
        <v>43227</v>
      </c>
      <c r="K18" s="604">
        <f t="shared" si="39"/>
        <v>1.4</v>
      </c>
      <c r="L18" s="768">
        <f>ROUND(J18/'０１表（第1表）'!H$32,2)</f>
        <v>3.13</v>
      </c>
      <c r="M18" s="1150">
        <v>106783</v>
      </c>
      <c r="N18" s="604">
        <f t="shared" si="40"/>
        <v>5.3</v>
      </c>
      <c r="O18" s="605">
        <f>ROUND(M18/'０１表（第1表）'!I$32,2)</f>
        <v>7.67</v>
      </c>
      <c r="P18" s="1151">
        <v>41603</v>
      </c>
      <c r="Q18" s="604">
        <f t="shared" si="41"/>
        <v>8.8</v>
      </c>
      <c r="R18" s="768">
        <f>ROUND(P18/'０１表（第1表）'!J$32,2)</f>
        <v>21.18</v>
      </c>
      <c r="S18" s="1150">
        <v>55932</v>
      </c>
      <c r="T18" s="604">
        <f t="shared" si="42"/>
        <v>5.7</v>
      </c>
      <c r="U18" s="605">
        <f>ROUND(S18/'０１表（第1表）'!K$32,2)</f>
        <v>10.98</v>
      </c>
      <c r="V18" s="1150">
        <v>39411</v>
      </c>
      <c r="W18" s="604">
        <f t="shared" si="43"/>
        <v>4</v>
      </c>
      <c r="X18" s="605">
        <f>ROUND(V18/'０１表（第1表）'!L$32,2)</f>
        <v>11.63</v>
      </c>
      <c r="Y18" s="1150">
        <v>49714</v>
      </c>
      <c r="Z18" s="604">
        <f t="shared" si="44"/>
        <v>3.7</v>
      </c>
      <c r="AA18" s="605">
        <f>ROUND(Y18/'０１表（第1表）'!M$32,2)</f>
        <v>9.43</v>
      </c>
      <c r="AB18" s="1151">
        <v>71620</v>
      </c>
      <c r="AC18" s="604">
        <f t="shared" si="1"/>
        <v>6.7</v>
      </c>
      <c r="AD18" s="768">
        <f>ROUND(AB18/'０１表（第1表）'!N$32,2)</f>
        <v>14.5</v>
      </c>
      <c r="AE18" s="1150">
        <v>16021</v>
      </c>
      <c r="AF18" s="604">
        <f t="shared" si="2"/>
        <v>2.8</v>
      </c>
      <c r="AG18" s="605">
        <f>ROUND(AE18/'０１表（第1表）'!O$32,2)</f>
        <v>5.13</v>
      </c>
      <c r="AH18" s="1150">
        <v>48568</v>
      </c>
      <c r="AI18" s="604">
        <f t="shared" si="3"/>
        <v>5.3</v>
      </c>
      <c r="AJ18" s="768">
        <f>ROUND(AH18/'０１表（第1表）'!P$32,2)</f>
        <v>9.42</v>
      </c>
      <c r="AK18" s="1150">
        <v>56679</v>
      </c>
      <c r="AL18" s="604">
        <f t="shared" si="4"/>
        <v>3.4</v>
      </c>
      <c r="AM18" s="605">
        <f>ROUND(AK18/'０１表（第1表）'!Q$32,2)</f>
        <v>7.28</v>
      </c>
      <c r="AN18" s="1150">
        <v>95352</v>
      </c>
      <c r="AO18" s="604">
        <f t="shared" si="5"/>
        <v>2.1</v>
      </c>
      <c r="AP18" s="605">
        <f>ROUND(AN18/'０１表（第1表）'!R$32,2)</f>
        <v>4.75</v>
      </c>
      <c r="AQ18" s="1148">
        <v>90635</v>
      </c>
      <c r="AR18" s="604">
        <f t="shared" si="6"/>
        <v>3.4</v>
      </c>
      <c r="AS18" s="605">
        <f>ROUND(AQ18/'０１表（第1表）'!S$32,2)</f>
        <v>5.61</v>
      </c>
      <c r="AT18" s="1149">
        <v>6954</v>
      </c>
      <c r="AU18" s="604">
        <f t="shared" si="7"/>
        <v>0.5</v>
      </c>
      <c r="AV18" s="768">
        <f>ROUND(AT18/'０１表（第1表）'!T$32,2)</f>
        <v>1.25</v>
      </c>
      <c r="AW18" s="1148">
        <v>21981</v>
      </c>
      <c r="AX18" s="604">
        <f t="shared" si="8"/>
        <v>3.7</v>
      </c>
      <c r="AY18" s="605">
        <f>ROUND(AW18/'０１表（第1表）'!U$32,2)</f>
        <v>8.85</v>
      </c>
      <c r="AZ18" s="1149">
        <v>18885</v>
      </c>
      <c r="BA18" s="604">
        <f t="shared" si="9"/>
        <v>1.5</v>
      </c>
      <c r="BB18" s="768">
        <f>ROUND(AZ18/'０１表（第1表）'!V$32,2)</f>
        <v>3.1</v>
      </c>
      <c r="BC18" s="1148">
        <v>37856</v>
      </c>
      <c r="BD18" s="604">
        <f t="shared" si="10"/>
        <v>6.3</v>
      </c>
      <c r="BE18" s="605">
        <f>ROUND(BC18/'０１表（第1表）'!W$32,2)</f>
        <v>13.63</v>
      </c>
      <c r="BF18" s="1148">
        <v>35138</v>
      </c>
      <c r="BG18" s="604">
        <f t="shared" si="11"/>
        <v>3.6</v>
      </c>
      <c r="BH18" s="605">
        <f>ROUND(BF18/'０１表（第1表）'!X$32,2)</f>
        <v>7.19</v>
      </c>
      <c r="BI18" s="1148">
        <v>83480</v>
      </c>
      <c r="BJ18" s="604">
        <f t="shared" si="12"/>
        <v>4.5</v>
      </c>
      <c r="BK18" s="605">
        <f>ROUND(BI18/'０１表（第1表）'!Y$32,2)</f>
        <v>10.66</v>
      </c>
      <c r="BL18" s="1149">
        <v>37708</v>
      </c>
      <c r="BM18" s="604">
        <f t="shared" si="13"/>
        <v>3.6</v>
      </c>
      <c r="BN18" s="768">
        <f>ROUND(BL18/'０１表（第1表）'!Z$32,2)</f>
        <v>8.58</v>
      </c>
      <c r="BO18" s="1148">
        <v>24358</v>
      </c>
      <c r="BP18" s="604">
        <f t="shared" si="14"/>
        <v>2.8</v>
      </c>
      <c r="BQ18" s="605">
        <f>ROUND(BO18/'０１表（第1表）'!AA$32,2)</f>
        <v>8.37</v>
      </c>
      <c r="BR18" s="1149">
        <v>39603</v>
      </c>
      <c r="BS18" s="604">
        <f t="shared" si="15"/>
        <v>4.1</v>
      </c>
      <c r="BT18" s="768">
        <f>ROUND(BR18/'０１表（第1表）'!AB$32,2)</f>
        <v>10.65</v>
      </c>
      <c r="BU18" s="1148">
        <v>34840</v>
      </c>
      <c r="BV18" s="604">
        <f t="shared" si="16"/>
        <v>3.5</v>
      </c>
      <c r="BW18" s="605">
        <f>ROUND(BU18/'０１表（第1表）'!AC$32,2)</f>
        <v>12.65</v>
      </c>
      <c r="BX18" s="1148">
        <v>26179</v>
      </c>
      <c r="BY18" s="604">
        <f t="shared" si="17"/>
        <v>1.1</v>
      </c>
      <c r="BZ18" s="605">
        <f>ROUND(BX18/'０１表（第1表）'!AD$32,2)</f>
        <v>3.28</v>
      </c>
      <c r="CA18" s="1148">
        <v>41093</v>
      </c>
      <c r="CB18" s="604">
        <f t="shared" si="18"/>
        <v>5.9</v>
      </c>
      <c r="CC18" s="605">
        <f>ROUND(CA18/'０１表（第1表）'!AE$32,2)</f>
        <v>13.06</v>
      </c>
      <c r="CD18" s="1149">
        <v>17804</v>
      </c>
      <c r="CE18" s="604">
        <f t="shared" si="19"/>
        <v>1.8</v>
      </c>
      <c r="CF18" s="768">
        <f>ROUND(CD18/'０１表（第1表）'!AF$32,2)</f>
        <v>10.71</v>
      </c>
      <c r="CG18" s="1148">
        <v>38781</v>
      </c>
      <c r="CH18" s="604">
        <f t="shared" si="20"/>
        <v>4.5</v>
      </c>
      <c r="CI18" s="605">
        <f>ROUND(CG18/'０１表（第1表）'!AG$32,2)</f>
        <v>9.22</v>
      </c>
      <c r="CJ18" s="1149">
        <v>50798</v>
      </c>
      <c r="CK18" s="604">
        <f t="shared" si="21"/>
        <v>8</v>
      </c>
      <c r="CL18" s="768">
        <f>ROUND(CJ18/'０１表（第1表）'!AH$32,2)</f>
        <v>13.62</v>
      </c>
      <c r="CM18" s="1148">
        <v>41867</v>
      </c>
      <c r="CN18" s="604">
        <f t="shared" si="22"/>
        <v>5.8</v>
      </c>
      <c r="CO18" s="605">
        <f>ROUND(CM18/'０１表（第1表）'!AI$32,2)</f>
        <v>15.21</v>
      </c>
      <c r="CP18" s="1148">
        <v>33496</v>
      </c>
      <c r="CQ18" s="604">
        <f t="shared" si="23"/>
        <v>7</v>
      </c>
      <c r="CR18" s="605">
        <f>ROUND(CP18/'０１表（第1表）'!AJ$32,2)</f>
        <v>13.41</v>
      </c>
      <c r="CS18" s="1148">
        <v>41918</v>
      </c>
      <c r="CT18" s="604">
        <f t="shared" si="24"/>
        <v>8.4</v>
      </c>
      <c r="CU18" s="605">
        <f>ROUND(CS18/'０１表（第1表）'!AK$32,2)</f>
        <v>22.73</v>
      </c>
      <c r="CV18" s="1149">
        <v>30771</v>
      </c>
      <c r="CW18" s="604">
        <f t="shared" si="25"/>
        <v>4.7</v>
      </c>
      <c r="CX18" s="768">
        <f>ROUND(CV18/'０１表（第1表）'!AL$32,2)</f>
        <v>7.86</v>
      </c>
      <c r="CY18" s="1148">
        <v>44594</v>
      </c>
      <c r="CZ18" s="604">
        <f t="shared" si="26"/>
        <v>11</v>
      </c>
      <c r="DA18" s="605">
        <f>ROUND(CY18/'０１表（第1表）'!AM$32,2)</f>
        <v>22.6</v>
      </c>
      <c r="DB18" s="1149">
        <v>5736</v>
      </c>
      <c r="DC18" s="604">
        <f t="shared" si="27"/>
        <v>1.1</v>
      </c>
      <c r="DD18" s="768">
        <f>ROUND(DB18/'０１表（第1表）'!AN$32,2)</f>
        <v>2.38</v>
      </c>
      <c r="DE18" s="1148">
        <v>18335</v>
      </c>
      <c r="DF18" s="604">
        <f t="shared" si="28"/>
        <v>2.2</v>
      </c>
      <c r="DG18" s="605">
        <f>ROUND(DE18/'０１表（第1表）'!AO$32,2)</f>
        <v>4.72</v>
      </c>
      <c r="DH18" s="1148">
        <v>4220</v>
      </c>
      <c r="DI18" s="604">
        <f t="shared" si="29"/>
        <v>1.9</v>
      </c>
      <c r="DJ18" s="605">
        <f>ROUND(DH18/'０１表（第1表）'!AP$32,2)</f>
        <v>4.66</v>
      </c>
      <c r="DK18" s="1148">
        <v>19419</v>
      </c>
      <c r="DL18" s="604">
        <f t="shared" si="30"/>
        <v>6.3</v>
      </c>
      <c r="DM18" s="605">
        <f>ROUND(DK18/'０１表（第1表）'!AQ$32,2)</f>
        <v>13.68</v>
      </c>
      <c r="DN18" s="1149">
        <v>0</v>
      </c>
      <c r="DO18" s="604">
        <f t="shared" si="31"/>
        <v>0</v>
      </c>
      <c r="DP18" s="768">
        <f>ROUND(DN18/'０１表（第1表）'!AR$32,2)</f>
        <v>0</v>
      </c>
      <c r="DQ18" s="1150">
        <v>29710</v>
      </c>
      <c r="DR18" s="604">
        <f t="shared" si="32"/>
        <v>5.7</v>
      </c>
      <c r="DS18" s="605">
        <f>ROUND(DQ18/'０１表（第1表）'!AS$32,2)</f>
        <v>12.55</v>
      </c>
      <c r="DT18" s="1150">
        <v>17199</v>
      </c>
      <c r="DU18" s="604">
        <f t="shared" si="33"/>
        <v>1.9</v>
      </c>
      <c r="DV18" s="605">
        <f>ROUND(DT18/'０１表（第1表）'!AT$32,2)</f>
        <v>10.6</v>
      </c>
      <c r="DW18" s="1150">
        <v>61834</v>
      </c>
      <c r="DX18" s="604">
        <f t="shared" si="34"/>
        <v>1.3</v>
      </c>
      <c r="DY18" s="605">
        <f>ROUND(DW18/'０１表（第1表）'!AU$32,2)</f>
        <v>2.92</v>
      </c>
      <c r="DZ18" s="1150">
        <v>71912</v>
      </c>
      <c r="EA18" s="604">
        <f t="shared" si="35"/>
        <v>4.9</v>
      </c>
      <c r="EB18" s="605">
        <f>ROUND(DZ18/'０１表（第1表）'!AV$32,2)</f>
        <v>11.42</v>
      </c>
      <c r="EC18" s="1189">
        <f t="shared" si="37"/>
        <v>2189764</v>
      </c>
      <c r="ED18" s="1190">
        <f t="shared" si="36"/>
        <v>3.9</v>
      </c>
      <c r="EE18" s="1191">
        <f>ROUND(EC18/'０１表（第1表）'!AW$32,2)</f>
        <v>8.06</v>
      </c>
    </row>
    <row r="19" spans="1:135" s="747" customFormat="1" ht="20.25" customHeight="1">
      <c r="A19" s="499" t="s">
        <v>363</v>
      </c>
      <c r="B19" s="91"/>
      <c r="C19" s="91"/>
      <c r="D19" s="1150">
        <v>3815</v>
      </c>
      <c r="E19" s="604">
        <f t="shared" si="0"/>
        <v>0.1</v>
      </c>
      <c r="F19" s="768">
        <f>ROUND(D19/'０１表（第1表）'!F$32,2)</f>
        <v>0.12</v>
      </c>
      <c r="G19" s="1150">
        <v>2362</v>
      </c>
      <c r="H19" s="604">
        <f t="shared" si="38"/>
        <v>0.1</v>
      </c>
      <c r="I19" s="605">
        <f>ROUND(G19/'０１表（第1表）'!G$32,3)</f>
        <v>0.121</v>
      </c>
      <c r="J19" s="1150">
        <v>1199</v>
      </c>
      <c r="K19" s="604">
        <f t="shared" si="39"/>
        <v>0</v>
      </c>
      <c r="L19" s="768">
        <f>ROUND(J19/'０１表（第1表）'!H$32,2)</f>
        <v>0.09</v>
      </c>
      <c r="M19" s="1150">
        <v>105</v>
      </c>
      <c r="N19" s="604">
        <f t="shared" si="40"/>
        <v>0</v>
      </c>
      <c r="O19" s="605">
        <f>ROUND(M19/'０１表（第1表）'!I$32,2)</f>
        <v>0.01</v>
      </c>
      <c r="P19" s="1151">
        <v>19</v>
      </c>
      <c r="Q19" s="604">
        <f t="shared" si="41"/>
        <v>0</v>
      </c>
      <c r="R19" s="768">
        <f>ROUND(P19/'０１表（第1表）'!J$32,2)</f>
        <v>0.01</v>
      </c>
      <c r="S19" s="1150">
        <v>0</v>
      </c>
      <c r="T19" s="604">
        <f t="shared" si="42"/>
        <v>0</v>
      </c>
      <c r="U19" s="605">
        <f>ROUND(S19/'０１表（第1表）'!K$32,2)</f>
        <v>0</v>
      </c>
      <c r="V19" s="1150">
        <v>79</v>
      </c>
      <c r="W19" s="604">
        <f t="shared" si="43"/>
        <v>0</v>
      </c>
      <c r="X19" s="605">
        <f>ROUND(V19/'０１表（第1表）'!L$32,2)</f>
        <v>0.02</v>
      </c>
      <c r="Y19" s="1150">
        <v>20</v>
      </c>
      <c r="Z19" s="604">
        <f t="shared" si="44"/>
        <v>0</v>
      </c>
      <c r="AA19" s="605">
        <f>ROUND(Y19/'０１表（第1表）'!M$32,2)</f>
        <v>0</v>
      </c>
      <c r="AB19" s="1151">
        <v>200</v>
      </c>
      <c r="AC19" s="604">
        <f t="shared" si="1"/>
        <v>0</v>
      </c>
      <c r="AD19" s="768">
        <f>ROUND(AB19/'０１表（第1表）'!N$32,2)</f>
        <v>0.04</v>
      </c>
      <c r="AE19" s="1150">
        <v>264</v>
      </c>
      <c r="AF19" s="604">
        <f t="shared" si="2"/>
        <v>0</v>
      </c>
      <c r="AG19" s="605">
        <f>ROUND(AE19/'０１表（第1表）'!O$32,2)</f>
        <v>0.08</v>
      </c>
      <c r="AH19" s="1150">
        <v>205</v>
      </c>
      <c r="AI19" s="604">
        <f t="shared" si="3"/>
        <v>0</v>
      </c>
      <c r="AJ19" s="768">
        <f>ROUND(AH19/'０１表（第1表）'!P$32,2)</f>
        <v>0.04</v>
      </c>
      <c r="AK19" s="1150">
        <v>442</v>
      </c>
      <c r="AL19" s="604">
        <f t="shared" si="4"/>
        <v>0</v>
      </c>
      <c r="AM19" s="605">
        <f>ROUND(AK19/'０１表（第1表）'!Q$32,2)</f>
        <v>0.06</v>
      </c>
      <c r="AN19" s="1150">
        <v>339</v>
      </c>
      <c r="AO19" s="604">
        <f t="shared" si="5"/>
        <v>0</v>
      </c>
      <c r="AP19" s="605">
        <f>ROUND(AN19/'０１表（第1表）'!R$32,2)</f>
        <v>0.02</v>
      </c>
      <c r="AQ19" s="1148">
        <v>20</v>
      </c>
      <c r="AR19" s="604">
        <f t="shared" si="6"/>
        <v>0</v>
      </c>
      <c r="AS19" s="605">
        <f>ROUND(AQ19/'０１表（第1表）'!S$32,2)</f>
        <v>0</v>
      </c>
      <c r="AT19" s="1149">
        <v>94</v>
      </c>
      <c r="AU19" s="604">
        <f t="shared" si="7"/>
        <v>0</v>
      </c>
      <c r="AV19" s="768">
        <f>ROUND(AT19/'０１表（第1表）'!T$32,2)</f>
        <v>0.02</v>
      </c>
      <c r="AW19" s="1148">
        <v>24</v>
      </c>
      <c r="AX19" s="604">
        <f t="shared" si="8"/>
        <v>0</v>
      </c>
      <c r="AY19" s="605">
        <f>ROUND(AW19/'０１表（第1表）'!U$32,2)</f>
        <v>0.01</v>
      </c>
      <c r="AZ19" s="1149">
        <v>0</v>
      </c>
      <c r="BA19" s="604">
        <f t="shared" si="9"/>
        <v>0</v>
      </c>
      <c r="BB19" s="768">
        <f>ROUND(AZ19/'０１表（第1表）'!V$32,2)</f>
        <v>0</v>
      </c>
      <c r="BC19" s="1148">
        <v>354</v>
      </c>
      <c r="BD19" s="604">
        <f t="shared" si="10"/>
        <v>0.1</v>
      </c>
      <c r="BE19" s="605">
        <f>ROUND(BC19/'０１表（第1表）'!W$32,2)</f>
        <v>0.13</v>
      </c>
      <c r="BF19" s="1148">
        <v>127</v>
      </c>
      <c r="BG19" s="604">
        <f t="shared" si="11"/>
        <v>0</v>
      </c>
      <c r="BH19" s="605">
        <f>ROUND(BF19/'０１表（第1表）'!X$32,2)</f>
        <v>0.03</v>
      </c>
      <c r="BI19" s="1148">
        <v>224</v>
      </c>
      <c r="BJ19" s="604">
        <f t="shared" si="12"/>
        <v>0</v>
      </c>
      <c r="BK19" s="605">
        <f>ROUND(BI19/'０１表（第1表）'!Y$32,2)</f>
        <v>0.03</v>
      </c>
      <c r="BL19" s="1149">
        <v>23</v>
      </c>
      <c r="BM19" s="604">
        <f t="shared" si="13"/>
        <v>0</v>
      </c>
      <c r="BN19" s="768">
        <f>ROUND(BL19/'０１表（第1表）'!Z$32,2)</f>
        <v>0.01</v>
      </c>
      <c r="BO19" s="1148">
        <v>53</v>
      </c>
      <c r="BP19" s="604">
        <f t="shared" si="14"/>
        <v>0</v>
      </c>
      <c r="BQ19" s="605">
        <f>ROUND(BO19/'０１表（第1表）'!AA$32,2)</f>
        <v>0.02</v>
      </c>
      <c r="BR19" s="1149">
        <v>269</v>
      </c>
      <c r="BS19" s="604">
        <f t="shared" si="15"/>
        <v>0</v>
      </c>
      <c r="BT19" s="768">
        <f>ROUND(BR19/'０１表（第1表）'!AB$32,2)</f>
        <v>0.07</v>
      </c>
      <c r="BU19" s="1148">
        <v>694</v>
      </c>
      <c r="BV19" s="604">
        <f t="shared" si="16"/>
        <v>0.1</v>
      </c>
      <c r="BW19" s="605">
        <f>ROUND(BU19/'０１表（第1表）'!AC$32,2)</f>
        <v>0.25</v>
      </c>
      <c r="BX19" s="603">
        <v>1342</v>
      </c>
      <c r="BY19" s="604">
        <f t="shared" si="17"/>
        <v>0.1</v>
      </c>
      <c r="BZ19" s="605">
        <f>ROUND(BX19/'０１表（第1表）'!AD$32,2)</f>
        <v>0.17</v>
      </c>
      <c r="CA19" s="603">
        <v>0</v>
      </c>
      <c r="CB19" s="604">
        <f t="shared" si="18"/>
        <v>0</v>
      </c>
      <c r="CC19" s="605">
        <f>ROUND(CA19/'０１表（第1表）'!AE$32,2)</f>
        <v>0</v>
      </c>
      <c r="CD19" s="1149">
        <v>88</v>
      </c>
      <c r="CE19" s="604">
        <f t="shared" si="19"/>
        <v>0</v>
      </c>
      <c r="CF19" s="768">
        <f>ROUND(CD19/'０１表（第1表）'!AF$32,2)</f>
        <v>0.05</v>
      </c>
      <c r="CG19" s="1148">
        <v>355</v>
      </c>
      <c r="CH19" s="604">
        <f t="shared" si="20"/>
        <v>0</v>
      </c>
      <c r="CI19" s="605">
        <f>ROUND(CG19/'０１表（第1表）'!AG$32,2)</f>
        <v>0.08</v>
      </c>
      <c r="CJ19" s="1149">
        <v>25</v>
      </c>
      <c r="CK19" s="604">
        <f t="shared" si="21"/>
        <v>0</v>
      </c>
      <c r="CL19" s="768">
        <f>ROUND(CJ19/'０１表（第1表）'!AH$32,2)</f>
        <v>0.01</v>
      </c>
      <c r="CM19" s="1148">
        <v>27</v>
      </c>
      <c r="CN19" s="604">
        <f t="shared" si="22"/>
        <v>0</v>
      </c>
      <c r="CO19" s="605">
        <f>ROUND(CM19/'０１表（第1表）'!AI$32,2)</f>
        <v>0.01</v>
      </c>
      <c r="CP19" s="1148">
        <v>625</v>
      </c>
      <c r="CQ19" s="604">
        <f t="shared" si="23"/>
        <v>0.1</v>
      </c>
      <c r="CR19" s="605">
        <f>ROUND(CP19/'０１表（第1表）'!AJ$32,2)</f>
        <v>0.25</v>
      </c>
      <c r="CS19" s="603">
        <v>134</v>
      </c>
      <c r="CT19" s="604">
        <f t="shared" si="24"/>
        <v>0</v>
      </c>
      <c r="CU19" s="605">
        <f>ROUND(CS19/'０１表（第1表）'!AK$32,2)</f>
        <v>0.07</v>
      </c>
      <c r="CV19" s="1149">
        <v>25800</v>
      </c>
      <c r="CW19" s="604">
        <f t="shared" si="25"/>
        <v>3.9</v>
      </c>
      <c r="CX19" s="768">
        <f>ROUND(CV19/'０１表（第1表）'!AL$32,2)</f>
        <v>6.59</v>
      </c>
      <c r="CY19" s="1148">
        <v>98</v>
      </c>
      <c r="CZ19" s="1149">
        <v>0</v>
      </c>
      <c r="DA19" s="1152">
        <v>0</v>
      </c>
      <c r="DB19" s="1149">
        <v>22</v>
      </c>
      <c r="DC19" s="604">
        <f t="shared" si="27"/>
        <v>0</v>
      </c>
      <c r="DD19" s="768">
        <f>ROUND(DB19/'０１表（第1表）'!AN$32,2)</f>
        <v>0.01</v>
      </c>
      <c r="DE19" s="1148">
        <v>491</v>
      </c>
      <c r="DF19" s="604">
        <f t="shared" si="28"/>
        <v>0.1</v>
      </c>
      <c r="DG19" s="605">
        <f>ROUND(DE19/'０１表（第1表）'!AO$32,2)</f>
        <v>0.13</v>
      </c>
      <c r="DH19" s="603">
        <v>0</v>
      </c>
      <c r="DI19" s="604">
        <f t="shared" si="29"/>
        <v>0</v>
      </c>
      <c r="DJ19" s="605">
        <f>ROUND(DH19/'０１表（第1表）'!AP$32,2)</f>
        <v>0</v>
      </c>
      <c r="DK19" s="1148">
        <v>42</v>
      </c>
      <c r="DL19" s="604">
        <f t="shared" si="30"/>
        <v>0</v>
      </c>
      <c r="DM19" s="605">
        <f>ROUND(DK19/'０１表（第1表）'!AQ$32,2)</f>
        <v>0.03</v>
      </c>
      <c r="DN19" s="1149">
        <v>0</v>
      </c>
      <c r="DO19" s="604">
        <f t="shared" si="31"/>
        <v>0</v>
      </c>
      <c r="DP19" s="768">
        <f>ROUND(DN19/'０１表（第1表）'!AR$32,2)</f>
        <v>0</v>
      </c>
      <c r="DQ19" s="1150">
        <v>65</v>
      </c>
      <c r="DR19" s="604">
        <f t="shared" si="32"/>
        <v>0</v>
      </c>
      <c r="DS19" s="605">
        <f>ROUND(DQ19/'０１表（第1表）'!AS$32,2)</f>
        <v>0.03</v>
      </c>
      <c r="DT19" s="1150">
        <v>62</v>
      </c>
      <c r="DU19" s="604">
        <f t="shared" si="33"/>
        <v>0</v>
      </c>
      <c r="DV19" s="605">
        <f>ROUND(DT19/'０１表（第1表）'!AT$32,2)</f>
        <v>0.04</v>
      </c>
      <c r="DW19" s="1150">
        <v>177</v>
      </c>
      <c r="DX19" s="604">
        <f t="shared" si="34"/>
        <v>0</v>
      </c>
      <c r="DY19" s="605">
        <f>ROUND(DW19/'０１表（第1表）'!AU$32,2)</f>
        <v>0.01</v>
      </c>
      <c r="DZ19" s="1150">
        <v>2436</v>
      </c>
      <c r="EA19" s="604">
        <f t="shared" si="35"/>
        <v>0.2</v>
      </c>
      <c r="EB19" s="605">
        <f>ROUND(DZ19/'０１表（第1表）'!AV$32,2)</f>
        <v>0.39</v>
      </c>
      <c r="EC19" s="1189">
        <f t="shared" si="37"/>
        <v>42720</v>
      </c>
      <c r="ED19" s="1190">
        <f t="shared" si="36"/>
        <v>0.1</v>
      </c>
      <c r="EE19" s="1191">
        <f>ROUND(EC19/'０１表（第1表）'!AW$32,2)</f>
        <v>0.16</v>
      </c>
    </row>
    <row r="20" spans="1:135" s="747" customFormat="1" ht="20.25" customHeight="1">
      <c r="A20" s="499" t="s">
        <v>364</v>
      </c>
      <c r="B20" s="91"/>
      <c r="C20" s="91"/>
      <c r="D20" s="1150">
        <v>25511</v>
      </c>
      <c r="E20" s="604">
        <f t="shared" si="0"/>
        <v>0.6</v>
      </c>
      <c r="F20" s="768">
        <f>ROUND(D20/'０１表（第1表）'!F$32,2)</f>
        <v>0.78</v>
      </c>
      <c r="G20" s="1150">
        <v>15251</v>
      </c>
      <c r="H20" s="604">
        <f t="shared" si="38"/>
        <v>0.5</v>
      </c>
      <c r="I20" s="605">
        <f>ROUND(G20/'０１表（第1表）'!G$32,2)</f>
        <v>0.78</v>
      </c>
      <c r="J20" s="1150">
        <v>2793</v>
      </c>
      <c r="K20" s="604">
        <f t="shared" si="39"/>
        <v>0.1</v>
      </c>
      <c r="L20" s="768">
        <f>ROUND(J20/'０１表（第1表）'!H$32,2)</f>
        <v>0.2</v>
      </c>
      <c r="M20" s="1150">
        <v>11211</v>
      </c>
      <c r="N20" s="604">
        <f t="shared" si="40"/>
        <v>0.6</v>
      </c>
      <c r="O20" s="605">
        <f>ROUND(M20/'０１表（第1表）'!I$32,2)</f>
        <v>0.8</v>
      </c>
      <c r="P20" s="1151">
        <v>4507</v>
      </c>
      <c r="Q20" s="604">
        <f t="shared" si="41"/>
        <v>1</v>
      </c>
      <c r="R20" s="768">
        <f>ROUND(P20/'０１表（第1表）'!J$32,2)</f>
        <v>2.29</v>
      </c>
      <c r="S20" s="1150">
        <v>3555</v>
      </c>
      <c r="T20" s="604">
        <f t="shared" si="42"/>
        <v>0.4</v>
      </c>
      <c r="U20" s="605">
        <f>ROUND(S20/'０１表（第1表）'!K$32,2)</f>
        <v>0.7</v>
      </c>
      <c r="V20" s="1150">
        <v>1774</v>
      </c>
      <c r="W20" s="604">
        <f t="shared" si="43"/>
        <v>0.2</v>
      </c>
      <c r="X20" s="605">
        <f>ROUND(V20/'０１表（第1表）'!L$32,2)</f>
        <v>0.52</v>
      </c>
      <c r="Y20" s="1150">
        <v>4808</v>
      </c>
      <c r="Z20" s="604">
        <f t="shared" si="44"/>
        <v>0.4</v>
      </c>
      <c r="AA20" s="605">
        <f>ROUND(Y20/'０１表（第1表）'!M$32,2)</f>
        <v>0.91</v>
      </c>
      <c r="AB20" s="1151">
        <v>6648</v>
      </c>
      <c r="AC20" s="604">
        <f t="shared" si="1"/>
        <v>0.6</v>
      </c>
      <c r="AD20" s="768">
        <f>ROUND(AB20/'０１表（第1表）'!N$32,2)</f>
        <v>1.35</v>
      </c>
      <c r="AE20" s="1150">
        <v>2742</v>
      </c>
      <c r="AF20" s="604">
        <f t="shared" si="2"/>
        <v>0.5</v>
      </c>
      <c r="AG20" s="605">
        <f>ROUND(AE20/'０１表（第1表）'!O$32,2)</f>
        <v>0.88</v>
      </c>
      <c r="AH20" s="1150">
        <v>5380</v>
      </c>
      <c r="AI20" s="604">
        <f t="shared" si="3"/>
        <v>0.6</v>
      </c>
      <c r="AJ20" s="768">
        <f>ROUND(AH20/'０１表（第1表）'!P$32,2)</f>
        <v>1.04</v>
      </c>
      <c r="AK20" s="1150">
        <v>6036</v>
      </c>
      <c r="AL20" s="604">
        <f t="shared" si="4"/>
        <v>0.4</v>
      </c>
      <c r="AM20" s="605">
        <f>ROUND(AK20/'０１表（第1表）'!Q$32,2)</f>
        <v>0.78</v>
      </c>
      <c r="AN20" s="1150">
        <v>16060</v>
      </c>
      <c r="AO20" s="604">
        <f t="shared" si="5"/>
        <v>0.3</v>
      </c>
      <c r="AP20" s="605">
        <f>ROUND(AN20/'０１表（第1表）'!R$32,2)</f>
        <v>0.8</v>
      </c>
      <c r="AQ20" s="1148">
        <v>3959</v>
      </c>
      <c r="AR20" s="604">
        <f t="shared" si="6"/>
        <v>0.1</v>
      </c>
      <c r="AS20" s="605">
        <f>ROUND(AQ20/'０１表（第1表）'!S$32,2)</f>
        <v>0.24</v>
      </c>
      <c r="AT20" s="1149">
        <v>6676</v>
      </c>
      <c r="AU20" s="604">
        <f t="shared" si="7"/>
        <v>0.4</v>
      </c>
      <c r="AV20" s="768">
        <f>ROUND(AT20/'０１表（第1表）'!T$32,2)</f>
        <v>1.2</v>
      </c>
      <c r="AW20" s="1148">
        <v>780</v>
      </c>
      <c r="AX20" s="604">
        <f t="shared" si="8"/>
        <v>0.1</v>
      </c>
      <c r="AY20" s="605">
        <f>ROUND(AW20/'０１表（第1表）'!U$32,2)</f>
        <v>0.31</v>
      </c>
      <c r="AZ20" s="1149">
        <v>3593</v>
      </c>
      <c r="BA20" s="604">
        <f t="shared" si="9"/>
        <v>0.3</v>
      </c>
      <c r="BB20" s="768">
        <f>ROUND(AZ20/'０１表（第1表）'!V$32,2)</f>
        <v>0.59</v>
      </c>
      <c r="BC20" s="1148">
        <v>3451</v>
      </c>
      <c r="BD20" s="604">
        <f t="shared" si="10"/>
        <v>0.6</v>
      </c>
      <c r="BE20" s="605">
        <f>ROUND(BC20/'０１表（第1表）'!W$32,2)</f>
        <v>1.24</v>
      </c>
      <c r="BF20" s="1148">
        <v>4931</v>
      </c>
      <c r="BG20" s="604">
        <f t="shared" si="11"/>
        <v>0.5</v>
      </c>
      <c r="BH20" s="605">
        <f>ROUND(BF20/'０１表（第1表）'!X$32,2)</f>
        <v>1.01</v>
      </c>
      <c r="BI20" s="1148">
        <v>7018</v>
      </c>
      <c r="BJ20" s="604">
        <f t="shared" si="12"/>
        <v>0.4</v>
      </c>
      <c r="BK20" s="605">
        <f>ROUND(BI20/'０１表（第1表）'!Y$32,2)</f>
        <v>0.9</v>
      </c>
      <c r="BL20" s="1149">
        <v>3363</v>
      </c>
      <c r="BM20" s="604">
        <f t="shared" si="13"/>
        <v>0.3</v>
      </c>
      <c r="BN20" s="768">
        <f>ROUND(BL20/'０１表（第1表）'!Z$32,2)</f>
        <v>0.76</v>
      </c>
      <c r="BO20" s="1148">
        <v>4626</v>
      </c>
      <c r="BP20" s="604">
        <f t="shared" si="14"/>
        <v>0.5</v>
      </c>
      <c r="BQ20" s="605">
        <f>ROUND(BO20/'０１表（第1表）'!AA$32,2)</f>
        <v>1.59</v>
      </c>
      <c r="BR20" s="1149">
        <v>6585</v>
      </c>
      <c r="BS20" s="604">
        <f t="shared" si="15"/>
        <v>0.7</v>
      </c>
      <c r="BT20" s="768">
        <f>ROUND(BR20/'０１表（第1表）'!AB$32,2)</f>
        <v>1.77</v>
      </c>
      <c r="BU20" s="1148">
        <v>5238</v>
      </c>
      <c r="BV20" s="604">
        <f t="shared" si="16"/>
        <v>0.5</v>
      </c>
      <c r="BW20" s="605">
        <f>ROUND(BU20/'０１表（第1表）'!AC$32,2)</f>
        <v>1.9</v>
      </c>
      <c r="BX20" s="1148">
        <v>1958</v>
      </c>
      <c r="BY20" s="604">
        <f t="shared" si="17"/>
        <v>0.1</v>
      </c>
      <c r="BZ20" s="605">
        <f>ROUND(BX20/'０１表（第1表）'!AD$32,2)</f>
        <v>0.24</v>
      </c>
      <c r="CA20" s="1148">
        <v>5171</v>
      </c>
      <c r="CB20" s="604">
        <f t="shared" si="18"/>
        <v>0.7</v>
      </c>
      <c r="CC20" s="605">
        <f>ROUND(CA20/'０１表（第1表）'!AE$32,2)</f>
        <v>1.64</v>
      </c>
      <c r="CD20" s="1149">
        <v>4407</v>
      </c>
      <c r="CE20" s="604">
        <f t="shared" si="19"/>
        <v>0.5</v>
      </c>
      <c r="CF20" s="768">
        <f>ROUND(CD20/'０１表（第1表）'!AF$32,2)</f>
        <v>2.65</v>
      </c>
      <c r="CG20" s="1148">
        <v>3213</v>
      </c>
      <c r="CH20" s="604">
        <f t="shared" si="20"/>
        <v>0.4</v>
      </c>
      <c r="CI20" s="605">
        <f>ROUND(CG20/'０１表（第1表）'!AG$32,2)</f>
        <v>0.76</v>
      </c>
      <c r="CJ20" s="1149">
        <v>4576</v>
      </c>
      <c r="CK20" s="604">
        <f t="shared" si="21"/>
        <v>0.7</v>
      </c>
      <c r="CL20" s="768">
        <f>ROUND(CJ20/'０１表（第1表）'!AH$32,2)</f>
        <v>1.23</v>
      </c>
      <c r="CM20" s="1148">
        <v>2178</v>
      </c>
      <c r="CN20" s="604">
        <f t="shared" si="22"/>
        <v>0.3</v>
      </c>
      <c r="CO20" s="605">
        <f>ROUND(CM20/'０１表（第1表）'!AI$32,2)</f>
        <v>0.79</v>
      </c>
      <c r="CP20" s="1148">
        <v>1416</v>
      </c>
      <c r="CQ20" s="604">
        <f t="shared" si="23"/>
        <v>0.3</v>
      </c>
      <c r="CR20" s="605">
        <f>ROUND(CP20/'０１表（第1表）'!AJ$32,2)</f>
        <v>0.57</v>
      </c>
      <c r="CS20" s="1148">
        <v>3708</v>
      </c>
      <c r="CT20" s="604">
        <f t="shared" si="24"/>
        <v>0.7</v>
      </c>
      <c r="CU20" s="605">
        <f>ROUND(CS20/'０１表（第1表）'!AK$32,2)</f>
        <v>2.01</v>
      </c>
      <c r="CV20" s="1149">
        <v>2204</v>
      </c>
      <c r="CW20" s="604">
        <f t="shared" si="25"/>
        <v>0.3</v>
      </c>
      <c r="CX20" s="768">
        <f>ROUND(CV20/'０１表（第1表）'!AL$32,2)</f>
        <v>0.56</v>
      </c>
      <c r="CY20" s="1148">
        <v>2184</v>
      </c>
      <c r="CZ20" s="604">
        <f t="shared" si="26"/>
        <v>0.5</v>
      </c>
      <c r="DA20" s="605">
        <f>ROUND(CY20/'０１表（第1表）'!AM$32,2)</f>
        <v>1.11</v>
      </c>
      <c r="DB20" s="1149">
        <v>1281</v>
      </c>
      <c r="DC20" s="604">
        <f t="shared" si="27"/>
        <v>0.2</v>
      </c>
      <c r="DD20" s="768">
        <f>ROUND(DB20/'０１表（第1表）'!AN$32,2)</f>
        <v>0.53</v>
      </c>
      <c r="DE20" s="1148">
        <v>5233</v>
      </c>
      <c r="DF20" s="604">
        <f t="shared" si="28"/>
        <v>0.6</v>
      </c>
      <c r="DG20" s="605">
        <f>ROUND(DE20/'０１表（第1表）'!AO$32,2)</f>
        <v>1.35</v>
      </c>
      <c r="DH20" s="1148">
        <v>716</v>
      </c>
      <c r="DI20" s="604">
        <f t="shared" si="29"/>
        <v>0.3</v>
      </c>
      <c r="DJ20" s="605">
        <f>ROUND(DH20/'０１表（第1表）'!AP$32,2)</f>
        <v>0.79</v>
      </c>
      <c r="DK20" s="1148">
        <v>984</v>
      </c>
      <c r="DL20" s="604">
        <f t="shared" si="30"/>
        <v>0.3</v>
      </c>
      <c r="DM20" s="605">
        <f>ROUND(DK20/'０１表（第1表）'!AQ$32,2)</f>
        <v>0.69</v>
      </c>
      <c r="DN20" s="1149">
        <v>0</v>
      </c>
      <c r="DO20" s="604">
        <f t="shared" si="31"/>
        <v>0</v>
      </c>
      <c r="DP20" s="768">
        <f>ROUND(DN20/'０１表（第1表）'!AR$32,2)</f>
        <v>0</v>
      </c>
      <c r="DQ20" s="1150">
        <v>1986</v>
      </c>
      <c r="DR20" s="604">
        <f t="shared" si="32"/>
        <v>0.4</v>
      </c>
      <c r="DS20" s="605">
        <f>ROUND(DQ20/'０１表（第1表）'!AS$32,2)</f>
        <v>0.84</v>
      </c>
      <c r="DT20" s="1150">
        <v>1438</v>
      </c>
      <c r="DU20" s="604">
        <f t="shared" si="33"/>
        <v>0.2</v>
      </c>
      <c r="DV20" s="605">
        <f>ROUND(DT20/'０１表（第1表）'!AT$32,2)</f>
        <v>0.89</v>
      </c>
      <c r="DW20" s="1150">
        <v>24179</v>
      </c>
      <c r="DX20" s="604">
        <f t="shared" si="34"/>
        <v>0.5</v>
      </c>
      <c r="DY20" s="605">
        <f>ROUND(DW20/'０１表（第1表）'!AU$32,2)</f>
        <v>1.14</v>
      </c>
      <c r="DZ20" s="1150">
        <v>4199</v>
      </c>
      <c r="EA20" s="604">
        <f t="shared" si="35"/>
        <v>0.3</v>
      </c>
      <c r="EB20" s="605">
        <f>ROUND(DZ20/'０１表（第1表）'!AV$32,2)</f>
        <v>0.67</v>
      </c>
      <c r="EC20" s="1189">
        <f t="shared" si="37"/>
        <v>227527</v>
      </c>
      <c r="ED20" s="1190">
        <f t="shared" si="36"/>
        <v>0.4</v>
      </c>
      <c r="EE20" s="1191">
        <f>ROUND(EC20/'０１表（第1表）'!AW$32,2)</f>
        <v>0.84</v>
      </c>
    </row>
    <row r="21" spans="1:135" s="747" customFormat="1" ht="20.25" customHeight="1">
      <c r="A21" s="499" t="s">
        <v>365</v>
      </c>
      <c r="B21" s="91"/>
      <c r="C21" s="91"/>
      <c r="D21" s="1150">
        <v>44398</v>
      </c>
      <c r="E21" s="604">
        <f t="shared" si="0"/>
        <v>1</v>
      </c>
      <c r="F21" s="768">
        <f>ROUND(D21/'０１表（第1表）'!F$32,2)</f>
        <v>1.35</v>
      </c>
      <c r="G21" s="1150">
        <v>183846</v>
      </c>
      <c r="H21" s="604">
        <f t="shared" si="38"/>
        <v>5.6</v>
      </c>
      <c r="I21" s="605">
        <f>ROUND(G21/'０１表（第1表）'!G$32,2)</f>
        <v>9.4</v>
      </c>
      <c r="J21" s="1150">
        <v>108469</v>
      </c>
      <c r="K21" s="604">
        <f t="shared" si="39"/>
        <v>3.5</v>
      </c>
      <c r="L21" s="768">
        <f>ROUND(J21/'０１表（第1表）'!H$32,2)</f>
        <v>7.85</v>
      </c>
      <c r="M21" s="1150">
        <v>224373</v>
      </c>
      <c r="N21" s="604">
        <f t="shared" si="40"/>
        <v>11.1</v>
      </c>
      <c r="O21" s="605">
        <f>ROUND(M21/'０１表（第1表）'!I$32,2)</f>
        <v>16.11</v>
      </c>
      <c r="P21" s="1151">
        <v>38815</v>
      </c>
      <c r="Q21" s="604">
        <f t="shared" si="41"/>
        <v>8.2</v>
      </c>
      <c r="R21" s="768">
        <f>ROUND(P21/'０１表（第1表）'!J$32,2)</f>
        <v>19.76</v>
      </c>
      <c r="S21" s="1150">
        <v>58764</v>
      </c>
      <c r="T21" s="604">
        <f t="shared" si="42"/>
        <v>6</v>
      </c>
      <c r="U21" s="605">
        <f>ROUND(S21/'０１表（第1表）'!K$32,2)</f>
        <v>11.54</v>
      </c>
      <c r="V21" s="1148">
        <v>65778</v>
      </c>
      <c r="W21" s="604">
        <f t="shared" si="43"/>
        <v>6.6</v>
      </c>
      <c r="X21" s="605">
        <f>ROUND(V21/'０１表（第1表）'!L$32,2)</f>
        <v>19.4</v>
      </c>
      <c r="Y21" s="1150">
        <v>21167</v>
      </c>
      <c r="Z21" s="604">
        <f t="shared" si="44"/>
        <v>1.6</v>
      </c>
      <c r="AA21" s="605">
        <f>ROUND(Y21/'０１表（第1表）'!M$32,2)</f>
        <v>4.01</v>
      </c>
      <c r="AB21" s="1151">
        <v>61564</v>
      </c>
      <c r="AC21" s="604">
        <f t="shared" si="1"/>
        <v>5.8</v>
      </c>
      <c r="AD21" s="768">
        <f>ROUND(AB21/'０１表（第1表）'!N$32,2)</f>
        <v>12.46</v>
      </c>
      <c r="AE21" s="1150">
        <v>62366</v>
      </c>
      <c r="AF21" s="604">
        <f t="shared" si="2"/>
        <v>10.8</v>
      </c>
      <c r="AG21" s="605">
        <f>ROUND(AE21/'０１表（第1表）'!O$32,2)</f>
        <v>19.96</v>
      </c>
      <c r="AH21" s="1150">
        <v>85451</v>
      </c>
      <c r="AI21" s="604">
        <f t="shared" si="3"/>
        <v>9.3</v>
      </c>
      <c r="AJ21" s="768">
        <f>ROUND(AH21/'０１表（第1表）'!P$32,2)</f>
        <v>16.58</v>
      </c>
      <c r="AK21" s="1150">
        <v>68644</v>
      </c>
      <c r="AL21" s="604">
        <f t="shared" si="4"/>
        <v>4.1</v>
      </c>
      <c r="AM21" s="605">
        <f>ROUND(AK21/'０１表（第1表）'!Q$32,2)</f>
        <v>8.82</v>
      </c>
      <c r="AN21" s="1150">
        <v>147042</v>
      </c>
      <c r="AO21" s="604">
        <f t="shared" si="5"/>
        <v>3.2</v>
      </c>
      <c r="AP21" s="605">
        <f>ROUND(AN21/'０１表（第1表）'!R$32,2)</f>
        <v>7.33</v>
      </c>
      <c r="AQ21" s="1148">
        <v>234180</v>
      </c>
      <c r="AR21" s="604">
        <f t="shared" si="6"/>
        <v>8.7</v>
      </c>
      <c r="AS21" s="605">
        <f>ROUND(AQ21/'０１表（第1表）'!S$32,2)</f>
        <v>14.49</v>
      </c>
      <c r="AT21" s="1149">
        <v>100620</v>
      </c>
      <c r="AU21" s="604">
        <f t="shared" si="7"/>
        <v>6.8</v>
      </c>
      <c r="AV21" s="768">
        <f>ROUND(AT21/'０１表（第1表）'!T$32,2)</f>
        <v>18.04</v>
      </c>
      <c r="AW21" s="1148">
        <v>48425</v>
      </c>
      <c r="AX21" s="604">
        <f t="shared" si="8"/>
        <v>8.1</v>
      </c>
      <c r="AY21" s="605">
        <f>ROUND(AW21/'０１表（第1表）'!U$32,2)</f>
        <v>19.51</v>
      </c>
      <c r="AZ21" s="1149">
        <v>228571</v>
      </c>
      <c r="BA21" s="604">
        <f t="shared" si="9"/>
        <v>18.3</v>
      </c>
      <c r="BB21" s="768">
        <f>ROUND(AZ21/'０１表（第1表）'!V$32,2)</f>
        <v>37.51</v>
      </c>
      <c r="BC21" s="1148">
        <v>27154</v>
      </c>
      <c r="BD21" s="604">
        <f t="shared" si="10"/>
        <v>4.5</v>
      </c>
      <c r="BE21" s="605">
        <f>ROUND(BC21/'０１表（第1表）'!W$32,2)</f>
        <v>9.78</v>
      </c>
      <c r="BF21" s="1148">
        <v>78441</v>
      </c>
      <c r="BG21" s="604">
        <f t="shared" si="11"/>
        <v>8.1</v>
      </c>
      <c r="BH21" s="605">
        <f>ROUND(BF21/'０１表（第1表）'!X$32,2)</f>
        <v>16.05</v>
      </c>
      <c r="BI21" s="1148">
        <v>132242</v>
      </c>
      <c r="BJ21" s="604">
        <f t="shared" si="12"/>
        <v>7.2</v>
      </c>
      <c r="BK21" s="605">
        <f>ROUND(BI21/'０１表（第1表）'!Y$32,2)</f>
        <v>16.89</v>
      </c>
      <c r="BL21" s="1149">
        <v>143147</v>
      </c>
      <c r="BM21" s="604">
        <f t="shared" si="13"/>
        <v>13.7</v>
      </c>
      <c r="BN21" s="768">
        <f>ROUND(BL21/'０１表（第1表）'!Z$32,2)</f>
        <v>32.56</v>
      </c>
      <c r="BO21" s="1148">
        <v>25443</v>
      </c>
      <c r="BP21" s="604">
        <f t="shared" si="14"/>
        <v>2.9</v>
      </c>
      <c r="BQ21" s="605">
        <f>ROUND(BO21/'０１表（第1表）'!AA$32,2)</f>
        <v>8.74</v>
      </c>
      <c r="BR21" s="1149">
        <v>43258</v>
      </c>
      <c r="BS21" s="604">
        <f t="shared" si="15"/>
        <v>4.5</v>
      </c>
      <c r="BT21" s="768">
        <f>ROUND(BR21/'０１表（第1表）'!AB$32,2)</f>
        <v>11.63</v>
      </c>
      <c r="BU21" s="1148">
        <v>71641</v>
      </c>
      <c r="BV21" s="604">
        <f t="shared" si="16"/>
        <v>7.3</v>
      </c>
      <c r="BW21" s="605">
        <f>ROUND(BU21/'０１表（第1表）'!AC$32,2)</f>
        <v>26.01</v>
      </c>
      <c r="BX21" s="1148">
        <v>50189</v>
      </c>
      <c r="BY21" s="604">
        <f t="shared" si="17"/>
        <v>2.2</v>
      </c>
      <c r="BZ21" s="605">
        <f>ROUND(BX21/'０１表（第1表）'!AD$32,2)</f>
        <v>6.28</v>
      </c>
      <c r="CA21" s="1148">
        <v>52103</v>
      </c>
      <c r="CB21" s="604">
        <f t="shared" si="18"/>
        <v>7.5</v>
      </c>
      <c r="CC21" s="605">
        <f>ROUND(CA21/'０１表（第1表）'!AE$32,2)</f>
        <v>16.56</v>
      </c>
      <c r="CD21" s="1149">
        <v>38377</v>
      </c>
      <c r="CE21" s="604">
        <f t="shared" si="19"/>
        <v>4</v>
      </c>
      <c r="CF21" s="768">
        <f>ROUND(CD21/'０１表（第1表）'!AF$32,2)</f>
        <v>23.09</v>
      </c>
      <c r="CG21" s="1148">
        <v>40802</v>
      </c>
      <c r="CH21" s="604">
        <f t="shared" si="20"/>
        <v>4.8</v>
      </c>
      <c r="CI21" s="605">
        <f>ROUND(CG21/'０１表（第1表）'!AG$32,2)</f>
        <v>9.71</v>
      </c>
      <c r="CJ21" s="1149">
        <v>48109</v>
      </c>
      <c r="CK21" s="604">
        <f t="shared" si="21"/>
        <v>7.6</v>
      </c>
      <c r="CL21" s="768">
        <f>ROUND(CJ21/'０１表（第1表）'!AH$32,2)</f>
        <v>12.9</v>
      </c>
      <c r="CM21" s="1148">
        <v>103852</v>
      </c>
      <c r="CN21" s="604">
        <f t="shared" si="22"/>
        <v>14.3</v>
      </c>
      <c r="CO21" s="605">
        <f>ROUND(CM21/'０１表（第1表）'!AI$32,2)</f>
        <v>37.74</v>
      </c>
      <c r="CP21" s="1148">
        <v>4064</v>
      </c>
      <c r="CQ21" s="604">
        <f t="shared" si="23"/>
        <v>0.8</v>
      </c>
      <c r="CR21" s="605">
        <f>ROUND(CP21/'０１表（第1表）'!AJ$32,2)</f>
        <v>1.63</v>
      </c>
      <c r="CS21" s="1148">
        <v>17462</v>
      </c>
      <c r="CT21" s="604">
        <f t="shared" si="24"/>
        <v>3.5</v>
      </c>
      <c r="CU21" s="605">
        <f>ROUND(CS21/'０１表（第1表）'!AK$32,2)</f>
        <v>9.47</v>
      </c>
      <c r="CV21" s="1149">
        <v>17518</v>
      </c>
      <c r="CW21" s="604">
        <f t="shared" si="25"/>
        <v>2.7</v>
      </c>
      <c r="CX21" s="768">
        <f>ROUND(CV21/'０１表（第1表）'!AL$32,2)</f>
        <v>4.48</v>
      </c>
      <c r="CY21" s="1148">
        <v>26288</v>
      </c>
      <c r="CZ21" s="604">
        <f t="shared" si="26"/>
        <v>6.5</v>
      </c>
      <c r="DA21" s="605">
        <f>ROUND(CY21/'０１表（第1表）'!AM$32,2)</f>
        <v>13.32</v>
      </c>
      <c r="DB21" s="1149">
        <v>6794</v>
      </c>
      <c r="DC21" s="604">
        <f t="shared" si="27"/>
        <v>1.3</v>
      </c>
      <c r="DD21" s="768">
        <f>ROUND(DB21/'０１表（第1表）'!AN$32,2)</f>
        <v>2.82</v>
      </c>
      <c r="DE21" s="1148">
        <v>10376</v>
      </c>
      <c r="DF21" s="604">
        <f t="shared" si="28"/>
        <v>1.2</v>
      </c>
      <c r="DG21" s="605">
        <f>ROUND(DE21/'０１表（第1表）'!AO$32,2)</f>
        <v>2.67</v>
      </c>
      <c r="DH21" s="1148">
        <v>21314</v>
      </c>
      <c r="DI21" s="604">
        <f t="shared" si="29"/>
        <v>9.5</v>
      </c>
      <c r="DJ21" s="605">
        <f>ROUND(DH21/'０１表（第1表）'!AP$32,2)</f>
        <v>23.52</v>
      </c>
      <c r="DK21" s="1148">
        <v>20910</v>
      </c>
      <c r="DL21" s="604">
        <f t="shared" si="30"/>
        <v>6.8</v>
      </c>
      <c r="DM21" s="605">
        <f>ROUND(DK21/'０１表（第1表）'!AQ$32,2)</f>
        <v>14.73</v>
      </c>
      <c r="DN21" s="1149">
        <v>2351</v>
      </c>
      <c r="DO21" s="604">
        <f t="shared" si="31"/>
        <v>0.5</v>
      </c>
      <c r="DP21" s="768">
        <f>ROUND(DN21/'０１表（第1表）'!AR$32,2)</f>
        <v>1.68</v>
      </c>
      <c r="DQ21" s="1148">
        <v>16837</v>
      </c>
      <c r="DR21" s="604">
        <f t="shared" si="32"/>
        <v>3.2</v>
      </c>
      <c r="DS21" s="605">
        <f>ROUND(DQ21/'０１表（第1表）'!AS$32,2)</f>
        <v>7.11</v>
      </c>
      <c r="DT21" s="1150">
        <v>34197</v>
      </c>
      <c r="DU21" s="604">
        <f t="shared" si="33"/>
        <v>3.8</v>
      </c>
      <c r="DV21" s="605">
        <f>ROUND(DT21/'０１表（第1表）'!AT$32,2)</f>
        <v>21.07</v>
      </c>
      <c r="DW21" s="1150">
        <v>154242</v>
      </c>
      <c r="DX21" s="604">
        <f t="shared" si="34"/>
        <v>3.3</v>
      </c>
      <c r="DY21" s="605">
        <f>ROUND(DW21/'０１表（第1表）'!AU$32,2)</f>
        <v>7.29</v>
      </c>
      <c r="DZ21" s="1150">
        <v>57659</v>
      </c>
      <c r="EA21" s="604">
        <f t="shared" si="35"/>
        <v>3.9</v>
      </c>
      <c r="EB21" s="605">
        <f>ROUND(DZ21/'０１表（第1表）'!AV$32,2)</f>
        <v>9.16</v>
      </c>
      <c r="EC21" s="1189">
        <f t="shared" si="37"/>
        <v>3027243</v>
      </c>
      <c r="ED21" s="1190">
        <f t="shared" si="36"/>
        <v>5.3</v>
      </c>
      <c r="EE21" s="1191">
        <f>ROUND(EC21/'０１表（第1表）'!AW$32,2)</f>
        <v>11.14</v>
      </c>
    </row>
    <row r="22" spans="1:135" s="747" customFormat="1" ht="20.25" customHeight="1">
      <c r="A22" s="499" t="s">
        <v>366</v>
      </c>
      <c r="B22" s="91"/>
      <c r="C22" s="91"/>
      <c r="D22" s="1150">
        <v>2621</v>
      </c>
      <c r="E22" s="604">
        <f t="shared" si="0"/>
        <v>0.1</v>
      </c>
      <c r="F22" s="768">
        <f>ROUND(D22/'０１表（第1表）'!F$32,2)</f>
        <v>0.08</v>
      </c>
      <c r="G22" s="1150">
        <v>777</v>
      </c>
      <c r="H22" s="604">
        <f t="shared" si="38"/>
        <v>0</v>
      </c>
      <c r="I22" s="605">
        <f>ROUND(G22/'０１表（第1表）'!G$32,2)</f>
        <v>0.04</v>
      </c>
      <c r="J22" s="1150">
        <v>7787</v>
      </c>
      <c r="K22" s="604">
        <f t="shared" si="39"/>
        <v>0.3</v>
      </c>
      <c r="L22" s="768">
        <f>ROUND(J22/'０１表（第1表）'!H$32,2)</f>
        <v>0.56</v>
      </c>
      <c r="M22" s="1150">
        <v>0</v>
      </c>
      <c r="N22" s="604">
        <f t="shared" si="40"/>
        <v>0</v>
      </c>
      <c r="O22" s="605">
        <f>ROUND(M22/'０１表（第1表）'!I$32,2)</f>
        <v>0</v>
      </c>
      <c r="P22" s="1151">
        <v>1518</v>
      </c>
      <c r="Q22" s="604">
        <f t="shared" si="41"/>
        <v>0.3</v>
      </c>
      <c r="R22" s="768">
        <f>ROUND(P22/'０１表（第1表）'!J$32,2)</f>
        <v>0.77</v>
      </c>
      <c r="S22" s="1150">
        <v>1754</v>
      </c>
      <c r="T22" s="604">
        <f t="shared" si="42"/>
        <v>0.2</v>
      </c>
      <c r="U22" s="605">
        <f>ROUND(S22/'０１表（第1表）'!K$32,2)</f>
        <v>0.34</v>
      </c>
      <c r="V22" s="603">
        <v>0</v>
      </c>
      <c r="W22" s="604">
        <f t="shared" si="43"/>
        <v>0</v>
      </c>
      <c r="X22" s="605">
        <f>ROUND(V22/'０１表（第1表）'!L$32,2)</f>
        <v>0</v>
      </c>
      <c r="Y22" s="1150">
        <v>1365</v>
      </c>
      <c r="Z22" s="604">
        <f t="shared" si="44"/>
        <v>0.1</v>
      </c>
      <c r="AA22" s="605">
        <f>ROUND(Y22/'０１表（第1表）'!M$32,2)</f>
        <v>0.26</v>
      </c>
      <c r="AB22" s="1151">
        <v>1568</v>
      </c>
      <c r="AC22" s="604">
        <f t="shared" si="1"/>
        <v>0.1</v>
      </c>
      <c r="AD22" s="768">
        <f>ROUND(AB22/'０１表（第1表）'!N$32,2)</f>
        <v>0.32</v>
      </c>
      <c r="AE22" s="1150">
        <v>1393</v>
      </c>
      <c r="AF22" s="604">
        <f t="shared" si="2"/>
        <v>0.2</v>
      </c>
      <c r="AG22" s="605">
        <f>ROUND(AE22/'０１表（第1表）'!O$32,2)</f>
        <v>0.45</v>
      </c>
      <c r="AH22" s="1150">
        <v>12761</v>
      </c>
      <c r="AI22" s="604">
        <f t="shared" si="3"/>
        <v>1.4</v>
      </c>
      <c r="AJ22" s="768">
        <f>ROUND(AH22/'０１表（第1表）'!P$32,2)</f>
        <v>2.48</v>
      </c>
      <c r="AK22" s="1150">
        <v>1673</v>
      </c>
      <c r="AL22" s="604">
        <f t="shared" si="4"/>
        <v>0.1</v>
      </c>
      <c r="AM22" s="605">
        <f>ROUND(AK22/'０１表（第1表）'!Q$32,2)</f>
        <v>0.21</v>
      </c>
      <c r="AN22" s="1150">
        <v>432</v>
      </c>
      <c r="AO22" s="604">
        <f t="shared" si="5"/>
        <v>0</v>
      </c>
      <c r="AP22" s="605">
        <f>ROUND(AN22/'０１表（第1表）'!R$32,2)</f>
        <v>0.02</v>
      </c>
      <c r="AQ22" s="1148">
        <v>5224</v>
      </c>
      <c r="AR22" s="604">
        <f t="shared" si="6"/>
        <v>0.2</v>
      </c>
      <c r="AS22" s="605">
        <f>ROUND(AQ22/'０１表（第1表）'!S$32,2)</f>
        <v>0.32</v>
      </c>
      <c r="AT22" s="790">
        <v>0</v>
      </c>
      <c r="AU22" s="604">
        <f t="shared" si="7"/>
        <v>0</v>
      </c>
      <c r="AV22" s="768">
        <f>ROUND(AT22/'０１表（第1表）'!T$32,2)</f>
        <v>0</v>
      </c>
      <c r="AW22" s="1148">
        <v>1621</v>
      </c>
      <c r="AX22" s="604">
        <f t="shared" si="8"/>
        <v>0.3</v>
      </c>
      <c r="AY22" s="605">
        <f>ROUND(AW22/'０１表（第1表）'!U$32,2)</f>
        <v>0.65</v>
      </c>
      <c r="AZ22" s="1149">
        <v>3205</v>
      </c>
      <c r="BA22" s="604">
        <f t="shared" si="9"/>
        <v>0.3</v>
      </c>
      <c r="BB22" s="768">
        <f>ROUND(AZ22/'０１表（第1表）'!V$32,2)</f>
        <v>0.53</v>
      </c>
      <c r="BC22" s="1148">
        <v>524</v>
      </c>
      <c r="BD22" s="604">
        <f t="shared" si="10"/>
        <v>0.1</v>
      </c>
      <c r="BE22" s="605">
        <f>ROUND(BC22/'０１表（第1表）'!W$32,2)</f>
        <v>0.19</v>
      </c>
      <c r="BF22" s="603">
        <v>0</v>
      </c>
      <c r="BG22" s="604">
        <f t="shared" si="11"/>
        <v>0</v>
      </c>
      <c r="BH22" s="605">
        <f>ROUND(BF22/'０１表（第1表）'!X$32,2)</f>
        <v>0</v>
      </c>
      <c r="BI22" s="1148">
        <v>1835</v>
      </c>
      <c r="BJ22" s="604">
        <f t="shared" si="12"/>
        <v>0.1</v>
      </c>
      <c r="BK22" s="605">
        <f>ROUND(BI22/'０１表（第1表）'!Y$32,2)</f>
        <v>0.23</v>
      </c>
      <c r="BL22" s="1149">
        <v>571</v>
      </c>
      <c r="BM22" s="604">
        <f t="shared" si="13"/>
        <v>0.1</v>
      </c>
      <c r="BN22" s="768">
        <f>ROUND(BL22/'０１表（第1表）'!Z$32,2)</f>
        <v>0.13</v>
      </c>
      <c r="BO22" s="1148">
        <v>1512</v>
      </c>
      <c r="BP22" s="604">
        <f t="shared" si="14"/>
        <v>0.2</v>
      </c>
      <c r="BQ22" s="605">
        <f>ROUND(BO22/'０１表（第1表）'!AA$32,2)</f>
        <v>0.52</v>
      </c>
      <c r="BR22" s="790">
        <v>3311</v>
      </c>
      <c r="BS22" s="604">
        <f t="shared" si="15"/>
        <v>0.3</v>
      </c>
      <c r="BT22" s="768">
        <f>ROUND(BR22/'０１表（第1表）'!AB$32,2)</f>
        <v>0.89</v>
      </c>
      <c r="BU22" s="1148">
        <v>646</v>
      </c>
      <c r="BV22" s="604">
        <f t="shared" si="16"/>
        <v>0.1</v>
      </c>
      <c r="BW22" s="605">
        <f>ROUND(BU22/'０１表（第1表）'!AC$32,2)</f>
        <v>0.23</v>
      </c>
      <c r="BX22" s="1148">
        <v>1530</v>
      </c>
      <c r="BY22" s="604">
        <f t="shared" si="17"/>
        <v>0.1</v>
      </c>
      <c r="BZ22" s="605">
        <f>ROUND(BX22/'０１表（第1表）'!AD$32,2)</f>
        <v>0.19</v>
      </c>
      <c r="CA22" s="1148">
        <v>968</v>
      </c>
      <c r="CB22" s="604">
        <f t="shared" si="18"/>
        <v>0.1</v>
      </c>
      <c r="CC22" s="605">
        <f>ROUND(CA22/'０１表（第1表）'!AE$32,2)</f>
        <v>0.31</v>
      </c>
      <c r="CD22" s="1149">
        <v>1061</v>
      </c>
      <c r="CE22" s="604">
        <f t="shared" si="19"/>
        <v>0.1</v>
      </c>
      <c r="CF22" s="768">
        <f>ROUND(CD22/'０１表（第1表）'!AF$32,2)</f>
        <v>0.64</v>
      </c>
      <c r="CG22" s="1148">
        <v>3</v>
      </c>
      <c r="CH22" s="604">
        <f t="shared" si="20"/>
        <v>0</v>
      </c>
      <c r="CI22" s="605">
        <f>ROUND(CG22/'０１表（第1表）'!AG$32,2)</f>
        <v>0</v>
      </c>
      <c r="CJ22" s="1149">
        <v>5713</v>
      </c>
      <c r="CK22" s="604">
        <f t="shared" si="21"/>
        <v>0.9</v>
      </c>
      <c r="CL22" s="768">
        <f>ROUND(CJ22/'０１表（第1表）'!AH$32,2)</f>
        <v>1.53</v>
      </c>
      <c r="CM22" s="1148">
        <v>7548</v>
      </c>
      <c r="CN22" s="604">
        <f t="shared" si="22"/>
        <v>1</v>
      </c>
      <c r="CO22" s="605">
        <f>ROUND(CM22/'０１表（第1表）'!AI$32,2)</f>
        <v>2.74</v>
      </c>
      <c r="CP22" s="1148">
        <v>261</v>
      </c>
      <c r="CQ22" s="604">
        <f t="shared" si="23"/>
        <v>0.1</v>
      </c>
      <c r="CR22" s="605">
        <f>ROUND(CP22/'０１表（第1表）'!AJ$32,2)</f>
        <v>0.1</v>
      </c>
      <c r="CS22" s="1148">
        <v>80</v>
      </c>
      <c r="CT22" s="604">
        <f t="shared" si="24"/>
        <v>0</v>
      </c>
      <c r="CU22" s="605">
        <f>ROUND(CS22/'０１表（第1表）'!AK$32,2)</f>
        <v>0.04</v>
      </c>
      <c r="CV22" s="1149">
        <v>949</v>
      </c>
      <c r="CW22" s="604">
        <f t="shared" si="25"/>
        <v>0.1</v>
      </c>
      <c r="CX22" s="768">
        <f>ROUND(CV22/'０１表（第1表）'!AL$32,2)</f>
        <v>0.24</v>
      </c>
      <c r="CY22" s="1148">
        <v>10917</v>
      </c>
      <c r="CZ22" s="604">
        <f t="shared" si="26"/>
        <v>2.7</v>
      </c>
      <c r="DA22" s="605">
        <f>ROUND(CY22/'０１表（第1表）'!AM$32,2)</f>
        <v>5.53</v>
      </c>
      <c r="DB22" s="1149">
        <v>0</v>
      </c>
      <c r="DC22" s="604">
        <f t="shared" si="27"/>
        <v>0</v>
      </c>
      <c r="DD22" s="768">
        <f>ROUND(DB22/'０１表（第1表）'!AN$32,2)</f>
        <v>0</v>
      </c>
      <c r="DE22" s="1148">
        <v>6</v>
      </c>
      <c r="DF22" s="604">
        <f t="shared" si="28"/>
        <v>0</v>
      </c>
      <c r="DG22" s="605">
        <f>ROUND(DE22/'０１表（第1表）'!AO$32,2)</f>
        <v>0</v>
      </c>
      <c r="DH22" s="1148">
        <v>2389</v>
      </c>
      <c r="DI22" s="604">
        <f t="shared" si="29"/>
        <v>1.1</v>
      </c>
      <c r="DJ22" s="605">
        <f>ROUND(DH22/'０１表（第1表）'!AP$32,2)</f>
        <v>2.64</v>
      </c>
      <c r="DK22" s="1148">
        <v>210</v>
      </c>
      <c r="DL22" s="604">
        <f t="shared" si="30"/>
        <v>0.1</v>
      </c>
      <c r="DM22" s="605">
        <f>ROUND(DK22/'０１表（第1表）'!AQ$32,2)</f>
        <v>0.15</v>
      </c>
      <c r="DN22" s="790">
        <v>95</v>
      </c>
      <c r="DO22" s="604">
        <f t="shared" si="31"/>
        <v>0</v>
      </c>
      <c r="DP22" s="768">
        <f>ROUND(DN22/'０１表（第1表）'!AR$32,2)</f>
        <v>0.07</v>
      </c>
      <c r="DQ22" s="603">
        <v>6</v>
      </c>
      <c r="DR22" s="604">
        <f t="shared" si="32"/>
        <v>0</v>
      </c>
      <c r="DS22" s="605">
        <f>ROUND(DQ22/'０１表（第1表）'!AS$32,2)</f>
        <v>0</v>
      </c>
      <c r="DT22" s="1150">
        <v>2982</v>
      </c>
      <c r="DU22" s="604">
        <f t="shared" si="33"/>
        <v>0.3</v>
      </c>
      <c r="DV22" s="605">
        <f>ROUND(DT22/'０１表（第1表）'!AT$32,2)</f>
        <v>1.84</v>
      </c>
      <c r="DW22" s="1150">
        <v>14405</v>
      </c>
      <c r="DX22" s="604">
        <f t="shared" si="34"/>
        <v>0.3</v>
      </c>
      <c r="DY22" s="605">
        <f>ROUND(DW22/'０１表（第1表）'!AU$32,2)</f>
        <v>0.68</v>
      </c>
      <c r="DZ22" s="1150">
        <v>6304</v>
      </c>
      <c r="EA22" s="604">
        <f t="shared" si="35"/>
        <v>0.4</v>
      </c>
      <c r="EB22" s="605">
        <f>ROUND(DZ22/'０１表（第1表）'!AV$32,2)</f>
        <v>1</v>
      </c>
      <c r="EC22" s="1189">
        <f t="shared" si="37"/>
        <v>107525</v>
      </c>
      <c r="ED22" s="1190">
        <f t="shared" si="36"/>
        <v>0.2</v>
      </c>
      <c r="EE22" s="1191">
        <f>ROUND(EC22/'０１表（第1表）'!AW$32,2)</f>
        <v>0.4</v>
      </c>
    </row>
    <row r="23" spans="1:135" s="747" customFormat="1" ht="20.25" customHeight="1">
      <c r="A23" s="499" t="s">
        <v>367</v>
      </c>
      <c r="B23" s="91"/>
      <c r="C23" s="91"/>
      <c r="D23" s="1148">
        <v>47808</v>
      </c>
      <c r="E23" s="604">
        <f t="shared" si="0"/>
        <v>1.1</v>
      </c>
      <c r="F23" s="768">
        <f>ROUND(D23/'０１表（第1表）'!F$32,2)</f>
        <v>1.46</v>
      </c>
      <c r="G23" s="1148">
        <v>41528</v>
      </c>
      <c r="H23" s="604">
        <f t="shared" si="38"/>
        <v>1.3</v>
      </c>
      <c r="I23" s="605">
        <f>ROUND(G23/'０１表（第1表）'!G$32,2)</f>
        <v>2.12</v>
      </c>
      <c r="J23" s="1150">
        <v>435</v>
      </c>
      <c r="K23" s="604">
        <f t="shared" si="39"/>
        <v>0</v>
      </c>
      <c r="L23" s="768">
        <f>ROUND(J23/'０１表（第1表）'!H$32,2)</f>
        <v>0.03</v>
      </c>
      <c r="M23" s="1148">
        <v>50881</v>
      </c>
      <c r="N23" s="604">
        <f t="shared" si="40"/>
        <v>2.5</v>
      </c>
      <c r="O23" s="605">
        <f>ROUND(M23/'０１表（第1表）'!I$32,2)</f>
        <v>3.65</v>
      </c>
      <c r="P23" s="1151">
        <v>1308</v>
      </c>
      <c r="Q23" s="604">
        <f t="shared" si="41"/>
        <v>0.3</v>
      </c>
      <c r="R23" s="768">
        <f>ROUND(P23/'０１表（第1表）'!J$32,2)</f>
        <v>0.67</v>
      </c>
      <c r="S23" s="1150">
        <v>6026</v>
      </c>
      <c r="T23" s="604">
        <f t="shared" si="42"/>
        <v>0.6</v>
      </c>
      <c r="U23" s="605">
        <f>ROUND(S23/'０１表（第1表）'!K$32,2)</f>
        <v>1.18</v>
      </c>
      <c r="V23" s="1150">
        <v>11401</v>
      </c>
      <c r="W23" s="794">
        <f t="shared" si="43"/>
        <v>1.1</v>
      </c>
      <c r="X23" s="605">
        <f>ROUND(V23/'０１表（第1表）'!L$32,2)</f>
        <v>3.36</v>
      </c>
      <c r="Y23" s="1150">
        <v>18412</v>
      </c>
      <c r="Z23" s="604">
        <f t="shared" si="44"/>
        <v>1.4</v>
      </c>
      <c r="AA23" s="605">
        <f>ROUND(Y23/'０１表（第1表）'!M$32,2)</f>
        <v>3.49</v>
      </c>
      <c r="AB23" s="1151">
        <v>9730</v>
      </c>
      <c r="AC23" s="604">
        <f t="shared" si="1"/>
        <v>0.9</v>
      </c>
      <c r="AD23" s="768">
        <f>ROUND(AB23/'０１表（第1表）'!N$32,2)</f>
        <v>1.97</v>
      </c>
      <c r="AE23" s="1148">
        <v>9649</v>
      </c>
      <c r="AF23" s="604">
        <f t="shared" si="2"/>
        <v>1.7</v>
      </c>
      <c r="AG23" s="605">
        <f>ROUND(AE23/'０１表（第1表）'!O$32,2)</f>
        <v>3.09</v>
      </c>
      <c r="AH23" s="1150">
        <v>11799</v>
      </c>
      <c r="AI23" s="604">
        <f t="shared" si="3"/>
        <v>1.3</v>
      </c>
      <c r="AJ23" s="768">
        <f>ROUND(AH23/'０１表（第1表）'!P$32,2)</f>
        <v>2.29</v>
      </c>
      <c r="AK23" s="1148">
        <v>1064</v>
      </c>
      <c r="AL23" s="604">
        <f t="shared" si="4"/>
        <v>0.1</v>
      </c>
      <c r="AM23" s="605">
        <f>ROUND(AK23/'０１表（第1表）'!Q$32,2)</f>
        <v>0.14</v>
      </c>
      <c r="AN23" s="1148">
        <v>7003</v>
      </c>
      <c r="AO23" s="604">
        <f t="shared" si="5"/>
        <v>0.2</v>
      </c>
      <c r="AP23" s="605">
        <f>ROUND(AN23/'０１表（第1表）'!R$32,2)</f>
        <v>0.35</v>
      </c>
      <c r="AQ23" s="1148">
        <v>16811</v>
      </c>
      <c r="AR23" s="604">
        <f t="shared" si="6"/>
        <v>0.6</v>
      </c>
      <c r="AS23" s="605">
        <f>ROUND(AQ23/'０１表（第1表）'!S$32,2)</f>
        <v>1.04</v>
      </c>
      <c r="AT23" s="1149">
        <v>158</v>
      </c>
      <c r="AU23" s="604">
        <f t="shared" si="7"/>
        <v>0</v>
      </c>
      <c r="AV23" s="768">
        <f>ROUND(AT23/'０１表（第1表）'!T$32,2)</f>
        <v>0.03</v>
      </c>
      <c r="AW23" s="1148">
        <v>8073</v>
      </c>
      <c r="AX23" s="604">
        <f t="shared" si="8"/>
        <v>1.3</v>
      </c>
      <c r="AY23" s="605">
        <f>ROUND(AW23/'０１表（第1表）'!U$32,2)</f>
        <v>3.25</v>
      </c>
      <c r="AZ23" s="790">
        <v>0</v>
      </c>
      <c r="BA23" s="604">
        <f t="shared" si="9"/>
        <v>0</v>
      </c>
      <c r="BB23" s="768">
        <f>ROUND(AZ23/'０１表（第1表）'!V$32,2)</f>
        <v>0</v>
      </c>
      <c r="BC23" s="1148">
        <v>8003</v>
      </c>
      <c r="BD23" s="604">
        <f t="shared" si="10"/>
        <v>1.3</v>
      </c>
      <c r="BE23" s="605">
        <f>ROUND(BC23/'０１表（第1表）'!W$32,2)</f>
        <v>2.88</v>
      </c>
      <c r="BF23" s="1148">
        <v>9862</v>
      </c>
      <c r="BG23" s="604">
        <f t="shared" si="11"/>
        <v>1</v>
      </c>
      <c r="BH23" s="605">
        <f>ROUND(BF23/'０１表（第1表）'!X$32,2)</f>
        <v>2.02</v>
      </c>
      <c r="BI23" s="1148">
        <v>13195</v>
      </c>
      <c r="BJ23" s="604">
        <f t="shared" si="12"/>
        <v>0.7</v>
      </c>
      <c r="BK23" s="605">
        <f>ROUND(BI23/'０１表（第1表）'!Y$32,2)</f>
        <v>1.69</v>
      </c>
      <c r="BL23" s="1149">
        <v>11299</v>
      </c>
      <c r="BM23" s="604">
        <f t="shared" si="13"/>
        <v>1.1</v>
      </c>
      <c r="BN23" s="768">
        <f>ROUND(BL23/'０１表（第1表）'!Z$32,2)</f>
        <v>2.57</v>
      </c>
      <c r="BO23" s="1148">
        <v>1295</v>
      </c>
      <c r="BP23" s="604">
        <f t="shared" si="14"/>
        <v>0.1</v>
      </c>
      <c r="BQ23" s="605">
        <f>ROUND(BO23/'０１表（第1表）'!AA$32,2)</f>
        <v>0.44</v>
      </c>
      <c r="BR23" s="1149">
        <v>2824</v>
      </c>
      <c r="BS23" s="604">
        <f t="shared" si="15"/>
        <v>0.3</v>
      </c>
      <c r="BT23" s="768">
        <f>ROUND(BR23/'０１表（第1表）'!AB$32,2)</f>
        <v>0.76</v>
      </c>
      <c r="BU23" s="1148">
        <v>5003</v>
      </c>
      <c r="BV23" s="604">
        <f t="shared" si="16"/>
        <v>0.5</v>
      </c>
      <c r="BW23" s="605">
        <f>ROUND(BU23/'０１表（第1表）'!AC$32,2)</f>
        <v>1.82</v>
      </c>
      <c r="BX23" s="1148">
        <v>858</v>
      </c>
      <c r="BY23" s="604">
        <f t="shared" si="17"/>
        <v>0</v>
      </c>
      <c r="BZ23" s="605">
        <f>ROUND(BX23/'０１表（第1表）'!AD$32,2)</f>
        <v>0.11</v>
      </c>
      <c r="CA23" s="1148">
        <v>4881</v>
      </c>
      <c r="CB23" s="604">
        <f t="shared" si="18"/>
        <v>0.7</v>
      </c>
      <c r="CC23" s="605">
        <f>ROUND(CA23/'０１表（第1表）'!AE$32,2)</f>
        <v>1.55</v>
      </c>
      <c r="CD23" s="1149">
        <v>2048</v>
      </c>
      <c r="CE23" s="604">
        <f t="shared" si="19"/>
        <v>0.2</v>
      </c>
      <c r="CF23" s="768">
        <f>ROUND(CD23/'０１表（第1表）'!AF$32,2)</f>
        <v>1.23</v>
      </c>
      <c r="CG23" s="1148">
        <v>1321</v>
      </c>
      <c r="CH23" s="604">
        <f t="shared" si="20"/>
        <v>0.2</v>
      </c>
      <c r="CI23" s="605">
        <f>ROUND(CG23/'０１表（第1表）'!AG$32,2)</f>
        <v>0.31</v>
      </c>
      <c r="CJ23" s="1149">
        <v>8142</v>
      </c>
      <c r="CK23" s="604">
        <f t="shared" si="21"/>
        <v>1.3</v>
      </c>
      <c r="CL23" s="768">
        <f>ROUND(CJ23/'０１表（第1表）'!AH$32,2)</f>
        <v>2.18</v>
      </c>
      <c r="CM23" s="1148">
        <v>1111</v>
      </c>
      <c r="CN23" s="604">
        <f t="shared" si="22"/>
        <v>0.2</v>
      </c>
      <c r="CO23" s="605">
        <f>ROUND(CM23/'０１表（第1表）'!AI$32,2)</f>
        <v>0.4</v>
      </c>
      <c r="CP23" s="1148">
        <v>2346</v>
      </c>
      <c r="CQ23" s="604">
        <f t="shared" si="23"/>
        <v>0.5</v>
      </c>
      <c r="CR23" s="605">
        <f>ROUND(CP23/'０１表（第1表）'!AJ$32,2)</f>
        <v>0.94</v>
      </c>
      <c r="CS23" s="1148">
        <v>3295</v>
      </c>
      <c r="CT23" s="604">
        <f t="shared" si="24"/>
        <v>0.7</v>
      </c>
      <c r="CU23" s="605">
        <f>ROUND(CS23/'０１表（第1表）'!AK$32,2)</f>
        <v>1.79</v>
      </c>
      <c r="CV23" s="1149">
        <v>9412</v>
      </c>
      <c r="CW23" s="604">
        <f t="shared" si="25"/>
        <v>1.4</v>
      </c>
      <c r="CX23" s="768">
        <f>ROUND(CV23/'０１表（第1表）'!AL$32,2)</f>
        <v>2.41</v>
      </c>
      <c r="CY23" s="1148">
        <v>4120</v>
      </c>
      <c r="CZ23" s="604">
        <f t="shared" si="26"/>
        <v>1</v>
      </c>
      <c r="DA23" s="605">
        <f>ROUND(CY23/'０１表（第1表）'!AM$32,2)</f>
        <v>2.09</v>
      </c>
      <c r="DB23" s="1149">
        <v>150</v>
      </c>
      <c r="DC23" s="604">
        <f t="shared" si="27"/>
        <v>0</v>
      </c>
      <c r="DD23" s="768">
        <f>ROUND(DB23/'０１表（第1表）'!AN$32,2)</f>
        <v>0.06</v>
      </c>
      <c r="DE23" s="1148">
        <v>2082</v>
      </c>
      <c r="DF23" s="604">
        <f t="shared" si="28"/>
        <v>0.2</v>
      </c>
      <c r="DG23" s="605">
        <f>ROUND(DE23/'０１表（第1表）'!AO$32,2)</f>
        <v>0.54</v>
      </c>
      <c r="DH23" s="1148">
        <v>0</v>
      </c>
      <c r="DI23" s="604">
        <f t="shared" si="29"/>
        <v>0</v>
      </c>
      <c r="DJ23" s="605">
        <f>ROUND(DH23/'０１表（第1表）'!AP$32,2)</f>
        <v>0</v>
      </c>
      <c r="DK23" s="1148">
        <v>5988</v>
      </c>
      <c r="DL23" s="604">
        <f t="shared" si="30"/>
        <v>1.9</v>
      </c>
      <c r="DM23" s="605">
        <f>ROUND(DK23/'０１表（第1表）'!AQ$32,2)</f>
        <v>4.22</v>
      </c>
      <c r="DN23" s="1149">
        <v>0</v>
      </c>
      <c r="DO23" s="604">
        <f t="shared" si="31"/>
        <v>0</v>
      </c>
      <c r="DP23" s="768">
        <f>ROUND(DN23/'０１表（第1表）'!AR$32,2)</f>
        <v>0</v>
      </c>
      <c r="DQ23" s="1150">
        <v>12909</v>
      </c>
      <c r="DR23" s="604">
        <f t="shared" si="32"/>
        <v>2.5</v>
      </c>
      <c r="DS23" s="605">
        <f>ROUND(DQ23/'０１表（第1表）'!AS$32,2)</f>
        <v>5.45</v>
      </c>
      <c r="DT23" s="1148">
        <v>6385</v>
      </c>
      <c r="DU23" s="604">
        <f t="shared" si="33"/>
        <v>0.7</v>
      </c>
      <c r="DV23" s="605">
        <f>ROUND(DT23/'０１表（第1表）'!AT$32,2)</f>
        <v>3.93</v>
      </c>
      <c r="DW23" s="1150">
        <v>3107</v>
      </c>
      <c r="DX23" s="604">
        <f t="shared" si="34"/>
        <v>0.1</v>
      </c>
      <c r="DY23" s="605">
        <f>ROUND(DW23/'０１表（第1表）'!AU$32,2)</f>
        <v>0.15</v>
      </c>
      <c r="DZ23" s="1150">
        <v>4512</v>
      </c>
      <c r="EA23" s="604">
        <f t="shared" si="35"/>
        <v>0.3</v>
      </c>
      <c r="EB23" s="605">
        <f>ROUND(DZ23/'０１表（第1表）'!AV$32,2)</f>
        <v>0.72</v>
      </c>
      <c r="EC23" s="1189">
        <f t="shared" si="37"/>
        <v>366234</v>
      </c>
      <c r="ED23" s="1190">
        <f t="shared" si="36"/>
        <v>0.6</v>
      </c>
      <c r="EE23" s="1191">
        <f>ROUND(EC23/'０１表（第1表）'!AW$32,2)</f>
        <v>1.35</v>
      </c>
    </row>
    <row r="24" spans="1:135" s="747" customFormat="1" ht="20.25" customHeight="1">
      <c r="A24" s="499" t="s">
        <v>368</v>
      </c>
      <c r="B24" s="91"/>
      <c r="C24" s="91"/>
      <c r="D24" s="777">
        <v>0</v>
      </c>
      <c r="E24" s="604">
        <f t="shared" si="0"/>
        <v>0</v>
      </c>
      <c r="F24" s="768">
        <f>ROUND(D24/'０１表（第1表）'!F$32,2)</f>
        <v>0</v>
      </c>
      <c r="G24" s="603">
        <v>0</v>
      </c>
      <c r="H24" s="604">
        <f t="shared" si="38"/>
        <v>0</v>
      </c>
      <c r="I24" s="605">
        <f>ROUND(G24/'０１表（第1表）'!G$32,2)</f>
        <v>0</v>
      </c>
      <c r="J24" s="1150">
        <v>10074</v>
      </c>
      <c r="K24" s="604">
        <f t="shared" si="39"/>
        <v>0.3</v>
      </c>
      <c r="L24" s="768">
        <f>ROUND(J24/'０１表（第1表）'!H$32,2)</f>
        <v>0.73</v>
      </c>
      <c r="M24" s="1150">
        <v>11191</v>
      </c>
      <c r="N24" s="604">
        <f t="shared" si="40"/>
        <v>0.6</v>
      </c>
      <c r="O24" s="605">
        <f>ROUND(M24/'０１表（第1表）'!I$32,2)</f>
        <v>0.8</v>
      </c>
      <c r="P24" s="1151">
        <v>0</v>
      </c>
      <c r="Q24" s="604">
        <f t="shared" si="41"/>
        <v>0</v>
      </c>
      <c r="R24" s="605">
        <f>ROUND(P24/'０１表（第1表）'!J$32,2)</f>
        <v>0</v>
      </c>
      <c r="S24" s="1150">
        <v>495</v>
      </c>
      <c r="T24" s="604">
        <f t="shared" si="42"/>
        <v>0.1</v>
      </c>
      <c r="U24" s="605">
        <f>ROUND(S24/'０１表（第1表）'!K$32,2)</f>
        <v>0.1</v>
      </c>
      <c r="V24" s="1150">
        <v>0</v>
      </c>
      <c r="W24" s="794">
        <f t="shared" si="43"/>
        <v>0</v>
      </c>
      <c r="X24" s="605">
        <f>ROUND(V24/'０１表（第1表）'!L$32,2)</f>
        <v>0</v>
      </c>
      <c r="Y24" s="1150">
        <v>2245</v>
      </c>
      <c r="Z24" s="604">
        <f t="shared" si="44"/>
        <v>0.2</v>
      </c>
      <c r="AA24" s="605">
        <f>ROUND(Y24/'０１表（第1表）'!M$32,2)</f>
        <v>0.43</v>
      </c>
      <c r="AB24" s="1151">
        <v>5181</v>
      </c>
      <c r="AC24" s="604">
        <f t="shared" si="1"/>
        <v>0.5</v>
      </c>
      <c r="AD24" s="768">
        <f>ROUND(AB24/'０１表（第1表）'!N$32,2)</f>
        <v>1.05</v>
      </c>
      <c r="AE24" s="603">
        <v>0</v>
      </c>
      <c r="AF24" s="604">
        <f t="shared" si="2"/>
        <v>0</v>
      </c>
      <c r="AG24" s="605">
        <f>ROUND(AE24/'０１表（第1表）'!O$32,2)</f>
        <v>0</v>
      </c>
      <c r="AH24" s="1150">
        <v>7611</v>
      </c>
      <c r="AI24" s="604">
        <f t="shared" si="3"/>
        <v>0.8</v>
      </c>
      <c r="AJ24" s="768">
        <f>ROUND(AH24/'０１表（第1表）'!P$32,2)</f>
        <v>1.48</v>
      </c>
      <c r="AK24" s="603">
        <v>0</v>
      </c>
      <c r="AL24" s="604">
        <f t="shared" si="4"/>
        <v>0</v>
      </c>
      <c r="AM24" s="605">
        <f>ROUND(AK24/'０１表（第1表）'!Q$32,2)</f>
        <v>0</v>
      </c>
      <c r="AN24" s="603">
        <v>0</v>
      </c>
      <c r="AO24" s="604">
        <f t="shared" si="5"/>
        <v>0</v>
      </c>
      <c r="AP24" s="605">
        <f>ROUND(AN24/'０１表（第1表）'!R$32,2)</f>
        <v>0</v>
      </c>
      <c r="AQ24" s="1148">
        <v>0</v>
      </c>
      <c r="AR24" s="604">
        <f t="shared" si="6"/>
        <v>0</v>
      </c>
      <c r="AS24" s="605">
        <f>ROUND(AQ24/'０１表（第1表）'!S$32,2)</f>
        <v>0</v>
      </c>
      <c r="AT24" s="1149">
        <v>1264</v>
      </c>
      <c r="AU24" s="604">
        <f t="shared" si="7"/>
        <v>0.1</v>
      </c>
      <c r="AV24" s="768">
        <f>ROUND(AT24/'０１表（第1表）'!T$32,2)</f>
        <v>0.23</v>
      </c>
      <c r="AW24" s="1148">
        <v>1089</v>
      </c>
      <c r="AX24" s="604">
        <f t="shared" si="8"/>
        <v>0.2</v>
      </c>
      <c r="AY24" s="605">
        <f>ROUND(AW24/'０１表（第1表）'!U$32,2)</f>
        <v>0.44</v>
      </c>
      <c r="AZ24" s="1149">
        <v>583</v>
      </c>
      <c r="BA24" s="604">
        <f t="shared" si="9"/>
        <v>0</v>
      </c>
      <c r="BB24" s="768">
        <f>ROUND(AZ24/'０１表（第1表）'!V$32,2)</f>
        <v>0.1</v>
      </c>
      <c r="BC24" s="603">
        <v>0</v>
      </c>
      <c r="BD24" s="604">
        <f t="shared" si="10"/>
        <v>0</v>
      </c>
      <c r="BE24" s="605">
        <f>ROUND(BC24/'０１表（第1表）'!W$32,2)</f>
        <v>0</v>
      </c>
      <c r="BF24" s="1148">
        <v>1500</v>
      </c>
      <c r="BG24" s="604">
        <f t="shared" si="11"/>
        <v>0.2</v>
      </c>
      <c r="BH24" s="605">
        <f>ROUND(BF24/'０１表（第1表）'!X$32,2)</f>
        <v>0.31</v>
      </c>
      <c r="BI24" s="1148">
        <v>5303</v>
      </c>
      <c r="BJ24" s="604">
        <f t="shared" si="12"/>
        <v>0.3</v>
      </c>
      <c r="BK24" s="605">
        <f>ROUND(BI24/'０１表（第1表）'!Y$32,2)</f>
        <v>0.68</v>
      </c>
      <c r="BL24" s="1149">
        <v>0</v>
      </c>
      <c r="BM24" s="604">
        <f t="shared" si="13"/>
        <v>0</v>
      </c>
      <c r="BN24" s="605">
        <f>ROUND(BL24/'０１表（第1表）'!Z$32,2)</f>
        <v>0</v>
      </c>
      <c r="BO24" s="1148">
        <v>0</v>
      </c>
      <c r="BP24" s="604">
        <f t="shared" si="14"/>
        <v>0</v>
      </c>
      <c r="BQ24" s="605">
        <f>ROUND(BO24/'０１表（第1表）'!AA$32,2)</f>
        <v>0</v>
      </c>
      <c r="BR24" s="1149">
        <v>1430</v>
      </c>
      <c r="BS24" s="604">
        <f t="shared" si="15"/>
        <v>0.1</v>
      </c>
      <c r="BT24" s="768">
        <f>ROUND(BR24/'０１表（第1表）'!AB$32,2)</f>
        <v>0.38</v>
      </c>
      <c r="BU24" s="1148">
        <v>0</v>
      </c>
      <c r="BV24" s="604">
        <f t="shared" si="16"/>
        <v>0</v>
      </c>
      <c r="BW24" s="605">
        <f>ROUND(BU24/'０１表（第1表）'!AC$32,2)</f>
        <v>0</v>
      </c>
      <c r="BX24" s="1148">
        <v>0</v>
      </c>
      <c r="BY24" s="604">
        <f t="shared" si="17"/>
        <v>0</v>
      </c>
      <c r="BZ24" s="768">
        <f>ROUND(BX24/'０１表（第1表）'!AD$32,2)</f>
        <v>0</v>
      </c>
      <c r="CA24" s="1148">
        <v>0</v>
      </c>
      <c r="CB24" s="604">
        <f t="shared" si="18"/>
        <v>0</v>
      </c>
      <c r="CC24" s="605">
        <f>ROUND(CA24/'０１表（第1表）'!AE$32,2)</f>
        <v>0</v>
      </c>
      <c r="CD24" s="1149">
        <v>0</v>
      </c>
      <c r="CE24" s="604">
        <f t="shared" si="19"/>
        <v>0</v>
      </c>
      <c r="CF24" s="768">
        <f>ROUND(CD24/'０１表（第1表）'!AF$32,2)</f>
        <v>0</v>
      </c>
      <c r="CG24" s="1148">
        <v>15781</v>
      </c>
      <c r="CH24" s="604">
        <f t="shared" si="20"/>
        <v>1.8</v>
      </c>
      <c r="CI24" s="605">
        <f>ROUND(CG24/'０１表（第1表）'!AG$32,2)</f>
        <v>3.75</v>
      </c>
      <c r="CJ24" s="1149">
        <v>0</v>
      </c>
      <c r="CK24" s="604">
        <f>ROUND(+CJ24/+CJ$30*100,1)</f>
        <v>0</v>
      </c>
      <c r="CL24" s="768">
        <f>ROUND(CJ24/'０１表（第1表）'!AH$32,2)</f>
        <v>0</v>
      </c>
      <c r="CM24" s="1148">
        <v>0</v>
      </c>
      <c r="CN24" s="604">
        <f t="shared" si="22"/>
        <v>0</v>
      </c>
      <c r="CO24" s="605">
        <f>ROUND(CM24/'０１表（第1表）'!AI$32,2)</f>
        <v>0</v>
      </c>
      <c r="CP24" s="1148">
        <v>0</v>
      </c>
      <c r="CQ24" s="604">
        <f t="shared" si="23"/>
        <v>0</v>
      </c>
      <c r="CR24" s="605">
        <f>ROUND(CP24/'０１表（第1表）'!AJ$32,2)</f>
        <v>0</v>
      </c>
      <c r="CS24" s="1148">
        <v>0</v>
      </c>
      <c r="CT24" s="604">
        <f>ROUND(+CS24/+CS$30*100,1)</f>
        <v>0</v>
      </c>
      <c r="CU24" s="605">
        <f>ROUND(CS24/'０１表（第1表）'!AK$32,2)</f>
        <v>0</v>
      </c>
      <c r="CV24" s="790">
        <v>0</v>
      </c>
      <c r="CW24" s="604">
        <f t="shared" si="25"/>
        <v>0</v>
      </c>
      <c r="CX24" s="768">
        <f>ROUND(CV24/'０１表（第1表）'!AL$32,2)</f>
        <v>0</v>
      </c>
      <c r="CY24" s="603">
        <v>0</v>
      </c>
      <c r="CZ24" s="604">
        <f t="shared" si="26"/>
        <v>0</v>
      </c>
      <c r="DA24" s="605">
        <f>ROUND(CY24/'０１表（第1表）'!AM$32,2)</f>
        <v>0</v>
      </c>
      <c r="DB24" s="790">
        <v>0</v>
      </c>
      <c r="DC24" s="604">
        <f t="shared" si="27"/>
        <v>0</v>
      </c>
      <c r="DD24" s="768">
        <f>ROUND(DB24/'０１表（第1表）'!AN$32,2)</f>
        <v>0</v>
      </c>
      <c r="DE24" s="1148">
        <v>71800</v>
      </c>
      <c r="DF24" s="604">
        <f t="shared" si="28"/>
        <v>8.6</v>
      </c>
      <c r="DG24" s="605">
        <f>ROUND(DE24/'０１表（第1表）'!AO$32,2)</f>
        <v>18.49</v>
      </c>
      <c r="DH24" s="603">
        <v>0</v>
      </c>
      <c r="DI24" s="604">
        <f t="shared" si="29"/>
        <v>0</v>
      </c>
      <c r="DJ24" s="605">
        <f>ROUND(DH24/'０１表（第1表）'!AP$32,2)</f>
        <v>0</v>
      </c>
      <c r="DK24" s="603">
        <v>0</v>
      </c>
      <c r="DL24" s="604">
        <f t="shared" si="30"/>
        <v>0</v>
      </c>
      <c r="DM24" s="605">
        <f>ROUND(DK24/'０１表（第1表）'!AQ$32,2)</f>
        <v>0</v>
      </c>
      <c r="DN24" s="790">
        <v>0</v>
      </c>
      <c r="DO24" s="604">
        <f t="shared" si="31"/>
        <v>0</v>
      </c>
      <c r="DP24" s="768">
        <f>ROUND(DN24/'０１表（第1表）'!AR$32,2)</f>
        <v>0</v>
      </c>
      <c r="DQ24" s="1150">
        <v>95</v>
      </c>
      <c r="DR24" s="604">
        <f t="shared" si="32"/>
        <v>0</v>
      </c>
      <c r="DS24" s="605">
        <f>ROUND(DQ24/'０１表（第1表）'!AS$32,2)</f>
        <v>0.04</v>
      </c>
      <c r="DT24" s="603">
        <v>0</v>
      </c>
      <c r="DU24" s="604">
        <f t="shared" si="33"/>
        <v>0</v>
      </c>
      <c r="DV24" s="605">
        <f>ROUND(DT24/'０１表（第1表）'!AT$32,2)</f>
        <v>0</v>
      </c>
      <c r="DW24" s="1150">
        <v>28552</v>
      </c>
      <c r="DX24" s="604">
        <f t="shared" si="34"/>
        <v>0.6</v>
      </c>
      <c r="DY24" s="605">
        <f>ROUND(DW24/'０１表（第1表）'!AU$32,2)</f>
        <v>1.35</v>
      </c>
      <c r="DZ24" s="1150">
        <v>2484</v>
      </c>
      <c r="EA24" s="604">
        <f t="shared" si="35"/>
        <v>0.2</v>
      </c>
      <c r="EB24" s="605">
        <f>ROUND(DZ24/'０１表（第1表）'!AV$32,2)</f>
        <v>0.39</v>
      </c>
      <c r="EC24" s="1189">
        <f t="shared" si="37"/>
        <v>166678</v>
      </c>
      <c r="ED24" s="1190">
        <f t="shared" si="36"/>
        <v>0.3</v>
      </c>
      <c r="EE24" s="1191">
        <f>ROUND(EC24/'０１表（第1表）'!AW$32,2)</f>
        <v>0.61</v>
      </c>
    </row>
    <row r="25" spans="1:135" s="747" customFormat="1" ht="20.25" customHeight="1">
      <c r="A25" s="500" t="s">
        <v>369</v>
      </c>
      <c r="B25" s="92"/>
      <c r="C25" s="92"/>
      <c r="D25" s="1148">
        <v>502733</v>
      </c>
      <c r="E25" s="604">
        <f t="shared" si="0"/>
        <v>11.4</v>
      </c>
      <c r="F25" s="768">
        <f>ROUND(D25/'０１表（第1表）'!F$32,2)</f>
        <v>15.33</v>
      </c>
      <c r="G25" s="1148">
        <v>272535</v>
      </c>
      <c r="H25" s="604">
        <f t="shared" si="38"/>
        <v>8.3</v>
      </c>
      <c r="I25" s="605">
        <f>ROUND(G25/'０１表（第1表）'!G$32,2)</f>
        <v>13.93</v>
      </c>
      <c r="J25" s="1149">
        <v>220956</v>
      </c>
      <c r="K25" s="604">
        <f t="shared" si="39"/>
        <v>7.2</v>
      </c>
      <c r="L25" s="768">
        <f>ROUND(J25/'０１表（第1表）'!H$32,2)</f>
        <v>16</v>
      </c>
      <c r="M25" s="1148">
        <v>293659</v>
      </c>
      <c r="N25" s="604">
        <f t="shared" si="40"/>
        <v>14.5</v>
      </c>
      <c r="O25" s="605">
        <f>ROUND(M25/'０１表（第1表）'!I$32,2)</f>
        <v>21.08</v>
      </c>
      <c r="P25" s="1149">
        <v>21438</v>
      </c>
      <c r="Q25" s="604">
        <f t="shared" si="41"/>
        <v>4.5</v>
      </c>
      <c r="R25" s="768">
        <f>ROUND(P25/'０１表（第1表）'!J$32,2)</f>
        <v>10.91</v>
      </c>
      <c r="S25" s="1148">
        <v>106434</v>
      </c>
      <c r="T25" s="604">
        <f t="shared" si="42"/>
        <v>10.9</v>
      </c>
      <c r="U25" s="605">
        <f>ROUND(S25/'０１表（第1表）'!K$32,2)</f>
        <v>20.9</v>
      </c>
      <c r="V25" s="1150">
        <v>95517</v>
      </c>
      <c r="W25" s="604">
        <f t="shared" si="43"/>
        <v>9.6</v>
      </c>
      <c r="X25" s="605">
        <f>ROUND(V25/'０１表（第1表）'!L$32,2)</f>
        <v>28.18</v>
      </c>
      <c r="Y25" s="1148">
        <v>105768</v>
      </c>
      <c r="Z25" s="604">
        <f t="shared" si="44"/>
        <v>7.8</v>
      </c>
      <c r="AA25" s="605">
        <f>ROUND(Y25/'０１表（第1表）'!M$32,2)</f>
        <v>20.06</v>
      </c>
      <c r="AB25" s="1149">
        <v>78346</v>
      </c>
      <c r="AC25" s="604">
        <f t="shared" si="1"/>
        <v>7.4</v>
      </c>
      <c r="AD25" s="768">
        <f>ROUND(AB25/'０１表（第1表）'!N$32,2)</f>
        <v>15.86</v>
      </c>
      <c r="AE25" s="1148">
        <v>94126</v>
      </c>
      <c r="AF25" s="604">
        <f t="shared" si="2"/>
        <v>16.3</v>
      </c>
      <c r="AG25" s="605">
        <f>ROUND(AE25/'０１表（第1表）'!O$32,2)</f>
        <v>30.13</v>
      </c>
      <c r="AH25" s="1149">
        <v>132537</v>
      </c>
      <c r="AI25" s="604">
        <f t="shared" si="3"/>
        <v>14.4</v>
      </c>
      <c r="AJ25" s="768">
        <f>ROUND(AH25/'０１表（第1表）'!P$32,2)</f>
        <v>25.71</v>
      </c>
      <c r="AK25" s="1148">
        <v>39955</v>
      </c>
      <c r="AL25" s="604">
        <f t="shared" si="4"/>
        <v>2.4</v>
      </c>
      <c r="AM25" s="605">
        <f>ROUND(AK25/'０１表（第1表）'!Q$32,2)</f>
        <v>5.13</v>
      </c>
      <c r="AN25" s="1148">
        <v>222802</v>
      </c>
      <c r="AO25" s="604">
        <f t="shared" si="5"/>
        <v>4.9</v>
      </c>
      <c r="AP25" s="605">
        <f>ROUND(AN25/'０１表（第1表）'!R$32,2)</f>
        <v>11.11</v>
      </c>
      <c r="AQ25" s="1148">
        <v>261763</v>
      </c>
      <c r="AR25" s="604">
        <f t="shared" si="6"/>
        <v>9.7</v>
      </c>
      <c r="AS25" s="605">
        <f>ROUND(AQ25/'０１表（第1表）'!S$32,2)</f>
        <v>16.2</v>
      </c>
      <c r="AT25" s="1149">
        <v>109164</v>
      </c>
      <c r="AU25" s="604">
        <f t="shared" si="7"/>
        <v>7.4</v>
      </c>
      <c r="AV25" s="768">
        <f>ROUND(AT25/'０１表（第1表）'!T$32,2)</f>
        <v>19.58</v>
      </c>
      <c r="AW25" s="1148">
        <v>140047</v>
      </c>
      <c r="AX25" s="604">
        <f t="shared" si="8"/>
        <v>23.4</v>
      </c>
      <c r="AY25" s="605">
        <f>ROUND(AW25/'０１表（第1表）'!U$32,2)</f>
        <v>56.41</v>
      </c>
      <c r="AZ25" s="1149">
        <v>195322</v>
      </c>
      <c r="BA25" s="604">
        <f t="shared" si="9"/>
        <v>15.6</v>
      </c>
      <c r="BB25" s="768">
        <f>ROUND(AZ25/'０１表（第1表）'!V$32,2)</f>
        <v>32.05</v>
      </c>
      <c r="BC25" s="1148">
        <v>34413</v>
      </c>
      <c r="BD25" s="604">
        <f t="shared" si="10"/>
        <v>5.7</v>
      </c>
      <c r="BE25" s="605">
        <f>ROUND(BC25/'０１表（第1表）'!W$32,2)</f>
        <v>12.39</v>
      </c>
      <c r="BF25" s="1148">
        <v>77918</v>
      </c>
      <c r="BG25" s="604">
        <f t="shared" si="11"/>
        <v>8</v>
      </c>
      <c r="BH25" s="605">
        <f>ROUND(BF25/'０１表（第1表）'!X$32,2)</f>
        <v>15.94</v>
      </c>
      <c r="BI25" s="1148">
        <v>127260</v>
      </c>
      <c r="BJ25" s="604">
        <f t="shared" si="12"/>
        <v>6.9</v>
      </c>
      <c r="BK25" s="605">
        <f>ROUND(BI25/'０１表（第1表）'!Y$32,2)</f>
        <v>16.25</v>
      </c>
      <c r="BL25" s="1149">
        <v>77589</v>
      </c>
      <c r="BM25" s="604">
        <f t="shared" si="13"/>
        <v>7.4</v>
      </c>
      <c r="BN25" s="768">
        <f>ROUND(BL25/'０１表（第1表）'!Z$32,2)</f>
        <v>17.65</v>
      </c>
      <c r="BO25" s="1148">
        <v>96355</v>
      </c>
      <c r="BP25" s="604">
        <f t="shared" si="14"/>
        <v>11.2</v>
      </c>
      <c r="BQ25" s="605">
        <f>ROUND(BO25/'０１表（第1表）'!AA$32,2)</f>
        <v>33.11</v>
      </c>
      <c r="BR25" s="1149">
        <v>106146</v>
      </c>
      <c r="BS25" s="604">
        <f t="shared" si="15"/>
        <v>11.1</v>
      </c>
      <c r="BT25" s="768">
        <f>ROUND(BR25/'０１表（第1表）'!AB$32,2)</f>
        <v>28.54</v>
      </c>
      <c r="BU25" s="1148">
        <v>42190</v>
      </c>
      <c r="BV25" s="604">
        <f t="shared" si="16"/>
        <v>4.3</v>
      </c>
      <c r="BW25" s="605">
        <f>ROUND(BU25/'０１表（第1表）'!AC$32,2)</f>
        <v>15.32</v>
      </c>
      <c r="BX25" s="1148">
        <v>233486</v>
      </c>
      <c r="BY25" s="604">
        <f t="shared" si="17"/>
        <v>10</v>
      </c>
      <c r="BZ25" s="605">
        <f>ROUND(BX25/'０１表（第1表）'!AD$32,2)</f>
        <v>29.21</v>
      </c>
      <c r="CA25" s="1148">
        <v>32926</v>
      </c>
      <c r="CB25" s="604">
        <f t="shared" si="18"/>
        <v>4.7</v>
      </c>
      <c r="CC25" s="605">
        <f>ROUND(CA25/'０１表（第1表）'!AE$32,2)</f>
        <v>10.47</v>
      </c>
      <c r="CD25" s="1149">
        <v>54956</v>
      </c>
      <c r="CE25" s="604">
        <f t="shared" si="19"/>
        <v>5.7</v>
      </c>
      <c r="CF25" s="768">
        <f>ROUND(CD25/'０１表（第1表）'!AF$32,2)</f>
        <v>33.06</v>
      </c>
      <c r="CG25" s="1148">
        <v>59872</v>
      </c>
      <c r="CH25" s="604">
        <f t="shared" si="20"/>
        <v>7</v>
      </c>
      <c r="CI25" s="605">
        <f>ROUND(CG25/'０１表（第1表）'!AG$32,2)</f>
        <v>14.24</v>
      </c>
      <c r="CJ25" s="1149">
        <v>64483</v>
      </c>
      <c r="CK25" s="604">
        <f t="shared" si="21"/>
        <v>10.2</v>
      </c>
      <c r="CL25" s="768">
        <f>ROUND(CJ25/'０１表（第1表）'!AH$32,2)</f>
        <v>17.29</v>
      </c>
      <c r="CM25" s="1148">
        <v>34025</v>
      </c>
      <c r="CN25" s="604">
        <f t="shared" si="22"/>
        <v>4.7</v>
      </c>
      <c r="CO25" s="605">
        <f>ROUND(CM25/'０１表（第1表）'!AI$32,2)</f>
        <v>12.37</v>
      </c>
      <c r="CP25" s="1148">
        <v>64673</v>
      </c>
      <c r="CQ25" s="604">
        <f t="shared" si="23"/>
        <v>13.5</v>
      </c>
      <c r="CR25" s="605">
        <f>ROUND(CP25/'０１表（第1表）'!AJ$32,2)</f>
        <v>25.88</v>
      </c>
      <c r="CS25" s="1148">
        <v>24610</v>
      </c>
      <c r="CT25" s="604">
        <f t="shared" si="24"/>
        <v>4.9</v>
      </c>
      <c r="CU25" s="605">
        <f>ROUND(CS25/'０１表（第1表）'!AK$32,2)</f>
        <v>13.35</v>
      </c>
      <c r="CV25" s="1149">
        <v>61753</v>
      </c>
      <c r="CW25" s="604">
        <f t="shared" si="25"/>
        <v>9.4</v>
      </c>
      <c r="CX25" s="768">
        <f>ROUND(CV25/'０１表（第1表）'!AL$32,2)</f>
        <v>15.78</v>
      </c>
      <c r="CY25" s="1148">
        <v>26319</v>
      </c>
      <c r="CZ25" s="604">
        <f t="shared" si="26"/>
        <v>6.5</v>
      </c>
      <c r="DA25" s="605">
        <f>ROUND(CY25/'０１表（第1表）'!AM$32,2)</f>
        <v>13.34</v>
      </c>
      <c r="DB25" s="1149">
        <v>37580</v>
      </c>
      <c r="DC25" s="604">
        <f t="shared" si="27"/>
        <v>7.1</v>
      </c>
      <c r="DD25" s="768">
        <f>ROUND(DB25/'０１表（第1表）'!AN$32,2)</f>
        <v>15.59</v>
      </c>
      <c r="DE25" s="1148">
        <v>111540</v>
      </c>
      <c r="DF25" s="604">
        <f t="shared" si="28"/>
        <v>13.3</v>
      </c>
      <c r="DG25" s="605">
        <f>ROUND(DE25/'０１表（第1表）'!AO$32,2)</f>
        <v>28.72</v>
      </c>
      <c r="DH25" s="1148">
        <v>8782</v>
      </c>
      <c r="DI25" s="604">
        <f t="shared" si="29"/>
        <v>3.9</v>
      </c>
      <c r="DJ25" s="605">
        <f>ROUND(DH25/'０１表（第1表）'!AP$32,2)</f>
        <v>9.69</v>
      </c>
      <c r="DK25" s="1148">
        <v>39913</v>
      </c>
      <c r="DL25" s="604">
        <f t="shared" si="30"/>
        <v>13</v>
      </c>
      <c r="DM25" s="605">
        <f>ROUND(DK25/'０１表（第1表）'!AQ$32,2)</f>
        <v>28.13</v>
      </c>
      <c r="DN25" s="1149">
        <v>77913</v>
      </c>
      <c r="DO25" s="604">
        <f t="shared" si="31"/>
        <v>18</v>
      </c>
      <c r="DP25" s="768">
        <f>ROUND(DN25/'０１表（第1表）'!AR$32,2)</f>
        <v>55.67</v>
      </c>
      <c r="DQ25" s="1150">
        <v>32106</v>
      </c>
      <c r="DR25" s="604">
        <f t="shared" si="32"/>
        <v>6.2</v>
      </c>
      <c r="DS25" s="605">
        <f>ROUND(DQ25/'０１表（第1表）'!AS$32,2)</f>
        <v>13.57</v>
      </c>
      <c r="DT25" s="1148">
        <v>24643</v>
      </c>
      <c r="DU25" s="604">
        <f t="shared" si="33"/>
        <v>2.8</v>
      </c>
      <c r="DV25" s="605">
        <f>ROUND(DT25/'０１表（第1表）'!AT$32,2)</f>
        <v>15.18</v>
      </c>
      <c r="DW25" s="1150">
        <v>246041</v>
      </c>
      <c r="DX25" s="604">
        <f t="shared" si="34"/>
        <v>5.3</v>
      </c>
      <c r="DY25" s="605">
        <f>ROUND(DW25/'０１表（第1表）'!AU$32,2)</f>
        <v>11.63</v>
      </c>
      <c r="DZ25" s="1150">
        <v>211523</v>
      </c>
      <c r="EA25" s="604">
        <f t="shared" si="35"/>
        <v>14.4</v>
      </c>
      <c r="EB25" s="605">
        <f>ROUND(DZ25/'０１表（第1表）'!AV$32,2)</f>
        <v>33.59</v>
      </c>
      <c r="EC25" s="1189">
        <f t="shared" si="37"/>
        <v>4902117</v>
      </c>
      <c r="ED25" s="1190">
        <f t="shared" si="36"/>
        <v>8.6</v>
      </c>
      <c r="EE25" s="1191">
        <f>ROUND(EC25/'０１表（第1表）'!AW$32,2)</f>
        <v>18.05</v>
      </c>
    </row>
    <row r="26" spans="1:135" s="747" customFormat="1" ht="20.25" customHeight="1">
      <c r="A26" s="500" t="s">
        <v>740</v>
      </c>
      <c r="B26" s="92"/>
      <c r="C26" s="92"/>
      <c r="D26" s="1207">
        <v>7533</v>
      </c>
      <c r="E26" s="604">
        <f t="shared" si="0"/>
        <v>0.2</v>
      </c>
      <c r="F26" s="768">
        <f>ROUND(D26/'０１表（第1表）'!F$32,2)</f>
        <v>0.23</v>
      </c>
      <c r="G26" s="1207">
        <v>30629</v>
      </c>
      <c r="H26" s="604">
        <f t="shared" si="38"/>
        <v>0.9</v>
      </c>
      <c r="I26" s="605">
        <f>ROUND(G26/'０１表（第1表）'!G$32,2)</f>
        <v>1.57</v>
      </c>
      <c r="J26" s="1211">
        <v>0</v>
      </c>
      <c r="K26" s="604">
        <f t="shared" si="39"/>
        <v>0</v>
      </c>
      <c r="L26" s="768">
        <f>ROUND(J26/'０１表（第1表）'!H$32,2)</f>
        <v>0</v>
      </c>
      <c r="M26" s="1207">
        <v>429</v>
      </c>
      <c r="N26" s="604">
        <f t="shared" si="40"/>
        <v>0</v>
      </c>
      <c r="O26" s="605">
        <f>ROUND(M26/'０１表（第1表）'!I$32,2)</f>
        <v>0.03</v>
      </c>
      <c r="P26" s="1211">
        <v>218</v>
      </c>
      <c r="Q26" s="604">
        <f t="shared" si="41"/>
        <v>0</v>
      </c>
      <c r="R26" s="768">
        <f>ROUND(P26/'０１表（第1表）'!J$32,2)</f>
        <v>0.11</v>
      </c>
      <c r="S26" s="1207">
        <v>0</v>
      </c>
      <c r="T26" s="604">
        <f t="shared" si="42"/>
        <v>0</v>
      </c>
      <c r="U26" s="605">
        <f>ROUND(S26/'０１表（第1表）'!K$32,2)</f>
        <v>0</v>
      </c>
      <c r="V26" s="1207">
        <v>0</v>
      </c>
      <c r="W26" s="604">
        <f t="shared" si="43"/>
        <v>0</v>
      </c>
      <c r="X26" s="605">
        <f>ROUND(V26/'０１表（第1表）'!L$32,2)</f>
        <v>0</v>
      </c>
      <c r="Y26" s="1207">
        <v>2960</v>
      </c>
      <c r="Z26" s="604">
        <f t="shared" si="44"/>
        <v>0.2</v>
      </c>
      <c r="AA26" s="605">
        <f>ROUND(Y26/'０１表（第1表）'!M$32,2)</f>
        <v>0.56</v>
      </c>
      <c r="AB26" s="1211">
        <v>7175</v>
      </c>
      <c r="AC26" s="604">
        <f t="shared" si="1"/>
        <v>0.7</v>
      </c>
      <c r="AD26" s="768">
        <f>ROUND(AB26/'０１表（第1表）'!N$32,2)</f>
        <v>1.45</v>
      </c>
      <c r="AE26" s="1207">
        <v>7046</v>
      </c>
      <c r="AF26" s="604">
        <f t="shared" si="2"/>
        <v>1.2</v>
      </c>
      <c r="AG26" s="605">
        <f>ROUND(AE26/'０１表（第1表）'!O$32,2)</f>
        <v>2.26</v>
      </c>
      <c r="AH26" s="1211">
        <v>11205</v>
      </c>
      <c r="AI26" s="604">
        <f t="shared" si="3"/>
        <v>1.2</v>
      </c>
      <c r="AJ26" s="768">
        <f>ROUND(AH26/'０１表（第1表）'!P$32,2)</f>
        <v>2.17</v>
      </c>
      <c r="AK26" s="1207">
        <v>4248</v>
      </c>
      <c r="AL26" s="604">
        <f t="shared" si="4"/>
        <v>0.3</v>
      </c>
      <c r="AM26" s="605">
        <f>ROUND(AK26/'０１表（第1表）'!Q$32,2)</f>
        <v>0.55</v>
      </c>
      <c r="AN26" s="1207">
        <v>11161</v>
      </c>
      <c r="AO26" s="604">
        <f t="shared" si="5"/>
        <v>0.2</v>
      </c>
      <c r="AP26" s="605">
        <f>ROUND(AN26/'０１表（第1表）'!R$32,2)</f>
        <v>0.56</v>
      </c>
      <c r="AQ26" s="1207">
        <v>43042</v>
      </c>
      <c r="AR26" s="604">
        <f t="shared" si="6"/>
        <v>1.6</v>
      </c>
      <c r="AS26" s="605">
        <f>ROUND(AQ26/'０１表（第1表）'!S$32,2)</f>
        <v>2.66</v>
      </c>
      <c r="AT26" s="1211">
        <v>0</v>
      </c>
      <c r="AU26" s="604">
        <f t="shared" si="7"/>
        <v>0</v>
      </c>
      <c r="AV26" s="768">
        <f>ROUND(AT26/'０１表（第1表）'!T$32,2)</f>
        <v>0</v>
      </c>
      <c r="AW26" s="1207">
        <v>0</v>
      </c>
      <c r="AX26" s="604">
        <f t="shared" si="8"/>
        <v>0</v>
      </c>
      <c r="AY26" s="605">
        <f>ROUND(AW26/'０１表（第1表）'!U$32,2)</f>
        <v>0</v>
      </c>
      <c r="AZ26" s="1211">
        <v>0</v>
      </c>
      <c r="BA26" s="604">
        <f t="shared" si="9"/>
        <v>0</v>
      </c>
      <c r="BB26" s="768">
        <f>ROUND(AZ26/'０１表（第1表）'!V$32,2)</f>
        <v>0</v>
      </c>
      <c r="BC26" s="1207">
        <v>257</v>
      </c>
      <c r="BD26" s="604">
        <f t="shared" si="10"/>
        <v>0</v>
      </c>
      <c r="BE26" s="605">
        <f>ROUND(BC26/'０１表（第1表）'!W$32,2)</f>
        <v>0.09</v>
      </c>
      <c r="BF26" s="1207">
        <v>6173</v>
      </c>
      <c r="BG26" s="604">
        <f t="shared" si="11"/>
        <v>0.6</v>
      </c>
      <c r="BH26" s="605">
        <f>ROUND(BF26/'０１表（第1表）'!X$32,2)</f>
        <v>1.26</v>
      </c>
      <c r="BI26" s="1207">
        <v>0</v>
      </c>
      <c r="BJ26" s="604">
        <f t="shared" si="12"/>
        <v>0</v>
      </c>
      <c r="BK26" s="605">
        <f>ROUND(BI26/'０１表（第1表）'!Y$32,2)</f>
        <v>0</v>
      </c>
      <c r="BL26" s="1211">
        <v>0</v>
      </c>
      <c r="BM26" s="604">
        <f t="shared" si="13"/>
        <v>0</v>
      </c>
      <c r="BN26" s="768">
        <f>ROUND(BL26/'０１表（第1表）'!Z$32,2)</f>
        <v>0</v>
      </c>
      <c r="BO26" s="1207">
        <v>471</v>
      </c>
      <c r="BP26" s="604">
        <f t="shared" si="14"/>
        <v>0.1</v>
      </c>
      <c r="BQ26" s="605">
        <f>ROUND(BO26/'０１表（第1表）'!AA$32,2)</f>
        <v>0.16</v>
      </c>
      <c r="BR26" s="1211">
        <v>203</v>
      </c>
      <c r="BS26" s="604">
        <f t="shared" si="15"/>
        <v>0</v>
      </c>
      <c r="BT26" s="768">
        <f>ROUND(BR26/'０１表（第1表）'!AB$32,2)</f>
        <v>0.05</v>
      </c>
      <c r="BU26" s="1207">
        <v>283</v>
      </c>
      <c r="BV26" s="604">
        <f t="shared" si="16"/>
        <v>0</v>
      </c>
      <c r="BW26" s="605">
        <f>ROUND(BU26/'０１表（第1表）'!AC$32,2)</f>
        <v>0.1</v>
      </c>
      <c r="BX26" s="1207">
        <v>520</v>
      </c>
      <c r="BY26" s="604">
        <f t="shared" si="17"/>
        <v>0</v>
      </c>
      <c r="BZ26" s="605">
        <f>ROUND(BX26/'０１表（第1表）'!AD$32,2)</f>
        <v>0.07</v>
      </c>
      <c r="CA26" s="1207">
        <v>235</v>
      </c>
      <c r="CB26" s="604">
        <f t="shared" si="18"/>
        <v>0</v>
      </c>
      <c r="CC26" s="605">
        <f>ROUND(CA26/'０１表（第1表）'!AE$32,2)</f>
        <v>0.07</v>
      </c>
      <c r="CD26" s="1211">
        <v>0</v>
      </c>
      <c r="CE26" s="604">
        <f t="shared" si="19"/>
        <v>0</v>
      </c>
      <c r="CF26" s="768">
        <f>ROUND(CD26/'０１表（第1表）'!AF$32,2)</f>
        <v>0</v>
      </c>
      <c r="CG26" s="1207">
        <v>0</v>
      </c>
      <c r="CH26" s="604">
        <f t="shared" si="20"/>
        <v>0</v>
      </c>
      <c r="CI26" s="605">
        <f>ROUND(CG26/'０１表（第1表）'!AG$32,2)</f>
        <v>0</v>
      </c>
      <c r="CJ26" s="1211">
        <v>447</v>
      </c>
      <c r="CK26" s="604">
        <f t="shared" si="21"/>
        <v>0.1</v>
      </c>
      <c r="CL26" s="768">
        <f>ROUND(CJ26/'０１表（第1表）'!AH$32,2)</f>
        <v>0.12</v>
      </c>
      <c r="CM26" s="1207">
        <v>0</v>
      </c>
      <c r="CN26" s="604">
        <f t="shared" si="22"/>
        <v>0</v>
      </c>
      <c r="CO26" s="605">
        <f>ROUND(CM26/'０１表（第1表）'!AI$32,2)</f>
        <v>0</v>
      </c>
      <c r="CP26" s="1207">
        <v>0</v>
      </c>
      <c r="CQ26" s="604">
        <f t="shared" si="23"/>
        <v>0</v>
      </c>
      <c r="CR26" s="605">
        <f>ROUND(CP26/'０１表（第1表）'!AJ$32,2)</f>
        <v>0</v>
      </c>
      <c r="CS26" s="1207">
        <v>0</v>
      </c>
      <c r="CT26" s="604">
        <f t="shared" si="24"/>
        <v>0</v>
      </c>
      <c r="CU26" s="605">
        <f>ROUND(CS26/'０１表（第1表）'!AK$32,2)</f>
        <v>0</v>
      </c>
      <c r="CV26" s="1211">
        <v>834</v>
      </c>
      <c r="CW26" s="604">
        <f t="shared" si="25"/>
        <v>0.1</v>
      </c>
      <c r="CX26" s="768">
        <f>ROUND(CV26/'０１表（第1表）'!AL$32,2)</f>
        <v>0.21</v>
      </c>
      <c r="CY26" s="1207">
        <v>227</v>
      </c>
      <c r="CZ26" s="604">
        <f t="shared" si="26"/>
        <v>0.1</v>
      </c>
      <c r="DA26" s="605">
        <f>ROUND(CY26/'０１表（第1表）'!AM$32,2)</f>
        <v>0.12</v>
      </c>
      <c r="DB26" s="1211">
        <v>0</v>
      </c>
      <c r="DC26" s="604">
        <f t="shared" si="27"/>
        <v>0</v>
      </c>
      <c r="DD26" s="768">
        <f>ROUND(DB26/'０１表（第1表）'!AN$32,2)</f>
        <v>0</v>
      </c>
      <c r="DE26" s="1207">
        <v>0</v>
      </c>
      <c r="DF26" s="604">
        <f t="shared" si="28"/>
        <v>0</v>
      </c>
      <c r="DG26" s="605">
        <f>ROUND(DE26/'０１表（第1表）'!AO$32,2)</f>
        <v>0</v>
      </c>
      <c r="DH26" s="1207">
        <v>0</v>
      </c>
      <c r="DI26" s="604">
        <f t="shared" si="29"/>
        <v>0</v>
      </c>
      <c r="DJ26" s="605">
        <f>ROUND(DH26/'０１表（第1表）'!AP$32,2)</f>
        <v>0</v>
      </c>
      <c r="DK26" s="1207">
        <v>148</v>
      </c>
      <c r="DL26" s="604">
        <f t="shared" si="30"/>
        <v>0</v>
      </c>
      <c r="DM26" s="605">
        <f>ROUND(DK26/'０１表（第1表）'!AQ$32,2)</f>
        <v>0.1</v>
      </c>
      <c r="DN26" s="1211">
        <v>6481</v>
      </c>
      <c r="DO26" s="604">
        <f t="shared" si="31"/>
        <v>1.5</v>
      </c>
      <c r="DP26" s="768">
        <f>ROUND(DN26/'０１表（第1表）'!AR$32,2)</f>
        <v>4.63</v>
      </c>
      <c r="DQ26" s="1130">
        <v>136</v>
      </c>
      <c r="DR26" s="604">
        <f t="shared" si="32"/>
        <v>0</v>
      </c>
      <c r="DS26" s="605">
        <f>ROUND(DQ26/'０１表（第1表）'!AS$32,2)</f>
        <v>0.06</v>
      </c>
      <c r="DT26" s="1207">
        <v>316100</v>
      </c>
      <c r="DU26" s="604">
        <f t="shared" si="33"/>
        <v>35.3</v>
      </c>
      <c r="DV26" s="605">
        <f>ROUND(DT26/'０１表（第1表）'!AT$32,2)</f>
        <v>194.77</v>
      </c>
      <c r="DW26" s="1212">
        <v>1916</v>
      </c>
      <c r="DX26" s="604">
        <f t="shared" si="34"/>
        <v>0</v>
      </c>
      <c r="DY26" s="605">
        <f>ROUND(DW26/'０１表（第1表）'!AU$32,2)</f>
        <v>0.09</v>
      </c>
      <c r="DZ26" s="1212">
        <v>343</v>
      </c>
      <c r="EA26" s="604">
        <f t="shared" si="35"/>
        <v>0</v>
      </c>
      <c r="EB26" s="605">
        <f>ROUND(DZ26/'０１表（第1表）'!AV$32,2)</f>
        <v>0.05</v>
      </c>
      <c r="EC26" s="1189">
        <f t="shared" si="37"/>
        <v>460420</v>
      </c>
      <c r="ED26" s="1190">
        <f>ROUND(+EC26/+EC$30*100,1)</f>
        <v>0.8</v>
      </c>
      <c r="EE26" s="1191">
        <f>ROUND(EC26/'０１表（第1表）'!AW$32,2)</f>
        <v>1.69</v>
      </c>
    </row>
    <row r="27" spans="1:135" s="747" customFormat="1" ht="20.25" customHeight="1">
      <c r="A27" s="500" t="s">
        <v>741</v>
      </c>
      <c r="B27" s="92"/>
      <c r="C27" s="92"/>
      <c r="D27" s="1207">
        <v>162863</v>
      </c>
      <c r="E27" s="1208">
        <f t="shared" si="0"/>
        <v>3.7</v>
      </c>
      <c r="F27" s="1209">
        <f>ROUND(D27/'０１表（第1表）'!F$32,2)</f>
        <v>4.97</v>
      </c>
      <c r="G27" s="1498">
        <v>0</v>
      </c>
      <c r="H27" s="1208">
        <f t="shared" si="38"/>
        <v>0</v>
      </c>
      <c r="I27" s="1210">
        <f>ROUND(G27/'０１表（第1表）'!G$32,2)</f>
        <v>0</v>
      </c>
      <c r="J27" s="1211">
        <v>1618143</v>
      </c>
      <c r="K27" s="1208">
        <f t="shared" si="39"/>
        <v>52.6</v>
      </c>
      <c r="L27" s="1209">
        <f>ROUND(J27/'０１表（第1表）'!H$32,2)</f>
        <v>117.16</v>
      </c>
      <c r="M27" s="1207">
        <v>112995</v>
      </c>
      <c r="N27" s="1208">
        <f t="shared" si="40"/>
        <v>5.6</v>
      </c>
      <c r="O27" s="1210">
        <f>ROUND(M27/'０１表（第1表）'!I$32,2)</f>
        <v>8.11</v>
      </c>
      <c r="P27" s="1211">
        <v>70638</v>
      </c>
      <c r="Q27" s="1208">
        <f t="shared" si="41"/>
        <v>15</v>
      </c>
      <c r="R27" s="1209">
        <f>ROUND(P27/'０１表（第1表）'!J$32,2)</f>
        <v>35.96</v>
      </c>
      <c r="S27" s="1207">
        <v>241748</v>
      </c>
      <c r="T27" s="1208">
        <f t="shared" si="42"/>
        <v>24.8</v>
      </c>
      <c r="U27" s="1210">
        <f>ROUND(S27/'０１表（第1表）'!K$32,2)</f>
        <v>47.46</v>
      </c>
      <c r="V27" s="1207">
        <v>195407</v>
      </c>
      <c r="W27" s="1208">
        <f t="shared" si="43"/>
        <v>19.7</v>
      </c>
      <c r="X27" s="1210">
        <f>ROUND(V27/'０１表（第1表）'!L$32,2)</f>
        <v>57.64</v>
      </c>
      <c r="Y27" s="1207">
        <v>465434</v>
      </c>
      <c r="Z27" s="1208">
        <f t="shared" si="44"/>
        <v>34.5</v>
      </c>
      <c r="AA27" s="1210">
        <f>ROUND(Y27/'０１表（第1表）'!M$32,2)</f>
        <v>88.26</v>
      </c>
      <c r="AB27" s="1499">
        <v>0</v>
      </c>
      <c r="AC27" s="1208">
        <f t="shared" si="1"/>
        <v>0</v>
      </c>
      <c r="AD27" s="1209">
        <f>ROUND(AB27/'０１表（第1表）'!N$32,2)</f>
        <v>0</v>
      </c>
      <c r="AE27" s="1498">
        <v>0</v>
      </c>
      <c r="AF27" s="1208">
        <f t="shared" si="2"/>
        <v>0</v>
      </c>
      <c r="AG27" s="1210">
        <f>ROUND(AE27/'０１表（第1表）'!O$32,2)</f>
        <v>0</v>
      </c>
      <c r="AH27" s="1499">
        <v>0</v>
      </c>
      <c r="AI27" s="1208">
        <f t="shared" si="3"/>
        <v>0</v>
      </c>
      <c r="AJ27" s="1209">
        <f>ROUND(AH27/'０１表（第1表）'!P$32,2)</f>
        <v>0</v>
      </c>
      <c r="AK27" s="1207">
        <v>704199</v>
      </c>
      <c r="AL27" s="1208">
        <f t="shared" si="4"/>
        <v>42</v>
      </c>
      <c r="AM27" s="1210">
        <f>ROUND(AK27/'０１表（第1表）'!Q$32,2)</f>
        <v>90.46</v>
      </c>
      <c r="AN27" s="1207">
        <v>2061040</v>
      </c>
      <c r="AO27" s="1208">
        <f t="shared" si="5"/>
        <v>44.9</v>
      </c>
      <c r="AP27" s="1210">
        <f>ROUND(AN27/'０１表（第1表）'!R$32,2)</f>
        <v>102.76</v>
      </c>
      <c r="AQ27" s="1207">
        <v>524377</v>
      </c>
      <c r="AR27" s="1208">
        <f t="shared" si="6"/>
        <v>19.5</v>
      </c>
      <c r="AS27" s="1210">
        <f>ROUND(AQ27/'０１表（第1表）'!S$32,2)</f>
        <v>32.44</v>
      </c>
      <c r="AT27" s="1211">
        <v>773832</v>
      </c>
      <c r="AU27" s="1208">
        <f t="shared" si="7"/>
        <v>52.1</v>
      </c>
      <c r="AV27" s="1209">
        <f>ROUND(AT27/'０１表（第1表）'!T$32,2)</f>
        <v>138.76</v>
      </c>
      <c r="AW27" s="1207">
        <v>83064</v>
      </c>
      <c r="AX27" s="1208">
        <f t="shared" si="8"/>
        <v>13.9</v>
      </c>
      <c r="AY27" s="1210">
        <f>ROUND(AW27/'０１表（第1表）'!U$32,2)</f>
        <v>33.46</v>
      </c>
      <c r="AZ27" s="1211">
        <v>505823</v>
      </c>
      <c r="BA27" s="1208">
        <f t="shared" si="9"/>
        <v>40.4</v>
      </c>
      <c r="BB27" s="1209">
        <f>ROUND(AZ27/'０１表（第1表）'!V$32,2)</f>
        <v>83</v>
      </c>
      <c r="BC27" s="1207">
        <v>97577</v>
      </c>
      <c r="BD27" s="1208">
        <f t="shared" si="10"/>
        <v>16.2</v>
      </c>
      <c r="BE27" s="1210">
        <f>ROUND(BC27/'０１表（第1表）'!W$32,2)</f>
        <v>35.14</v>
      </c>
      <c r="BF27" s="1207">
        <v>271254</v>
      </c>
      <c r="BG27" s="1208">
        <f t="shared" si="11"/>
        <v>27.9</v>
      </c>
      <c r="BH27" s="1210">
        <f>ROUND(BF27/'０１表（第1表）'!X$32,2)</f>
        <v>55.51</v>
      </c>
      <c r="BI27" s="1207">
        <v>425435</v>
      </c>
      <c r="BJ27" s="1208">
        <f t="shared" si="12"/>
        <v>23.2</v>
      </c>
      <c r="BK27" s="1210">
        <f>ROUND(BI27/'０１表（第1表）'!Y$32,2)</f>
        <v>54.33</v>
      </c>
      <c r="BL27" s="1211">
        <v>349472</v>
      </c>
      <c r="BM27" s="1208">
        <f t="shared" si="13"/>
        <v>33.4</v>
      </c>
      <c r="BN27" s="1209">
        <f>ROUND(BL27/'０１表（第1表）'!Z$32,2)</f>
        <v>79.48</v>
      </c>
      <c r="BO27" s="1207">
        <v>303728</v>
      </c>
      <c r="BP27" s="1208">
        <f t="shared" si="14"/>
        <v>35.2</v>
      </c>
      <c r="BQ27" s="1210">
        <f>ROUND(BO27/'０１表（第1表）'!AA$32,2)</f>
        <v>104.37</v>
      </c>
      <c r="BR27" s="1211">
        <v>265621</v>
      </c>
      <c r="BS27" s="1208">
        <f t="shared" si="15"/>
        <v>27.8</v>
      </c>
      <c r="BT27" s="1209">
        <f>ROUND(BR27/'０１表（第1表）'!AB$32,2)</f>
        <v>71.42</v>
      </c>
      <c r="BU27" s="1207">
        <v>388722</v>
      </c>
      <c r="BV27" s="1208">
        <f t="shared" si="16"/>
        <v>39.4</v>
      </c>
      <c r="BW27" s="1210">
        <f>ROUND(BU27/'０１表（第1表）'!AC$32,2)</f>
        <v>141.15</v>
      </c>
      <c r="BX27" s="1207">
        <v>1291174</v>
      </c>
      <c r="BY27" s="1208">
        <f t="shared" si="17"/>
        <v>55.5</v>
      </c>
      <c r="BZ27" s="1210">
        <f>ROUND(BX27/'０１表（第1表）'!AD$32,2)</f>
        <v>161.53</v>
      </c>
      <c r="CA27" s="1207">
        <v>146663</v>
      </c>
      <c r="CB27" s="1208">
        <f t="shared" si="18"/>
        <v>21.1</v>
      </c>
      <c r="CC27" s="1210">
        <f>ROUND(CA27/'０１表（第1表）'!AE$32,2)</f>
        <v>46.62</v>
      </c>
      <c r="CD27" s="1211">
        <v>189409</v>
      </c>
      <c r="CE27" s="1208">
        <f t="shared" si="19"/>
        <v>19.6</v>
      </c>
      <c r="CF27" s="1209">
        <f>ROUND(CD27/'０１表（第1表）'!AF$32,2)</f>
        <v>113.95</v>
      </c>
      <c r="CG27" s="1207">
        <v>380815</v>
      </c>
      <c r="CH27" s="1208">
        <f t="shared" si="20"/>
        <v>44.4</v>
      </c>
      <c r="CI27" s="1210">
        <f>ROUND(CG27/'０１表（第1表）'!AG$32,2)</f>
        <v>90.58</v>
      </c>
      <c r="CJ27" s="1211">
        <v>9480</v>
      </c>
      <c r="CK27" s="1208">
        <f t="shared" si="21"/>
        <v>1.5</v>
      </c>
      <c r="CL27" s="1209">
        <f>ROUND(CJ27/'０１表（第1表）'!AH$32,2)</f>
        <v>2.54</v>
      </c>
      <c r="CM27" s="1207">
        <v>52090</v>
      </c>
      <c r="CN27" s="1208">
        <f t="shared" si="22"/>
        <v>7.2</v>
      </c>
      <c r="CO27" s="1210">
        <f>ROUND(CM27/'０１表（第1表）'!AI$32,2)</f>
        <v>18.93</v>
      </c>
      <c r="CP27" s="1207">
        <v>172741</v>
      </c>
      <c r="CQ27" s="1208">
        <f t="shared" si="23"/>
        <v>36</v>
      </c>
      <c r="CR27" s="1210">
        <f>ROUND(CP27/'０１表（第1表）'!AJ$32,2)</f>
        <v>69.14</v>
      </c>
      <c r="CS27" s="1498">
        <v>0</v>
      </c>
      <c r="CT27" s="1208">
        <f t="shared" si="24"/>
        <v>0</v>
      </c>
      <c r="CU27" s="1210">
        <f>ROUND(CS27/'０１表（第1表）'!AK$32,2)</f>
        <v>0</v>
      </c>
      <c r="CV27" s="1211">
        <v>176610</v>
      </c>
      <c r="CW27" s="1208">
        <f t="shared" si="25"/>
        <v>27</v>
      </c>
      <c r="CX27" s="1209">
        <f>ROUND(CV27/'０１表（第1表）'!AL$32,2)</f>
        <v>45.14</v>
      </c>
      <c r="CY27" s="1498">
        <v>0</v>
      </c>
      <c r="CZ27" s="1208">
        <f t="shared" si="26"/>
        <v>0</v>
      </c>
      <c r="DA27" s="1210">
        <f>ROUND(CY27/'０１表（第1表）'!AM$32,2)</f>
        <v>0</v>
      </c>
      <c r="DB27" s="1211">
        <v>280153</v>
      </c>
      <c r="DC27" s="1208">
        <f t="shared" si="27"/>
        <v>52.9</v>
      </c>
      <c r="DD27" s="1209">
        <f>ROUND(DB27/'０１表（第1表）'!AN$32,2)</f>
        <v>116.21</v>
      </c>
      <c r="DE27" s="1207">
        <v>330940</v>
      </c>
      <c r="DF27" s="1208">
        <f t="shared" si="28"/>
        <v>39.5</v>
      </c>
      <c r="DG27" s="1210">
        <f>ROUND(DE27/'０１表（第1表）'!AO$32,2)</f>
        <v>85.22</v>
      </c>
      <c r="DH27" s="1207">
        <v>105889</v>
      </c>
      <c r="DI27" s="1208">
        <f t="shared" si="29"/>
        <v>47.3</v>
      </c>
      <c r="DJ27" s="1210">
        <f>ROUND(DH27/'０１表（第1表）'!AP$32,2)</f>
        <v>116.85</v>
      </c>
      <c r="DK27" s="1207">
        <v>59489</v>
      </c>
      <c r="DL27" s="1208">
        <f t="shared" si="30"/>
        <v>19.3</v>
      </c>
      <c r="DM27" s="1210">
        <f>ROUND(DK27/'０１表（第1表）'!AQ$32,2)</f>
        <v>41.92</v>
      </c>
      <c r="DN27" s="1500">
        <v>42160</v>
      </c>
      <c r="DO27" s="1208">
        <f t="shared" si="31"/>
        <v>9.7</v>
      </c>
      <c r="DP27" s="1209">
        <f>ROUND(DN27/'０１表（第1表）'!AR$32,2)</f>
        <v>30.12</v>
      </c>
      <c r="DQ27" s="1212">
        <v>215915</v>
      </c>
      <c r="DR27" s="1208">
        <f t="shared" si="32"/>
        <v>41.4</v>
      </c>
      <c r="DS27" s="1210">
        <f>ROUND(DQ27/'０１表（第1表）'!AS$32,2)</f>
        <v>91.23</v>
      </c>
      <c r="DT27" s="1212">
        <v>103478</v>
      </c>
      <c r="DU27" s="1208">
        <f t="shared" si="33"/>
        <v>11.5</v>
      </c>
      <c r="DV27" s="1210">
        <f>ROUND(DT27/'０１表（第1表）'!AT$32,2)</f>
        <v>63.76</v>
      </c>
      <c r="DW27" s="1212">
        <v>2458393</v>
      </c>
      <c r="DX27" s="1208">
        <f t="shared" si="34"/>
        <v>52.7</v>
      </c>
      <c r="DY27" s="1210">
        <f>ROUND(DW27/'０１表（第1表）'!AU$32,2)</f>
        <v>116.18</v>
      </c>
      <c r="DZ27" s="1212">
        <v>410190</v>
      </c>
      <c r="EA27" s="1208">
        <f t="shared" si="35"/>
        <v>27.9</v>
      </c>
      <c r="EB27" s="1210">
        <f>ROUND(DZ27/'０１表（第1表）'!AV$32,2)</f>
        <v>65.14</v>
      </c>
      <c r="EC27" s="1501">
        <f t="shared" si="37"/>
        <v>16046961</v>
      </c>
      <c r="ED27" s="1502">
        <f t="shared" si="36"/>
        <v>28.2</v>
      </c>
      <c r="EE27" s="1503">
        <f>ROUND(EC27/'０１表（第1表）'!AW$32,2)</f>
        <v>59.07</v>
      </c>
    </row>
    <row r="28" spans="1:135" s="747" customFormat="1" ht="20.25" customHeight="1">
      <c r="A28" s="1557"/>
      <c r="B28" s="1551"/>
      <c r="C28" s="782" t="s">
        <v>370</v>
      </c>
      <c r="D28" s="1504">
        <v>97718</v>
      </c>
      <c r="E28" s="599">
        <f t="shared" si="0"/>
        <v>2.2</v>
      </c>
      <c r="F28" s="767">
        <f>ROUND(D28/'０１表（第1表）'!F$32,2)</f>
        <v>2.98</v>
      </c>
      <c r="G28" s="598">
        <v>0</v>
      </c>
      <c r="H28" s="599">
        <f t="shared" si="38"/>
        <v>0</v>
      </c>
      <c r="I28" s="600">
        <f>ROUND(G28/'０１表（第1表）'!G$32,2)</f>
        <v>0</v>
      </c>
      <c r="J28" s="1505">
        <v>970886</v>
      </c>
      <c r="K28" s="599">
        <f t="shared" si="39"/>
        <v>31.6</v>
      </c>
      <c r="L28" s="767">
        <f>ROUND(J28/'０１表（第1表）'!H$32,2)</f>
        <v>70.29</v>
      </c>
      <c r="M28" s="1504">
        <v>78856</v>
      </c>
      <c r="N28" s="599">
        <f t="shared" si="40"/>
        <v>3.9</v>
      </c>
      <c r="O28" s="600">
        <f>ROUND(M28/'０１表（第1表）'!I$32,2)</f>
        <v>5.66</v>
      </c>
      <c r="P28" s="1506">
        <v>42383</v>
      </c>
      <c r="Q28" s="599">
        <f t="shared" si="41"/>
        <v>9</v>
      </c>
      <c r="R28" s="767">
        <f>ROUND(P28/'０１表（第1表）'!J$32,2)</f>
        <v>21.57</v>
      </c>
      <c r="S28" s="1504">
        <v>145049</v>
      </c>
      <c r="T28" s="599">
        <f t="shared" si="42"/>
        <v>14.9</v>
      </c>
      <c r="U28" s="600">
        <f>ROUND(S28/'０１表（第1表）'!K$32,2)</f>
        <v>28.48</v>
      </c>
      <c r="V28" s="1504">
        <v>117244</v>
      </c>
      <c r="W28" s="599">
        <f t="shared" si="43"/>
        <v>11.8</v>
      </c>
      <c r="X28" s="600">
        <f>ROUND(V28/'０１表（第1表）'!L$32,2)</f>
        <v>34.58</v>
      </c>
      <c r="Y28" s="1504">
        <v>279260</v>
      </c>
      <c r="Z28" s="599">
        <f t="shared" si="44"/>
        <v>20.7</v>
      </c>
      <c r="AA28" s="600">
        <f>ROUND(Y28/'０１表（第1表）'!M$32,2)</f>
        <v>52.95</v>
      </c>
      <c r="AB28" s="598">
        <v>0</v>
      </c>
      <c r="AC28" s="599">
        <f t="shared" si="1"/>
        <v>0</v>
      </c>
      <c r="AD28" s="767">
        <f>ROUND(AB28/'０１表（第1表）'!N$32,2)</f>
        <v>0</v>
      </c>
      <c r="AE28" s="598">
        <v>0</v>
      </c>
      <c r="AF28" s="599">
        <f t="shared" si="2"/>
        <v>0</v>
      </c>
      <c r="AG28" s="600">
        <f>ROUND(AE28/'０１表（第1表）'!O$32,2)</f>
        <v>0</v>
      </c>
      <c r="AH28" s="598">
        <v>0</v>
      </c>
      <c r="AI28" s="599">
        <f t="shared" si="3"/>
        <v>0</v>
      </c>
      <c r="AJ28" s="767">
        <f>ROUND(AH28/'０１表（第1表）'!P$32,2)</f>
        <v>0</v>
      </c>
      <c r="AK28" s="1504">
        <v>442519</v>
      </c>
      <c r="AL28" s="599">
        <f t="shared" si="4"/>
        <v>26.4</v>
      </c>
      <c r="AM28" s="600">
        <f>ROUND(AK28/'０１表（第1表）'!Q$32,2)</f>
        <v>56.85</v>
      </c>
      <c r="AN28" s="1504">
        <v>1236624</v>
      </c>
      <c r="AO28" s="599">
        <f t="shared" si="5"/>
        <v>26.9</v>
      </c>
      <c r="AP28" s="600">
        <f>ROUND(AN28/'０１表（第1表）'!R$32,2)</f>
        <v>61.66</v>
      </c>
      <c r="AQ28" s="1504">
        <v>314626</v>
      </c>
      <c r="AR28" s="599">
        <f t="shared" si="6"/>
        <v>11.7</v>
      </c>
      <c r="AS28" s="600">
        <f>ROUND(AQ28/'０１表（第1表）'!S$32,2)</f>
        <v>19.47</v>
      </c>
      <c r="AT28" s="1506">
        <v>464298</v>
      </c>
      <c r="AU28" s="599">
        <f t="shared" si="7"/>
        <v>31.3</v>
      </c>
      <c r="AV28" s="767">
        <f>ROUND(AT28/'０１表（第1表）'!T$32,2)</f>
        <v>83.26</v>
      </c>
      <c r="AW28" s="1504">
        <v>49838</v>
      </c>
      <c r="AX28" s="599">
        <f t="shared" si="8"/>
        <v>8.3</v>
      </c>
      <c r="AY28" s="600">
        <f>ROUND(AW28/'０１表（第1表）'!U$32,2)</f>
        <v>20.08</v>
      </c>
      <c r="AZ28" s="1506">
        <v>303494</v>
      </c>
      <c r="BA28" s="599">
        <f t="shared" si="9"/>
        <v>24.3</v>
      </c>
      <c r="BB28" s="767">
        <f>ROUND(AZ28/'０１表（第1表）'!V$32,2)</f>
        <v>49.8</v>
      </c>
      <c r="BC28" s="1504">
        <v>58546</v>
      </c>
      <c r="BD28" s="599">
        <f t="shared" si="10"/>
        <v>9.7</v>
      </c>
      <c r="BE28" s="600">
        <f>ROUND(BC28/'０１表（第1表）'!W$32,2)</f>
        <v>21.08</v>
      </c>
      <c r="BF28" s="1504">
        <v>162752</v>
      </c>
      <c r="BG28" s="599">
        <f t="shared" si="11"/>
        <v>16.7</v>
      </c>
      <c r="BH28" s="600">
        <f>ROUND(BF28/'０１表（第1表）'!X$32,2)</f>
        <v>33.31</v>
      </c>
      <c r="BI28" s="1504">
        <v>255261</v>
      </c>
      <c r="BJ28" s="599">
        <f t="shared" si="12"/>
        <v>13.9</v>
      </c>
      <c r="BK28" s="600">
        <f>ROUND(BI28/'０１表（第1表）'!Y$32,2)</f>
        <v>32.6</v>
      </c>
      <c r="BL28" s="1506">
        <v>209683</v>
      </c>
      <c r="BM28" s="599">
        <f t="shared" si="13"/>
        <v>20</v>
      </c>
      <c r="BN28" s="767">
        <f>ROUND(BL28/'０１表（第1表）'!Z$32,2)</f>
        <v>47.69</v>
      </c>
      <c r="BO28" s="1504">
        <v>182237</v>
      </c>
      <c r="BP28" s="599">
        <f t="shared" si="14"/>
        <v>21.1</v>
      </c>
      <c r="BQ28" s="600">
        <f>ROUND(BO28/'０１表（第1表）'!AA$32,2)</f>
        <v>62.62</v>
      </c>
      <c r="BR28" s="1506">
        <v>159372</v>
      </c>
      <c r="BS28" s="599">
        <f t="shared" si="15"/>
        <v>16.7</v>
      </c>
      <c r="BT28" s="767">
        <f>ROUND(BR28/'０１表（第1表）'!AB$32,2)</f>
        <v>42.85</v>
      </c>
      <c r="BU28" s="1504">
        <v>233233</v>
      </c>
      <c r="BV28" s="599">
        <f t="shared" si="16"/>
        <v>23.6</v>
      </c>
      <c r="BW28" s="600">
        <f>ROUND(BU28/'０１表（第1表）'!AC$32,2)</f>
        <v>84.69</v>
      </c>
      <c r="BX28" s="1504">
        <v>774704</v>
      </c>
      <c r="BY28" s="599">
        <f t="shared" si="17"/>
        <v>33.3</v>
      </c>
      <c r="BZ28" s="600">
        <f>ROUND(BX28/'０１表（第1表）'!AD$32,2)</f>
        <v>96.92</v>
      </c>
      <c r="CA28" s="1504">
        <v>87998</v>
      </c>
      <c r="CB28" s="599">
        <f t="shared" si="18"/>
        <v>12.7</v>
      </c>
      <c r="CC28" s="600">
        <f>ROUND(CA28/'０１表（第1表）'!AE$32,2)</f>
        <v>27.97</v>
      </c>
      <c r="CD28" s="1506">
        <v>113645</v>
      </c>
      <c r="CE28" s="599">
        <f t="shared" si="19"/>
        <v>11.8</v>
      </c>
      <c r="CF28" s="767">
        <f>ROUND(CD28/'０１表（第1表）'!AF$32,2)</f>
        <v>68.37</v>
      </c>
      <c r="CG28" s="1504">
        <v>228489</v>
      </c>
      <c r="CH28" s="599">
        <f t="shared" si="20"/>
        <v>26.7</v>
      </c>
      <c r="CI28" s="600">
        <f>ROUND(CG28/'０１表（第1表）'!AG$32,2)</f>
        <v>54.35</v>
      </c>
      <c r="CJ28" s="1506">
        <v>5688</v>
      </c>
      <c r="CK28" s="599">
        <f t="shared" si="21"/>
        <v>0.9</v>
      </c>
      <c r="CL28" s="767">
        <f>ROUND(CJ28/'０１表（第1表）'!AH$32,2)</f>
        <v>1.53</v>
      </c>
      <c r="CM28" s="1504">
        <v>31254</v>
      </c>
      <c r="CN28" s="599">
        <f t="shared" si="22"/>
        <v>4.3</v>
      </c>
      <c r="CO28" s="600">
        <f>ROUND(CM28/'０１表（第1表）'!AI$32,2)</f>
        <v>11.36</v>
      </c>
      <c r="CP28" s="1504">
        <v>103645</v>
      </c>
      <c r="CQ28" s="599">
        <f t="shared" si="23"/>
        <v>21.6</v>
      </c>
      <c r="CR28" s="600">
        <f>ROUND(CP28/'０１表（第1表）'!AJ$32,2)</f>
        <v>41.48</v>
      </c>
      <c r="CS28" s="598">
        <v>0</v>
      </c>
      <c r="CT28" s="599">
        <f t="shared" si="24"/>
        <v>0</v>
      </c>
      <c r="CU28" s="600">
        <f>ROUND(CS28/'０１表（第1表）'!AK$32,2)</f>
        <v>0</v>
      </c>
      <c r="CV28" s="1506">
        <v>105966</v>
      </c>
      <c r="CW28" s="599">
        <f t="shared" si="25"/>
        <v>16.2</v>
      </c>
      <c r="CX28" s="767">
        <f>ROUND(CV28/'０１表（第1表）'!AL$32,2)</f>
        <v>27.08</v>
      </c>
      <c r="CY28" s="598">
        <v>0</v>
      </c>
      <c r="CZ28" s="599">
        <f t="shared" si="26"/>
        <v>0</v>
      </c>
      <c r="DA28" s="600">
        <f>ROUND(CY28/'０１表（第1表）'!AM$32,2)</f>
        <v>0</v>
      </c>
      <c r="DB28" s="1506">
        <v>168092</v>
      </c>
      <c r="DC28" s="599">
        <f t="shared" si="27"/>
        <v>31.8</v>
      </c>
      <c r="DD28" s="767">
        <f>ROUND(DB28/'０１表（第1表）'!AN$32,2)</f>
        <v>69.73</v>
      </c>
      <c r="DE28" s="1504">
        <v>198564</v>
      </c>
      <c r="DF28" s="599">
        <f t="shared" si="28"/>
        <v>23.7</v>
      </c>
      <c r="DG28" s="600">
        <f>ROUND(DE28/'０１表（第1表）'!AO$32,2)</f>
        <v>51.13</v>
      </c>
      <c r="DH28" s="1504">
        <v>63533</v>
      </c>
      <c r="DI28" s="599">
        <f t="shared" si="29"/>
        <v>28.4</v>
      </c>
      <c r="DJ28" s="600">
        <f>ROUND(DH28/'０１表（第1表）'!AP$32,2)</f>
        <v>70.11</v>
      </c>
      <c r="DK28" s="1504">
        <v>35693</v>
      </c>
      <c r="DL28" s="599">
        <f t="shared" si="30"/>
        <v>11.6</v>
      </c>
      <c r="DM28" s="600">
        <f>ROUND(DK28/'０１表（第1表）'!AQ$32,2)</f>
        <v>25.15</v>
      </c>
      <c r="DN28" s="1506">
        <v>25296</v>
      </c>
      <c r="DO28" s="599">
        <f t="shared" si="31"/>
        <v>5.8</v>
      </c>
      <c r="DP28" s="767">
        <f>ROUND(DN28/'０１表（第1表）'!AR$32,2)</f>
        <v>18.07</v>
      </c>
      <c r="DQ28" s="1507">
        <v>129549</v>
      </c>
      <c r="DR28" s="599">
        <f t="shared" si="32"/>
        <v>24.8</v>
      </c>
      <c r="DS28" s="600">
        <f>ROUND(DQ28/'０１表（第1表）'!AS$32,2)</f>
        <v>54.74</v>
      </c>
      <c r="DT28" s="1507">
        <v>62087</v>
      </c>
      <c r="DU28" s="599">
        <f t="shared" si="33"/>
        <v>6.9</v>
      </c>
      <c r="DV28" s="600">
        <f>ROUND(DT28/'０１表（第1表）'!AT$32,2)</f>
        <v>38.26</v>
      </c>
      <c r="DW28" s="1504">
        <v>1475036</v>
      </c>
      <c r="DX28" s="599">
        <f t="shared" si="34"/>
        <v>31.6</v>
      </c>
      <c r="DY28" s="600">
        <f>ROUND(DW28/'０１表（第1表）'!AU$32,2)</f>
        <v>69.71</v>
      </c>
      <c r="DZ28" s="1507">
        <v>246114</v>
      </c>
      <c r="EA28" s="599">
        <f t="shared" si="35"/>
        <v>16.8</v>
      </c>
      <c r="EB28" s="600">
        <f>ROUND(DZ28/'０１表（第1表）'!AV$32,2)</f>
        <v>39.09</v>
      </c>
      <c r="EC28" s="1186">
        <f>D28+G28+J28+M28+P28+S28+V28+Y28+AB28+AE28+AH28+AK28+AN28+AQ28+AT28+AW28+AZ28+BC28+BF28+BI28+BL28+BO28+BR28+BU28+BX28+CA28+CD28+CG28+CJ28+CM28+CP28+CS28+CV28+CY28+DB28+DE28+DH28+DK28+DN28+DQ28+DT28+DW28+DZ28</f>
        <v>9659232</v>
      </c>
      <c r="ED28" s="1187">
        <f t="shared" si="36"/>
        <v>17</v>
      </c>
      <c r="EE28" s="1188">
        <f>ROUND(EC28/'０１表（第1表）'!AW$32,2)</f>
        <v>35.56</v>
      </c>
    </row>
    <row r="29" spans="1:135" s="747" customFormat="1" ht="20.25" customHeight="1">
      <c r="A29" s="499" t="s">
        <v>742</v>
      </c>
      <c r="B29" s="91"/>
      <c r="C29" s="91"/>
      <c r="D29" s="1150">
        <v>597022</v>
      </c>
      <c r="E29" s="604">
        <f t="shared" si="0"/>
        <v>13.6</v>
      </c>
      <c r="F29" s="768">
        <f>ROUND(D29/'０１表（第1表）'!F$32,2)</f>
        <v>18.2</v>
      </c>
      <c r="G29" s="1130">
        <v>258932</v>
      </c>
      <c r="H29" s="604">
        <f t="shared" si="38"/>
        <v>7.9</v>
      </c>
      <c r="I29" s="605">
        <f>ROUND(G29/'０１表（第1表）'!G$32,2)</f>
        <v>13.24</v>
      </c>
      <c r="J29" s="1150">
        <v>91528</v>
      </c>
      <c r="K29" s="604">
        <f t="shared" si="39"/>
        <v>3</v>
      </c>
      <c r="L29" s="768">
        <f>ROUND(J29/'０１表（第1表）'!H$32,2)</f>
        <v>6.63</v>
      </c>
      <c r="M29" s="1150">
        <v>54227</v>
      </c>
      <c r="N29" s="604">
        <f t="shared" si="40"/>
        <v>2.7</v>
      </c>
      <c r="O29" s="605">
        <f>ROUND(M29/'０１表（第1表）'!I$32,2)</f>
        <v>3.89</v>
      </c>
      <c r="P29" s="1151">
        <v>18219</v>
      </c>
      <c r="Q29" s="604">
        <f t="shared" si="41"/>
        <v>3.9</v>
      </c>
      <c r="R29" s="768">
        <f>ROUND(P29/'０１表（第1表）'!J$32,2)</f>
        <v>9.27</v>
      </c>
      <c r="S29" s="1150">
        <v>28838</v>
      </c>
      <c r="T29" s="604">
        <f t="shared" si="42"/>
        <v>3</v>
      </c>
      <c r="U29" s="605">
        <f>ROUND(S29/'０１表（第1表）'!K$32,2)</f>
        <v>5.66</v>
      </c>
      <c r="V29" s="1150">
        <v>11465</v>
      </c>
      <c r="W29" s="604">
        <f t="shared" si="43"/>
        <v>1.2</v>
      </c>
      <c r="X29" s="605">
        <f>ROUND(V29/'０１表（第1表）'!L$32,2)</f>
        <v>3.38</v>
      </c>
      <c r="Y29" s="1150">
        <v>38919</v>
      </c>
      <c r="Z29" s="604">
        <f t="shared" si="44"/>
        <v>2.9</v>
      </c>
      <c r="AA29" s="605">
        <f>ROUND(Y29/'０１表（第1表）'!M$32,2)</f>
        <v>7.38</v>
      </c>
      <c r="AB29" s="1153">
        <v>79264</v>
      </c>
      <c r="AC29" s="604">
        <f t="shared" si="1"/>
        <v>7.5</v>
      </c>
      <c r="AD29" s="768">
        <f>ROUND(AB29/'０１表（第1表）'!N$32,2)</f>
        <v>16.04</v>
      </c>
      <c r="AE29" s="1150">
        <v>27031</v>
      </c>
      <c r="AF29" s="604">
        <f t="shared" si="2"/>
        <v>4.7</v>
      </c>
      <c r="AG29" s="605">
        <f>ROUND(AE29/'０１表（第1表）'!O$32,2)</f>
        <v>8.65</v>
      </c>
      <c r="AH29" s="1154">
        <v>101257</v>
      </c>
      <c r="AI29" s="604">
        <f t="shared" si="3"/>
        <v>11</v>
      </c>
      <c r="AJ29" s="768">
        <f>ROUND(AH29/'０１表（第1表）'!P$32,2)</f>
        <v>19.64</v>
      </c>
      <c r="AK29" s="1150">
        <v>127414</v>
      </c>
      <c r="AL29" s="604">
        <f t="shared" si="4"/>
        <v>7.6</v>
      </c>
      <c r="AM29" s="605">
        <f>ROUND(AK29/'０１表（第1表）'!Q$32,2)</f>
        <v>16.37</v>
      </c>
      <c r="AN29" s="1150">
        <v>114577</v>
      </c>
      <c r="AO29" s="604">
        <f t="shared" si="5"/>
        <v>2.5</v>
      </c>
      <c r="AP29" s="605">
        <f>ROUND(AN29/'０１表（第1表）'!R$32,2)</f>
        <v>5.71</v>
      </c>
      <c r="AQ29" s="1148">
        <v>117016</v>
      </c>
      <c r="AR29" s="604">
        <f t="shared" si="6"/>
        <v>4.3</v>
      </c>
      <c r="AS29" s="605">
        <f>ROUND(AQ29/'０１表（第1表）'!S$32,2)</f>
        <v>7.24</v>
      </c>
      <c r="AT29" s="1149">
        <v>32441</v>
      </c>
      <c r="AU29" s="604">
        <f t="shared" si="7"/>
        <v>2.2</v>
      </c>
      <c r="AV29" s="768">
        <f>ROUND(AT29/'０１表（第1表）'!T$32,2)</f>
        <v>5.82</v>
      </c>
      <c r="AW29" s="1148">
        <v>33353</v>
      </c>
      <c r="AX29" s="604">
        <f t="shared" si="8"/>
        <v>5.6</v>
      </c>
      <c r="AY29" s="605">
        <f>ROUND(AW29/'０１表（第1表）'!U$32,2)</f>
        <v>13.43</v>
      </c>
      <c r="AZ29" s="1149">
        <v>19002</v>
      </c>
      <c r="BA29" s="604">
        <f t="shared" si="9"/>
        <v>1.5</v>
      </c>
      <c r="BB29" s="768">
        <f>ROUND(AZ29/'０１表（第1表）'!V$32,2)</f>
        <v>3.12</v>
      </c>
      <c r="BC29" s="1148">
        <v>49945</v>
      </c>
      <c r="BD29" s="604">
        <f t="shared" si="10"/>
        <v>8.3</v>
      </c>
      <c r="BE29" s="605">
        <f>ROUND(BC29/'０１表（第1表）'!W$32,2)</f>
        <v>17.98</v>
      </c>
      <c r="BF29" s="1148">
        <v>29196</v>
      </c>
      <c r="BG29" s="604">
        <f t="shared" si="11"/>
        <v>3</v>
      </c>
      <c r="BH29" s="605">
        <f>ROUND(BF29/'０１表（第1表）'!X$32,2)</f>
        <v>5.97</v>
      </c>
      <c r="BI29" s="1148">
        <v>60484</v>
      </c>
      <c r="BJ29" s="604">
        <f t="shared" si="12"/>
        <v>3.3</v>
      </c>
      <c r="BK29" s="605">
        <f>ROUND(BI29/'０１表（第1表）'!Y$32,2)</f>
        <v>7.72</v>
      </c>
      <c r="BL29" s="1149">
        <v>32775</v>
      </c>
      <c r="BM29" s="604">
        <f t="shared" si="13"/>
        <v>3.1</v>
      </c>
      <c r="BN29" s="768">
        <f>ROUND(BL29/'０１表（第1表）'!Z$32,2)</f>
        <v>7.45</v>
      </c>
      <c r="BO29" s="1148">
        <v>44739</v>
      </c>
      <c r="BP29" s="604">
        <f t="shared" si="14"/>
        <v>5.2</v>
      </c>
      <c r="BQ29" s="605">
        <f>ROUND(BO29/'０１表（第1表）'!AA$32,2)</f>
        <v>15.37</v>
      </c>
      <c r="BR29" s="1149">
        <v>25650</v>
      </c>
      <c r="BS29" s="604">
        <f t="shared" si="15"/>
        <v>2.7</v>
      </c>
      <c r="BT29" s="768">
        <f>ROUND(BR29/'０１表（第1表）'!AB$32,2)</f>
        <v>6.9</v>
      </c>
      <c r="BU29" s="1148">
        <v>40617</v>
      </c>
      <c r="BV29" s="604">
        <f t="shared" si="16"/>
        <v>4.1</v>
      </c>
      <c r="BW29" s="605">
        <f>ROUND(BU29/'０１表（第1表）'!AC$32,2)</f>
        <v>14.75</v>
      </c>
      <c r="BX29" s="1148">
        <v>1167</v>
      </c>
      <c r="BY29" s="604">
        <f t="shared" si="17"/>
        <v>0.1</v>
      </c>
      <c r="BZ29" s="605">
        <f>ROUND(BX29/'０１表（第1表）'!AD$32,2)</f>
        <v>0.15</v>
      </c>
      <c r="CA29" s="1148">
        <v>20039</v>
      </c>
      <c r="CB29" s="604">
        <f t="shared" si="18"/>
        <v>2.9</v>
      </c>
      <c r="CC29" s="605">
        <f>ROUND(CA29/'０１表（第1表）'!AE$32,2)</f>
        <v>6.37</v>
      </c>
      <c r="CD29" s="1149">
        <v>17601</v>
      </c>
      <c r="CE29" s="604">
        <f t="shared" si="19"/>
        <v>1.8</v>
      </c>
      <c r="CF29" s="768">
        <f>ROUND(CD29/'０１表（第1表）'!AF$32,2)</f>
        <v>10.59</v>
      </c>
      <c r="CG29" s="1148">
        <v>38879</v>
      </c>
      <c r="CH29" s="604">
        <f t="shared" si="20"/>
        <v>4.5</v>
      </c>
      <c r="CI29" s="605">
        <f>ROUND(CG29/'０１表（第1表）'!AG$32,2)</f>
        <v>9.25</v>
      </c>
      <c r="CJ29" s="1149">
        <v>25508</v>
      </c>
      <c r="CK29" s="604">
        <f t="shared" si="21"/>
        <v>4</v>
      </c>
      <c r="CL29" s="768">
        <f>ROUND(CJ29/'０１表（第1表）'!AH$32,2)</f>
        <v>6.84</v>
      </c>
      <c r="CM29" s="1148">
        <v>37742</v>
      </c>
      <c r="CN29" s="604">
        <f t="shared" si="22"/>
        <v>5.2</v>
      </c>
      <c r="CO29" s="605">
        <f>ROUND(CM29/'０１表（第1表）'!AI$32,2)</f>
        <v>13.72</v>
      </c>
      <c r="CP29" s="1148">
        <v>20207</v>
      </c>
      <c r="CQ29" s="604">
        <f t="shared" si="23"/>
        <v>4.2</v>
      </c>
      <c r="CR29" s="605">
        <f>ROUND(CP29/'０１表（第1表）'!AJ$32,2)</f>
        <v>8.09</v>
      </c>
      <c r="CS29" s="1148">
        <v>30693</v>
      </c>
      <c r="CT29" s="604">
        <f t="shared" si="24"/>
        <v>6.1</v>
      </c>
      <c r="CU29" s="605">
        <f>ROUND(CS29/'０１表（第1表）'!AK$32,2)</f>
        <v>16.65</v>
      </c>
      <c r="CV29" s="1149">
        <v>14831</v>
      </c>
      <c r="CW29" s="604">
        <f t="shared" si="25"/>
        <v>2.3</v>
      </c>
      <c r="CX29" s="768">
        <f>ROUND(CV29/'０１表（第1表）'!AL$32,2)</f>
        <v>3.79</v>
      </c>
      <c r="CY29" s="1148">
        <v>42359</v>
      </c>
      <c r="CZ29" s="604">
        <f t="shared" si="26"/>
        <v>10.4</v>
      </c>
      <c r="DA29" s="605">
        <f>ROUND(CY29/'０１表（第1表）'!AM$32,2)</f>
        <v>21.47</v>
      </c>
      <c r="DB29" s="1149">
        <v>33321</v>
      </c>
      <c r="DC29" s="604">
        <f t="shared" si="27"/>
        <v>6.3</v>
      </c>
      <c r="DD29" s="768">
        <f>ROUND(DB29/'０１表（第1表）'!AN$32,2)</f>
        <v>13.82</v>
      </c>
      <c r="DE29" s="1148">
        <v>27917</v>
      </c>
      <c r="DF29" s="604">
        <f t="shared" si="28"/>
        <v>3.3</v>
      </c>
      <c r="DG29" s="605">
        <f>ROUND(DE29/'０１表（第1表）'!AO$32,2)</f>
        <v>7.19</v>
      </c>
      <c r="DH29" s="1148">
        <v>882</v>
      </c>
      <c r="DI29" s="604">
        <f t="shared" si="29"/>
        <v>0.4</v>
      </c>
      <c r="DJ29" s="605">
        <f>ROUND(DH29/'０１表（第1表）'!AP$32,2)</f>
        <v>0.97</v>
      </c>
      <c r="DK29" s="1148">
        <v>8248</v>
      </c>
      <c r="DL29" s="604">
        <f t="shared" si="30"/>
        <v>2.7</v>
      </c>
      <c r="DM29" s="605">
        <f>ROUND(DK29/'０１表（第1表）'!AQ$32,2)</f>
        <v>5.81</v>
      </c>
      <c r="DN29" s="1149">
        <v>14247</v>
      </c>
      <c r="DO29" s="604">
        <f t="shared" si="31"/>
        <v>3.3</v>
      </c>
      <c r="DP29" s="768">
        <f>ROUND(DN29/'０１表（第1表）'!AR$32,2)</f>
        <v>10.18</v>
      </c>
      <c r="DQ29" s="1150">
        <v>25066</v>
      </c>
      <c r="DR29" s="604">
        <f t="shared" si="32"/>
        <v>4.8</v>
      </c>
      <c r="DS29" s="605">
        <f>ROUND(DQ29/'０１表（第1表）'!AS$32,2)</f>
        <v>10.59</v>
      </c>
      <c r="DT29" s="1150">
        <v>244262</v>
      </c>
      <c r="DU29" s="604">
        <f t="shared" si="33"/>
        <v>27.3</v>
      </c>
      <c r="DV29" s="605">
        <f>ROUND(DT29/'０１表（第1表）'!AT$32,2)</f>
        <v>150.51</v>
      </c>
      <c r="DW29" s="1150">
        <v>87931</v>
      </c>
      <c r="DX29" s="604">
        <f t="shared" si="34"/>
        <v>1.9</v>
      </c>
      <c r="DY29" s="605">
        <f>ROUND(DW29/'０１表（第1表）'!AU$32,2)</f>
        <v>4.16</v>
      </c>
      <c r="DZ29" s="1150">
        <v>86053</v>
      </c>
      <c r="EA29" s="604">
        <f t="shared" si="35"/>
        <v>5.9</v>
      </c>
      <c r="EB29" s="605">
        <f>ROUND(DZ29/'０１表（第1表）'!AV$32,2)</f>
        <v>13.67</v>
      </c>
      <c r="EC29" s="1189">
        <f t="shared" si="37"/>
        <v>2810864</v>
      </c>
      <c r="ED29" s="1190">
        <f t="shared" si="36"/>
        <v>4.9</v>
      </c>
      <c r="EE29" s="1188">
        <f>ROUND(EC29/'０１表（第1表）'!AW$32,2)</f>
        <v>10.35</v>
      </c>
    </row>
    <row r="30" spans="1:135" s="747" customFormat="1" ht="20.25" customHeight="1">
      <c r="A30" s="499" t="s">
        <v>743</v>
      </c>
      <c r="B30" s="91"/>
      <c r="C30" s="91"/>
      <c r="D30" s="1150">
        <v>4395931</v>
      </c>
      <c r="E30" s="604">
        <f t="shared" si="0"/>
        <v>100</v>
      </c>
      <c r="F30" s="768">
        <f>ROUND(D30/'０１表（第1表）'!F$32,2)</f>
        <v>134.01</v>
      </c>
      <c r="G30" s="1150">
        <v>3292217</v>
      </c>
      <c r="H30" s="604">
        <f t="shared" si="38"/>
        <v>100</v>
      </c>
      <c r="I30" s="605">
        <f>ROUND(G30/'０１表（第1表）'!G$32,2)</f>
        <v>168.31</v>
      </c>
      <c r="J30" s="1139">
        <v>3074516</v>
      </c>
      <c r="K30" s="604">
        <f t="shared" si="39"/>
        <v>100</v>
      </c>
      <c r="L30" s="768">
        <f>ROUND(J30/'０１表（第1表）'!H$32,2)</f>
        <v>222.6</v>
      </c>
      <c r="M30" s="1150">
        <v>2029599</v>
      </c>
      <c r="N30" s="604">
        <f t="shared" si="40"/>
        <v>100</v>
      </c>
      <c r="O30" s="605">
        <f>ROUND(M30/'０１表（第1表）'!I$32,2)</f>
        <v>145.71</v>
      </c>
      <c r="P30" s="1151">
        <v>472317</v>
      </c>
      <c r="Q30" s="604">
        <f t="shared" si="41"/>
        <v>100</v>
      </c>
      <c r="R30" s="768">
        <f>ROUND(P30/'０１表（第1表）'!J$32,2)</f>
        <v>240.43</v>
      </c>
      <c r="S30" s="1150">
        <v>974987</v>
      </c>
      <c r="T30" s="604">
        <f t="shared" si="42"/>
        <v>100</v>
      </c>
      <c r="U30" s="605">
        <f>ROUND(S30/'０１表（第1表）'!K$32,2)</f>
        <v>191.43</v>
      </c>
      <c r="V30" s="1130">
        <v>992026</v>
      </c>
      <c r="W30" s="604">
        <f t="shared" si="43"/>
        <v>100</v>
      </c>
      <c r="X30" s="605">
        <f>ROUND(V30/'０１表（第1表）'!L$32,2)</f>
        <v>292.62</v>
      </c>
      <c r="Y30" s="1130">
        <v>1350201</v>
      </c>
      <c r="Z30" s="604">
        <f t="shared" si="44"/>
        <v>100</v>
      </c>
      <c r="AA30" s="605">
        <f>ROUND(Y30/'０１表（第1表）'!M$32,2)</f>
        <v>256.03</v>
      </c>
      <c r="AB30" s="1139">
        <v>1063057</v>
      </c>
      <c r="AC30" s="604">
        <f t="shared" si="1"/>
        <v>100</v>
      </c>
      <c r="AD30" s="768">
        <f>ROUND(AB30/'０１表（第1表）'!N$32,2)</f>
        <v>215.18</v>
      </c>
      <c r="AE30" s="1130">
        <v>576473</v>
      </c>
      <c r="AF30" s="604">
        <f t="shared" si="2"/>
        <v>100</v>
      </c>
      <c r="AG30" s="605">
        <f>ROUND(AE30/'０１表（第1表）'!O$32,2)</f>
        <v>184.52</v>
      </c>
      <c r="AH30" s="1139">
        <v>921141</v>
      </c>
      <c r="AI30" s="604">
        <f t="shared" si="3"/>
        <v>100</v>
      </c>
      <c r="AJ30" s="768">
        <f>ROUND(AH30/'０１表（第1表）'!P$32,2)</f>
        <v>178.68</v>
      </c>
      <c r="AK30" s="1130">
        <v>1676911</v>
      </c>
      <c r="AL30" s="604">
        <f t="shared" si="4"/>
        <v>100</v>
      </c>
      <c r="AM30" s="605">
        <f>ROUND(AK30/'０１表（第1表）'!Q$32,2)</f>
        <v>215.42</v>
      </c>
      <c r="AN30" s="1130">
        <v>4588659</v>
      </c>
      <c r="AO30" s="604">
        <f t="shared" si="5"/>
        <v>100</v>
      </c>
      <c r="AP30" s="605">
        <f>ROUND(AN30/'０１表（第1表）'!R$32,2)</f>
        <v>228.79</v>
      </c>
      <c r="AQ30" s="1148">
        <v>2693118</v>
      </c>
      <c r="AR30" s="604">
        <f t="shared" si="6"/>
        <v>100</v>
      </c>
      <c r="AS30" s="605">
        <f>ROUND(AQ30/'０１表（第1表）'!S$32,2)</f>
        <v>166.63</v>
      </c>
      <c r="AT30" s="1149">
        <v>1484802</v>
      </c>
      <c r="AU30" s="604">
        <f t="shared" si="7"/>
        <v>100</v>
      </c>
      <c r="AV30" s="768">
        <f>ROUND(AT30/'０１表（第1表）'!T$32,2)</f>
        <v>266.25</v>
      </c>
      <c r="AW30" s="1148">
        <v>598181</v>
      </c>
      <c r="AX30" s="604">
        <f t="shared" si="8"/>
        <v>100</v>
      </c>
      <c r="AY30" s="605">
        <f>ROUND(AW30/'０１表（第1表）'!U$32,2)</f>
        <v>240.95</v>
      </c>
      <c r="AZ30" s="1149">
        <v>1250654</v>
      </c>
      <c r="BA30" s="604">
        <f t="shared" si="9"/>
        <v>100</v>
      </c>
      <c r="BB30" s="768">
        <f>ROUND(AZ30/'０１表（第1表）'!V$32,2)</f>
        <v>205.22</v>
      </c>
      <c r="BC30" s="1148">
        <v>601486</v>
      </c>
      <c r="BD30" s="604">
        <f t="shared" si="10"/>
        <v>100</v>
      </c>
      <c r="BE30" s="605">
        <f>ROUND(BC30/'０１表（第1表）'!W$32,2)</f>
        <v>216.58</v>
      </c>
      <c r="BF30" s="1148">
        <v>972513</v>
      </c>
      <c r="BG30" s="604">
        <f t="shared" si="11"/>
        <v>100</v>
      </c>
      <c r="BH30" s="605">
        <f>ROUND(BF30/'０１表（第1表）'!X$32,2)</f>
        <v>199.01</v>
      </c>
      <c r="BI30" s="1148">
        <v>1835035</v>
      </c>
      <c r="BJ30" s="604">
        <f t="shared" si="12"/>
        <v>100</v>
      </c>
      <c r="BK30" s="605">
        <f>ROUND(BI30/'０１表（第1表）'!Y$32,2)</f>
        <v>234.35</v>
      </c>
      <c r="BL30" s="1149">
        <v>1047063</v>
      </c>
      <c r="BM30" s="604">
        <f t="shared" si="13"/>
        <v>100</v>
      </c>
      <c r="BN30" s="768">
        <f>ROUND(BL30/'０１表（第1表）'!Z$32,2)</f>
        <v>238.14</v>
      </c>
      <c r="BO30" s="1148">
        <v>863588</v>
      </c>
      <c r="BP30" s="604">
        <f t="shared" si="14"/>
        <v>100</v>
      </c>
      <c r="BQ30" s="605">
        <f>ROUND(BO30/'０１表（第1表）'!AA$32,2)</f>
        <v>296.75</v>
      </c>
      <c r="BR30" s="1149">
        <v>955591</v>
      </c>
      <c r="BS30" s="604">
        <f t="shared" si="15"/>
        <v>100</v>
      </c>
      <c r="BT30" s="768">
        <f>ROUND(BR30/'０１表（第1表）'!AB$32,2)</f>
        <v>256.96</v>
      </c>
      <c r="BU30" s="1148">
        <v>987464</v>
      </c>
      <c r="BV30" s="604">
        <f t="shared" si="16"/>
        <v>100</v>
      </c>
      <c r="BW30" s="605">
        <f>ROUND(BU30/'０１表（第1表）'!AC$32,2)</f>
        <v>358.57</v>
      </c>
      <c r="BX30" s="1148">
        <v>2325859</v>
      </c>
      <c r="BY30" s="604">
        <f t="shared" si="17"/>
        <v>100</v>
      </c>
      <c r="BZ30" s="605">
        <f>ROUND(BX30/'０１表（第1表）'!AD$32,2)</f>
        <v>290.97</v>
      </c>
      <c r="CA30" s="1148">
        <v>694678</v>
      </c>
      <c r="CB30" s="604">
        <f t="shared" si="18"/>
        <v>100</v>
      </c>
      <c r="CC30" s="605">
        <f>ROUND(CA30/'０１表（第1表）'!AE$32,2)</f>
        <v>220.79</v>
      </c>
      <c r="CD30" s="1149">
        <v>966658</v>
      </c>
      <c r="CE30" s="604">
        <f t="shared" si="19"/>
        <v>100</v>
      </c>
      <c r="CF30" s="768">
        <f>ROUND(CD30/'０１表（第1表）'!AF$32,2)</f>
        <v>581.54</v>
      </c>
      <c r="CG30" s="1148">
        <v>857234</v>
      </c>
      <c r="CH30" s="604">
        <f t="shared" si="20"/>
        <v>100</v>
      </c>
      <c r="CI30" s="605">
        <f>ROUND(CG30/'０１表（第1表）'!AG$32,2)</f>
        <v>203.9</v>
      </c>
      <c r="CJ30" s="1149">
        <v>634703</v>
      </c>
      <c r="CK30" s="604">
        <f t="shared" si="21"/>
        <v>100</v>
      </c>
      <c r="CL30" s="768">
        <f>ROUND(CJ30/'０１表（第1表）'!AH$32,2)</f>
        <v>170.18</v>
      </c>
      <c r="CM30" s="1148">
        <v>726446</v>
      </c>
      <c r="CN30" s="604">
        <f t="shared" si="22"/>
        <v>100</v>
      </c>
      <c r="CO30" s="605">
        <f>ROUND(CM30/'０１表（第1表）'!AI$32,2)</f>
        <v>264</v>
      </c>
      <c r="CP30" s="1148">
        <v>479933</v>
      </c>
      <c r="CQ30" s="604">
        <f t="shared" si="23"/>
        <v>100</v>
      </c>
      <c r="CR30" s="605">
        <f>ROUND(CP30/'０１表（第1表）'!AJ$32,2)</f>
        <v>192.08</v>
      </c>
      <c r="CS30" s="1148">
        <v>499137</v>
      </c>
      <c r="CT30" s="604">
        <f t="shared" si="24"/>
        <v>100</v>
      </c>
      <c r="CU30" s="605">
        <f>ROUND(CS30/'０１表（第1表）'!AK$32,2)</f>
        <v>270.69</v>
      </c>
      <c r="CV30" s="1149">
        <v>655045</v>
      </c>
      <c r="CW30" s="604">
        <f t="shared" si="25"/>
        <v>100</v>
      </c>
      <c r="CX30" s="768">
        <f>ROUND(CV30/'０１表（第1表）'!AL$32,2)</f>
        <v>167.43</v>
      </c>
      <c r="CY30" s="1148">
        <v>405448</v>
      </c>
      <c r="CZ30" s="604">
        <f t="shared" si="26"/>
        <v>100</v>
      </c>
      <c r="DA30" s="605">
        <f>ROUND(CY30/'０１表（第1表）'!AM$32,2)</f>
        <v>205.47</v>
      </c>
      <c r="DB30" s="1149">
        <v>529311</v>
      </c>
      <c r="DC30" s="604">
        <f t="shared" si="27"/>
        <v>100</v>
      </c>
      <c r="DD30" s="768">
        <f>ROUND(DB30/'０１表（第1表）'!AN$32,2)</f>
        <v>219.56</v>
      </c>
      <c r="DE30" s="1148">
        <v>837390</v>
      </c>
      <c r="DF30" s="604">
        <f t="shared" si="28"/>
        <v>100</v>
      </c>
      <c r="DG30" s="605">
        <f>ROUND(DE30/'０１表（第1表）'!AO$32,2)</f>
        <v>215.64</v>
      </c>
      <c r="DH30" s="1148">
        <v>223763</v>
      </c>
      <c r="DI30" s="604">
        <f t="shared" si="29"/>
        <v>100</v>
      </c>
      <c r="DJ30" s="605">
        <f>ROUND(DH30/'０１表（第1表）'!AP$32,2)</f>
        <v>246.93</v>
      </c>
      <c r="DK30" s="1148">
        <v>307679</v>
      </c>
      <c r="DL30" s="604">
        <f t="shared" si="30"/>
        <v>100</v>
      </c>
      <c r="DM30" s="605">
        <f>ROUND(DK30/'０１表（第1表）'!AQ$32,2)</f>
        <v>216.81</v>
      </c>
      <c r="DN30" s="1149">
        <v>433762</v>
      </c>
      <c r="DO30" s="604">
        <f t="shared" si="31"/>
        <v>100</v>
      </c>
      <c r="DP30" s="768">
        <f>ROUND(DN30/'０１表（第1表）'!AR$32,2)</f>
        <v>309.91</v>
      </c>
      <c r="DQ30" s="1150">
        <v>521823</v>
      </c>
      <c r="DR30" s="604">
        <f t="shared" si="32"/>
        <v>100</v>
      </c>
      <c r="DS30" s="605">
        <f>ROUND(DQ30/'０１表（第1表）'!AS$32,2)</f>
        <v>220.5</v>
      </c>
      <c r="DT30" s="1148">
        <v>896048</v>
      </c>
      <c r="DU30" s="604">
        <f t="shared" si="33"/>
        <v>100</v>
      </c>
      <c r="DV30" s="605">
        <f>ROUND(DT30/'０１表（第1表）'!AT$32,2)</f>
        <v>552.12</v>
      </c>
      <c r="DW30" s="1150">
        <v>4661096</v>
      </c>
      <c r="DX30" s="604">
        <f t="shared" si="34"/>
        <v>100</v>
      </c>
      <c r="DY30" s="605">
        <f>ROUND(DW30/'０１表（第1表）'!AU$32,2)</f>
        <v>220.28</v>
      </c>
      <c r="DZ30" s="1150">
        <v>1468547</v>
      </c>
      <c r="EA30" s="604">
        <f>ROUND(+DZ30/+DZ$30*100,1)</f>
        <v>100</v>
      </c>
      <c r="EB30" s="605">
        <f>ROUND(DZ30/'０１表（第1表）'!AV$32,2)</f>
        <v>233.23</v>
      </c>
      <c r="EC30" s="1189">
        <f t="shared" si="37"/>
        <v>56822090</v>
      </c>
      <c r="ED30" s="1190">
        <f t="shared" si="36"/>
        <v>100</v>
      </c>
      <c r="EE30" s="1191">
        <f>ROUND(EC30/'０１表（第1表）'!AW$32,2)</f>
        <v>209.17</v>
      </c>
    </row>
    <row r="31" spans="1:135" s="747" customFormat="1" ht="20.25" customHeight="1">
      <c r="A31" s="499" t="s">
        <v>744</v>
      </c>
      <c r="B31" s="91"/>
      <c r="C31" s="91"/>
      <c r="D31" s="1150">
        <v>2735</v>
      </c>
      <c r="E31" s="685"/>
      <c r="F31" s="769"/>
      <c r="G31" s="1150">
        <v>265</v>
      </c>
      <c r="H31" s="685"/>
      <c r="I31" s="686"/>
      <c r="J31" s="790">
        <v>0</v>
      </c>
      <c r="K31" s="685"/>
      <c r="L31" s="769"/>
      <c r="M31" s="490">
        <v>0</v>
      </c>
      <c r="N31" s="685"/>
      <c r="O31" s="686"/>
      <c r="P31" s="1151">
        <v>0</v>
      </c>
      <c r="Q31" s="685"/>
      <c r="R31" s="769"/>
      <c r="S31" s="490">
        <v>0</v>
      </c>
      <c r="T31" s="685"/>
      <c r="U31" s="686"/>
      <c r="V31" s="490">
        <v>0</v>
      </c>
      <c r="W31" s="685"/>
      <c r="X31" s="686"/>
      <c r="Y31" s="490">
        <v>0</v>
      </c>
      <c r="Z31" s="685"/>
      <c r="AA31" s="686"/>
      <c r="AB31" s="793">
        <v>0</v>
      </c>
      <c r="AC31" s="685"/>
      <c r="AD31" s="769"/>
      <c r="AE31" s="490">
        <v>0</v>
      </c>
      <c r="AF31" s="685"/>
      <c r="AG31" s="686"/>
      <c r="AH31" s="1150">
        <v>21</v>
      </c>
      <c r="AI31" s="685"/>
      <c r="AJ31" s="769"/>
      <c r="AK31" s="490">
        <v>0</v>
      </c>
      <c r="AL31" s="685"/>
      <c r="AM31" s="686"/>
      <c r="AN31" s="1150">
        <v>461</v>
      </c>
      <c r="AO31" s="685"/>
      <c r="AP31" s="686"/>
      <c r="AQ31" s="1148">
        <v>261</v>
      </c>
      <c r="AR31" s="685"/>
      <c r="AS31" s="686"/>
      <c r="AT31" s="793">
        <v>0</v>
      </c>
      <c r="AU31" s="685"/>
      <c r="AV31" s="769"/>
      <c r="AW31" s="490">
        <v>0</v>
      </c>
      <c r="AX31" s="685"/>
      <c r="AY31" s="686"/>
      <c r="AZ31" s="1149">
        <v>255</v>
      </c>
      <c r="BA31" s="685"/>
      <c r="BB31" s="769"/>
      <c r="BC31" s="490">
        <v>0</v>
      </c>
      <c r="BD31" s="685"/>
      <c r="BE31" s="686"/>
      <c r="BF31" s="1148">
        <v>23</v>
      </c>
      <c r="BG31" s="685"/>
      <c r="BH31" s="686"/>
      <c r="BI31" s="603">
        <v>0</v>
      </c>
      <c r="BJ31" s="685"/>
      <c r="BK31" s="686"/>
      <c r="BL31" s="790">
        <v>0</v>
      </c>
      <c r="BM31" s="685"/>
      <c r="BN31" s="769"/>
      <c r="BO31" s="1148">
        <v>30</v>
      </c>
      <c r="BP31" s="685"/>
      <c r="BQ31" s="686"/>
      <c r="BR31" s="790">
        <v>0</v>
      </c>
      <c r="BS31" s="685"/>
      <c r="BT31" s="769"/>
      <c r="BU31" s="603">
        <v>0</v>
      </c>
      <c r="BV31" s="685"/>
      <c r="BW31" s="686"/>
      <c r="BX31" s="603">
        <v>0</v>
      </c>
      <c r="BY31" s="685"/>
      <c r="BZ31" s="686"/>
      <c r="CA31" s="603">
        <v>0</v>
      </c>
      <c r="CB31" s="685"/>
      <c r="CC31" s="686"/>
      <c r="CD31" s="790">
        <v>0</v>
      </c>
      <c r="CE31" s="685"/>
      <c r="CF31" s="769"/>
      <c r="CG31" s="603">
        <v>0</v>
      </c>
      <c r="CH31" s="685"/>
      <c r="CI31" s="686"/>
      <c r="CJ31" s="790">
        <v>0</v>
      </c>
      <c r="CK31" s="685"/>
      <c r="CL31" s="769"/>
      <c r="CM31" s="603">
        <v>0</v>
      </c>
      <c r="CN31" s="685"/>
      <c r="CO31" s="686"/>
      <c r="CP31" s="603">
        <v>0</v>
      </c>
      <c r="CQ31" s="685"/>
      <c r="CR31" s="686"/>
      <c r="CS31" s="603">
        <v>0</v>
      </c>
      <c r="CT31" s="685"/>
      <c r="CU31" s="686"/>
      <c r="CV31" s="790">
        <v>0</v>
      </c>
      <c r="CW31" s="685"/>
      <c r="CX31" s="769"/>
      <c r="CY31" s="603">
        <v>0</v>
      </c>
      <c r="CZ31" s="685"/>
      <c r="DA31" s="686"/>
      <c r="DB31" s="790">
        <v>0</v>
      </c>
      <c r="DC31" s="685"/>
      <c r="DD31" s="769"/>
      <c r="DE31" s="603">
        <v>0</v>
      </c>
      <c r="DF31" s="685"/>
      <c r="DG31" s="686"/>
      <c r="DH31" s="603">
        <v>0</v>
      </c>
      <c r="DI31" s="685"/>
      <c r="DJ31" s="686"/>
      <c r="DK31" s="1148">
        <v>11</v>
      </c>
      <c r="DL31" s="685"/>
      <c r="DM31" s="686"/>
      <c r="DN31" s="790">
        <v>0</v>
      </c>
      <c r="DO31" s="685"/>
      <c r="DP31" s="769"/>
      <c r="DQ31" s="603">
        <v>0</v>
      </c>
      <c r="DR31" s="685"/>
      <c r="DS31" s="686"/>
      <c r="DT31" s="603">
        <v>0</v>
      </c>
      <c r="DU31" s="685"/>
      <c r="DV31" s="686"/>
      <c r="DW31" s="1150">
        <v>100</v>
      </c>
      <c r="DX31" s="685"/>
      <c r="DY31" s="686"/>
      <c r="DZ31" s="1150">
        <v>442</v>
      </c>
      <c r="EA31" s="685"/>
      <c r="EB31" s="686"/>
      <c r="EC31" s="1189">
        <f t="shared" si="37"/>
        <v>4604</v>
      </c>
      <c r="ED31" s="1192"/>
      <c r="EE31" s="1193"/>
    </row>
    <row r="32" spans="1:135" s="747" customFormat="1" ht="20.25" customHeight="1">
      <c r="A32" s="499" t="s">
        <v>745</v>
      </c>
      <c r="B32" s="91"/>
      <c r="C32" s="91"/>
      <c r="D32" s="1130">
        <v>86978</v>
      </c>
      <c r="E32" s="685"/>
      <c r="F32" s="769"/>
      <c r="G32" s="1130">
        <v>37774</v>
      </c>
      <c r="H32" s="685"/>
      <c r="I32" s="686"/>
      <c r="J32" s="1139">
        <v>8499</v>
      </c>
      <c r="K32" s="685"/>
      <c r="L32" s="769"/>
      <c r="M32" s="1130">
        <v>4459</v>
      </c>
      <c r="N32" s="685"/>
      <c r="O32" s="686"/>
      <c r="P32" s="1151">
        <v>0</v>
      </c>
      <c r="Q32" s="685"/>
      <c r="R32" s="769"/>
      <c r="S32" s="1130">
        <v>0</v>
      </c>
      <c r="T32" s="685"/>
      <c r="U32" s="686"/>
      <c r="V32" s="1130">
        <v>0</v>
      </c>
      <c r="W32" s="685"/>
      <c r="X32" s="686"/>
      <c r="Y32" s="1130">
        <v>0</v>
      </c>
      <c r="Z32" s="685"/>
      <c r="AA32" s="686"/>
      <c r="AB32" s="1139">
        <v>0</v>
      </c>
      <c r="AC32" s="685"/>
      <c r="AD32" s="769"/>
      <c r="AE32" s="1130">
        <v>12087</v>
      </c>
      <c r="AF32" s="685"/>
      <c r="AG32" s="686"/>
      <c r="AH32" s="790">
        <v>0</v>
      </c>
      <c r="AI32" s="685"/>
      <c r="AJ32" s="769"/>
      <c r="AK32" s="603">
        <v>540</v>
      </c>
      <c r="AL32" s="685"/>
      <c r="AM32" s="686"/>
      <c r="AN32" s="603">
        <v>0</v>
      </c>
      <c r="AO32" s="685"/>
      <c r="AP32" s="686"/>
      <c r="AQ32" s="1148">
        <v>14341</v>
      </c>
      <c r="AR32" s="685"/>
      <c r="AS32" s="686"/>
      <c r="AT32" s="790">
        <v>0</v>
      </c>
      <c r="AU32" s="685"/>
      <c r="AV32" s="769"/>
      <c r="AW32" s="603">
        <v>8392</v>
      </c>
      <c r="AX32" s="685"/>
      <c r="AY32" s="686"/>
      <c r="AZ32" s="1149">
        <v>41064</v>
      </c>
      <c r="BA32" s="685"/>
      <c r="BB32" s="769"/>
      <c r="BC32" s="1148">
        <v>8250</v>
      </c>
      <c r="BD32" s="685"/>
      <c r="BE32" s="686"/>
      <c r="BF32" s="603">
        <v>0</v>
      </c>
      <c r="BG32" s="685"/>
      <c r="BH32" s="686"/>
      <c r="BI32" s="1148">
        <v>1025</v>
      </c>
      <c r="BJ32" s="685"/>
      <c r="BK32" s="686"/>
      <c r="BL32" s="1149">
        <v>9657</v>
      </c>
      <c r="BM32" s="685"/>
      <c r="BN32" s="769"/>
      <c r="BO32" s="603">
        <v>0</v>
      </c>
      <c r="BP32" s="685"/>
      <c r="BQ32" s="686"/>
      <c r="BR32" s="1149">
        <v>3659</v>
      </c>
      <c r="BS32" s="685"/>
      <c r="BT32" s="769"/>
      <c r="BU32" s="603">
        <v>0</v>
      </c>
      <c r="BV32" s="685"/>
      <c r="BW32" s="686"/>
      <c r="BX32" s="603">
        <v>0</v>
      </c>
      <c r="BY32" s="685"/>
      <c r="BZ32" s="686"/>
      <c r="CA32" s="1148">
        <v>19908</v>
      </c>
      <c r="CB32" s="685"/>
      <c r="CC32" s="686"/>
      <c r="CD32" s="1149">
        <v>84522</v>
      </c>
      <c r="CE32" s="685"/>
      <c r="CF32" s="769"/>
      <c r="CG32" s="1148">
        <v>2230</v>
      </c>
      <c r="CH32" s="685"/>
      <c r="CI32" s="686"/>
      <c r="CJ32" s="790">
        <v>0</v>
      </c>
      <c r="CK32" s="685"/>
      <c r="CL32" s="769"/>
      <c r="CM32" s="1148">
        <v>16</v>
      </c>
      <c r="CN32" s="685"/>
      <c r="CO32" s="686"/>
      <c r="CP32" s="603">
        <v>0</v>
      </c>
      <c r="CQ32" s="685"/>
      <c r="CR32" s="686"/>
      <c r="CS32" s="1148">
        <v>33900</v>
      </c>
      <c r="CT32" s="685"/>
      <c r="CU32" s="686"/>
      <c r="CV32" s="790">
        <v>0</v>
      </c>
      <c r="CW32" s="685"/>
      <c r="CX32" s="769"/>
      <c r="CY32" s="1148">
        <v>10149</v>
      </c>
      <c r="CZ32" s="685"/>
      <c r="DA32" s="686"/>
      <c r="DB32" s="790">
        <v>0</v>
      </c>
      <c r="DC32" s="685"/>
      <c r="DD32" s="769"/>
      <c r="DE32" s="1148">
        <v>116</v>
      </c>
      <c r="DF32" s="685"/>
      <c r="DG32" s="686"/>
      <c r="DH32" s="1148">
        <v>2389</v>
      </c>
      <c r="DI32" s="685"/>
      <c r="DJ32" s="686"/>
      <c r="DK32" s="603">
        <v>0</v>
      </c>
      <c r="DL32" s="685"/>
      <c r="DM32" s="686"/>
      <c r="DN32" s="790">
        <v>0</v>
      </c>
      <c r="DO32" s="685"/>
      <c r="DP32" s="769"/>
      <c r="DQ32" s="1148">
        <v>0</v>
      </c>
      <c r="DR32" s="685"/>
      <c r="DS32" s="686"/>
      <c r="DT32" s="1148">
        <v>933</v>
      </c>
      <c r="DU32" s="685"/>
      <c r="DV32" s="686"/>
      <c r="DW32" s="1150">
        <v>7593</v>
      </c>
      <c r="DX32" s="685"/>
      <c r="DY32" s="686"/>
      <c r="DZ32" s="1150">
        <v>26431</v>
      </c>
      <c r="EA32" s="685"/>
      <c r="EB32" s="686"/>
      <c r="EC32" s="1189">
        <f t="shared" si="37"/>
        <v>424912</v>
      </c>
      <c r="ED32" s="1192"/>
      <c r="EE32" s="1193"/>
    </row>
    <row r="33" spans="1:135" s="747" customFormat="1" ht="20.25" customHeight="1">
      <c r="A33" s="499" t="s">
        <v>746</v>
      </c>
      <c r="B33" s="91"/>
      <c r="C33" s="91"/>
      <c r="D33" s="777">
        <v>0</v>
      </c>
      <c r="E33" s="685"/>
      <c r="F33" s="769"/>
      <c r="G33" s="603">
        <v>0</v>
      </c>
      <c r="H33" s="685"/>
      <c r="I33" s="686"/>
      <c r="J33" s="790">
        <v>0</v>
      </c>
      <c r="K33" s="685"/>
      <c r="L33" s="769"/>
      <c r="M33" s="603">
        <v>0</v>
      </c>
      <c r="N33" s="685"/>
      <c r="O33" s="686"/>
      <c r="P33" s="790">
        <v>0</v>
      </c>
      <c r="Q33" s="685"/>
      <c r="R33" s="769"/>
      <c r="S33" s="603">
        <v>0</v>
      </c>
      <c r="T33" s="685"/>
      <c r="U33" s="686"/>
      <c r="V33" s="603">
        <v>0</v>
      </c>
      <c r="W33" s="685"/>
      <c r="X33" s="686"/>
      <c r="Y33" s="603">
        <v>0</v>
      </c>
      <c r="Z33" s="685"/>
      <c r="AA33" s="686"/>
      <c r="AB33" s="790">
        <v>0</v>
      </c>
      <c r="AC33" s="685"/>
      <c r="AD33" s="769"/>
      <c r="AE33" s="603">
        <v>0</v>
      </c>
      <c r="AF33" s="685"/>
      <c r="AG33" s="686"/>
      <c r="AH33" s="790">
        <v>0</v>
      </c>
      <c r="AI33" s="685"/>
      <c r="AJ33" s="769"/>
      <c r="AK33" s="603">
        <v>0</v>
      </c>
      <c r="AL33" s="685"/>
      <c r="AM33" s="686"/>
      <c r="AN33" s="603">
        <v>0</v>
      </c>
      <c r="AO33" s="685"/>
      <c r="AP33" s="686"/>
      <c r="AQ33" s="603">
        <v>0</v>
      </c>
      <c r="AR33" s="685"/>
      <c r="AS33" s="686"/>
      <c r="AT33" s="790">
        <v>0</v>
      </c>
      <c r="AU33" s="685"/>
      <c r="AV33" s="769"/>
      <c r="AW33" s="603">
        <v>0</v>
      </c>
      <c r="AX33" s="685"/>
      <c r="AY33" s="686"/>
      <c r="AZ33" s="790">
        <v>0</v>
      </c>
      <c r="BA33" s="685"/>
      <c r="BB33" s="769"/>
      <c r="BC33" s="603">
        <v>0</v>
      </c>
      <c r="BD33" s="685"/>
      <c r="BE33" s="686"/>
      <c r="BF33" s="603">
        <v>0</v>
      </c>
      <c r="BG33" s="685"/>
      <c r="BH33" s="686"/>
      <c r="BI33" s="603">
        <v>0</v>
      </c>
      <c r="BJ33" s="685"/>
      <c r="BK33" s="686"/>
      <c r="BL33" s="790">
        <v>0</v>
      </c>
      <c r="BM33" s="685"/>
      <c r="BN33" s="769"/>
      <c r="BO33" s="603">
        <v>0</v>
      </c>
      <c r="BP33" s="685"/>
      <c r="BQ33" s="686"/>
      <c r="BR33" s="790">
        <v>0</v>
      </c>
      <c r="BS33" s="685"/>
      <c r="BT33" s="769"/>
      <c r="BU33" s="603">
        <v>0</v>
      </c>
      <c r="BV33" s="685"/>
      <c r="BW33" s="686"/>
      <c r="BX33" s="603">
        <v>0</v>
      </c>
      <c r="BY33" s="685"/>
      <c r="BZ33" s="686"/>
      <c r="CA33" s="603">
        <v>0</v>
      </c>
      <c r="CB33" s="685"/>
      <c r="CC33" s="686"/>
      <c r="CD33" s="790">
        <v>0</v>
      </c>
      <c r="CE33" s="685"/>
      <c r="CF33" s="769"/>
      <c r="CG33" s="603">
        <v>0</v>
      </c>
      <c r="CH33" s="685"/>
      <c r="CI33" s="686"/>
      <c r="CJ33" s="790">
        <v>0</v>
      </c>
      <c r="CK33" s="685"/>
      <c r="CL33" s="769"/>
      <c r="CM33" s="603">
        <v>0</v>
      </c>
      <c r="CN33" s="685"/>
      <c r="CO33" s="686"/>
      <c r="CP33" s="603">
        <v>0</v>
      </c>
      <c r="CQ33" s="685"/>
      <c r="CR33" s="686"/>
      <c r="CS33" s="603">
        <v>0</v>
      </c>
      <c r="CT33" s="685"/>
      <c r="CU33" s="686"/>
      <c r="CV33" s="790">
        <v>0</v>
      </c>
      <c r="CW33" s="685"/>
      <c r="CX33" s="769"/>
      <c r="CY33" s="603">
        <v>0</v>
      </c>
      <c r="CZ33" s="685"/>
      <c r="DA33" s="686"/>
      <c r="DB33" s="790">
        <v>0</v>
      </c>
      <c r="DC33" s="685"/>
      <c r="DD33" s="769"/>
      <c r="DE33" s="603">
        <v>0</v>
      </c>
      <c r="DF33" s="685"/>
      <c r="DG33" s="686"/>
      <c r="DH33" s="603">
        <v>0</v>
      </c>
      <c r="DI33" s="685"/>
      <c r="DJ33" s="686"/>
      <c r="DK33" s="603">
        <v>0</v>
      </c>
      <c r="DL33" s="685"/>
      <c r="DM33" s="686"/>
      <c r="DN33" s="790">
        <v>0</v>
      </c>
      <c r="DO33" s="685"/>
      <c r="DP33" s="769"/>
      <c r="DQ33" s="603">
        <v>0</v>
      </c>
      <c r="DR33" s="685"/>
      <c r="DS33" s="686"/>
      <c r="DT33" s="603">
        <v>0</v>
      </c>
      <c r="DU33" s="685"/>
      <c r="DV33" s="686"/>
      <c r="DW33" s="603">
        <v>0</v>
      </c>
      <c r="DX33" s="685"/>
      <c r="DY33" s="686"/>
      <c r="DZ33" s="603">
        <v>0</v>
      </c>
      <c r="EA33" s="685"/>
      <c r="EB33" s="686"/>
      <c r="EC33" s="1189">
        <f t="shared" si="37"/>
        <v>0</v>
      </c>
      <c r="ED33" s="1192"/>
      <c r="EE33" s="1193"/>
    </row>
    <row r="34" spans="1:135" s="747" customFormat="1" ht="20.25" customHeight="1">
      <c r="A34" s="1539" t="s">
        <v>747</v>
      </c>
      <c r="B34" s="1568"/>
      <c r="C34" s="1568"/>
      <c r="D34" s="777">
        <v>0</v>
      </c>
      <c r="E34" s="685"/>
      <c r="F34" s="769"/>
      <c r="G34" s="1150">
        <v>564</v>
      </c>
      <c r="H34" s="685"/>
      <c r="I34" s="686"/>
      <c r="J34" s="790">
        <v>0</v>
      </c>
      <c r="K34" s="685"/>
      <c r="L34" s="769"/>
      <c r="M34" s="603">
        <v>0</v>
      </c>
      <c r="N34" s="685"/>
      <c r="O34" s="686"/>
      <c r="P34" s="790">
        <v>0</v>
      </c>
      <c r="Q34" s="685"/>
      <c r="R34" s="769"/>
      <c r="S34" s="1150">
        <v>607</v>
      </c>
      <c r="T34" s="685"/>
      <c r="U34" s="686"/>
      <c r="V34" s="603">
        <v>0</v>
      </c>
      <c r="W34" s="685"/>
      <c r="X34" s="686"/>
      <c r="Y34" s="603">
        <v>0</v>
      </c>
      <c r="Z34" s="685"/>
      <c r="AA34" s="686"/>
      <c r="AB34" s="1151">
        <v>0</v>
      </c>
      <c r="AC34" s="685"/>
      <c r="AD34" s="769"/>
      <c r="AE34" s="603">
        <v>0</v>
      </c>
      <c r="AF34" s="685"/>
      <c r="AG34" s="686"/>
      <c r="AH34" s="790">
        <v>0</v>
      </c>
      <c r="AI34" s="685"/>
      <c r="AJ34" s="769"/>
      <c r="AK34" s="603">
        <v>0</v>
      </c>
      <c r="AL34" s="685"/>
      <c r="AM34" s="686"/>
      <c r="AN34" s="603">
        <v>0</v>
      </c>
      <c r="AO34" s="685"/>
      <c r="AP34" s="686"/>
      <c r="AQ34" s="603">
        <v>0</v>
      </c>
      <c r="AR34" s="685"/>
      <c r="AS34" s="686"/>
      <c r="AT34" s="790">
        <v>0</v>
      </c>
      <c r="AU34" s="685"/>
      <c r="AV34" s="769"/>
      <c r="AW34" s="603">
        <v>0</v>
      </c>
      <c r="AX34" s="685"/>
      <c r="AY34" s="686"/>
      <c r="AZ34" s="1149">
        <v>1754</v>
      </c>
      <c r="BA34" s="685"/>
      <c r="BB34" s="769"/>
      <c r="BC34" s="603">
        <v>0</v>
      </c>
      <c r="BD34" s="685"/>
      <c r="BE34" s="686"/>
      <c r="BF34" s="603">
        <v>0</v>
      </c>
      <c r="BG34" s="685"/>
      <c r="BH34" s="686"/>
      <c r="BI34" s="603">
        <v>0</v>
      </c>
      <c r="BJ34" s="685"/>
      <c r="BK34" s="686"/>
      <c r="BL34" s="790">
        <v>0</v>
      </c>
      <c r="BM34" s="685"/>
      <c r="BN34" s="769"/>
      <c r="BO34" s="603">
        <v>0</v>
      </c>
      <c r="BP34" s="685"/>
      <c r="BQ34" s="686"/>
      <c r="BR34" s="790">
        <v>0</v>
      </c>
      <c r="BS34" s="685"/>
      <c r="BT34" s="769"/>
      <c r="BU34" s="603">
        <v>0</v>
      </c>
      <c r="BV34" s="685"/>
      <c r="BW34" s="686"/>
      <c r="BX34" s="603">
        <v>0</v>
      </c>
      <c r="BY34" s="685"/>
      <c r="BZ34" s="686"/>
      <c r="CA34" s="603">
        <v>0</v>
      </c>
      <c r="CB34" s="685"/>
      <c r="CC34" s="686"/>
      <c r="CD34" s="790">
        <v>0</v>
      </c>
      <c r="CE34" s="685"/>
      <c r="CF34" s="769"/>
      <c r="CG34" s="603">
        <v>0</v>
      </c>
      <c r="CH34" s="685"/>
      <c r="CI34" s="686"/>
      <c r="CJ34" s="790">
        <v>0</v>
      </c>
      <c r="CK34" s="685"/>
      <c r="CL34" s="769"/>
      <c r="CM34" s="603">
        <v>0</v>
      </c>
      <c r="CN34" s="685"/>
      <c r="CO34" s="686"/>
      <c r="CP34" s="1148">
        <v>0</v>
      </c>
      <c r="CQ34" s="685"/>
      <c r="CR34" s="686"/>
      <c r="CS34" s="603">
        <v>0</v>
      </c>
      <c r="CT34" s="685"/>
      <c r="CU34" s="686"/>
      <c r="CV34" s="790">
        <v>0</v>
      </c>
      <c r="CW34" s="685"/>
      <c r="CX34" s="769"/>
      <c r="CY34" s="603">
        <v>0</v>
      </c>
      <c r="CZ34" s="685"/>
      <c r="DA34" s="686"/>
      <c r="DB34" s="790">
        <v>0</v>
      </c>
      <c r="DC34" s="685"/>
      <c r="DD34" s="769"/>
      <c r="DE34" s="603">
        <v>0</v>
      </c>
      <c r="DF34" s="685"/>
      <c r="DG34" s="686"/>
      <c r="DH34" s="603">
        <v>0</v>
      </c>
      <c r="DI34" s="685"/>
      <c r="DJ34" s="686"/>
      <c r="DK34" s="603">
        <v>0</v>
      </c>
      <c r="DL34" s="685"/>
      <c r="DM34" s="686"/>
      <c r="DN34" s="790">
        <v>0</v>
      </c>
      <c r="DO34" s="685"/>
      <c r="DP34" s="769"/>
      <c r="DQ34" s="603">
        <v>0</v>
      </c>
      <c r="DR34" s="685"/>
      <c r="DS34" s="686"/>
      <c r="DT34" s="603">
        <v>0</v>
      </c>
      <c r="DU34" s="685"/>
      <c r="DV34" s="686"/>
      <c r="DW34" s="603">
        <v>0</v>
      </c>
      <c r="DX34" s="685"/>
      <c r="DY34" s="686"/>
      <c r="DZ34" s="1150">
        <v>1661</v>
      </c>
      <c r="EA34" s="685"/>
      <c r="EB34" s="686"/>
      <c r="EC34" s="1189">
        <f t="shared" si="37"/>
        <v>4586</v>
      </c>
      <c r="ED34" s="1192"/>
      <c r="EE34" s="1193"/>
    </row>
    <row r="35" spans="1:135" s="747" customFormat="1" ht="20.25" customHeight="1" thickBot="1">
      <c r="A35" s="215" t="s">
        <v>748</v>
      </c>
      <c r="B35" s="99"/>
      <c r="C35" s="99"/>
      <c r="D35" s="1155">
        <v>4482909</v>
      </c>
      <c r="E35" s="687"/>
      <c r="F35" s="770"/>
      <c r="G35" s="1155">
        <v>3330555</v>
      </c>
      <c r="H35" s="687"/>
      <c r="I35" s="688"/>
      <c r="J35" s="1156">
        <v>3083015</v>
      </c>
      <c r="K35" s="687"/>
      <c r="L35" s="770"/>
      <c r="M35" s="1155">
        <v>2034058</v>
      </c>
      <c r="N35" s="687"/>
      <c r="O35" s="688"/>
      <c r="P35" s="1156">
        <v>472317</v>
      </c>
      <c r="Q35" s="687"/>
      <c r="R35" s="770"/>
      <c r="S35" s="1155">
        <v>975594</v>
      </c>
      <c r="T35" s="687"/>
      <c r="U35" s="688"/>
      <c r="V35" s="1155">
        <v>992026</v>
      </c>
      <c r="W35" s="687"/>
      <c r="X35" s="688"/>
      <c r="Y35" s="1155">
        <v>1350201</v>
      </c>
      <c r="Z35" s="687"/>
      <c r="AA35" s="688"/>
      <c r="AB35" s="1156">
        <v>1063057</v>
      </c>
      <c r="AC35" s="687"/>
      <c r="AD35" s="770"/>
      <c r="AE35" s="1155">
        <v>588560</v>
      </c>
      <c r="AF35" s="687"/>
      <c r="AG35" s="688"/>
      <c r="AH35" s="1156">
        <v>921141</v>
      </c>
      <c r="AI35" s="687"/>
      <c r="AJ35" s="770"/>
      <c r="AK35" s="1155">
        <v>1677451</v>
      </c>
      <c r="AL35" s="687"/>
      <c r="AM35" s="688"/>
      <c r="AN35" s="1155">
        <v>4588659</v>
      </c>
      <c r="AO35" s="687"/>
      <c r="AP35" s="688"/>
      <c r="AQ35" s="1155">
        <v>2707459</v>
      </c>
      <c r="AR35" s="687"/>
      <c r="AS35" s="688"/>
      <c r="AT35" s="1156">
        <v>1484802</v>
      </c>
      <c r="AU35" s="687"/>
      <c r="AV35" s="770"/>
      <c r="AW35" s="1155">
        <v>606573</v>
      </c>
      <c r="AX35" s="687"/>
      <c r="AY35" s="688"/>
      <c r="AZ35" s="1156">
        <v>1293472</v>
      </c>
      <c r="BA35" s="687"/>
      <c r="BB35" s="770"/>
      <c r="BC35" s="1155">
        <v>609736</v>
      </c>
      <c r="BD35" s="687"/>
      <c r="BE35" s="688"/>
      <c r="BF35" s="1155">
        <v>972513</v>
      </c>
      <c r="BG35" s="687"/>
      <c r="BH35" s="688"/>
      <c r="BI35" s="1155">
        <v>1836060</v>
      </c>
      <c r="BJ35" s="687"/>
      <c r="BK35" s="688"/>
      <c r="BL35" s="1156">
        <v>1056720</v>
      </c>
      <c r="BM35" s="687"/>
      <c r="BN35" s="770"/>
      <c r="BO35" s="1155">
        <v>863588</v>
      </c>
      <c r="BP35" s="687"/>
      <c r="BQ35" s="688"/>
      <c r="BR35" s="1156">
        <v>959250</v>
      </c>
      <c r="BS35" s="687"/>
      <c r="BT35" s="770"/>
      <c r="BU35" s="1155">
        <v>987464</v>
      </c>
      <c r="BV35" s="687"/>
      <c r="BW35" s="688"/>
      <c r="BX35" s="1155">
        <v>2325859</v>
      </c>
      <c r="BY35" s="687"/>
      <c r="BZ35" s="688"/>
      <c r="CA35" s="1155">
        <v>714586</v>
      </c>
      <c r="CB35" s="687"/>
      <c r="CC35" s="688"/>
      <c r="CD35" s="1156">
        <v>1051180</v>
      </c>
      <c r="CE35" s="687"/>
      <c r="CF35" s="770"/>
      <c r="CG35" s="1155">
        <v>859464</v>
      </c>
      <c r="CH35" s="687"/>
      <c r="CI35" s="688"/>
      <c r="CJ35" s="1156">
        <v>634703</v>
      </c>
      <c r="CK35" s="687"/>
      <c r="CL35" s="770"/>
      <c r="CM35" s="1155">
        <v>726462</v>
      </c>
      <c r="CN35" s="687"/>
      <c r="CO35" s="688"/>
      <c r="CP35" s="1155">
        <v>479933</v>
      </c>
      <c r="CQ35" s="687"/>
      <c r="CR35" s="688"/>
      <c r="CS35" s="1155">
        <v>533037</v>
      </c>
      <c r="CT35" s="687"/>
      <c r="CU35" s="688"/>
      <c r="CV35" s="1156">
        <v>655045</v>
      </c>
      <c r="CW35" s="687"/>
      <c r="CX35" s="770"/>
      <c r="CY35" s="1155">
        <v>415597</v>
      </c>
      <c r="CZ35" s="687"/>
      <c r="DA35" s="688"/>
      <c r="DB35" s="1156">
        <v>529311</v>
      </c>
      <c r="DC35" s="687"/>
      <c r="DD35" s="770"/>
      <c r="DE35" s="1155">
        <v>837506</v>
      </c>
      <c r="DF35" s="687"/>
      <c r="DG35" s="688"/>
      <c r="DH35" s="1155">
        <v>226152</v>
      </c>
      <c r="DI35" s="687"/>
      <c r="DJ35" s="688"/>
      <c r="DK35" s="1155">
        <v>307679</v>
      </c>
      <c r="DL35" s="687"/>
      <c r="DM35" s="688"/>
      <c r="DN35" s="1156">
        <v>433762</v>
      </c>
      <c r="DO35" s="687"/>
      <c r="DP35" s="770"/>
      <c r="DQ35" s="1155">
        <v>521823</v>
      </c>
      <c r="DR35" s="687"/>
      <c r="DS35" s="688"/>
      <c r="DT35" s="1155">
        <v>896981</v>
      </c>
      <c r="DU35" s="687"/>
      <c r="DV35" s="688"/>
      <c r="DW35" s="1155">
        <v>4668689</v>
      </c>
      <c r="DX35" s="687"/>
      <c r="DY35" s="688"/>
      <c r="DZ35" s="1155">
        <v>1496639</v>
      </c>
      <c r="EA35" s="687"/>
      <c r="EB35" s="688"/>
      <c r="EC35" s="1194">
        <f t="shared" si="37"/>
        <v>57251588</v>
      </c>
      <c r="ED35" s="1195"/>
      <c r="EE35" s="1196"/>
    </row>
    <row r="36" spans="4:74" ht="13.5">
      <c r="D36" s="23" t="s">
        <v>809</v>
      </c>
      <c r="AD36" s="744"/>
      <c r="BV36" s="741"/>
    </row>
    <row r="37" spans="3:48" ht="13.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3:48" ht="13.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3:46" ht="13.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3:46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3:46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3:46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3:46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3:46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3:46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3:46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3:46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3:46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3:46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3:46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3:46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3:46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3:46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3:46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3:46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3:46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3:46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3:46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3:46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3:46" ht="13.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3:46" ht="13.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3:46" ht="13.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3:46" ht="13.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3:46" ht="13.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3:46" ht="13.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3:46" ht="13.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3:46" ht="13.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3:46" ht="13.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3:46" ht="13.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3:46" ht="13.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3:46" ht="13.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3:46" ht="13.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3:46" ht="13.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3:46" ht="13.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3:46" ht="13.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3:46" ht="13.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3:46" ht="13.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3:46" ht="13.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3:46" ht="13.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3:46" ht="13.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3:46" ht="13.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3:46" ht="13.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3:46" ht="13.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3:46" ht="13.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3:46" ht="13.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3:46" ht="13.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3:46" ht="13.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3:46" ht="13.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3:46" ht="13.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3:46" ht="13.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3:46" ht="13.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3:46" ht="13.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3:46" ht="13.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3:46" ht="13.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3:46" ht="13.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3:46" ht="13.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3:46" ht="13.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3:46" ht="13.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3:46" ht="13.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3:46" ht="13.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3:46" ht="13.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3:46" ht="13.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3:46" ht="13.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3:46" ht="13.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3:46" ht="13.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3:46" ht="13.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3:46" ht="13.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3:46" ht="13.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3:46" ht="13.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3:46" ht="13.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3:46" ht="13.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3:46" ht="13.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3:46" ht="13.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3:46" ht="13.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3:46" ht="13.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3:46" ht="13.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3:46" ht="13.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3:46" ht="13.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3:46" ht="13.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3:46" ht="13.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3:46" ht="13.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3:46" ht="13.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3:46" ht="13.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3:46" ht="13.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3:46" ht="13.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3:46" ht="13.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3:46" ht="13.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3:46" ht="13.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3:46" ht="13.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3:46" ht="13.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3:46" ht="13.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3:46" ht="13.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3:46" ht="13.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3:46" ht="13.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3:46" ht="13.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3:46" ht="13.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3:46" ht="13.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3:46" ht="13.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3:46" ht="13.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3:46" ht="13.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3:46" ht="13.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3:46" ht="13.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3:46" ht="13.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3:46" ht="13.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3:46" ht="13.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3:46" ht="13.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3:46" ht="13.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3:46" ht="13.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3:46" ht="13.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3:46" ht="13.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3:46" ht="13.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3:46" ht="13.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3:46" ht="13.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3:46" ht="13.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3:46" ht="13.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3:46" ht="13.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3:46" ht="13.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3:46" ht="13.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3:46" ht="13.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3:46" ht="13.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3:46" ht="13.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3:46" ht="13.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3:46" ht="13.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3:46" ht="13.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3:46" ht="13.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3:46" ht="13.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3:46" ht="13.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3:46" ht="13.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3:46" ht="13.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3:46" ht="13.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3:46" ht="13.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3:46" ht="13.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3:46" ht="13.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3:46" ht="13.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3:46" ht="13.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3:46" ht="13.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3:46" ht="13.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3:46" ht="13.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3:46" ht="13.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3:46" ht="13.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3:46" ht="13.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3:46" ht="13.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3:46" ht="13.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3:46" ht="13.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3:46" ht="13.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3:46" ht="13.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3:46" ht="13.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3:46" ht="13.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3:46" ht="13.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3:46" ht="13.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3:46" ht="13.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3:46" ht="13.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3:46" ht="13.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3:46" ht="13.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</sheetData>
  <sheetProtection/>
  <mergeCells count="91">
    <mergeCell ref="DZ2:EB2"/>
    <mergeCell ref="DW2:DY2"/>
    <mergeCell ref="DK2:DM2"/>
    <mergeCell ref="DT2:DV2"/>
    <mergeCell ref="DQ3:DS3"/>
    <mergeCell ref="CJ3:CL3"/>
    <mergeCell ref="CM3:CO3"/>
    <mergeCell ref="CP3:CR3"/>
    <mergeCell ref="CS3:CU3"/>
    <mergeCell ref="CS2:CU2"/>
    <mergeCell ref="EC2:EE3"/>
    <mergeCell ref="DE3:DG3"/>
    <mergeCell ref="DT3:DV3"/>
    <mergeCell ref="DH3:DJ3"/>
    <mergeCell ref="DK3:DM3"/>
    <mergeCell ref="CG3:CI3"/>
    <mergeCell ref="CV3:CX3"/>
    <mergeCell ref="CY3:DA3"/>
    <mergeCell ref="DB3:DD3"/>
    <mergeCell ref="CV2:CX2"/>
    <mergeCell ref="DN2:DP2"/>
    <mergeCell ref="CJ2:CL2"/>
    <mergeCell ref="CM2:CO2"/>
    <mergeCell ref="CP2:CR2"/>
    <mergeCell ref="DN3:DP3"/>
    <mergeCell ref="DQ2:DS2"/>
    <mergeCell ref="DH2:DJ2"/>
    <mergeCell ref="CY2:DA2"/>
    <mergeCell ref="BO3:BQ3"/>
    <mergeCell ref="BR3:BT3"/>
    <mergeCell ref="BU3:BW3"/>
    <mergeCell ref="BX3:BZ3"/>
    <mergeCell ref="CA3:CC3"/>
    <mergeCell ref="CD3:C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AK2:AM2"/>
    <mergeCell ref="BX2:BZ2"/>
    <mergeCell ref="CA2:CC2"/>
    <mergeCell ref="AT2:AV2"/>
    <mergeCell ref="AW2:AY2"/>
    <mergeCell ref="AZ2:BB2"/>
    <mergeCell ref="BC2:BE2"/>
    <mergeCell ref="G3:I3"/>
    <mergeCell ref="DW3:DY3"/>
    <mergeCell ref="J2:L2"/>
    <mergeCell ref="M2:O2"/>
    <mergeCell ref="P2:R2"/>
    <mergeCell ref="S2:U2"/>
    <mergeCell ref="V2:X2"/>
    <mergeCell ref="Y2:AA2"/>
    <mergeCell ref="BU2:BW2"/>
    <mergeCell ref="AH2:AJ2"/>
    <mergeCell ref="A7:B12"/>
    <mergeCell ref="AQ2:AS2"/>
    <mergeCell ref="A28:B28"/>
    <mergeCell ref="DZ3:EB3"/>
    <mergeCell ref="AE3:AG3"/>
    <mergeCell ref="AH3:AJ3"/>
    <mergeCell ref="AK3:AM3"/>
    <mergeCell ref="AN3:AP3"/>
    <mergeCell ref="AQ3:AS3"/>
    <mergeCell ref="AT3:AV3"/>
  </mergeCells>
  <conditionalFormatting sqref="A17:B36 B1:B13 A1:A14 EU7:IV7 EG26:IV26 EF8:IV25 C1:EE36 EF1:IV6 EF27:IV36 A37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Ｐゴシック,太字"&amp;18１　水道事業</oddFooter>
  </headerFooter>
  <colBreaks count="7" manualBreakCount="7">
    <brk id="21" max="35" man="1"/>
    <brk id="39" max="35" man="1"/>
    <brk id="57" max="35" man="1"/>
    <brk id="75" max="35" man="1"/>
    <brk id="93" max="35" man="1"/>
    <brk id="111" max="35" man="1"/>
    <brk id="129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W180"/>
  <sheetViews>
    <sheetView view="pageBreakPreview" zoomScale="90" zoomScaleSheetLayoutView="90" zoomScalePageLayoutView="0" workbookViewId="0" topLeftCell="A1">
      <pane xSplit="5" ySplit="3" topLeftCell="F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1" width="2.875" style="522" customWidth="1"/>
    <col min="2" max="2" width="2.50390625" style="522" customWidth="1"/>
    <col min="3" max="3" width="0.37109375" style="522" customWidth="1"/>
    <col min="4" max="4" width="4.25390625" style="522" customWidth="1"/>
    <col min="5" max="5" width="16.25390625" style="522" customWidth="1"/>
    <col min="6" max="48" width="12.875" style="522" customWidth="1"/>
    <col min="49" max="49" width="16.75390625" style="522" customWidth="1"/>
    <col min="50" max="50" width="11.375" style="1157" bestFit="1" customWidth="1"/>
    <col min="51" max="51" width="9.25390625" style="1157" bestFit="1" customWidth="1"/>
    <col min="52" max="52" width="11.375" style="1157" bestFit="1" customWidth="1"/>
    <col min="53" max="16384" width="9.00390625" style="1157" customWidth="1"/>
  </cols>
  <sheetData>
    <row r="1" spans="1:49" ht="15" thickBot="1">
      <c r="A1" s="520" t="s">
        <v>371</v>
      </c>
      <c r="B1" s="521"/>
      <c r="C1" s="521"/>
      <c r="D1" s="521"/>
      <c r="E1" s="521"/>
      <c r="Q1" s="523" t="s">
        <v>152</v>
      </c>
      <c r="AC1" s="523" t="s">
        <v>152</v>
      </c>
      <c r="AO1" s="523" t="s">
        <v>152</v>
      </c>
      <c r="AW1" s="523" t="s">
        <v>152</v>
      </c>
    </row>
    <row r="2" spans="1:49" ht="13.5">
      <c r="A2" s="524"/>
      <c r="B2" s="525"/>
      <c r="C2" s="525"/>
      <c r="D2" s="525"/>
      <c r="E2" s="526" t="s">
        <v>185</v>
      </c>
      <c r="F2" s="527" t="s">
        <v>488</v>
      </c>
      <c r="G2" s="528" t="s">
        <v>489</v>
      </c>
      <c r="H2" s="528" t="s">
        <v>490</v>
      </c>
      <c r="I2" s="528" t="s">
        <v>491</v>
      </c>
      <c r="J2" s="528" t="s">
        <v>492</v>
      </c>
      <c r="K2" s="528" t="s">
        <v>493</v>
      </c>
      <c r="L2" s="528" t="s">
        <v>494</v>
      </c>
      <c r="M2" s="528" t="s">
        <v>495</v>
      </c>
      <c r="N2" s="528" t="s">
        <v>496</v>
      </c>
      <c r="O2" s="528" t="s">
        <v>497</v>
      </c>
      <c r="P2" s="528" t="s">
        <v>498</v>
      </c>
      <c r="Q2" s="528" t="s">
        <v>499</v>
      </c>
      <c r="R2" s="527" t="s">
        <v>500</v>
      </c>
      <c r="S2" s="528" t="s">
        <v>501</v>
      </c>
      <c r="T2" s="528" t="s">
        <v>502</v>
      </c>
      <c r="U2" s="528" t="s">
        <v>503</v>
      </c>
      <c r="V2" s="528" t="s">
        <v>34</v>
      </c>
      <c r="W2" s="528" t="s">
        <v>35</v>
      </c>
      <c r="X2" s="528" t="s">
        <v>36</v>
      </c>
      <c r="Y2" s="528" t="s">
        <v>37</v>
      </c>
      <c r="Z2" s="528" t="s">
        <v>38</v>
      </c>
      <c r="AA2" s="528" t="s">
        <v>39</v>
      </c>
      <c r="AB2" s="528" t="s">
        <v>40</v>
      </c>
      <c r="AC2" s="528" t="s">
        <v>41</v>
      </c>
      <c r="AD2" s="528" t="s">
        <v>42</v>
      </c>
      <c r="AE2" s="528" t="s">
        <v>43</v>
      </c>
      <c r="AF2" s="528" t="s">
        <v>44</v>
      </c>
      <c r="AG2" s="528" t="s">
        <v>45</v>
      </c>
      <c r="AH2" s="528" t="s">
        <v>46</v>
      </c>
      <c r="AI2" s="528" t="s">
        <v>47</v>
      </c>
      <c r="AJ2" s="528" t="s">
        <v>48</v>
      </c>
      <c r="AK2" s="528" t="s">
        <v>49</v>
      </c>
      <c r="AL2" s="528" t="s">
        <v>50</v>
      </c>
      <c r="AM2" s="528" t="s">
        <v>51</v>
      </c>
      <c r="AN2" s="528" t="s">
        <v>52</v>
      </c>
      <c r="AO2" s="528" t="s">
        <v>53</v>
      </c>
      <c r="AP2" s="527" t="s">
        <v>54</v>
      </c>
      <c r="AQ2" s="528" t="s">
        <v>55</v>
      </c>
      <c r="AR2" s="528" t="s">
        <v>56</v>
      </c>
      <c r="AS2" s="528" t="s">
        <v>57</v>
      </c>
      <c r="AT2" s="528" t="s">
        <v>58</v>
      </c>
      <c r="AU2" s="528" t="s">
        <v>59</v>
      </c>
      <c r="AV2" s="529" t="s">
        <v>60</v>
      </c>
      <c r="AW2" s="1575" t="s">
        <v>236</v>
      </c>
    </row>
    <row r="3" spans="1:49" ht="14.25" thickBot="1">
      <c r="A3" s="530" t="s">
        <v>235</v>
      </c>
      <c r="B3" s="531"/>
      <c r="C3" s="531"/>
      <c r="D3" s="531"/>
      <c r="E3" s="532"/>
      <c r="F3" s="800" t="s">
        <v>186</v>
      </c>
      <c r="G3" s="533" t="s">
        <v>187</v>
      </c>
      <c r="H3" s="533" t="s">
        <v>188</v>
      </c>
      <c r="I3" s="533" t="s">
        <v>189</v>
      </c>
      <c r="J3" s="533" t="s">
        <v>28</v>
      </c>
      <c r="K3" s="533" t="s">
        <v>190</v>
      </c>
      <c r="L3" s="533" t="s">
        <v>191</v>
      </c>
      <c r="M3" s="533" t="s">
        <v>29</v>
      </c>
      <c r="N3" s="533" t="s">
        <v>192</v>
      </c>
      <c r="O3" s="533" t="s">
        <v>193</v>
      </c>
      <c r="P3" s="533" t="s">
        <v>194</v>
      </c>
      <c r="Q3" s="533" t="s">
        <v>195</v>
      </c>
      <c r="R3" s="1197" t="s">
        <v>30</v>
      </c>
      <c r="S3" s="533" t="s">
        <v>196</v>
      </c>
      <c r="T3" s="533" t="s">
        <v>197</v>
      </c>
      <c r="U3" s="533" t="s">
        <v>33</v>
      </c>
      <c r="V3" s="533" t="s">
        <v>95</v>
      </c>
      <c r="W3" s="533" t="s">
        <v>96</v>
      </c>
      <c r="X3" s="533" t="s">
        <v>97</v>
      </c>
      <c r="Y3" s="533" t="s">
        <v>98</v>
      </c>
      <c r="Z3" s="533" t="s">
        <v>99</v>
      </c>
      <c r="AA3" s="533" t="s">
        <v>112</v>
      </c>
      <c r="AB3" s="533" t="s">
        <v>100</v>
      </c>
      <c r="AC3" s="533" t="s">
        <v>101</v>
      </c>
      <c r="AD3" s="533" t="s">
        <v>102</v>
      </c>
      <c r="AE3" s="533" t="s">
        <v>103</v>
      </c>
      <c r="AF3" s="533" t="s">
        <v>104</v>
      </c>
      <c r="AG3" s="533" t="s">
        <v>105</v>
      </c>
      <c r="AH3" s="533" t="s">
        <v>106</v>
      </c>
      <c r="AI3" s="533" t="s">
        <v>118</v>
      </c>
      <c r="AJ3" s="533" t="s">
        <v>119</v>
      </c>
      <c r="AK3" s="533" t="s">
        <v>107</v>
      </c>
      <c r="AL3" s="533" t="s">
        <v>120</v>
      </c>
      <c r="AM3" s="533" t="s">
        <v>121</v>
      </c>
      <c r="AN3" s="533" t="s">
        <v>122</v>
      </c>
      <c r="AO3" s="533" t="s">
        <v>123</v>
      </c>
      <c r="AP3" s="1197" t="s">
        <v>124</v>
      </c>
      <c r="AQ3" s="533" t="s">
        <v>125</v>
      </c>
      <c r="AR3" s="533" t="s">
        <v>126</v>
      </c>
      <c r="AS3" s="533" t="s">
        <v>198</v>
      </c>
      <c r="AT3" s="533" t="s">
        <v>199</v>
      </c>
      <c r="AU3" s="534" t="s">
        <v>127</v>
      </c>
      <c r="AV3" s="535" t="s">
        <v>128</v>
      </c>
      <c r="AW3" s="1576"/>
    </row>
    <row r="4" spans="1:49" ht="13.5">
      <c r="A4" s="536" t="s">
        <v>372</v>
      </c>
      <c r="B4" s="537"/>
      <c r="C4" s="537"/>
      <c r="D4" s="537"/>
      <c r="E4" s="801"/>
      <c r="F4" s="1259">
        <v>53284010</v>
      </c>
      <c r="G4" s="1260">
        <v>28645271</v>
      </c>
      <c r="H4" s="1260">
        <v>19262911</v>
      </c>
      <c r="I4" s="1260">
        <v>19450359</v>
      </c>
      <c r="J4" s="1260">
        <v>4328252</v>
      </c>
      <c r="K4" s="1260">
        <v>9719986</v>
      </c>
      <c r="L4" s="1260">
        <v>10924806</v>
      </c>
      <c r="M4" s="1261">
        <v>17310532</v>
      </c>
      <c r="N4" s="1261">
        <v>13142852</v>
      </c>
      <c r="O4" s="1261">
        <v>5397538</v>
      </c>
      <c r="P4" s="1261">
        <v>9324091</v>
      </c>
      <c r="Q4" s="1261">
        <v>13000070</v>
      </c>
      <c r="R4" s="1262">
        <v>37944482</v>
      </c>
      <c r="S4" s="1261">
        <v>24641021</v>
      </c>
      <c r="T4" s="1261">
        <v>8289755</v>
      </c>
      <c r="U4" s="1261">
        <v>4884861</v>
      </c>
      <c r="V4" s="1261">
        <v>8367429</v>
      </c>
      <c r="W4" s="1261">
        <v>5607790</v>
      </c>
      <c r="X4" s="1261">
        <v>6868877</v>
      </c>
      <c r="Y4" s="1261">
        <v>17973965</v>
      </c>
      <c r="Z4" s="1261">
        <v>11078778</v>
      </c>
      <c r="AA4" s="1261">
        <v>8485030</v>
      </c>
      <c r="AB4" s="1261">
        <v>8525429</v>
      </c>
      <c r="AC4" s="1261">
        <v>7541329</v>
      </c>
      <c r="AD4" s="1261">
        <v>13074162</v>
      </c>
      <c r="AE4" s="1261">
        <v>10452982</v>
      </c>
      <c r="AF4" s="1261">
        <v>18900042</v>
      </c>
      <c r="AG4" s="1261">
        <v>10962097</v>
      </c>
      <c r="AH4" s="1261">
        <v>9774960</v>
      </c>
      <c r="AI4" s="1261">
        <v>7823735</v>
      </c>
      <c r="AJ4" s="1261">
        <v>3658379</v>
      </c>
      <c r="AK4" s="1261">
        <v>7148354</v>
      </c>
      <c r="AL4" s="1261">
        <v>5095096</v>
      </c>
      <c r="AM4" s="1261">
        <v>4182232</v>
      </c>
      <c r="AN4" s="1261">
        <v>3038353</v>
      </c>
      <c r="AO4" s="1261">
        <v>6365287</v>
      </c>
      <c r="AP4" s="1262">
        <v>1387375</v>
      </c>
      <c r="AQ4" s="1261">
        <v>3490950</v>
      </c>
      <c r="AR4" s="1261">
        <v>5180949</v>
      </c>
      <c r="AS4" s="1261">
        <v>1863790</v>
      </c>
      <c r="AT4" s="1261">
        <v>2585096</v>
      </c>
      <c r="AU4" s="1261">
        <v>28675940</v>
      </c>
      <c r="AV4" s="1261">
        <v>9104499</v>
      </c>
      <c r="AW4" s="593">
        <f aca="true" t="shared" si="0" ref="AW4:AW35">SUM(F4:AV4)</f>
        <v>506763702</v>
      </c>
    </row>
    <row r="5" spans="1:49" ht="13.5">
      <c r="A5" s="536"/>
      <c r="B5" s="539" t="s">
        <v>373</v>
      </c>
      <c r="C5" s="540"/>
      <c r="D5" s="540"/>
      <c r="E5" s="541"/>
      <c r="F5" s="1263">
        <v>53203618</v>
      </c>
      <c r="G5" s="1263">
        <v>28022873</v>
      </c>
      <c r="H5" s="1263">
        <v>18663590</v>
      </c>
      <c r="I5" s="1263">
        <v>19450175</v>
      </c>
      <c r="J5" s="1263">
        <v>4328051</v>
      </c>
      <c r="K5" s="1263">
        <v>9719986</v>
      </c>
      <c r="L5" s="1263">
        <v>10924115</v>
      </c>
      <c r="M5" s="1263">
        <v>17309623</v>
      </c>
      <c r="N5" s="1263">
        <v>13088047</v>
      </c>
      <c r="O5" s="1263">
        <v>4153177</v>
      </c>
      <c r="P5" s="1263">
        <v>7575708</v>
      </c>
      <c r="Q5" s="1263">
        <v>12999772</v>
      </c>
      <c r="R5" s="1264">
        <v>37941185</v>
      </c>
      <c r="S5" s="1263">
        <v>24639806</v>
      </c>
      <c r="T5" s="1263">
        <v>8289635</v>
      </c>
      <c r="U5" s="1263">
        <v>4482443</v>
      </c>
      <c r="V5" s="1263">
        <v>8359279</v>
      </c>
      <c r="W5" s="1263">
        <v>5595309</v>
      </c>
      <c r="X5" s="1263">
        <v>6834255</v>
      </c>
      <c r="Y5" s="1263">
        <v>17971389</v>
      </c>
      <c r="Z5" s="1263">
        <v>11078693</v>
      </c>
      <c r="AA5" s="1263">
        <v>8397821</v>
      </c>
      <c r="AB5" s="1263">
        <v>8525429</v>
      </c>
      <c r="AC5" s="1263">
        <v>7539133</v>
      </c>
      <c r="AD5" s="1263">
        <v>13073863</v>
      </c>
      <c r="AE5" s="1263">
        <v>10452982</v>
      </c>
      <c r="AF5" s="1263">
        <v>18899785</v>
      </c>
      <c r="AG5" s="1263">
        <v>10962097</v>
      </c>
      <c r="AH5" s="1263">
        <v>9774960</v>
      </c>
      <c r="AI5" s="1263">
        <v>7823735</v>
      </c>
      <c r="AJ5" s="1263">
        <v>3658379</v>
      </c>
      <c r="AK5" s="1263">
        <v>6875867</v>
      </c>
      <c r="AL5" s="1263">
        <v>5088953</v>
      </c>
      <c r="AM5" s="1263">
        <v>4182232</v>
      </c>
      <c r="AN5" s="1263">
        <v>3038353</v>
      </c>
      <c r="AO5" s="1263">
        <v>6033810</v>
      </c>
      <c r="AP5" s="1264">
        <v>1387183</v>
      </c>
      <c r="AQ5" s="1263">
        <v>3490479</v>
      </c>
      <c r="AR5" s="1263">
        <v>5180243</v>
      </c>
      <c r="AS5" s="1263">
        <v>1863766</v>
      </c>
      <c r="AT5" s="1263">
        <v>2584862</v>
      </c>
      <c r="AU5" s="1263">
        <v>28674777</v>
      </c>
      <c r="AV5" s="1263">
        <v>8870675</v>
      </c>
      <c r="AW5" s="606">
        <f t="shared" si="0"/>
        <v>501010113</v>
      </c>
    </row>
    <row r="6" spans="1:49" ht="13.5">
      <c r="A6" s="536"/>
      <c r="B6" s="1569"/>
      <c r="C6" s="1570"/>
      <c r="D6" s="542" t="s">
        <v>374</v>
      </c>
      <c r="E6" s="543"/>
      <c r="F6" s="1265">
        <v>2534316</v>
      </c>
      <c r="G6" s="1265">
        <v>1233300</v>
      </c>
      <c r="H6" s="1265">
        <v>274350</v>
      </c>
      <c r="I6" s="1265">
        <v>443020</v>
      </c>
      <c r="J6" s="1265">
        <v>152987</v>
      </c>
      <c r="K6" s="1158">
        <v>22940</v>
      </c>
      <c r="L6" s="1265">
        <v>512416</v>
      </c>
      <c r="M6" s="1265">
        <v>543950</v>
      </c>
      <c r="N6" s="1265">
        <v>313738</v>
      </c>
      <c r="O6" s="1265">
        <v>386415</v>
      </c>
      <c r="P6" s="1265">
        <v>158565</v>
      </c>
      <c r="Q6" s="1265">
        <v>263093</v>
      </c>
      <c r="R6" s="1266">
        <v>2141124</v>
      </c>
      <c r="S6" s="1265">
        <v>322026</v>
      </c>
      <c r="T6" s="1265">
        <v>238264</v>
      </c>
      <c r="U6" s="1265">
        <v>56551</v>
      </c>
      <c r="V6" s="1265">
        <v>398827</v>
      </c>
      <c r="W6" s="1265">
        <v>46590</v>
      </c>
      <c r="X6" s="1265">
        <v>105422</v>
      </c>
      <c r="Y6" s="1265">
        <v>270613</v>
      </c>
      <c r="Z6" s="1265">
        <v>111645</v>
      </c>
      <c r="AA6" s="1265">
        <v>102765</v>
      </c>
      <c r="AB6" s="1265">
        <v>214479</v>
      </c>
      <c r="AC6" s="1265">
        <v>56330</v>
      </c>
      <c r="AD6" s="1265">
        <v>0</v>
      </c>
      <c r="AE6" s="1265">
        <v>108738</v>
      </c>
      <c r="AF6" s="1265">
        <v>119883</v>
      </c>
      <c r="AG6" s="1265">
        <v>265822</v>
      </c>
      <c r="AH6" s="1265">
        <v>186440</v>
      </c>
      <c r="AI6" s="1265">
        <v>52320</v>
      </c>
      <c r="AJ6" s="1265">
        <v>249762</v>
      </c>
      <c r="AK6" s="1265">
        <v>111280</v>
      </c>
      <c r="AL6" s="1265">
        <v>180121</v>
      </c>
      <c r="AM6" s="1265">
        <v>99865</v>
      </c>
      <c r="AN6" s="1265">
        <v>62940</v>
      </c>
      <c r="AO6" s="1265">
        <v>131206</v>
      </c>
      <c r="AP6" s="1266">
        <v>13596</v>
      </c>
      <c r="AQ6" s="1265">
        <v>205975</v>
      </c>
      <c r="AR6" s="1265">
        <v>267099</v>
      </c>
      <c r="AS6" s="1265">
        <v>40644</v>
      </c>
      <c r="AT6" s="1265">
        <v>65645</v>
      </c>
      <c r="AU6" s="1265">
        <v>1079882</v>
      </c>
      <c r="AV6" s="1265">
        <v>491556</v>
      </c>
      <c r="AW6" s="607">
        <f t="shared" si="0"/>
        <v>14636500</v>
      </c>
    </row>
    <row r="7" spans="1:49" ht="13.5">
      <c r="A7" s="536"/>
      <c r="B7" s="1569"/>
      <c r="C7" s="1570"/>
      <c r="D7" s="542" t="s">
        <v>375</v>
      </c>
      <c r="E7" s="543"/>
      <c r="F7" s="1265">
        <v>78589309</v>
      </c>
      <c r="G7" s="1265">
        <v>49538852</v>
      </c>
      <c r="H7" s="1265">
        <v>29752212</v>
      </c>
      <c r="I7" s="1265">
        <v>34016539</v>
      </c>
      <c r="J7" s="1265">
        <v>7775390</v>
      </c>
      <c r="K7" s="1265">
        <v>15256256</v>
      </c>
      <c r="L7" s="1265">
        <v>17804423</v>
      </c>
      <c r="M7" s="1265">
        <v>23286702</v>
      </c>
      <c r="N7" s="1265">
        <v>18944906</v>
      </c>
      <c r="O7" s="1265">
        <v>7791403</v>
      </c>
      <c r="P7" s="1265">
        <v>12831177</v>
      </c>
      <c r="Q7" s="1265">
        <v>21148802</v>
      </c>
      <c r="R7" s="1266">
        <v>55845616</v>
      </c>
      <c r="S7" s="1265">
        <v>40718372</v>
      </c>
      <c r="T7" s="1265">
        <v>12260782</v>
      </c>
      <c r="U7" s="1265">
        <v>8855412</v>
      </c>
      <c r="V7" s="1265">
        <v>11911371</v>
      </c>
      <c r="W7" s="1265">
        <v>9708960</v>
      </c>
      <c r="X7" s="1265">
        <v>13326111</v>
      </c>
      <c r="Y7" s="1265">
        <v>30451692</v>
      </c>
      <c r="Z7" s="1265">
        <v>15074619</v>
      </c>
      <c r="AA7" s="1265">
        <v>13878726</v>
      </c>
      <c r="AB7" s="1265">
        <v>14041714</v>
      </c>
      <c r="AC7" s="1265">
        <v>12357554</v>
      </c>
      <c r="AD7" s="1265">
        <v>19591095</v>
      </c>
      <c r="AE7" s="1265">
        <v>14414756</v>
      </c>
      <c r="AF7" s="1265">
        <v>23515879</v>
      </c>
      <c r="AG7" s="1265">
        <v>14777054</v>
      </c>
      <c r="AH7" s="1265">
        <v>12807078</v>
      </c>
      <c r="AI7" s="1265">
        <v>12749888</v>
      </c>
      <c r="AJ7" s="1265">
        <v>6246013</v>
      </c>
      <c r="AK7" s="1265">
        <v>9539361</v>
      </c>
      <c r="AL7" s="1265">
        <v>8459286</v>
      </c>
      <c r="AM7" s="1265">
        <v>7381087</v>
      </c>
      <c r="AN7" s="1265">
        <v>4975198</v>
      </c>
      <c r="AO7" s="1265">
        <v>8157110</v>
      </c>
      <c r="AP7" s="1266">
        <v>2653296</v>
      </c>
      <c r="AQ7" s="1265">
        <v>5856401</v>
      </c>
      <c r="AR7" s="1265">
        <v>8179565</v>
      </c>
      <c r="AS7" s="1265">
        <v>4751893</v>
      </c>
      <c r="AT7" s="1265">
        <v>3839542</v>
      </c>
      <c r="AU7" s="1265">
        <v>45529704</v>
      </c>
      <c r="AV7" s="1265">
        <v>16248564</v>
      </c>
      <c r="AW7" s="607">
        <f t="shared" si="0"/>
        <v>784839670</v>
      </c>
    </row>
    <row r="8" spans="1:49" ht="13.5">
      <c r="A8" s="536"/>
      <c r="B8" s="1569"/>
      <c r="C8" s="1570"/>
      <c r="D8" s="542" t="s">
        <v>642</v>
      </c>
      <c r="E8" s="543"/>
      <c r="F8" s="1263">
        <v>28518200</v>
      </c>
      <c r="G8" s="1263">
        <v>22754679</v>
      </c>
      <c r="H8" s="1263">
        <v>11598093</v>
      </c>
      <c r="I8" s="1263">
        <v>15478271</v>
      </c>
      <c r="J8" s="1263">
        <v>3600326</v>
      </c>
      <c r="K8" s="1263">
        <v>5573561</v>
      </c>
      <c r="L8" s="1263">
        <v>7400797</v>
      </c>
      <c r="M8" s="1263">
        <v>6639014</v>
      </c>
      <c r="N8" s="1263">
        <v>7115118</v>
      </c>
      <c r="O8" s="1263">
        <v>4033641</v>
      </c>
      <c r="P8" s="1263">
        <v>5464334</v>
      </c>
      <c r="Q8" s="1263">
        <v>8415023</v>
      </c>
      <c r="R8" s="1264">
        <v>20045555</v>
      </c>
      <c r="S8" s="1263">
        <v>16443202</v>
      </c>
      <c r="T8" s="1263">
        <v>4209411</v>
      </c>
      <c r="U8" s="1263">
        <v>4483150</v>
      </c>
      <c r="V8" s="1263">
        <v>4245052</v>
      </c>
      <c r="W8" s="1263">
        <v>4165781</v>
      </c>
      <c r="X8" s="1263">
        <v>6597278</v>
      </c>
      <c r="Y8" s="1263">
        <v>12754354</v>
      </c>
      <c r="Z8" s="1263">
        <v>4851890</v>
      </c>
      <c r="AA8" s="1263">
        <v>5596950</v>
      </c>
      <c r="AB8" s="1263">
        <v>5730764</v>
      </c>
      <c r="AC8" s="1263">
        <v>4874751</v>
      </c>
      <c r="AD8" s="1263">
        <v>6517232</v>
      </c>
      <c r="AE8" s="1263">
        <v>4070512</v>
      </c>
      <c r="AF8" s="1263">
        <v>4750227</v>
      </c>
      <c r="AG8" s="1263">
        <v>4449234</v>
      </c>
      <c r="AH8" s="1263">
        <v>3218558</v>
      </c>
      <c r="AI8" s="1263">
        <v>5001098</v>
      </c>
      <c r="AJ8" s="1263">
        <v>2837396</v>
      </c>
      <c r="AK8" s="1263">
        <v>2960266</v>
      </c>
      <c r="AL8" s="1263">
        <v>3550454</v>
      </c>
      <c r="AM8" s="1263">
        <v>3298720</v>
      </c>
      <c r="AN8" s="1263">
        <v>1999785</v>
      </c>
      <c r="AO8" s="1263">
        <v>2362732</v>
      </c>
      <c r="AP8" s="1264">
        <v>1279709</v>
      </c>
      <c r="AQ8" s="1263">
        <v>2581945</v>
      </c>
      <c r="AR8" s="1263">
        <v>3320823</v>
      </c>
      <c r="AS8" s="1263">
        <v>2931971</v>
      </c>
      <c r="AT8" s="1263">
        <v>1806336</v>
      </c>
      <c r="AU8" s="1263">
        <v>18168359</v>
      </c>
      <c r="AV8" s="1263">
        <v>7883720</v>
      </c>
      <c r="AW8" s="607">
        <f t="shared" si="0"/>
        <v>303578272</v>
      </c>
    </row>
    <row r="9" spans="1:49" ht="13.5">
      <c r="A9" s="536"/>
      <c r="B9" s="1569"/>
      <c r="C9" s="1570"/>
      <c r="D9" s="542" t="s">
        <v>376</v>
      </c>
      <c r="E9" s="543"/>
      <c r="F9" s="1253">
        <v>594481</v>
      </c>
      <c r="G9" s="1253">
        <v>5400</v>
      </c>
      <c r="H9" s="1253">
        <v>235121</v>
      </c>
      <c r="I9" s="1253">
        <v>468887</v>
      </c>
      <c r="J9" s="1158">
        <v>0</v>
      </c>
      <c r="K9" s="1253">
        <v>14351</v>
      </c>
      <c r="L9" s="1253">
        <v>8073</v>
      </c>
      <c r="M9" s="1253">
        <v>117985</v>
      </c>
      <c r="N9" s="1253">
        <v>944521</v>
      </c>
      <c r="O9" s="1253">
        <v>9000</v>
      </c>
      <c r="P9" s="1253">
        <v>49300</v>
      </c>
      <c r="Q9" s="1158">
        <v>2900</v>
      </c>
      <c r="R9" s="1198">
        <v>0</v>
      </c>
      <c r="S9" s="1253">
        <v>42610</v>
      </c>
      <c r="T9" s="1158">
        <v>0</v>
      </c>
      <c r="U9" s="1158">
        <v>53630</v>
      </c>
      <c r="V9" s="1253">
        <v>294133</v>
      </c>
      <c r="W9" s="1158">
        <v>5540</v>
      </c>
      <c r="X9" s="1158">
        <v>0</v>
      </c>
      <c r="Y9" s="1158">
        <v>3438</v>
      </c>
      <c r="Z9" s="1253">
        <v>744319</v>
      </c>
      <c r="AA9" s="1253">
        <v>13280</v>
      </c>
      <c r="AB9" s="1158">
        <v>0</v>
      </c>
      <c r="AC9" s="1158">
        <v>0</v>
      </c>
      <c r="AD9" s="1158">
        <v>0</v>
      </c>
      <c r="AE9" s="1158">
        <v>0</v>
      </c>
      <c r="AF9" s="1158">
        <v>14250</v>
      </c>
      <c r="AG9" s="1253">
        <v>368455</v>
      </c>
      <c r="AH9" s="1158">
        <v>0</v>
      </c>
      <c r="AI9" s="1253">
        <v>22625</v>
      </c>
      <c r="AJ9" s="1158">
        <v>0</v>
      </c>
      <c r="AK9" s="1253">
        <v>185492</v>
      </c>
      <c r="AL9" s="1158">
        <v>0</v>
      </c>
      <c r="AM9" s="1158">
        <v>0</v>
      </c>
      <c r="AN9" s="1253">
        <v>0</v>
      </c>
      <c r="AO9" s="1253">
        <v>108226</v>
      </c>
      <c r="AP9" s="1198">
        <v>0</v>
      </c>
      <c r="AQ9" s="1253">
        <v>10048</v>
      </c>
      <c r="AR9" s="1253">
        <v>54402</v>
      </c>
      <c r="AS9" s="1253">
        <v>3200</v>
      </c>
      <c r="AT9" s="1253">
        <v>486011</v>
      </c>
      <c r="AU9" s="1253">
        <v>219597</v>
      </c>
      <c r="AV9" s="1253">
        <v>14275</v>
      </c>
      <c r="AW9" s="607">
        <f t="shared" si="0"/>
        <v>5093550</v>
      </c>
    </row>
    <row r="10" spans="1:49" ht="13.5">
      <c r="A10" s="536"/>
      <c r="B10" s="1573"/>
      <c r="C10" s="1574"/>
      <c r="D10" s="542" t="s">
        <v>377</v>
      </c>
      <c r="E10" s="543"/>
      <c r="F10" s="1508">
        <f>F5+F8-F6-F7-F9</f>
        <v>3712</v>
      </c>
      <c r="G10" s="1509">
        <f aca="true" t="shared" si="1" ref="G10:AV10">G5+G8-G6-G7-G9</f>
        <v>0</v>
      </c>
      <c r="H10" s="1509">
        <f t="shared" si="1"/>
        <v>0</v>
      </c>
      <c r="I10" s="1509">
        <f t="shared" si="1"/>
        <v>0</v>
      </c>
      <c r="J10" s="1509">
        <f t="shared" si="1"/>
        <v>0</v>
      </c>
      <c r="K10" s="1509">
        <f t="shared" si="1"/>
        <v>0</v>
      </c>
      <c r="L10" s="1509">
        <f t="shared" si="1"/>
        <v>0</v>
      </c>
      <c r="M10" s="1509">
        <f t="shared" si="1"/>
        <v>0</v>
      </c>
      <c r="N10" s="1509">
        <f t="shared" si="1"/>
        <v>0</v>
      </c>
      <c r="O10" s="1509">
        <f t="shared" si="1"/>
        <v>0</v>
      </c>
      <c r="P10" s="1509">
        <f t="shared" si="1"/>
        <v>1000</v>
      </c>
      <c r="Q10" s="1509">
        <f t="shared" si="1"/>
        <v>0</v>
      </c>
      <c r="R10" s="1510">
        <f t="shared" si="1"/>
        <v>0</v>
      </c>
      <c r="S10" s="1509">
        <f t="shared" si="1"/>
        <v>0</v>
      </c>
      <c r="T10" s="1509">
        <f t="shared" si="1"/>
        <v>0</v>
      </c>
      <c r="U10" s="1509">
        <f t="shared" si="1"/>
        <v>0</v>
      </c>
      <c r="V10" s="1509">
        <f t="shared" si="1"/>
        <v>0</v>
      </c>
      <c r="W10" s="1509">
        <f t="shared" si="1"/>
        <v>0</v>
      </c>
      <c r="X10" s="1509">
        <f t="shared" si="1"/>
        <v>0</v>
      </c>
      <c r="Y10" s="1509">
        <f t="shared" si="1"/>
        <v>0</v>
      </c>
      <c r="Z10" s="1509">
        <f t="shared" si="1"/>
        <v>0</v>
      </c>
      <c r="AA10" s="1509">
        <f t="shared" si="1"/>
        <v>0</v>
      </c>
      <c r="AB10" s="1509">
        <f t="shared" si="1"/>
        <v>0</v>
      </c>
      <c r="AC10" s="1509">
        <f t="shared" si="1"/>
        <v>0</v>
      </c>
      <c r="AD10" s="1509">
        <f t="shared" si="1"/>
        <v>0</v>
      </c>
      <c r="AE10" s="1509">
        <f t="shared" si="1"/>
        <v>0</v>
      </c>
      <c r="AF10" s="1509">
        <f t="shared" si="1"/>
        <v>0</v>
      </c>
      <c r="AG10" s="1509">
        <f t="shared" si="1"/>
        <v>0</v>
      </c>
      <c r="AH10" s="1509">
        <f t="shared" si="1"/>
        <v>0</v>
      </c>
      <c r="AI10" s="1509">
        <f t="shared" si="1"/>
        <v>0</v>
      </c>
      <c r="AJ10" s="1509">
        <f t="shared" si="1"/>
        <v>0</v>
      </c>
      <c r="AK10" s="1509">
        <f t="shared" si="1"/>
        <v>0</v>
      </c>
      <c r="AL10" s="1509">
        <f t="shared" si="1"/>
        <v>0</v>
      </c>
      <c r="AM10" s="1509">
        <f t="shared" si="1"/>
        <v>0</v>
      </c>
      <c r="AN10" s="1509">
        <f t="shared" si="1"/>
        <v>0</v>
      </c>
      <c r="AO10" s="1509">
        <f t="shared" si="1"/>
        <v>0</v>
      </c>
      <c r="AP10" s="1510">
        <f t="shared" si="1"/>
        <v>0</v>
      </c>
      <c r="AQ10" s="1509">
        <f t="shared" si="1"/>
        <v>0</v>
      </c>
      <c r="AR10" s="1509">
        <f t="shared" si="1"/>
        <v>0</v>
      </c>
      <c r="AS10" s="1509">
        <f t="shared" si="1"/>
        <v>0</v>
      </c>
      <c r="AT10" s="1509">
        <f t="shared" si="1"/>
        <v>0</v>
      </c>
      <c r="AU10" s="1509">
        <f t="shared" si="1"/>
        <v>13953</v>
      </c>
      <c r="AV10" s="1511">
        <f t="shared" si="1"/>
        <v>0</v>
      </c>
      <c r="AW10" s="607">
        <f t="shared" si="0"/>
        <v>18665</v>
      </c>
    </row>
    <row r="11" spans="1:49" ht="13.5">
      <c r="A11" s="536"/>
      <c r="B11" s="544" t="s">
        <v>378</v>
      </c>
      <c r="C11" s="545"/>
      <c r="D11" s="545"/>
      <c r="E11" s="543"/>
      <c r="F11" s="1267">
        <v>80392</v>
      </c>
      <c r="G11" s="1268">
        <v>618398</v>
      </c>
      <c r="H11" s="1227">
        <v>741</v>
      </c>
      <c r="I11" s="1227">
        <v>184</v>
      </c>
      <c r="J11" s="1269">
        <v>201</v>
      </c>
      <c r="K11" s="1158">
        <v>0</v>
      </c>
      <c r="L11" s="1227">
        <v>691</v>
      </c>
      <c r="M11" s="1267">
        <v>909</v>
      </c>
      <c r="N11" s="1227">
        <v>54805</v>
      </c>
      <c r="O11" s="1267">
        <v>1244361</v>
      </c>
      <c r="P11" s="1227">
        <v>1748383</v>
      </c>
      <c r="Q11" s="1270">
        <v>298</v>
      </c>
      <c r="R11" s="1267">
        <v>3297</v>
      </c>
      <c r="S11" s="1227">
        <v>1215</v>
      </c>
      <c r="T11" s="1267">
        <v>120</v>
      </c>
      <c r="U11" s="1227">
        <v>402418</v>
      </c>
      <c r="V11" s="1158">
        <v>8150</v>
      </c>
      <c r="W11" s="1267">
        <v>12481</v>
      </c>
      <c r="X11" s="1227">
        <v>34622</v>
      </c>
      <c r="Y11" s="1267">
        <v>2576</v>
      </c>
      <c r="Z11" s="1227">
        <v>85</v>
      </c>
      <c r="AA11" s="1267">
        <v>87209</v>
      </c>
      <c r="AB11" s="1158">
        <v>0</v>
      </c>
      <c r="AC11" s="1270">
        <v>2196</v>
      </c>
      <c r="AD11" s="1158">
        <v>299</v>
      </c>
      <c r="AE11" s="1158">
        <v>0</v>
      </c>
      <c r="AF11" s="1158">
        <v>257</v>
      </c>
      <c r="AG11" s="1158">
        <v>0</v>
      </c>
      <c r="AH11" s="1158">
        <v>0</v>
      </c>
      <c r="AI11" s="1158">
        <v>0</v>
      </c>
      <c r="AJ11" s="1158">
        <v>0</v>
      </c>
      <c r="AK11" s="1267">
        <v>272487</v>
      </c>
      <c r="AL11" s="1227">
        <v>6143</v>
      </c>
      <c r="AM11" s="1158">
        <v>0</v>
      </c>
      <c r="AN11" s="1158">
        <v>0</v>
      </c>
      <c r="AO11" s="1270">
        <v>31429</v>
      </c>
      <c r="AP11" s="1267">
        <v>192</v>
      </c>
      <c r="AQ11" s="1158">
        <v>471</v>
      </c>
      <c r="AR11" s="1158">
        <v>706</v>
      </c>
      <c r="AS11" s="1158">
        <v>24</v>
      </c>
      <c r="AT11" s="1158">
        <v>234</v>
      </c>
      <c r="AU11" s="1158">
        <v>1163</v>
      </c>
      <c r="AV11" s="1228">
        <v>2691</v>
      </c>
      <c r="AW11" s="607">
        <f t="shared" si="0"/>
        <v>4619828</v>
      </c>
    </row>
    <row r="12" spans="1:49" ht="13.5">
      <c r="A12" s="546"/>
      <c r="B12" s="547" t="s">
        <v>379</v>
      </c>
      <c r="C12" s="548"/>
      <c r="D12" s="548"/>
      <c r="E12" s="549"/>
      <c r="F12" s="1159">
        <v>0</v>
      </c>
      <c r="G12" s="1267">
        <v>4000</v>
      </c>
      <c r="H12" s="1231">
        <v>598580</v>
      </c>
      <c r="I12" s="1159">
        <v>0</v>
      </c>
      <c r="J12" s="1159">
        <v>0</v>
      </c>
      <c r="K12" s="1159">
        <v>0</v>
      </c>
      <c r="L12" s="1159">
        <v>0</v>
      </c>
      <c r="M12" s="1159">
        <v>0</v>
      </c>
      <c r="N12" s="1159">
        <v>0</v>
      </c>
      <c r="O12" s="1159">
        <v>0</v>
      </c>
      <c r="P12" s="1159">
        <v>0</v>
      </c>
      <c r="Q12" s="1159">
        <v>0</v>
      </c>
      <c r="R12" s="1199">
        <v>0</v>
      </c>
      <c r="S12" s="1159">
        <v>0</v>
      </c>
      <c r="T12" s="1159">
        <v>0</v>
      </c>
      <c r="U12" s="1159">
        <v>0</v>
      </c>
      <c r="V12" s="1253">
        <v>0</v>
      </c>
      <c r="W12" s="1159">
        <v>0</v>
      </c>
      <c r="X12" s="1159">
        <v>0</v>
      </c>
      <c r="Y12" s="1159">
        <v>0</v>
      </c>
      <c r="Z12" s="1159">
        <v>0</v>
      </c>
      <c r="AA12" s="1159">
        <v>0</v>
      </c>
      <c r="AB12" s="1159">
        <v>0</v>
      </c>
      <c r="AC12" s="1159">
        <v>0</v>
      </c>
      <c r="AD12" s="1159">
        <v>0</v>
      </c>
      <c r="AE12" s="1159">
        <v>0</v>
      </c>
      <c r="AF12" s="1159">
        <v>0</v>
      </c>
      <c r="AG12" s="1159">
        <v>0</v>
      </c>
      <c r="AH12" s="1159">
        <v>0</v>
      </c>
      <c r="AI12" s="1159">
        <v>0</v>
      </c>
      <c r="AJ12" s="1159">
        <v>0</v>
      </c>
      <c r="AK12" s="1159">
        <v>0</v>
      </c>
      <c r="AL12" s="1159">
        <v>0</v>
      </c>
      <c r="AM12" s="1159">
        <v>0</v>
      </c>
      <c r="AN12" s="1159">
        <v>0</v>
      </c>
      <c r="AO12" s="1253">
        <v>300048</v>
      </c>
      <c r="AP12" s="1199">
        <v>0</v>
      </c>
      <c r="AQ12" s="1159">
        <v>0</v>
      </c>
      <c r="AR12" s="1159">
        <v>0</v>
      </c>
      <c r="AS12" s="1159">
        <v>0</v>
      </c>
      <c r="AT12" s="1159">
        <v>0</v>
      </c>
      <c r="AU12" s="1159">
        <v>0</v>
      </c>
      <c r="AV12" s="1253">
        <v>231133</v>
      </c>
      <c r="AW12" s="608">
        <f t="shared" si="0"/>
        <v>1133761</v>
      </c>
    </row>
    <row r="13" spans="1:49" ht="12.75" customHeight="1">
      <c r="A13" s="550" t="s">
        <v>380</v>
      </c>
      <c r="B13" s="540"/>
      <c r="C13" s="540"/>
      <c r="D13" s="540"/>
      <c r="E13" s="559"/>
      <c r="F13" s="1262">
        <v>1099242</v>
      </c>
      <c r="G13" s="1261">
        <v>2739170</v>
      </c>
      <c r="H13" s="1261">
        <v>3423286</v>
      </c>
      <c r="I13" s="1261">
        <v>2607725</v>
      </c>
      <c r="J13" s="1261">
        <v>439901</v>
      </c>
      <c r="K13" s="1261">
        <v>1200381</v>
      </c>
      <c r="L13" s="1261">
        <v>405566</v>
      </c>
      <c r="M13" s="1261">
        <v>797631</v>
      </c>
      <c r="N13" s="1261">
        <v>1366425</v>
      </c>
      <c r="O13" s="1261">
        <v>368824</v>
      </c>
      <c r="P13" s="1261">
        <v>501833</v>
      </c>
      <c r="Q13" s="1261">
        <v>2441565</v>
      </c>
      <c r="R13" s="1262">
        <v>4200258</v>
      </c>
      <c r="S13" s="1261">
        <v>1500005</v>
      </c>
      <c r="T13" s="1261">
        <v>1338381</v>
      </c>
      <c r="U13" s="1261">
        <v>225643</v>
      </c>
      <c r="V13" s="1261">
        <v>2308043</v>
      </c>
      <c r="W13" s="1261">
        <v>659458</v>
      </c>
      <c r="X13" s="1261">
        <v>711794</v>
      </c>
      <c r="Y13" s="1261">
        <v>1711679</v>
      </c>
      <c r="Z13" s="1261">
        <v>2726888</v>
      </c>
      <c r="AA13" s="1261">
        <v>1003315</v>
      </c>
      <c r="AB13" s="1261">
        <v>916576</v>
      </c>
      <c r="AC13" s="1261">
        <v>516088</v>
      </c>
      <c r="AD13" s="1261">
        <v>1677980</v>
      </c>
      <c r="AE13" s="1261">
        <v>1038660</v>
      </c>
      <c r="AF13" s="1261">
        <v>1765430</v>
      </c>
      <c r="AG13" s="1261">
        <v>1906308</v>
      </c>
      <c r="AH13" s="1261">
        <v>1163486</v>
      </c>
      <c r="AI13" s="1261">
        <v>556880</v>
      </c>
      <c r="AJ13" s="1261">
        <v>325800</v>
      </c>
      <c r="AK13" s="1261">
        <v>1338068</v>
      </c>
      <c r="AL13" s="1261">
        <v>1188847</v>
      </c>
      <c r="AM13" s="1261">
        <v>655860</v>
      </c>
      <c r="AN13" s="1261">
        <v>781270</v>
      </c>
      <c r="AO13" s="1261">
        <v>1143193</v>
      </c>
      <c r="AP13" s="1262">
        <v>77787</v>
      </c>
      <c r="AQ13" s="1261">
        <v>814046</v>
      </c>
      <c r="AR13" s="1261">
        <v>578630</v>
      </c>
      <c r="AS13" s="1261">
        <v>1089047</v>
      </c>
      <c r="AT13" s="1261">
        <v>1244276</v>
      </c>
      <c r="AU13" s="1261">
        <v>2538528</v>
      </c>
      <c r="AV13" s="1261">
        <v>903178</v>
      </c>
      <c r="AW13" s="609">
        <f t="shared" si="0"/>
        <v>55996951</v>
      </c>
    </row>
    <row r="14" spans="1:49" ht="13.5">
      <c r="A14" s="536"/>
      <c r="B14" s="551" t="s">
        <v>381</v>
      </c>
      <c r="C14" s="552"/>
      <c r="D14" s="552"/>
      <c r="E14" s="553"/>
      <c r="F14" s="1265">
        <v>725246</v>
      </c>
      <c r="G14" s="1265">
        <v>2311971</v>
      </c>
      <c r="H14" s="1265">
        <v>3012602</v>
      </c>
      <c r="I14" s="1265">
        <v>2356214</v>
      </c>
      <c r="J14" s="1265">
        <v>354105</v>
      </c>
      <c r="K14" s="1265">
        <v>1074550</v>
      </c>
      <c r="L14" s="1265">
        <v>219714</v>
      </c>
      <c r="M14" s="1265">
        <v>729570</v>
      </c>
      <c r="N14" s="1265">
        <v>1060315</v>
      </c>
      <c r="O14" s="1265">
        <v>292055</v>
      </c>
      <c r="P14" s="1265">
        <v>468105</v>
      </c>
      <c r="Q14" s="1265">
        <v>1950561</v>
      </c>
      <c r="R14" s="1266">
        <v>2510781</v>
      </c>
      <c r="S14" s="1265">
        <v>1168925</v>
      </c>
      <c r="T14" s="1265">
        <v>1051732</v>
      </c>
      <c r="U14" s="1265">
        <v>188315</v>
      </c>
      <c r="V14" s="1265">
        <v>2021418</v>
      </c>
      <c r="W14" s="1265">
        <v>520792</v>
      </c>
      <c r="X14" s="1265">
        <v>585758</v>
      </c>
      <c r="Y14" s="1265">
        <v>1421584</v>
      </c>
      <c r="Z14" s="1265">
        <v>2653449</v>
      </c>
      <c r="AA14" s="1265">
        <v>673843</v>
      </c>
      <c r="AB14" s="1265">
        <v>728668</v>
      </c>
      <c r="AC14" s="1265">
        <v>412023</v>
      </c>
      <c r="AD14" s="1265">
        <v>882832</v>
      </c>
      <c r="AE14" s="1265">
        <v>900088</v>
      </c>
      <c r="AF14" s="1265">
        <v>1637638</v>
      </c>
      <c r="AG14" s="1265">
        <v>1284526</v>
      </c>
      <c r="AH14" s="1265">
        <v>1041873</v>
      </c>
      <c r="AI14" s="1265">
        <v>327613</v>
      </c>
      <c r="AJ14" s="1265">
        <v>266310</v>
      </c>
      <c r="AK14" s="1265">
        <v>993341</v>
      </c>
      <c r="AL14" s="1265">
        <v>1126242</v>
      </c>
      <c r="AM14" s="1265">
        <v>577453</v>
      </c>
      <c r="AN14" s="1265">
        <v>691237</v>
      </c>
      <c r="AO14" s="1265">
        <v>886044</v>
      </c>
      <c r="AP14" s="1266">
        <v>41322</v>
      </c>
      <c r="AQ14" s="1265">
        <v>792421</v>
      </c>
      <c r="AR14" s="1265">
        <v>541633</v>
      </c>
      <c r="AS14" s="1265">
        <v>1038973</v>
      </c>
      <c r="AT14" s="1265">
        <v>1170756</v>
      </c>
      <c r="AU14" s="1265">
        <v>1874702</v>
      </c>
      <c r="AV14" s="1265">
        <v>660372</v>
      </c>
      <c r="AW14" s="610">
        <f t="shared" si="0"/>
        <v>45227672</v>
      </c>
    </row>
    <row r="15" spans="1:49" ht="13.5">
      <c r="A15" s="536"/>
      <c r="B15" s="544" t="s">
        <v>382</v>
      </c>
      <c r="C15" s="545"/>
      <c r="D15" s="545"/>
      <c r="E15" s="543"/>
      <c r="F15" s="1265">
        <v>339180</v>
      </c>
      <c r="G15" s="1265">
        <v>386497</v>
      </c>
      <c r="H15" s="1265">
        <v>383613</v>
      </c>
      <c r="I15" s="1265">
        <v>242954</v>
      </c>
      <c r="J15" s="1265">
        <v>85796</v>
      </c>
      <c r="K15" s="1265">
        <v>122096</v>
      </c>
      <c r="L15" s="1265">
        <v>181616</v>
      </c>
      <c r="M15" s="1265">
        <v>68061</v>
      </c>
      <c r="N15" s="1265">
        <v>286066</v>
      </c>
      <c r="O15" s="1265">
        <v>32735</v>
      </c>
      <c r="P15" s="1265">
        <v>31654</v>
      </c>
      <c r="Q15" s="1265">
        <v>479077</v>
      </c>
      <c r="R15" s="1266">
        <v>613582</v>
      </c>
      <c r="S15" s="1265">
        <v>285564</v>
      </c>
      <c r="T15" s="1265">
        <v>274153</v>
      </c>
      <c r="U15" s="1265">
        <v>27744</v>
      </c>
      <c r="V15" s="1265">
        <v>276861</v>
      </c>
      <c r="W15" s="1265">
        <v>116868</v>
      </c>
      <c r="X15" s="1265">
        <v>124026</v>
      </c>
      <c r="Y15" s="1265">
        <v>285306</v>
      </c>
      <c r="Z15" s="1265">
        <v>69948</v>
      </c>
      <c r="AA15" s="1265">
        <v>176396</v>
      </c>
      <c r="AB15" s="1265">
        <v>138741</v>
      </c>
      <c r="AC15" s="1265">
        <v>101019</v>
      </c>
      <c r="AD15" s="1265">
        <v>779437</v>
      </c>
      <c r="AE15" s="1265">
        <v>127870</v>
      </c>
      <c r="AF15" s="1265">
        <v>117582</v>
      </c>
      <c r="AG15" s="1265">
        <v>617795</v>
      </c>
      <c r="AH15" s="1265">
        <v>108314</v>
      </c>
      <c r="AI15" s="1265">
        <v>213206</v>
      </c>
      <c r="AJ15" s="1265">
        <v>47627</v>
      </c>
      <c r="AK15" s="1265">
        <v>240136</v>
      </c>
      <c r="AL15" s="1265">
        <v>61037</v>
      </c>
      <c r="AM15" s="1265">
        <v>74682</v>
      </c>
      <c r="AN15" s="1265">
        <v>89869</v>
      </c>
      <c r="AO15" s="1265">
        <v>245155</v>
      </c>
      <c r="AP15" s="1266">
        <v>35313</v>
      </c>
      <c r="AQ15" s="1265">
        <v>20375</v>
      </c>
      <c r="AR15" s="1265">
        <v>36961</v>
      </c>
      <c r="AS15" s="1265">
        <v>45135</v>
      </c>
      <c r="AT15" s="1265">
        <v>70591</v>
      </c>
      <c r="AU15" s="1265">
        <v>565062</v>
      </c>
      <c r="AV15" s="1265">
        <v>228572</v>
      </c>
      <c r="AW15" s="607">
        <f t="shared" si="0"/>
        <v>8854272</v>
      </c>
    </row>
    <row r="16" spans="1:49" ht="13.5">
      <c r="A16" s="536"/>
      <c r="B16" s="544" t="s">
        <v>383</v>
      </c>
      <c r="C16" s="545"/>
      <c r="D16" s="545"/>
      <c r="E16" s="543"/>
      <c r="F16" s="1265">
        <v>30916</v>
      </c>
      <c r="G16" s="1265">
        <v>34560</v>
      </c>
      <c r="H16" s="1265">
        <v>26291</v>
      </c>
      <c r="I16" s="1158">
        <v>8557</v>
      </c>
      <c r="J16" s="1158">
        <v>0</v>
      </c>
      <c r="K16" s="1265">
        <v>2366</v>
      </c>
      <c r="L16" s="1265">
        <v>2686</v>
      </c>
      <c r="M16" s="1158">
        <v>0</v>
      </c>
      <c r="N16" s="1265">
        <v>13914</v>
      </c>
      <c r="O16" s="1265">
        <v>16437</v>
      </c>
      <c r="P16" s="1265">
        <v>1174</v>
      </c>
      <c r="Q16" s="1265">
        <v>11927</v>
      </c>
      <c r="R16" s="1266">
        <v>36216</v>
      </c>
      <c r="S16" s="1265">
        <v>40927</v>
      </c>
      <c r="T16" s="1265">
        <v>12496</v>
      </c>
      <c r="U16" s="1265">
        <v>8381</v>
      </c>
      <c r="V16" s="1265">
        <v>9764</v>
      </c>
      <c r="W16" s="1265">
        <v>2967</v>
      </c>
      <c r="X16" s="1265">
        <v>2010</v>
      </c>
      <c r="Y16" s="1265">
        <v>4789</v>
      </c>
      <c r="Z16" s="1265">
        <v>3190</v>
      </c>
      <c r="AA16" s="1265">
        <v>7959</v>
      </c>
      <c r="AB16" s="1265">
        <v>49167</v>
      </c>
      <c r="AC16" s="1265">
        <v>3046</v>
      </c>
      <c r="AD16" s="1265">
        <v>15711</v>
      </c>
      <c r="AE16" s="1265">
        <v>6526</v>
      </c>
      <c r="AF16" s="1265">
        <v>2410</v>
      </c>
      <c r="AG16" s="1265">
        <v>3987</v>
      </c>
      <c r="AH16" s="1265">
        <v>11899</v>
      </c>
      <c r="AI16" s="1265">
        <v>16025</v>
      </c>
      <c r="AJ16" s="1265">
        <v>10813</v>
      </c>
      <c r="AK16" s="1265">
        <v>4608</v>
      </c>
      <c r="AL16" s="1265">
        <v>1414</v>
      </c>
      <c r="AM16" s="1265">
        <v>3725</v>
      </c>
      <c r="AN16" s="1265">
        <v>164</v>
      </c>
      <c r="AO16" s="1265">
        <v>11994</v>
      </c>
      <c r="AP16" s="1266">
        <v>1152</v>
      </c>
      <c r="AQ16" s="1158">
        <v>0</v>
      </c>
      <c r="AR16" s="1265">
        <v>36</v>
      </c>
      <c r="AS16" s="1265">
        <v>3498</v>
      </c>
      <c r="AT16" s="1265">
        <v>2129</v>
      </c>
      <c r="AU16" s="1265">
        <v>22364</v>
      </c>
      <c r="AV16" s="1265">
        <v>13460</v>
      </c>
      <c r="AW16" s="607">
        <f t="shared" si="0"/>
        <v>461655</v>
      </c>
    </row>
    <row r="17" spans="1:49" ht="13.5">
      <c r="A17" s="546"/>
      <c r="B17" s="554" t="s">
        <v>384</v>
      </c>
      <c r="C17" s="555"/>
      <c r="D17" s="555"/>
      <c r="E17" s="556"/>
      <c r="F17" s="1271">
        <v>3900</v>
      </c>
      <c r="G17" s="1271">
        <v>4650</v>
      </c>
      <c r="H17" s="1159">
        <v>0</v>
      </c>
      <c r="I17" s="1159">
        <v>0</v>
      </c>
      <c r="J17" s="1159">
        <v>0</v>
      </c>
      <c r="K17" s="1159">
        <v>0</v>
      </c>
      <c r="L17" s="1159">
        <v>0</v>
      </c>
      <c r="M17" s="1159">
        <v>0</v>
      </c>
      <c r="N17" s="1159">
        <v>0</v>
      </c>
      <c r="O17" s="1159">
        <v>0</v>
      </c>
      <c r="P17" s="1271">
        <v>900</v>
      </c>
      <c r="Q17" s="1159">
        <v>0</v>
      </c>
      <c r="R17" s="1199">
        <v>0</v>
      </c>
      <c r="S17" s="1271">
        <v>4589</v>
      </c>
      <c r="T17" s="1159">
        <v>0</v>
      </c>
      <c r="U17" s="1271">
        <v>1203</v>
      </c>
      <c r="V17" s="1159">
        <v>0</v>
      </c>
      <c r="W17" s="1159">
        <v>0</v>
      </c>
      <c r="X17" s="1159">
        <v>0</v>
      </c>
      <c r="Y17" s="1159">
        <v>0</v>
      </c>
      <c r="Z17" s="1271">
        <v>300</v>
      </c>
      <c r="AA17" s="1159">
        <v>0</v>
      </c>
      <c r="AB17" s="1159">
        <v>0</v>
      </c>
      <c r="AC17" s="1159">
        <v>0</v>
      </c>
      <c r="AD17" s="1159">
        <v>0</v>
      </c>
      <c r="AE17" s="1159">
        <v>0</v>
      </c>
      <c r="AF17" s="1271">
        <v>7800</v>
      </c>
      <c r="AG17" s="1159">
        <v>0</v>
      </c>
      <c r="AH17" s="1271">
        <v>0</v>
      </c>
      <c r="AI17" s="1159">
        <v>0</v>
      </c>
      <c r="AJ17" s="1271">
        <v>1050</v>
      </c>
      <c r="AK17" s="1271">
        <v>99983</v>
      </c>
      <c r="AL17" s="1159">
        <v>0</v>
      </c>
      <c r="AM17" s="1159">
        <v>0</v>
      </c>
      <c r="AN17" s="1159">
        <v>0</v>
      </c>
      <c r="AO17" s="1159">
        <v>0</v>
      </c>
      <c r="AP17" s="1199">
        <v>0</v>
      </c>
      <c r="AQ17" s="1271">
        <v>1250</v>
      </c>
      <c r="AR17" s="1159">
        <v>0</v>
      </c>
      <c r="AS17" s="1159">
        <v>0</v>
      </c>
      <c r="AT17" s="1271">
        <v>800</v>
      </c>
      <c r="AU17" s="1159">
        <v>0</v>
      </c>
      <c r="AV17" s="1271">
        <v>500</v>
      </c>
      <c r="AW17" s="608">
        <f t="shared" si="0"/>
        <v>126925</v>
      </c>
    </row>
    <row r="18" spans="1:49" ht="13.5">
      <c r="A18" s="557" t="s">
        <v>385</v>
      </c>
      <c r="B18" s="558"/>
      <c r="C18" s="558"/>
      <c r="D18" s="558"/>
      <c r="E18" s="559"/>
      <c r="F18" s="1160">
        <v>0</v>
      </c>
      <c r="G18" s="1161">
        <v>0</v>
      </c>
      <c r="H18" s="1261">
        <v>1880</v>
      </c>
      <c r="I18" s="1161">
        <v>0</v>
      </c>
      <c r="J18" s="1161">
        <v>0</v>
      </c>
      <c r="K18" s="1161">
        <v>0</v>
      </c>
      <c r="L18" s="1161">
        <v>0</v>
      </c>
      <c r="M18" s="1161">
        <v>0</v>
      </c>
      <c r="N18" s="1161">
        <v>0</v>
      </c>
      <c r="O18" s="1161">
        <v>0</v>
      </c>
      <c r="P18" s="1161">
        <v>0</v>
      </c>
      <c r="Q18" s="1161">
        <v>0</v>
      </c>
      <c r="R18" s="1200">
        <v>0</v>
      </c>
      <c r="S18" s="1161">
        <v>0</v>
      </c>
      <c r="T18" s="1161">
        <v>0</v>
      </c>
      <c r="U18" s="1161">
        <v>0</v>
      </c>
      <c r="V18" s="1161">
        <v>0</v>
      </c>
      <c r="W18" s="1161">
        <v>0</v>
      </c>
      <c r="X18" s="1161">
        <v>0</v>
      </c>
      <c r="Y18" s="1161">
        <v>0</v>
      </c>
      <c r="Z18" s="1161">
        <v>0</v>
      </c>
      <c r="AA18" s="1161">
        <v>0</v>
      </c>
      <c r="AB18" s="1161">
        <v>0</v>
      </c>
      <c r="AC18" s="1161">
        <v>0</v>
      </c>
      <c r="AD18" s="1161">
        <v>0</v>
      </c>
      <c r="AE18" s="1161">
        <v>0</v>
      </c>
      <c r="AF18" s="1161">
        <v>0</v>
      </c>
      <c r="AG18" s="1161">
        <v>0</v>
      </c>
      <c r="AH18" s="1161">
        <v>0</v>
      </c>
      <c r="AI18" s="1161">
        <v>0</v>
      </c>
      <c r="AJ18" s="1161">
        <v>0</v>
      </c>
      <c r="AK18" s="1161">
        <v>0</v>
      </c>
      <c r="AL18" s="1161">
        <v>0</v>
      </c>
      <c r="AM18" s="1161">
        <v>0</v>
      </c>
      <c r="AN18" s="1161">
        <v>0</v>
      </c>
      <c r="AO18" s="1161">
        <v>0</v>
      </c>
      <c r="AP18" s="1200">
        <v>0</v>
      </c>
      <c r="AQ18" s="1161">
        <v>0</v>
      </c>
      <c r="AR18" s="1161">
        <v>0</v>
      </c>
      <c r="AS18" s="1161">
        <v>0</v>
      </c>
      <c r="AT18" s="1161">
        <v>0</v>
      </c>
      <c r="AU18" s="1161">
        <v>0</v>
      </c>
      <c r="AV18" s="1161">
        <v>0</v>
      </c>
      <c r="AW18" s="609">
        <f t="shared" si="0"/>
        <v>1880</v>
      </c>
    </row>
    <row r="19" spans="1:49" ht="14.25" thickBot="1">
      <c r="A19" s="560" t="s">
        <v>386</v>
      </c>
      <c r="B19" s="561"/>
      <c r="C19" s="561"/>
      <c r="D19" s="561"/>
      <c r="E19" s="562"/>
      <c r="F19" s="1261">
        <v>54383252</v>
      </c>
      <c r="G19" s="1272">
        <v>31384441</v>
      </c>
      <c r="H19" s="1272">
        <v>22688077</v>
      </c>
      <c r="I19" s="1272">
        <v>22058084</v>
      </c>
      <c r="J19" s="1272">
        <v>4768153</v>
      </c>
      <c r="K19" s="1272">
        <v>10920367</v>
      </c>
      <c r="L19" s="1272">
        <v>11330372</v>
      </c>
      <c r="M19" s="1272">
        <v>18108163</v>
      </c>
      <c r="N19" s="1272">
        <v>14509277</v>
      </c>
      <c r="O19" s="1272">
        <v>5766362</v>
      </c>
      <c r="P19" s="1272">
        <v>9825924</v>
      </c>
      <c r="Q19" s="1272">
        <v>15441635</v>
      </c>
      <c r="R19" s="1273">
        <v>42144740</v>
      </c>
      <c r="S19" s="1272">
        <v>26141026</v>
      </c>
      <c r="T19" s="1272">
        <v>9628136</v>
      </c>
      <c r="U19" s="1272">
        <v>5110504</v>
      </c>
      <c r="V19" s="1272">
        <v>10675472</v>
      </c>
      <c r="W19" s="1272">
        <v>6267248</v>
      </c>
      <c r="X19" s="1272">
        <v>7580671</v>
      </c>
      <c r="Y19" s="1272">
        <v>19685644</v>
      </c>
      <c r="Z19" s="1272">
        <v>13805666</v>
      </c>
      <c r="AA19" s="1272">
        <v>9488345</v>
      </c>
      <c r="AB19" s="1272">
        <v>9442005</v>
      </c>
      <c r="AC19" s="1272">
        <v>8057417</v>
      </c>
      <c r="AD19" s="1272">
        <v>14752142</v>
      </c>
      <c r="AE19" s="1272">
        <v>11491642</v>
      </c>
      <c r="AF19" s="1272">
        <v>20665472</v>
      </c>
      <c r="AG19" s="1272">
        <v>12868405</v>
      </c>
      <c r="AH19" s="1272">
        <v>10938446</v>
      </c>
      <c r="AI19" s="1272">
        <v>8380615</v>
      </c>
      <c r="AJ19" s="1272">
        <v>3984179</v>
      </c>
      <c r="AK19" s="1272">
        <v>8486422</v>
      </c>
      <c r="AL19" s="1272">
        <v>6283943</v>
      </c>
      <c r="AM19" s="1272">
        <v>4838092</v>
      </c>
      <c r="AN19" s="1272">
        <v>3819623</v>
      </c>
      <c r="AO19" s="1272">
        <v>7508480</v>
      </c>
      <c r="AP19" s="1273">
        <v>1465162</v>
      </c>
      <c r="AQ19" s="1272">
        <v>4304996</v>
      </c>
      <c r="AR19" s="1272">
        <v>5759579</v>
      </c>
      <c r="AS19" s="1272">
        <v>2952837</v>
      </c>
      <c r="AT19" s="1272">
        <v>3829372</v>
      </c>
      <c r="AU19" s="1272">
        <v>31214468</v>
      </c>
      <c r="AV19" s="1272">
        <v>10007677</v>
      </c>
      <c r="AW19" s="611">
        <f t="shared" si="0"/>
        <v>562762533</v>
      </c>
    </row>
    <row r="20" spans="1:49" ht="13.5">
      <c r="A20" s="536" t="s">
        <v>387</v>
      </c>
      <c r="B20" s="537"/>
      <c r="C20" s="537"/>
      <c r="D20" s="537"/>
      <c r="E20" s="538"/>
      <c r="F20" s="1274">
        <v>63033</v>
      </c>
      <c r="G20" s="1162">
        <v>0</v>
      </c>
      <c r="H20" s="1274">
        <v>212331</v>
      </c>
      <c r="I20" s="1162">
        <v>0</v>
      </c>
      <c r="J20" s="1274">
        <v>10479</v>
      </c>
      <c r="K20" s="1274">
        <v>14972</v>
      </c>
      <c r="L20" s="1274">
        <v>34888</v>
      </c>
      <c r="M20" s="1274">
        <v>23534</v>
      </c>
      <c r="N20" s="1274">
        <v>69618</v>
      </c>
      <c r="O20" s="1162">
        <v>0</v>
      </c>
      <c r="P20" s="1274">
        <v>66850</v>
      </c>
      <c r="Q20" s="1162">
        <v>0</v>
      </c>
      <c r="R20" s="1275">
        <v>66559</v>
      </c>
      <c r="S20" s="1274">
        <v>366702</v>
      </c>
      <c r="T20" s="1274">
        <v>0</v>
      </c>
      <c r="U20" s="1274">
        <v>119729</v>
      </c>
      <c r="V20" s="1274">
        <v>78200</v>
      </c>
      <c r="W20" s="1162">
        <v>0</v>
      </c>
      <c r="X20" s="1162">
        <v>42400</v>
      </c>
      <c r="Y20" s="1274">
        <v>42000</v>
      </c>
      <c r="Z20" s="1162">
        <v>0</v>
      </c>
      <c r="AA20" s="1274">
        <v>48430</v>
      </c>
      <c r="AB20" s="1162">
        <v>0</v>
      </c>
      <c r="AC20" s="1162">
        <v>0</v>
      </c>
      <c r="AD20" s="1274">
        <v>83800</v>
      </c>
      <c r="AE20" s="1162">
        <v>0</v>
      </c>
      <c r="AF20" s="1274">
        <v>169725</v>
      </c>
      <c r="AG20" s="1162">
        <v>0</v>
      </c>
      <c r="AH20" s="1162">
        <v>0</v>
      </c>
      <c r="AI20" s="1162">
        <v>22000</v>
      </c>
      <c r="AJ20" s="1162">
        <v>0</v>
      </c>
      <c r="AK20" s="1162">
        <v>0</v>
      </c>
      <c r="AL20" s="1274">
        <v>73948</v>
      </c>
      <c r="AM20" s="1162">
        <v>0</v>
      </c>
      <c r="AN20" s="1274">
        <v>42782</v>
      </c>
      <c r="AO20" s="1162">
        <v>0</v>
      </c>
      <c r="AP20" s="1275">
        <v>20050</v>
      </c>
      <c r="AQ20" s="1162">
        <v>21344</v>
      </c>
      <c r="AR20" s="1162">
        <v>0</v>
      </c>
      <c r="AS20" s="1274">
        <v>64757</v>
      </c>
      <c r="AT20" s="1162">
        <v>0</v>
      </c>
      <c r="AU20" s="1274">
        <v>253863</v>
      </c>
      <c r="AV20" s="1274">
        <v>187774</v>
      </c>
      <c r="AW20" s="593">
        <f t="shared" si="0"/>
        <v>2199768</v>
      </c>
    </row>
    <row r="21" spans="1:49" ht="13.5">
      <c r="A21" s="536"/>
      <c r="B21" s="551" t="s">
        <v>388</v>
      </c>
      <c r="C21" s="552"/>
      <c r="D21" s="552"/>
      <c r="E21" s="553"/>
      <c r="F21" s="1163">
        <v>0</v>
      </c>
      <c r="G21" s="1163">
        <v>0</v>
      </c>
      <c r="H21" s="1163">
        <v>0</v>
      </c>
      <c r="I21" s="1163">
        <v>0</v>
      </c>
      <c r="J21" s="1163">
        <v>0</v>
      </c>
      <c r="K21" s="1163">
        <v>0</v>
      </c>
      <c r="L21" s="1163">
        <v>0</v>
      </c>
      <c r="M21" s="1163">
        <v>0</v>
      </c>
      <c r="N21" s="1163">
        <v>0</v>
      </c>
      <c r="O21" s="1163">
        <v>0</v>
      </c>
      <c r="P21" s="1163">
        <v>22700</v>
      </c>
      <c r="Q21" s="1163">
        <v>0</v>
      </c>
      <c r="R21" s="1201">
        <v>0</v>
      </c>
      <c r="S21" s="1163">
        <v>0</v>
      </c>
      <c r="T21" s="1163">
        <v>0</v>
      </c>
      <c r="U21" s="1163">
        <v>38000</v>
      </c>
      <c r="V21" s="1163">
        <v>0</v>
      </c>
      <c r="W21" s="1163">
        <v>0</v>
      </c>
      <c r="X21" s="1163">
        <v>42400</v>
      </c>
      <c r="Y21" s="1163">
        <v>0</v>
      </c>
      <c r="Z21" s="1163">
        <v>0</v>
      </c>
      <c r="AA21" s="1163">
        <v>0</v>
      </c>
      <c r="AB21" s="1163">
        <v>0</v>
      </c>
      <c r="AC21" s="1163">
        <v>0</v>
      </c>
      <c r="AD21" s="1163">
        <v>83800</v>
      </c>
      <c r="AE21" s="1163">
        <v>0</v>
      </c>
      <c r="AF21" s="1163">
        <v>0</v>
      </c>
      <c r="AG21" s="1163">
        <v>0</v>
      </c>
      <c r="AH21" s="1163">
        <v>0</v>
      </c>
      <c r="AI21" s="1163">
        <v>22000</v>
      </c>
      <c r="AJ21" s="1163">
        <v>0</v>
      </c>
      <c r="AK21" s="1163">
        <v>0</v>
      </c>
      <c r="AL21" s="1163">
        <v>0</v>
      </c>
      <c r="AM21" s="1163">
        <v>0</v>
      </c>
      <c r="AN21" s="1163">
        <v>0</v>
      </c>
      <c r="AO21" s="1163">
        <v>0</v>
      </c>
      <c r="AP21" s="1201">
        <v>0</v>
      </c>
      <c r="AQ21" s="1163">
        <v>0</v>
      </c>
      <c r="AR21" s="1163">
        <v>0</v>
      </c>
      <c r="AS21" s="1163">
        <v>0</v>
      </c>
      <c r="AT21" s="1163">
        <v>0</v>
      </c>
      <c r="AU21" s="1163">
        <v>0</v>
      </c>
      <c r="AV21" s="1163">
        <v>0</v>
      </c>
      <c r="AW21" s="610">
        <f t="shared" si="0"/>
        <v>208900</v>
      </c>
    </row>
    <row r="22" spans="1:49" ht="13.5">
      <c r="A22" s="536"/>
      <c r="B22" s="544" t="s">
        <v>389</v>
      </c>
      <c r="C22" s="545"/>
      <c r="D22" s="545"/>
      <c r="E22" s="543"/>
      <c r="F22" s="1158">
        <v>0</v>
      </c>
      <c r="G22" s="1158">
        <v>0</v>
      </c>
      <c r="H22" s="1158">
        <v>0</v>
      </c>
      <c r="I22" s="1158">
        <v>0</v>
      </c>
      <c r="J22" s="1158">
        <v>0</v>
      </c>
      <c r="K22" s="1158">
        <v>0</v>
      </c>
      <c r="L22" s="1158">
        <v>0</v>
      </c>
      <c r="M22" s="1158">
        <v>0</v>
      </c>
      <c r="N22" s="1158">
        <v>0</v>
      </c>
      <c r="O22" s="1158">
        <v>0</v>
      </c>
      <c r="P22" s="1158">
        <v>0</v>
      </c>
      <c r="Q22" s="1158">
        <v>0</v>
      </c>
      <c r="R22" s="1198">
        <v>0</v>
      </c>
      <c r="S22" s="1158">
        <v>0</v>
      </c>
      <c r="T22" s="1158">
        <v>0</v>
      </c>
      <c r="U22" s="1158">
        <v>0</v>
      </c>
      <c r="V22" s="1158">
        <v>0</v>
      </c>
      <c r="W22" s="1158">
        <v>0</v>
      </c>
      <c r="X22" s="1158">
        <v>0</v>
      </c>
      <c r="Y22" s="1158">
        <v>0</v>
      </c>
      <c r="Z22" s="1158">
        <v>0</v>
      </c>
      <c r="AA22" s="1158">
        <v>0</v>
      </c>
      <c r="AB22" s="1158">
        <v>0</v>
      </c>
      <c r="AC22" s="1158">
        <v>0</v>
      </c>
      <c r="AD22" s="1158">
        <v>0</v>
      </c>
      <c r="AE22" s="1158">
        <v>0</v>
      </c>
      <c r="AF22" s="1158">
        <v>0</v>
      </c>
      <c r="AG22" s="1158">
        <v>0</v>
      </c>
      <c r="AH22" s="1158">
        <v>0</v>
      </c>
      <c r="AI22" s="1158">
        <v>0</v>
      </c>
      <c r="AJ22" s="1158">
        <v>0</v>
      </c>
      <c r="AK22" s="1158">
        <v>0</v>
      </c>
      <c r="AL22" s="1158">
        <v>0</v>
      </c>
      <c r="AM22" s="1158">
        <v>0</v>
      </c>
      <c r="AN22" s="1158">
        <v>0</v>
      </c>
      <c r="AO22" s="1158">
        <v>0</v>
      </c>
      <c r="AP22" s="1198">
        <v>0</v>
      </c>
      <c r="AQ22" s="1158">
        <v>0</v>
      </c>
      <c r="AR22" s="1158">
        <v>0</v>
      </c>
      <c r="AS22" s="1158">
        <v>0</v>
      </c>
      <c r="AT22" s="1158">
        <v>0</v>
      </c>
      <c r="AU22" s="1158">
        <v>0</v>
      </c>
      <c r="AV22" s="1158">
        <v>0</v>
      </c>
      <c r="AW22" s="607">
        <f t="shared" si="0"/>
        <v>0</v>
      </c>
    </row>
    <row r="23" spans="1:49" ht="13.5">
      <c r="A23" s="536"/>
      <c r="B23" s="544" t="s">
        <v>390</v>
      </c>
      <c r="C23" s="545"/>
      <c r="D23" s="545"/>
      <c r="E23" s="543"/>
      <c r="F23" s="1158">
        <v>0</v>
      </c>
      <c r="G23" s="1158">
        <v>0</v>
      </c>
      <c r="H23" s="1158">
        <v>0</v>
      </c>
      <c r="I23" s="1158">
        <v>0</v>
      </c>
      <c r="J23" s="1158">
        <v>0</v>
      </c>
      <c r="K23" s="1158">
        <v>0</v>
      </c>
      <c r="L23" s="1158">
        <v>0</v>
      </c>
      <c r="M23" s="1158">
        <v>0</v>
      </c>
      <c r="N23" s="1158">
        <v>0</v>
      </c>
      <c r="O23" s="1158">
        <v>0</v>
      </c>
      <c r="P23" s="1158">
        <v>0</v>
      </c>
      <c r="Q23" s="1158">
        <v>0</v>
      </c>
      <c r="R23" s="1198">
        <v>0</v>
      </c>
      <c r="S23" s="1158">
        <v>0</v>
      </c>
      <c r="T23" s="1158">
        <v>0</v>
      </c>
      <c r="U23" s="1158">
        <v>0</v>
      </c>
      <c r="V23" s="1158">
        <v>0</v>
      </c>
      <c r="W23" s="1158">
        <v>0</v>
      </c>
      <c r="X23" s="1158">
        <v>0</v>
      </c>
      <c r="Y23" s="1158">
        <v>0</v>
      </c>
      <c r="Z23" s="1158">
        <v>0</v>
      </c>
      <c r="AA23" s="1158">
        <v>0</v>
      </c>
      <c r="AB23" s="1158">
        <v>0</v>
      </c>
      <c r="AC23" s="1158">
        <v>0</v>
      </c>
      <c r="AD23" s="1158">
        <v>0</v>
      </c>
      <c r="AE23" s="1158">
        <v>0</v>
      </c>
      <c r="AF23" s="1158">
        <v>0</v>
      </c>
      <c r="AG23" s="1158">
        <v>0</v>
      </c>
      <c r="AH23" s="1158">
        <v>0</v>
      </c>
      <c r="AI23" s="1158">
        <v>0</v>
      </c>
      <c r="AJ23" s="1158">
        <v>0</v>
      </c>
      <c r="AK23" s="1158">
        <v>0</v>
      </c>
      <c r="AL23" s="1158">
        <v>0</v>
      </c>
      <c r="AM23" s="1158">
        <v>0</v>
      </c>
      <c r="AN23" s="1158">
        <v>0</v>
      </c>
      <c r="AO23" s="1158">
        <v>0</v>
      </c>
      <c r="AP23" s="1198">
        <v>0</v>
      </c>
      <c r="AQ23" s="1158">
        <v>0</v>
      </c>
      <c r="AR23" s="1158">
        <v>0</v>
      </c>
      <c r="AS23" s="1158">
        <v>0</v>
      </c>
      <c r="AT23" s="1158">
        <v>0</v>
      </c>
      <c r="AU23" s="1158">
        <v>0</v>
      </c>
      <c r="AV23" s="1158">
        <v>0</v>
      </c>
      <c r="AW23" s="607">
        <f t="shared" si="0"/>
        <v>0</v>
      </c>
    </row>
    <row r="24" spans="1:49" ht="13.5">
      <c r="A24" s="536"/>
      <c r="B24" s="544" t="s">
        <v>391</v>
      </c>
      <c r="C24" s="545"/>
      <c r="D24" s="545"/>
      <c r="E24" s="543"/>
      <c r="F24" s="1263">
        <v>63033</v>
      </c>
      <c r="G24" s="1158">
        <v>0</v>
      </c>
      <c r="H24" s="1263">
        <v>212331</v>
      </c>
      <c r="I24" s="1158">
        <v>0</v>
      </c>
      <c r="J24" s="1263">
        <v>10479</v>
      </c>
      <c r="K24" s="1263">
        <v>14972</v>
      </c>
      <c r="L24" s="1263">
        <v>34888</v>
      </c>
      <c r="M24" s="1263">
        <v>23534</v>
      </c>
      <c r="N24" s="1263">
        <v>69618</v>
      </c>
      <c r="O24" s="1158">
        <v>0</v>
      </c>
      <c r="P24" s="1263">
        <v>44150</v>
      </c>
      <c r="Q24" s="1158">
        <v>0</v>
      </c>
      <c r="R24" s="1264">
        <v>66559</v>
      </c>
      <c r="S24" s="1263">
        <v>366702</v>
      </c>
      <c r="T24" s="1158">
        <v>0</v>
      </c>
      <c r="U24" s="1158">
        <v>0</v>
      </c>
      <c r="V24" s="1263">
        <v>78200</v>
      </c>
      <c r="W24" s="1158">
        <v>0</v>
      </c>
      <c r="X24" s="1158">
        <v>0</v>
      </c>
      <c r="Y24" s="1263">
        <v>42000</v>
      </c>
      <c r="Z24" s="1158">
        <v>0</v>
      </c>
      <c r="AA24" s="1263">
        <v>33457</v>
      </c>
      <c r="AB24" s="1158">
        <v>0</v>
      </c>
      <c r="AC24" s="1158">
        <v>0</v>
      </c>
      <c r="AD24" s="1158">
        <v>0</v>
      </c>
      <c r="AE24" s="1158">
        <v>0</v>
      </c>
      <c r="AF24" s="1263">
        <v>169725</v>
      </c>
      <c r="AG24" s="1158">
        <v>0</v>
      </c>
      <c r="AH24" s="1158">
        <v>0</v>
      </c>
      <c r="AI24" s="1158">
        <v>0</v>
      </c>
      <c r="AJ24" s="1158">
        <v>0</v>
      </c>
      <c r="AK24" s="1158">
        <v>0</v>
      </c>
      <c r="AL24" s="1263">
        <v>73948</v>
      </c>
      <c r="AM24" s="1158">
        <v>0</v>
      </c>
      <c r="AN24" s="1263">
        <v>42782</v>
      </c>
      <c r="AO24" s="1158">
        <v>0</v>
      </c>
      <c r="AP24" s="1264">
        <v>19950</v>
      </c>
      <c r="AQ24" s="1158">
        <v>21344</v>
      </c>
      <c r="AR24" s="1158">
        <v>0</v>
      </c>
      <c r="AS24" s="1263">
        <v>64757</v>
      </c>
      <c r="AT24" s="1158">
        <v>0</v>
      </c>
      <c r="AU24" s="1263">
        <v>253863</v>
      </c>
      <c r="AV24" s="1263">
        <v>187774</v>
      </c>
      <c r="AW24" s="607">
        <f t="shared" si="0"/>
        <v>1894066</v>
      </c>
    </row>
    <row r="25" spans="1:49" ht="13.5">
      <c r="A25" s="546"/>
      <c r="B25" s="554" t="s">
        <v>392</v>
      </c>
      <c r="C25" s="555"/>
      <c r="D25" s="555"/>
      <c r="E25" s="556"/>
      <c r="F25" s="1159">
        <v>0</v>
      </c>
      <c r="G25" s="1159">
        <v>0</v>
      </c>
      <c r="H25" s="1159">
        <v>0</v>
      </c>
      <c r="I25" s="1159">
        <v>0</v>
      </c>
      <c r="J25" s="1159">
        <v>0</v>
      </c>
      <c r="K25" s="1159">
        <v>0</v>
      </c>
      <c r="L25" s="1159">
        <v>0</v>
      </c>
      <c r="M25" s="1159">
        <v>0</v>
      </c>
      <c r="N25" s="1159">
        <v>0</v>
      </c>
      <c r="O25" s="1159">
        <v>0</v>
      </c>
      <c r="P25" s="1159">
        <v>0</v>
      </c>
      <c r="Q25" s="1159">
        <v>0</v>
      </c>
      <c r="R25" s="1199">
        <v>0</v>
      </c>
      <c r="S25" s="1159">
        <v>0</v>
      </c>
      <c r="T25" s="1276">
        <v>0</v>
      </c>
      <c r="U25" s="1276">
        <v>81729</v>
      </c>
      <c r="V25" s="1159">
        <v>0</v>
      </c>
      <c r="W25" s="1159">
        <v>0</v>
      </c>
      <c r="X25" s="1159">
        <v>0</v>
      </c>
      <c r="Y25" s="1159">
        <v>0</v>
      </c>
      <c r="Z25" s="1159">
        <v>0</v>
      </c>
      <c r="AA25" s="1276">
        <v>14973</v>
      </c>
      <c r="AB25" s="1159">
        <v>0</v>
      </c>
      <c r="AC25" s="1159">
        <v>0</v>
      </c>
      <c r="AD25" s="1276">
        <v>0</v>
      </c>
      <c r="AE25" s="1159">
        <v>0</v>
      </c>
      <c r="AF25" s="1159">
        <v>0</v>
      </c>
      <c r="AG25" s="1159">
        <v>0</v>
      </c>
      <c r="AH25" s="1159">
        <v>0</v>
      </c>
      <c r="AI25" s="1159">
        <v>0</v>
      </c>
      <c r="AJ25" s="1159">
        <v>0</v>
      </c>
      <c r="AK25" s="1159">
        <v>0</v>
      </c>
      <c r="AL25" s="1159">
        <v>0</v>
      </c>
      <c r="AM25" s="1159">
        <v>0</v>
      </c>
      <c r="AN25" s="1159">
        <v>0</v>
      </c>
      <c r="AO25" s="1159">
        <v>0</v>
      </c>
      <c r="AP25" s="1277">
        <v>100</v>
      </c>
      <c r="AQ25" s="1159">
        <v>0</v>
      </c>
      <c r="AR25" s="1159">
        <v>0</v>
      </c>
      <c r="AS25" s="1159">
        <v>0</v>
      </c>
      <c r="AT25" s="1159">
        <v>0</v>
      </c>
      <c r="AU25" s="1159">
        <v>0</v>
      </c>
      <c r="AV25" s="1159">
        <v>0</v>
      </c>
      <c r="AW25" s="608">
        <f t="shared" si="0"/>
        <v>96802</v>
      </c>
    </row>
    <row r="26" spans="1:49" ht="13.5">
      <c r="A26" s="550" t="s">
        <v>393</v>
      </c>
      <c r="B26" s="537"/>
      <c r="C26" s="537"/>
      <c r="D26" s="537"/>
      <c r="E26" s="538"/>
      <c r="F26" s="1257">
        <v>627756</v>
      </c>
      <c r="G26" s="1261">
        <v>614857</v>
      </c>
      <c r="H26" s="1261">
        <v>347103</v>
      </c>
      <c r="I26" s="1261">
        <v>467627</v>
      </c>
      <c r="J26" s="1261">
        <v>79727</v>
      </c>
      <c r="K26" s="1261">
        <v>143337</v>
      </c>
      <c r="L26" s="1261">
        <v>92425</v>
      </c>
      <c r="M26" s="1261">
        <v>92976</v>
      </c>
      <c r="N26" s="1261">
        <v>50687</v>
      </c>
      <c r="O26" s="1261">
        <v>53550</v>
      </c>
      <c r="P26" s="1261">
        <v>80864</v>
      </c>
      <c r="Q26" s="1261">
        <v>104206</v>
      </c>
      <c r="R26" s="1262">
        <v>1431349</v>
      </c>
      <c r="S26" s="1261">
        <v>153423</v>
      </c>
      <c r="T26" s="1261">
        <v>203403</v>
      </c>
      <c r="U26" s="1261">
        <v>102318</v>
      </c>
      <c r="V26" s="1261">
        <v>462007</v>
      </c>
      <c r="W26" s="1261">
        <v>99098</v>
      </c>
      <c r="X26" s="1261">
        <v>101463</v>
      </c>
      <c r="Y26" s="1261">
        <v>538956</v>
      </c>
      <c r="Z26" s="1261">
        <v>220036</v>
      </c>
      <c r="AA26" s="1261">
        <v>131411</v>
      </c>
      <c r="AB26" s="1261">
        <v>132296</v>
      </c>
      <c r="AC26" s="1261">
        <v>42673</v>
      </c>
      <c r="AD26" s="1261">
        <v>442883</v>
      </c>
      <c r="AE26" s="1261">
        <v>52758</v>
      </c>
      <c r="AF26" s="1261">
        <v>11486</v>
      </c>
      <c r="AG26" s="1261">
        <v>401076</v>
      </c>
      <c r="AH26" s="1261">
        <v>116215</v>
      </c>
      <c r="AI26" s="1261">
        <v>114869</v>
      </c>
      <c r="AJ26" s="1261">
        <v>30809</v>
      </c>
      <c r="AK26" s="1261">
        <v>113015</v>
      </c>
      <c r="AL26" s="1261">
        <v>144699</v>
      </c>
      <c r="AM26" s="1261">
        <v>65914</v>
      </c>
      <c r="AN26" s="1261">
        <v>43184</v>
      </c>
      <c r="AO26" s="1261">
        <v>258962</v>
      </c>
      <c r="AP26" s="1262">
        <v>500</v>
      </c>
      <c r="AQ26" s="1261">
        <v>18981</v>
      </c>
      <c r="AR26" s="1261">
        <v>5574</v>
      </c>
      <c r="AS26" s="1261">
        <v>22628</v>
      </c>
      <c r="AT26" s="1261">
        <v>26752</v>
      </c>
      <c r="AU26" s="1261">
        <v>856366</v>
      </c>
      <c r="AV26" s="1261">
        <v>249604</v>
      </c>
      <c r="AW26" s="609">
        <f t="shared" si="0"/>
        <v>9349823</v>
      </c>
    </row>
    <row r="27" spans="1:49" ht="13.5">
      <c r="A27" s="536"/>
      <c r="B27" s="551" t="s">
        <v>394</v>
      </c>
      <c r="C27" s="552"/>
      <c r="D27" s="552"/>
      <c r="E27" s="553"/>
      <c r="F27" s="1163">
        <v>0</v>
      </c>
      <c r="G27" s="1163">
        <v>0</v>
      </c>
      <c r="H27" s="1163">
        <v>0</v>
      </c>
      <c r="I27" s="1163">
        <v>0</v>
      </c>
      <c r="J27" s="1163">
        <v>0</v>
      </c>
      <c r="K27" s="1163">
        <v>0</v>
      </c>
      <c r="L27" s="1163">
        <v>0</v>
      </c>
      <c r="M27" s="1163">
        <v>0</v>
      </c>
      <c r="N27" s="1163">
        <v>0</v>
      </c>
      <c r="O27" s="1163">
        <v>0</v>
      </c>
      <c r="P27" s="1163">
        <v>0</v>
      </c>
      <c r="Q27" s="1163">
        <v>0</v>
      </c>
      <c r="R27" s="1201">
        <v>0</v>
      </c>
      <c r="S27" s="1163">
        <v>0</v>
      </c>
      <c r="T27" s="1163">
        <v>0</v>
      </c>
      <c r="U27" s="1163">
        <v>0</v>
      </c>
      <c r="V27" s="1163">
        <v>0</v>
      </c>
      <c r="W27" s="1163">
        <v>0</v>
      </c>
      <c r="X27" s="1163">
        <v>0</v>
      </c>
      <c r="Y27" s="1163">
        <v>0</v>
      </c>
      <c r="Z27" s="1163">
        <v>0</v>
      </c>
      <c r="AA27" s="1163">
        <v>0</v>
      </c>
      <c r="AB27" s="1163">
        <v>0</v>
      </c>
      <c r="AC27" s="1163">
        <v>0</v>
      </c>
      <c r="AD27" s="1163">
        <v>0</v>
      </c>
      <c r="AE27" s="1163">
        <v>0</v>
      </c>
      <c r="AF27" s="1163">
        <v>0</v>
      </c>
      <c r="AG27" s="1163">
        <v>0</v>
      </c>
      <c r="AH27" s="1163">
        <v>0</v>
      </c>
      <c r="AI27" s="1163">
        <v>0</v>
      </c>
      <c r="AJ27" s="1163">
        <v>0</v>
      </c>
      <c r="AK27" s="1163">
        <v>0</v>
      </c>
      <c r="AL27" s="1163">
        <v>0</v>
      </c>
      <c r="AM27" s="1163">
        <v>0</v>
      </c>
      <c r="AN27" s="1163">
        <v>0</v>
      </c>
      <c r="AO27" s="1163">
        <v>0</v>
      </c>
      <c r="AP27" s="1201">
        <v>0</v>
      </c>
      <c r="AQ27" s="1163">
        <v>0</v>
      </c>
      <c r="AR27" s="1163">
        <v>0</v>
      </c>
      <c r="AS27" s="1163">
        <v>0</v>
      </c>
      <c r="AT27" s="1163">
        <v>0</v>
      </c>
      <c r="AU27" s="1163">
        <v>0</v>
      </c>
      <c r="AV27" s="1163">
        <v>0</v>
      </c>
      <c r="AW27" s="610">
        <f t="shared" si="0"/>
        <v>0</v>
      </c>
    </row>
    <row r="28" spans="1:49" ht="13.5">
      <c r="A28" s="536"/>
      <c r="B28" s="544" t="s">
        <v>395</v>
      </c>
      <c r="C28" s="545"/>
      <c r="D28" s="545"/>
      <c r="E28" s="543"/>
      <c r="F28" s="1263">
        <v>385468</v>
      </c>
      <c r="G28" s="1263">
        <v>362362</v>
      </c>
      <c r="H28" s="1263">
        <v>291234</v>
      </c>
      <c r="I28" s="1263">
        <v>330138</v>
      </c>
      <c r="J28" s="1263">
        <v>75315</v>
      </c>
      <c r="K28" s="1263">
        <v>104809</v>
      </c>
      <c r="L28" s="1263">
        <v>69357</v>
      </c>
      <c r="M28" s="1263">
        <v>68824</v>
      </c>
      <c r="N28" s="1263">
        <v>50664</v>
      </c>
      <c r="O28" s="1263">
        <v>15784</v>
      </c>
      <c r="P28" s="1263">
        <v>72132</v>
      </c>
      <c r="Q28" s="1263">
        <v>94220</v>
      </c>
      <c r="R28" s="1264">
        <v>399632</v>
      </c>
      <c r="S28" s="1263">
        <v>130937</v>
      </c>
      <c r="T28" s="1263">
        <v>163000</v>
      </c>
      <c r="U28" s="1263">
        <v>73855</v>
      </c>
      <c r="V28" s="1263">
        <v>278167</v>
      </c>
      <c r="W28" s="1263">
        <v>98581</v>
      </c>
      <c r="X28" s="1263">
        <v>101463</v>
      </c>
      <c r="Y28" s="1263">
        <v>537394</v>
      </c>
      <c r="Z28" s="1263">
        <v>38920</v>
      </c>
      <c r="AA28" s="1263">
        <v>71133</v>
      </c>
      <c r="AB28" s="1263">
        <v>96751</v>
      </c>
      <c r="AC28" s="1263">
        <v>41173</v>
      </c>
      <c r="AD28" s="1263">
        <v>394444</v>
      </c>
      <c r="AE28" s="1263">
        <v>39549</v>
      </c>
      <c r="AF28" s="1263">
        <v>3659</v>
      </c>
      <c r="AG28" s="1263">
        <v>194006</v>
      </c>
      <c r="AH28" s="1263">
        <v>87250</v>
      </c>
      <c r="AI28" s="1263">
        <v>105109</v>
      </c>
      <c r="AJ28" s="1263">
        <v>29759</v>
      </c>
      <c r="AK28" s="1263">
        <v>113015</v>
      </c>
      <c r="AL28" s="1263">
        <v>75531</v>
      </c>
      <c r="AM28" s="1263">
        <v>65889</v>
      </c>
      <c r="AN28" s="1263">
        <v>32860</v>
      </c>
      <c r="AO28" s="1263">
        <v>258773</v>
      </c>
      <c r="AP28" s="1264">
        <v>0</v>
      </c>
      <c r="AQ28" s="1263">
        <v>17731</v>
      </c>
      <c r="AR28" s="1263">
        <v>4574</v>
      </c>
      <c r="AS28" s="1263">
        <v>8749</v>
      </c>
      <c r="AT28" s="1263">
        <v>10605</v>
      </c>
      <c r="AU28" s="1263">
        <v>337813</v>
      </c>
      <c r="AV28" s="1263">
        <v>202355</v>
      </c>
      <c r="AW28" s="607">
        <f t="shared" si="0"/>
        <v>5932984</v>
      </c>
    </row>
    <row r="29" spans="1:49" ht="13.5">
      <c r="A29" s="546"/>
      <c r="B29" s="554" t="s">
        <v>335</v>
      </c>
      <c r="C29" s="555"/>
      <c r="D29" s="555"/>
      <c r="E29" s="556"/>
      <c r="F29" s="1276">
        <v>242288</v>
      </c>
      <c r="G29" s="1276">
        <v>252495</v>
      </c>
      <c r="H29" s="1276">
        <v>55869</v>
      </c>
      <c r="I29" s="1276">
        <v>137489</v>
      </c>
      <c r="J29" s="1276">
        <v>4412</v>
      </c>
      <c r="K29" s="1276">
        <v>38528</v>
      </c>
      <c r="L29" s="1276">
        <v>23068</v>
      </c>
      <c r="M29" s="1276">
        <v>24152</v>
      </c>
      <c r="N29" s="1158">
        <v>23</v>
      </c>
      <c r="O29" s="1276">
        <v>37766</v>
      </c>
      <c r="P29" s="1276">
        <v>8732</v>
      </c>
      <c r="Q29" s="1276">
        <v>9986</v>
      </c>
      <c r="R29" s="1277">
        <v>1031717</v>
      </c>
      <c r="S29" s="1276">
        <v>22486</v>
      </c>
      <c r="T29" s="1276">
        <v>40403</v>
      </c>
      <c r="U29" s="1276">
        <v>28463</v>
      </c>
      <c r="V29" s="1276">
        <v>183840</v>
      </c>
      <c r="W29" s="1276">
        <v>517</v>
      </c>
      <c r="X29" s="1158">
        <v>0</v>
      </c>
      <c r="Y29" s="1276">
        <v>1562</v>
      </c>
      <c r="Z29" s="1276">
        <v>181116</v>
      </c>
      <c r="AA29" s="1158">
        <v>60278</v>
      </c>
      <c r="AB29" s="1276">
        <v>35545</v>
      </c>
      <c r="AC29" s="1158">
        <v>1500</v>
      </c>
      <c r="AD29" s="1276">
        <v>48439</v>
      </c>
      <c r="AE29" s="1276">
        <v>13209</v>
      </c>
      <c r="AF29" s="1276">
        <v>7827</v>
      </c>
      <c r="AG29" s="1276">
        <v>207070</v>
      </c>
      <c r="AH29" s="1276">
        <v>28965</v>
      </c>
      <c r="AI29" s="1276">
        <v>9760</v>
      </c>
      <c r="AJ29" s="1276">
        <v>1050</v>
      </c>
      <c r="AK29" s="1158">
        <v>0</v>
      </c>
      <c r="AL29" s="1276">
        <v>69168</v>
      </c>
      <c r="AM29" s="1276">
        <v>25</v>
      </c>
      <c r="AN29" s="1158">
        <v>10324</v>
      </c>
      <c r="AO29" s="1276">
        <v>189</v>
      </c>
      <c r="AP29" s="1277">
        <v>500</v>
      </c>
      <c r="AQ29" s="1276">
        <v>1250</v>
      </c>
      <c r="AR29" s="1276">
        <v>1000</v>
      </c>
      <c r="AS29" s="1276">
        <v>13879</v>
      </c>
      <c r="AT29" s="1276">
        <v>16147</v>
      </c>
      <c r="AU29" s="1276">
        <v>518553</v>
      </c>
      <c r="AV29" s="1276">
        <v>47249</v>
      </c>
      <c r="AW29" s="612">
        <f t="shared" si="0"/>
        <v>3416839</v>
      </c>
    </row>
    <row r="30" spans="1:49" ht="14.25" thickBot="1">
      <c r="A30" s="560" t="s">
        <v>396</v>
      </c>
      <c r="B30" s="561"/>
      <c r="C30" s="561"/>
      <c r="D30" s="561"/>
      <c r="E30" s="562"/>
      <c r="F30" s="1272">
        <v>690789</v>
      </c>
      <c r="G30" s="1272">
        <v>614857</v>
      </c>
      <c r="H30" s="1272">
        <v>559434</v>
      </c>
      <c r="I30" s="1272">
        <v>467627</v>
      </c>
      <c r="J30" s="1272">
        <v>90206</v>
      </c>
      <c r="K30" s="1272">
        <v>158309</v>
      </c>
      <c r="L30" s="1272">
        <v>127313</v>
      </c>
      <c r="M30" s="1272">
        <v>116510</v>
      </c>
      <c r="N30" s="1272">
        <v>120305</v>
      </c>
      <c r="O30" s="1272">
        <v>53550</v>
      </c>
      <c r="P30" s="1272">
        <v>147714</v>
      </c>
      <c r="Q30" s="1272">
        <v>104206</v>
      </c>
      <c r="R30" s="1273">
        <v>1497908</v>
      </c>
      <c r="S30" s="1272">
        <v>520125</v>
      </c>
      <c r="T30" s="1272">
        <v>203403</v>
      </c>
      <c r="U30" s="1272">
        <v>222047</v>
      </c>
      <c r="V30" s="1272">
        <v>540207</v>
      </c>
      <c r="W30" s="1272">
        <v>99098</v>
      </c>
      <c r="X30" s="1272">
        <v>143863</v>
      </c>
      <c r="Y30" s="1272">
        <v>580956</v>
      </c>
      <c r="Z30" s="1272">
        <v>220036</v>
      </c>
      <c r="AA30" s="1272">
        <v>179841</v>
      </c>
      <c r="AB30" s="1272">
        <v>132296</v>
      </c>
      <c r="AC30" s="1272">
        <v>42673</v>
      </c>
      <c r="AD30" s="1272">
        <v>526683</v>
      </c>
      <c r="AE30" s="1272">
        <v>52758</v>
      </c>
      <c r="AF30" s="1272">
        <v>181211</v>
      </c>
      <c r="AG30" s="1272">
        <v>401076</v>
      </c>
      <c r="AH30" s="1272">
        <v>116215</v>
      </c>
      <c r="AI30" s="1272">
        <v>136869</v>
      </c>
      <c r="AJ30" s="1272">
        <v>30809</v>
      </c>
      <c r="AK30" s="1272">
        <v>113015</v>
      </c>
      <c r="AL30" s="1272">
        <v>218647</v>
      </c>
      <c r="AM30" s="1272">
        <v>65914</v>
      </c>
      <c r="AN30" s="1272">
        <v>85966</v>
      </c>
      <c r="AO30" s="1272">
        <v>258962</v>
      </c>
      <c r="AP30" s="1273">
        <v>20550</v>
      </c>
      <c r="AQ30" s="1272">
        <v>40325</v>
      </c>
      <c r="AR30" s="1272">
        <v>5574</v>
      </c>
      <c r="AS30" s="1272">
        <v>87385</v>
      </c>
      <c r="AT30" s="1272">
        <v>26752</v>
      </c>
      <c r="AU30" s="1272">
        <v>1110229</v>
      </c>
      <c r="AV30" s="1272">
        <v>437378</v>
      </c>
      <c r="AW30" s="613">
        <f t="shared" si="0"/>
        <v>11549591</v>
      </c>
    </row>
    <row r="31" spans="1:49" ht="13.5">
      <c r="A31" s="536" t="s">
        <v>397</v>
      </c>
      <c r="B31" s="537"/>
      <c r="C31" s="537"/>
      <c r="D31" s="537"/>
      <c r="E31" s="538"/>
      <c r="F31" s="1274">
        <v>34622141</v>
      </c>
      <c r="G31" s="1274">
        <v>21788002</v>
      </c>
      <c r="H31" s="1274">
        <v>17453269</v>
      </c>
      <c r="I31" s="1274">
        <v>20618156</v>
      </c>
      <c r="J31" s="1274">
        <v>3336173</v>
      </c>
      <c r="K31" s="1274">
        <v>5745104</v>
      </c>
      <c r="L31" s="1274">
        <v>7271045</v>
      </c>
      <c r="M31" s="1274">
        <v>10564034</v>
      </c>
      <c r="N31" s="1274">
        <v>9007243</v>
      </c>
      <c r="O31" s="1274">
        <v>3805301</v>
      </c>
      <c r="P31" s="1274">
        <v>6166035</v>
      </c>
      <c r="Q31" s="1274">
        <v>7233719</v>
      </c>
      <c r="R31" s="1274">
        <v>22759113</v>
      </c>
      <c r="S31" s="1274">
        <v>17481687</v>
      </c>
      <c r="T31" s="1274">
        <v>5803468</v>
      </c>
      <c r="U31" s="1274">
        <v>3179140</v>
      </c>
      <c r="V31" s="1274">
        <v>3080728</v>
      </c>
      <c r="W31" s="1274">
        <v>2057981</v>
      </c>
      <c r="X31" s="1274">
        <v>5235179</v>
      </c>
      <c r="Y31" s="1274">
        <v>11600422</v>
      </c>
      <c r="Z31" s="1274">
        <v>7515880</v>
      </c>
      <c r="AA31" s="1274">
        <v>4216894</v>
      </c>
      <c r="AB31" s="1274">
        <v>5581310</v>
      </c>
      <c r="AC31" s="1274">
        <v>4386508</v>
      </c>
      <c r="AD31" s="1274">
        <v>9465508</v>
      </c>
      <c r="AE31" s="1274">
        <v>5131672</v>
      </c>
      <c r="AF31" s="1274">
        <v>12869385</v>
      </c>
      <c r="AG31" s="1274">
        <v>2753128</v>
      </c>
      <c r="AH31" s="1274">
        <v>6110664</v>
      </c>
      <c r="AI31" s="1274">
        <v>4960172</v>
      </c>
      <c r="AJ31" s="1274">
        <v>1481392</v>
      </c>
      <c r="AK31" s="1274">
        <v>4489278</v>
      </c>
      <c r="AL31" s="1274">
        <v>4700687</v>
      </c>
      <c r="AM31" s="1274">
        <v>2584213</v>
      </c>
      <c r="AN31" s="1274">
        <v>1431770</v>
      </c>
      <c r="AO31" s="1274">
        <v>2865302</v>
      </c>
      <c r="AP31" s="1275">
        <v>1207018</v>
      </c>
      <c r="AQ31" s="1274">
        <v>1722402</v>
      </c>
      <c r="AR31" s="1274">
        <v>3684867</v>
      </c>
      <c r="AS31" s="1274">
        <v>1686070</v>
      </c>
      <c r="AT31" s="1274">
        <v>1352190</v>
      </c>
      <c r="AU31" s="1274">
        <v>13006575</v>
      </c>
      <c r="AV31" s="1274">
        <v>4943899</v>
      </c>
      <c r="AW31" s="614">
        <f t="shared" si="0"/>
        <v>326954724</v>
      </c>
    </row>
    <row r="32" spans="1:49" ht="13.5">
      <c r="A32" s="536"/>
      <c r="B32" s="539" t="s">
        <v>398</v>
      </c>
      <c r="C32" s="540"/>
      <c r="D32" s="540"/>
      <c r="E32" s="541"/>
      <c r="F32" s="1168">
        <v>11670956</v>
      </c>
      <c r="G32" s="1168">
        <v>5875699</v>
      </c>
      <c r="H32" s="1168">
        <v>10722288</v>
      </c>
      <c r="I32" s="1168">
        <v>12063409</v>
      </c>
      <c r="J32" s="1168">
        <v>1051500</v>
      </c>
      <c r="K32" s="1168">
        <v>913531</v>
      </c>
      <c r="L32" s="1168">
        <v>1810273</v>
      </c>
      <c r="M32" s="1168">
        <v>4240255</v>
      </c>
      <c r="N32" s="1168">
        <v>2753800</v>
      </c>
      <c r="O32" s="1168">
        <v>1431143</v>
      </c>
      <c r="P32" s="1168">
        <v>3061748</v>
      </c>
      <c r="Q32" s="1168">
        <v>2797288</v>
      </c>
      <c r="R32" s="1168">
        <v>4760332</v>
      </c>
      <c r="S32" s="1168">
        <v>4265725</v>
      </c>
      <c r="T32" s="1168">
        <v>1066056</v>
      </c>
      <c r="U32" s="1168">
        <v>2009697</v>
      </c>
      <c r="V32" s="1168">
        <v>2942710</v>
      </c>
      <c r="W32" s="1168">
        <v>933848</v>
      </c>
      <c r="X32" s="1168">
        <v>4364241</v>
      </c>
      <c r="Y32" s="1168">
        <v>1819143</v>
      </c>
      <c r="Z32" s="1168">
        <v>4096269</v>
      </c>
      <c r="AA32" s="1168">
        <v>3067592</v>
      </c>
      <c r="AB32" s="1168">
        <v>1420002</v>
      </c>
      <c r="AC32" s="1168">
        <v>1633060</v>
      </c>
      <c r="AD32" s="1168">
        <v>5235574</v>
      </c>
      <c r="AE32" s="1168">
        <v>953886</v>
      </c>
      <c r="AF32" s="1168">
        <v>5964318</v>
      </c>
      <c r="AG32" s="1168">
        <v>1231857</v>
      </c>
      <c r="AH32" s="1168">
        <v>529825</v>
      </c>
      <c r="AI32" s="1168">
        <v>1553822</v>
      </c>
      <c r="AJ32" s="1168">
        <v>1108388</v>
      </c>
      <c r="AK32" s="1168">
        <v>650861</v>
      </c>
      <c r="AL32" s="1168">
        <v>3296484</v>
      </c>
      <c r="AM32" s="1168">
        <v>1411577</v>
      </c>
      <c r="AN32" s="1168">
        <v>101247</v>
      </c>
      <c r="AO32" s="1168">
        <v>2007248</v>
      </c>
      <c r="AP32" s="1278">
        <v>1163253</v>
      </c>
      <c r="AQ32" s="1168">
        <v>980300</v>
      </c>
      <c r="AR32" s="1168">
        <v>776464</v>
      </c>
      <c r="AS32" s="1168">
        <v>1358498</v>
      </c>
      <c r="AT32" s="1168">
        <v>1219180</v>
      </c>
      <c r="AU32" s="1168">
        <v>9242809</v>
      </c>
      <c r="AV32" s="1168">
        <v>3255025</v>
      </c>
      <c r="AW32" s="606">
        <f t="shared" si="0"/>
        <v>132811181</v>
      </c>
    </row>
    <row r="33" spans="1:49" ht="13.5">
      <c r="A33" s="536"/>
      <c r="B33" s="1569"/>
      <c r="C33" s="1570"/>
      <c r="D33" s="542" t="s">
        <v>399</v>
      </c>
      <c r="E33" s="543"/>
      <c r="F33" s="1263">
        <v>671495</v>
      </c>
      <c r="G33" s="1263">
        <v>196507</v>
      </c>
      <c r="H33" s="1263">
        <v>57359</v>
      </c>
      <c r="I33" s="1263">
        <v>12034793</v>
      </c>
      <c r="J33" s="1263">
        <v>149475</v>
      </c>
      <c r="K33" s="1164">
        <v>15081</v>
      </c>
      <c r="L33" s="1164">
        <v>0</v>
      </c>
      <c r="M33" s="1164">
        <v>33948</v>
      </c>
      <c r="N33" s="1263">
        <v>29757</v>
      </c>
      <c r="O33" s="1164">
        <v>29</v>
      </c>
      <c r="P33" s="1164">
        <v>15624</v>
      </c>
      <c r="Q33" s="1164">
        <v>922737</v>
      </c>
      <c r="R33" s="1164">
        <v>325741</v>
      </c>
      <c r="S33" s="1164">
        <v>65819</v>
      </c>
      <c r="T33" s="1164">
        <v>14898</v>
      </c>
      <c r="U33" s="1164">
        <v>13849</v>
      </c>
      <c r="V33" s="1164">
        <v>2388</v>
      </c>
      <c r="W33" s="1164">
        <v>19527</v>
      </c>
      <c r="X33" s="1164">
        <v>1955</v>
      </c>
      <c r="Y33" s="1164">
        <v>0</v>
      </c>
      <c r="Z33" s="1164">
        <v>0</v>
      </c>
      <c r="AA33" s="1164">
        <v>127173</v>
      </c>
      <c r="AB33" s="1263">
        <v>15351</v>
      </c>
      <c r="AC33" s="1164">
        <v>52363</v>
      </c>
      <c r="AD33" s="1263">
        <v>5748</v>
      </c>
      <c r="AE33" s="1263">
        <v>424931</v>
      </c>
      <c r="AF33" s="1164">
        <v>683192</v>
      </c>
      <c r="AG33" s="1164">
        <v>756343</v>
      </c>
      <c r="AH33" s="1164">
        <v>437301</v>
      </c>
      <c r="AI33" s="1164">
        <v>64916</v>
      </c>
      <c r="AJ33" s="1164">
        <v>16844</v>
      </c>
      <c r="AK33" s="1164">
        <v>56623</v>
      </c>
      <c r="AL33" s="1164">
        <v>0</v>
      </c>
      <c r="AM33" s="1164">
        <v>18925</v>
      </c>
      <c r="AN33" s="1164">
        <v>40</v>
      </c>
      <c r="AO33" s="1263">
        <v>69783</v>
      </c>
      <c r="AP33" s="1264">
        <v>34049</v>
      </c>
      <c r="AQ33" s="1164">
        <v>0</v>
      </c>
      <c r="AR33" s="1164">
        <v>0</v>
      </c>
      <c r="AS33" s="1164">
        <v>0</v>
      </c>
      <c r="AT33" s="1263">
        <v>9096</v>
      </c>
      <c r="AU33" s="1164">
        <v>7770</v>
      </c>
      <c r="AV33" s="1164">
        <v>33853</v>
      </c>
      <c r="AW33" s="607">
        <f t="shared" si="0"/>
        <v>17385283</v>
      </c>
    </row>
    <row r="34" spans="1:49" ht="13.5">
      <c r="A34" s="536"/>
      <c r="B34" s="1569"/>
      <c r="C34" s="1570"/>
      <c r="D34" s="542" t="s">
        <v>400</v>
      </c>
      <c r="E34" s="543"/>
      <c r="F34" s="1164">
        <v>0</v>
      </c>
      <c r="G34" s="1164">
        <v>0</v>
      </c>
      <c r="H34" s="1164">
        <v>0</v>
      </c>
      <c r="I34" s="1164">
        <v>0</v>
      </c>
      <c r="J34" s="1164">
        <v>0</v>
      </c>
      <c r="K34" s="1164">
        <v>0</v>
      </c>
      <c r="L34" s="1164">
        <v>0</v>
      </c>
      <c r="M34" s="1164">
        <v>0</v>
      </c>
      <c r="N34" s="1164">
        <v>0</v>
      </c>
      <c r="O34" s="1164">
        <v>0</v>
      </c>
      <c r="P34" s="1164">
        <v>0</v>
      </c>
      <c r="Q34" s="1164">
        <v>0</v>
      </c>
      <c r="R34" s="1164">
        <v>0</v>
      </c>
      <c r="S34" s="1164">
        <v>0</v>
      </c>
      <c r="T34" s="1164">
        <v>0</v>
      </c>
      <c r="U34" s="1164">
        <v>0</v>
      </c>
      <c r="V34" s="1164">
        <v>0</v>
      </c>
      <c r="W34" s="1164">
        <v>0</v>
      </c>
      <c r="X34" s="1164">
        <v>0</v>
      </c>
      <c r="Y34" s="1164">
        <v>0</v>
      </c>
      <c r="Z34" s="1164">
        <v>0</v>
      </c>
      <c r="AA34" s="1164">
        <v>0</v>
      </c>
      <c r="AB34" s="1164">
        <v>0</v>
      </c>
      <c r="AC34" s="1164">
        <v>0</v>
      </c>
      <c r="AD34" s="1164">
        <v>0</v>
      </c>
      <c r="AE34" s="1164">
        <v>0</v>
      </c>
      <c r="AF34" s="1164">
        <v>0</v>
      </c>
      <c r="AG34" s="1164">
        <v>0</v>
      </c>
      <c r="AH34" s="1164">
        <v>0</v>
      </c>
      <c r="AI34" s="1164">
        <v>0</v>
      </c>
      <c r="AJ34" s="1164">
        <v>0</v>
      </c>
      <c r="AK34" s="1164">
        <v>0</v>
      </c>
      <c r="AL34" s="1164">
        <v>0</v>
      </c>
      <c r="AM34" s="1164">
        <v>0</v>
      </c>
      <c r="AN34" s="1164">
        <v>0</v>
      </c>
      <c r="AO34" s="1164">
        <v>0</v>
      </c>
      <c r="AP34" s="1202">
        <v>0</v>
      </c>
      <c r="AQ34" s="1164">
        <v>0</v>
      </c>
      <c r="AR34" s="1164">
        <v>0</v>
      </c>
      <c r="AS34" s="1164">
        <v>0</v>
      </c>
      <c r="AT34" s="1164">
        <v>0</v>
      </c>
      <c r="AU34" s="1164">
        <v>0</v>
      </c>
      <c r="AV34" s="1164">
        <v>0</v>
      </c>
      <c r="AW34" s="607">
        <f t="shared" si="0"/>
        <v>0</v>
      </c>
    </row>
    <row r="35" spans="1:49" ht="13.5">
      <c r="A35" s="536"/>
      <c r="B35" s="1569"/>
      <c r="C35" s="1570"/>
      <c r="D35" s="542" t="s">
        <v>401</v>
      </c>
      <c r="E35" s="543"/>
      <c r="F35" s="1263">
        <v>2941603</v>
      </c>
      <c r="G35" s="1263">
        <v>1248655</v>
      </c>
      <c r="H35" s="1263">
        <v>833893</v>
      </c>
      <c r="I35" s="1263">
        <v>28616</v>
      </c>
      <c r="J35" s="1263">
        <v>887025</v>
      </c>
      <c r="K35" s="1263">
        <v>208147</v>
      </c>
      <c r="L35" s="1263">
        <v>1718723</v>
      </c>
      <c r="M35" s="1164">
        <v>3895661</v>
      </c>
      <c r="N35" s="1263">
        <v>1860243</v>
      </c>
      <c r="O35" s="1263">
        <v>544917</v>
      </c>
      <c r="P35" s="1263">
        <v>807229</v>
      </c>
      <c r="Q35" s="1263">
        <v>1874551</v>
      </c>
      <c r="R35" s="1263">
        <v>1189755</v>
      </c>
      <c r="S35" s="1263">
        <v>1419911</v>
      </c>
      <c r="T35" s="1263">
        <v>609531</v>
      </c>
      <c r="U35" s="1263">
        <v>1396308</v>
      </c>
      <c r="V35" s="1263">
        <v>141200</v>
      </c>
      <c r="W35" s="1164">
        <v>677504</v>
      </c>
      <c r="X35" s="1263">
        <v>1719460</v>
      </c>
      <c r="Y35" s="1263">
        <v>1819143</v>
      </c>
      <c r="Z35" s="1263">
        <v>955547</v>
      </c>
      <c r="AA35" s="1263">
        <v>1656817</v>
      </c>
      <c r="AB35" s="1263">
        <v>1404651</v>
      </c>
      <c r="AC35" s="1263">
        <v>1263097</v>
      </c>
      <c r="AD35" s="1263">
        <v>4377874</v>
      </c>
      <c r="AE35" s="1164">
        <v>527550</v>
      </c>
      <c r="AF35" s="1263">
        <v>2416297</v>
      </c>
      <c r="AG35" s="1263">
        <v>344514</v>
      </c>
      <c r="AH35" s="1164">
        <v>35064</v>
      </c>
      <c r="AI35" s="1263">
        <v>1131616</v>
      </c>
      <c r="AJ35" s="1164">
        <v>501876</v>
      </c>
      <c r="AK35" s="1263">
        <v>548800</v>
      </c>
      <c r="AL35" s="1263">
        <v>2702280</v>
      </c>
      <c r="AM35" s="1263">
        <v>981622</v>
      </c>
      <c r="AN35" s="1164">
        <v>0</v>
      </c>
      <c r="AO35" s="1164">
        <v>0</v>
      </c>
      <c r="AP35" s="1264">
        <v>304864</v>
      </c>
      <c r="AQ35" s="1263">
        <v>917865</v>
      </c>
      <c r="AR35" s="1263">
        <v>775183</v>
      </c>
      <c r="AS35" s="1164">
        <v>253796</v>
      </c>
      <c r="AT35" s="1164">
        <v>222776</v>
      </c>
      <c r="AU35" s="1164">
        <v>0</v>
      </c>
      <c r="AV35" s="1263">
        <v>256644</v>
      </c>
      <c r="AW35" s="607">
        <f t="shared" si="0"/>
        <v>47400808</v>
      </c>
    </row>
    <row r="36" spans="1:49" ht="13.5">
      <c r="A36" s="536"/>
      <c r="B36" s="1571"/>
      <c r="C36" s="1572"/>
      <c r="D36" s="563" t="s">
        <v>402</v>
      </c>
      <c r="E36" s="556"/>
      <c r="F36" s="1279">
        <v>8057858</v>
      </c>
      <c r="G36" s="1276">
        <v>4430537</v>
      </c>
      <c r="H36" s="1276">
        <v>9831036</v>
      </c>
      <c r="I36" s="1165">
        <v>0</v>
      </c>
      <c r="J36" s="1165">
        <v>15000</v>
      </c>
      <c r="K36" s="1165">
        <v>690303</v>
      </c>
      <c r="L36" s="1165">
        <v>91550</v>
      </c>
      <c r="M36" s="1165">
        <v>310646</v>
      </c>
      <c r="N36" s="1276">
        <v>863800</v>
      </c>
      <c r="O36" s="1276">
        <v>886197</v>
      </c>
      <c r="P36" s="1276">
        <v>2238895</v>
      </c>
      <c r="Q36" s="1165">
        <v>0</v>
      </c>
      <c r="R36" s="1276">
        <v>3244836</v>
      </c>
      <c r="S36" s="1276">
        <v>2779995</v>
      </c>
      <c r="T36" s="1165">
        <v>441627</v>
      </c>
      <c r="U36" s="1165">
        <v>599540</v>
      </c>
      <c r="V36" s="1165">
        <v>2799122</v>
      </c>
      <c r="W36" s="1165">
        <v>236817</v>
      </c>
      <c r="X36" s="1276">
        <v>2642826</v>
      </c>
      <c r="Y36" s="1165">
        <v>0</v>
      </c>
      <c r="Z36" s="1276">
        <v>3140722</v>
      </c>
      <c r="AA36" s="1276">
        <v>1283602</v>
      </c>
      <c r="AB36" s="1165">
        <v>0</v>
      </c>
      <c r="AC36" s="1165">
        <v>317600</v>
      </c>
      <c r="AD36" s="1276">
        <v>851952</v>
      </c>
      <c r="AE36" s="1276">
        <v>1405</v>
      </c>
      <c r="AF36" s="1276">
        <v>2864829</v>
      </c>
      <c r="AG36" s="1165">
        <v>131000</v>
      </c>
      <c r="AH36" s="1165">
        <v>57460</v>
      </c>
      <c r="AI36" s="1165">
        <v>357290</v>
      </c>
      <c r="AJ36" s="1165">
        <v>589668</v>
      </c>
      <c r="AK36" s="1165">
        <v>45438</v>
      </c>
      <c r="AL36" s="1276">
        <v>594204</v>
      </c>
      <c r="AM36" s="1165">
        <v>411030</v>
      </c>
      <c r="AN36" s="1165">
        <v>101207</v>
      </c>
      <c r="AO36" s="1276">
        <v>1937465</v>
      </c>
      <c r="AP36" s="1277">
        <v>824340</v>
      </c>
      <c r="AQ36" s="1165">
        <v>62435</v>
      </c>
      <c r="AR36" s="1276">
        <v>1281</v>
      </c>
      <c r="AS36" s="1165">
        <v>1104702</v>
      </c>
      <c r="AT36" s="1276">
        <v>987308</v>
      </c>
      <c r="AU36" s="1276">
        <v>9235039</v>
      </c>
      <c r="AV36" s="1276">
        <v>2964528</v>
      </c>
      <c r="AW36" s="612">
        <f aca="true" t="shared" si="2" ref="AW36:AW61">SUM(F36:AV36)</f>
        <v>68025090</v>
      </c>
    </row>
    <row r="37" spans="1:49" ht="13.5">
      <c r="A37" s="536"/>
      <c r="B37" s="539" t="s">
        <v>403</v>
      </c>
      <c r="C37" s="540"/>
      <c r="D37" s="540"/>
      <c r="E37" s="541"/>
      <c r="F37" s="1263">
        <v>22951185</v>
      </c>
      <c r="G37" s="1263">
        <v>15912303</v>
      </c>
      <c r="H37" s="1263">
        <v>6730981</v>
      </c>
      <c r="I37" s="1263">
        <v>8554747</v>
      </c>
      <c r="J37" s="1263">
        <v>2284673</v>
      </c>
      <c r="K37" s="1263">
        <v>4831573</v>
      </c>
      <c r="L37" s="1263">
        <v>5460772</v>
      </c>
      <c r="M37" s="1263">
        <v>6323779</v>
      </c>
      <c r="N37" s="1263">
        <v>6253443</v>
      </c>
      <c r="O37" s="1263">
        <v>2374158</v>
      </c>
      <c r="P37" s="1263">
        <v>3104287</v>
      </c>
      <c r="Q37" s="1263">
        <v>4436431</v>
      </c>
      <c r="R37" s="1263">
        <v>17998781</v>
      </c>
      <c r="S37" s="1263">
        <v>13215962</v>
      </c>
      <c r="T37" s="1263">
        <v>4737412</v>
      </c>
      <c r="U37" s="1263">
        <v>1169443</v>
      </c>
      <c r="V37" s="1263">
        <v>138018</v>
      </c>
      <c r="W37" s="1263">
        <v>1124133</v>
      </c>
      <c r="X37" s="1263">
        <v>870938</v>
      </c>
      <c r="Y37" s="1263">
        <v>9781279</v>
      </c>
      <c r="Z37" s="1263">
        <v>3419611</v>
      </c>
      <c r="AA37" s="1263">
        <v>1149302</v>
      </c>
      <c r="AB37" s="1263">
        <v>4161308</v>
      </c>
      <c r="AC37" s="1263">
        <v>2753448</v>
      </c>
      <c r="AD37" s="1263">
        <v>4229934</v>
      </c>
      <c r="AE37" s="1263">
        <v>4177786</v>
      </c>
      <c r="AF37" s="1263">
        <v>6905067</v>
      </c>
      <c r="AG37" s="1263">
        <v>1521271</v>
      </c>
      <c r="AH37" s="1263">
        <v>5580839</v>
      </c>
      <c r="AI37" s="1263">
        <v>3406350</v>
      </c>
      <c r="AJ37" s="1263">
        <v>373004</v>
      </c>
      <c r="AK37" s="1263">
        <v>3838417</v>
      </c>
      <c r="AL37" s="1263">
        <v>1404203</v>
      </c>
      <c r="AM37" s="1263">
        <v>1172636</v>
      </c>
      <c r="AN37" s="1263">
        <v>1330523</v>
      </c>
      <c r="AO37" s="1263">
        <v>858054</v>
      </c>
      <c r="AP37" s="1264">
        <v>43765</v>
      </c>
      <c r="AQ37" s="1263">
        <v>742102</v>
      </c>
      <c r="AR37" s="1263">
        <v>2908403</v>
      </c>
      <c r="AS37" s="1263">
        <v>327572</v>
      </c>
      <c r="AT37" s="1263">
        <v>133010</v>
      </c>
      <c r="AU37" s="1263">
        <v>3763766</v>
      </c>
      <c r="AV37" s="1263">
        <v>1688874</v>
      </c>
      <c r="AW37" s="610">
        <f t="shared" si="2"/>
        <v>194143543</v>
      </c>
    </row>
    <row r="38" spans="1:49" ht="13.5">
      <c r="A38" s="536"/>
      <c r="B38" s="1569"/>
      <c r="C38" s="1570"/>
      <c r="D38" s="542" t="s">
        <v>404</v>
      </c>
      <c r="E38" s="543"/>
      <c r="F38" s="1263">
        <v>22951185</v>
      </c>
      <c r="G38" s="1263">
        <v>15912303</v>
      </c>
      <c r="H38" s="1263">
        <v>6730981</v>
      </c>
      <c r="I38" s="1263">
        <v>8554747</v>
      </c>
      <c r="J38" s="1263">
        <v>2284673</v>
      </c>
      <c r="K38" s="1263">
        <v>4831573</v>
      </c>
      <c r="L38" s="1263">
        <v>5460772</v>
      </c>
      <c r="M38" s="1263">
        <v>6323779</v>
      </c>
      <c r="N38" s="1263">
        <v>6253443</v>
      </c>
      <c r="O38" s="1263">
        <v>2374158</v>
      </c>
      <c r="P38" s="1263">
        <v>3104287</v>
      </c>
      <c r="Q38" s="1263">
        <v>4436431</v>
      </c>
      <c r="R38" s="1263">
        <v>17998781</v>
      </c>
      <c r="S38" s="1263">
        <v>13215962</v>
      </c>
      <c r="T38" s="1263">
        <v>4737412</v>
      </c>
      <c r="U38" s="1263">
        <v>1169443</v>
      </c>
      <c r="V38" s="1263">
        <v>138018</v>
      </c>
      <c r="W38" s="1263">
        <v>1124133</v>
      </c>
      <c r="X38" s="1263">
        <v>870938</v>
      </c>
      <c r="Y38" s="1263">
        <v>9781279</v>
      </c>
      <c r="Z38" s="1263">
        <v>3419611</v>
      </c>
      <c r="AA38" s="1263">
        <v>1149302</v>
      </c>
      <c r="AB38" s="1263">
        <v>4161308</v>
      </c>
      <c r="AC38" s="1263">
        <v>2753448</v>
      </c>
      <c r="AD38" s="1263">
        <v>4229934</v>
      </c>
      <c r="AE38" s="1263">
        <v>4177786</v>
      </c>
      <c r="AF38" s="1263">
        <v>6905067</v>
      </c>
      <c r="AG38" s="1263">
        <v>1521271</v>
      </c>
      <c r="AH38" s="1263">
        <v>5580839</v>
      </c>
      <c r="AI38" s="1263">
        <v>3406350</v>
      </c>
      <c r="AJ38" s="1263">
        <v>373004</v>
      </c>
      <c r="AK38" s="1263">
        <v>3838417</v>
      </c>
      <c r="AL38" s="1263">
        <v>1404203</v>
      </c>
      <c r="AM38" s="1263">
        <v>1172636</v>
      </c>
      <c r="AN38" s="1263">
        <v>1330523</v>
      </c>
      <c r="AO38" s="1263">
        <v>858054</v>
      </c>
      <c r="AP38" s="1264">
        <v>43765</v>
      </c>
      <c r="AQ38" s="1263">
        <v>742102</v>
      </c>
      <c r="AR38" s="1263">
        <v>2908403</v>
      </c>
      <c r="AS38" s="1263">
        <v>327572</v>
      </c>
      <c r="AT38" s="1263">
        <v>133010</v>
      </c>
      <c r="AU38" s="1263">
        <v>3763766</v>
      </c>
      <c r="AV38" s="1263">
        <v>1688874</v>
      </c>
      <c r="AW38" s="607">
        <f t="shared" si="2"/>
        <v>194143543</v>
      </c>
    </row>
    <row r="39" spans="1:49" ht="13.5">
      <c r="A39" s="546"/>
      <c r="B39" s="1571"/>
      <c r="C39" s="1572"/>
      <c r="D39" s="563" t="s">
        <v>405</v>
      </c>
      <c r="E39" s="556"/>
      <c r="F39" s="1166">
        <v>0</v>
      </c>
      <c r="G39" s="1166">
        <v>0</v>
      </c>
      <c r="H39" s="1166">
        <v>0</v>
      </c>
      <c r="I39" s="1166">
        <v>0</v>
      </c>
      <c r="J39" s="1166">
        <v>0</v>
      </c>
      <c r="K39" s="1166">
        <v>0</v>
      </c>
      <c r="L39" s="1166">
        <v>0</v>
      </c>
      <c r="M39" s="1166">
        <v>0</v>
      </c>
      <c r="N39" s="1166">
        <v>0</v>
      </c>
      <c r="O39" s="1166">
        <v>0</v>
      </c>
      <c r="P39" s="1166">
        <v>0</v>
      </c>
      <c r="Q39" s="1166">
        <v>0</v>
      </c>
      <c r="R39" s="1166">
        <v>0</v>
      </c>
      <c r="S39" s="1166">
        <v>0</v>
      </c>
      <c r="T39" s="1166">
        <v>0</v>
      </c>
      <c r="U39" s="1166">
        <v>0</v>
      </c>
      <c r="V39" s="1166">
        <v>0</v>
      </c>
      <c r="W39" s="1166">
        <v>0</v>
      </c>
      <c r="X39" s="1166">
        <v>0</v>
      </c>
      <c r="Y39" s="1166">
        <v>0</v>
      </c>
      <c r="Z39" s="1166">
        <v>0</v>
      </c>
      <c r="AA39" s="1166">
        <v>0</v>
      </c>
      <c r="AB39" s="1166">
        <v>0</v>
      </c>
      <c r="AC39" s="1166">
        <v>0</v>
      </c>
      <c r="AD39" s="1166">
        <v>0</v>
      </c>
      <c r="AE39" s="1166">
        <v>0</v>
      </c>
      <c r="AF39" s="1166">
        <v>0</v>
      </c>
      <c r="AG39" s="1166">
        <v>0</v>
      </c>
      <c r="AH39" s="1166">
        <v>0</v>
      </c>
      <c r="AI39" s="1166">
        <v>0</v>
      </c>
      <c r="AJ39" s="1166">
        <v>0</v>
      </c>
      <c r="AK39" s="1166">
        <v>0</v>
      </c>
      <c r="AL39" s="1166">
        <v>0</v>
      </c>
      <c r="AM39" s="1166">
        <v>0</v>
      </c>
      <c r="AN39" s="1166">
        <v>0</v>
      </c>
      <c r="AO39" s="1166">
        <v>0</v>
      </c>
      <c r="AP39" s="1166">
        <v>0</v>
      </c>
      <c r="AQ39" s="1166">
        <v>0</v>
      </c>
      <c r="AR39" s="1166">
        <v>0</v>
      </c>
      <c r="AS39" s="1166">
        <v>0</v>
      </c>
      <c r="AT39" s="1166">
        <v>0</v>
      </c>
      <c r="AU39" s="1166">
        <v>0</v>
      </c>
      <c r="AV39" s="1166">
        <v>0</v>
      </c>
      <c r="AW39" s="608">
        <f t="shared" si="2"/>
        <v>0</v>
      </c>
    </row>
    <row r="40" spans="1:49" ht="13.5">
      <c r="A40" s="550" t="s">
        <v>406</v>
      </c>
      <c r="B40" s="540"/>
      <c r="C40" s="540"/>
      <c r="D40" s="540"/>
      <c r="E40" s="541"/>
      <c r="F40" s="1261">
        <v>19070322</v>
      </c>
      <c r="G40" s="1261">
        <v>8981582</v>
      </c>
      <c r="H40" s="1261">
        <v>4675374</v>
      </c>
      <c r="I40" s="1261">
        <v>972301</v>
      </c>
      <c r="J40" s="1261">
        <v>1341774</v>
      </c>
      <c r="K40" s="1261">
        <v>5016954</v>
      </c>
      <c r="L40" s="1261">
        <v>3932014</v>
      </c>
      <c r="M40" s="1261">
        <v>7427619</v>
      </c>
      <c r="N40" s="1261">
        <v>5381729</v>
      </c>
      <c r="O40" s="1261">
        <v>1907511</v>
      </c>
      <c r="P40" s="1261">
        <v>3512175</v>
      </c>
      <c r="Q40" s="1261">
        <v>8103710</v>
      </c>
      <c r="R40" s="1261">
        <v>17887719</v>
      </c>
      <c r="S40" s="1261">
        <v>8139214</v>
      </c>
      <c r="T40" s="1261">
        <v>3621265</v>
      </c>
      <c r="U40" s="1261">
        <v>1709317</v>
      </c>
      <c r="V40" s="1261">
        <v>7054537</v>
      </c>
      <c r="W40" s="1261">
        <v>4110169</v>
      </c>
      <c r="X40" s="1261">
        <v>2201629</v>
      </c>
      <c r="Y40" s="1261">
        <v>7504266</v>
      </c>
      <c r="Z40" s="1261">
        <v>6069750</v>
      </c>
      <c r="AA40" s="1261">
        <v>5091610</v>
      </c>
      <c r="AB40" s="1261">
        <v>3728399</v>
      </c>
      <c r="AC40" s="1261">
        <v>3628236</v>
      </c>
      <c r="AD40" s="1261">
        <v>4759951</v>
      </c>
      <c r="AE40" s="1261">
        <v>6307212</v>
      </c>
      <c r="AF40" s="1261">
        <v>7614876</v>
      </c>
      <c r="AG40" s="1261">
        <v>9714201</v>
      </c>
      <c r="AH40" s="1261">
        <v>4711567</v>
      </c>
      <c r="AI40" s="1261">
        <v>3283574</v>
      </c>
      <c r="AJ40" s="1261">
        <v>2471978</v>
      </c>
      <c r="AK40" s="1261">
        <v>3884129</v>
      </c>
      <c r="AL40" s="1261">
        <v>1364609</v>
      </c>
      <c r="AM40" s="1261">
        <v>2187965</v>
      </c>
      <c r="AN40" s="1261">
        <v>2301887</v>
      </c>
      <c r="AO40" s="1261">
        <v>4384216</v>
      </c>
      <c r="AP40" s="1261">
        <v>237594</v>
      </c>
      <c r="AQ40" s="1261">
        <v>2542269</v>
      </c>
      <c r="AR40" s="1261">
        <v>2069138</v>
      </c>
      <c r="AS40" s="1261">
        <v>1179382</v>
      </c>
      <c r="AT40" s="1261">
        <v>2450430</v>
      </c>
      <c r="AU40" s="1261">
        <v>17097664</v>
      </c>
      <c r="AV40" s="1261">
        <v>4626400</v>
      </c>
      <c r="AW40" s="609">
        <f t="shared" si="2"/>
        <v>224258218</v>
      </c>
    </row>
    <row r="41" spans="1:49" ht="13.5">
      <c r="A41" s="536"/>
      <c r="B41" s="539" t="s">
        <v>407</v>
      </c>
      <c r="C41" s="540"/>
      <c r="D41" s="540"/>
      <c r="E41" s="541"/>
      <c r="F41" s="1168">
        <v>18456251</v>
      </c>
      <c r="G41" s="1168">
        <v>8002534</v>
      </c>
      <c r="H41" s="1168">
        <v>3771900</v>
      </c>
      <c r="I41" s="1168">
        <v>275652</v>
      </c>
      <c r="J41" s="1168">
        <v>1324650</v>
      </c>
      <c r="K41" s="1168">
        <v>4509625</v>
      </c>
      <c r="L41" s="1168">
        <v>3807125</v>
      </c>
      <c r="M41" s="1168">
        <v>7561103</v>
      </c>
      <c r="N41" s="1168">
        <v>5234968</v>
      </c>
      <c r="O41" s="1168">
        <v>1899488</v>
      </c>
      <c r="P41" s="1168">
        <v>3214630</v>
      </c>
      <c r="Q41" s="1168">
        <v>7280594</v>
      </c>
      <c r="R41" s="1168">
        <v>23012596</v>
      </c>
      <c r="S41" s="1168">
        <v>7212828</v>
      </c>
      <c r="T41" s="1168">
        <v>2840180</v>
      </c>
      <c r="U41" s="1168">
        <v>1583637</v>
      </c>
      <c r="V41" s="1168">
        <v>6564315</v>
      </c>
      <c r="W41" s="1168">
        <v>3958568</v>
      </c>
      <c r="X41" s="1168">
        <v>1941133</v>
      </c>
      <c r="Y41" s="1168">
        <v>9356788</v>
      </c>
      <c r="Z41" s="1168">
        <v>4670246</v>
      </c>
      <c r="AA41" s="1168">
        <v>4490001</v>
      </c>
      <c r="AB41" s="1168">
        <v>3405966</v>
      </c>
      <c r="AC41" s="1168">
        <v>4114149</v>
      </c>
      <c r="AD41" s="1168">
        <v>4621180</v>
      </c>
      <c r="AE41" s="1168">
        <v>6635633</v>
      </c>
      <c r="AF41" s="1168">
        <v>7358397</v>
      </c>
      <c r="AG41" s="1168">
        <v>8706493</v>
      </c>
      <c r="AH41" s="1168">
        <v>3963705</v>
      </c>
      <c r="AI41" s="1168">
        <v>3028787</v>
      </c>
      <c r="AJ41" s="1168">
        <v>2462779</v>
      </c>
      <c r="AK41" s="1168">
        <v>3726017</v>
      </c>
      <c r="AL41" s="1168">
        <v>618842</v>
      </c>
      <c r="AM41" s="1168">
        <v>1817363</v>
      </c>
      <c r="AN41" s="1168">
        <v>2246037</v>
      </c>
      <c r="AO41" s="1168">
        <v>3677109</v>
      </c>
      <c r="AP41" s="1168">
        <v>188004</v>
      </c>
      <c r="AQ41" s="1168">
        <v>1814111</v>
      </c>
      <c r="AR41" s="1168">
        <v>2052048</v>
      </c>
      <c r="AS41" s="1168">
        <v>767896</v>
      </c>
      <c r="AT41" s="1168">
        <v>2294179</v>
      </c>
      <c r="AU41" s="1168">
        <v>17088751</v>
      </c>
      <c r="AV41" s="1168">
        <v>4596576</v>
      </c>
      <c r="AW41" s="610">
        <f t="shared" si="2"/>
        <v>216152834</v>
      </c>
    </row>
    <row r="42" spans="1:49" ht="13.5">
      <c r="A42" s="536"/>
      <c r="B42" s="1569"/>
      <c r="C42" s="1570"/>
      <c r="D42" s="542" t="s">
        <v>408</v>
      </c>
      <c r="E42" s="543"/>
      <c r="F42" s="1263">
        <v>3628596</v>
      </c>
      <c r="G42" s="1263">
        <v>2467845</v>
      </c>
      <c r="H42" s="1263">
        <v>676503</v>
      </c>
      <c r="I42" s="1164">
        <v>0</v>
      </c>
      <c r="J42" s="1164">
        <v>627279</v>
      </c>
      <c r="K42" s="1164">
        <v>250195</v>
      </c>
      <c r="L42" s="1263">
        <v>2332410</v>
      </c>
      <c r="M42" s="1263">
        <v>4277186</v>
      </c>
      <c r="N42" s="1263">
        <v>1972553</v>
      </c>
      <c r="O42" s="1164">
        <v>392364</v>
      </c>
      <c r="P42" s="1263">
        <v>912533</v>
      </c>
      <c r="Q42" s="1263">
        <v>2903920</v>
      </c>
      <c r="R42" s="1263">
        <v>7215284</v>
      </c>
      <c r="S42" s="1263">
        <v>2205050</v>
      </c>
      <c r="T42" s="1263">
        <v>1404612</v>
      </c>
      <c r="U42" s="1263">
        <v>1031053</v>
      </c>
      <c r="V42" s="1164">
        <v>20670</v>
      </c>
      <c r="W42" s="1263">
        <v>836045</v>
      </c>
      <c r="X42" s="1164">
        <v>472265</v>
      </c>
      <c r="Y42" s="1263">
        <v>4338838</v>
      </c>
      <c r="Z42" s="1263">
        <v>2423171</v>
      </c>
      <c r="AA42" s="1263">
        <v>2252447</v>
      </c>
      <c r="AB42" s="1263">
        <v>1608220</v>
      </c>
      <c r="AC42" s="1263">
        <v>2278156</v>
      </c>
      <c r="AD42" s="1263">
        <v>1710609</v>
      </c>
      <c r="AE42" s="1263">
        <v>4778761</v>
      </c>
      <c r="AF42" s="1263">
        <v>5830764</v>
      </c>
      <c r="AG42" s="1263">
        <v>1669328</v>
      </c>
      <c r="AH42" s="1263">
        <v>1409599</v>
      </c>
      <c r="AI42" s="1263">
        <v>729645</v>
      </c>
      <c r="AJ42" s="1263">
        <v>512712</v>
      </c>
      <c r="AK42" s="1263">
        <v>1896696</v>
      </c>
      <c r="AL42" s="1263">
        <v>10255</v>
      </c>
      <c r="AM42" s="1263">
        <v>1281024</v>
      </c>
      <c r="AN42" s="1263">
        <v>265586</v>
      </c>
      <c r="AO42" s="1164">
        <v>0</v>
      </c>
      <c r="AP42" s="1263">
        <v>106300</v>
      </c>
      <c r="AQ42" s="1263">
        <v>1345778</v>
      </c>
      <c r="AR42" s="1263">
        <v>1058416</v>
      </c>
      <c r="AS42" s="1164">
        <v>0</v>
      </c>
      <c r="AT42" s="1263">
        <v>120373</v>
      </c>
      <c r="AU42" s="1263">
        <v>104933</v>
      </c>
      <c r="AV42" s="1263">
        <v>695927</v>
      </c>
      <c r="AW42" s="607">
        <f t="shared" si="2"/>
        <v>70053901</v>
      </c>
    </row>
    <row r="43" spans="1:49" ht="13.5">
      <c r="A43" s="536"/>
      <c r="B43" s="1569"/>
      <c r="C43" s="1570"/>
      <c r="D43" s="542" t="s">
        <v>409</v>
      </c>
      <c r="E43" s="543"/>
      <c r="F43" s="1263">
        <v>55974</v>
      </c>
      <c r="G43" s="1164">
        <v>0</v>
      </c>
      <c r="H43" s="1164">
        <v>0</v>
      </c>
      <c r="I43" s="1164">
        <v>0</v>
      </c>
      <c r="J43" s="1263">
        <v>131921</v>
      </c>
      <c r="K43" s="1164">
        <v>33681</v>
      </c>
      <c r="L43" s="1164">
        <v>368759</v>
      </c>
      <c r="M43" s="1263">
        <v>269902</v>
      </c>
      <c r="N43" s="1263">
        <v>422666</v>
      </c>
      <c r="O43" s="1164">
        <v>7196</v>
      </c>
      <c r="P43" s="1164">
        <v>0</v>
      </c>
      <c r="Q43" s="1164">
        <v>34573</v>
      </c>
      <c r="R43" s="1164">
        <v>234279</v>
      </c>
      <c r="S43" s="1164">
        <v>0</v>
      </c>
      <c r="T43" s="1164">
        <v>143647</v>
      </c>
      <c r="U43" s="1164">
        <v>160077</v>
      </c>
      <c r="V43" s="1164">
        <v>0</v>
      </c>
      <c r="W43" s="1164">
        <v>0</v>
      </c>
      <c r="X43" s="1164">
        <v>16136</v>
      </c>
      <c r="Y43" s="1164">
        <v>891193</v>
      </c>
      <c r="Z43" s="1164">
        <v>64715</v>
      </c>
      <c r="AA43" s="1164">
        <v>252289</v>
      </c>
      <c r="AB43" s="1164">
        <v>0</v>
      </c>
      <c r="AC43" s="1164">
        <v>192053</v>
      </c>
      <c r="AD43" s="1164">
        <v>0</v>
      </c>
      <c r="AE43" s="1164">
        <v>1005628</v>
      </c>
      <c r="AF43" s="1164">
        <v>384277</v>
      </c>
      <c r="AG43" s="1164">
        <v>0</v>
      </c>
      <c r="AH43" s="1164">
        <v>0</v>
      </c>
      <c r="AI43" s="1164">
        <v>44950</v>
      </c>
      <c r="AJ43" s="1164">
        <v>0</v>
      </c>
      <c r="AK43" s="1263">
        <v>0</v>
      </c>
      <c r="AL43" s="1263">
        <v>1002</v>
      </c>
      <c r="AM43" s="1164">
        <v>149728</v>
      </c>
      <c r="AN43" s="1164">
        <v>44837</v>
      </c>
      <c r="AO43" s="1164">
        <v>0</v>
      </c>
      <c r="AP43" s="1164">
        <v>0</v>
      </c>
      <c r="AQ43" s="1164">
        <v>244014</v>
      </c>
      <c r="AR43" s="1164">
        <v>231404</v>
      </c>
      <c r="AS43" s="1164">
        <v>0</v>
      </c>
      <c r="AT43" s="1164">
        <v>0</v>
      </c>
      <c r="AU43" s="1164">
        <v>0</v>
      </c>
      <c r="AV43" s="1164">
        <v>0</v>
      </c>
      <c r="AW43" s="607">
        <f t="shared" si="2"/>
        <v>5384901</v>
      </c>
    </row>
    <row r="44" spans="1:49" ht="13.5">
      <c r="A44" s="536"/>
      <c r="B44" s="1569"/>
      <c r="C44" s="1570"/>
      <c r="D44" s="542" t="s">
        <v>410</v>
      </c>
      <c r="E44" s="543"/>
      <c r="F44" s="1263">
        <v>4827401</v>
      </c>
      <c r="G44" s="1263">
        <v>1245293</v>
      </c>
      <c r="H44" s="1263">
        <v>986263</v>
      </c>
      <c r="I44" s="1263">
        <v>71771</v>
      </c>
      <c r="J44" s="1263">
        <v>565450</v>
      </c>
      <c r="K44" s="1263">
        <v>2635578</v>
      </c>
      <c r="L44" s="1263">
        <v>187367</v>
      </c>
      <c r="M44" s="1263">
        <v>2917196</v>
      </c>
      <c r="N44" s="1263">
        <v>2599355</v>
      </c>
      <c r="O44" s="1263">
        <v>1254189</v>
      </c>
      <c r="P44" s="1263">
        <v>1885561</v>
      </c>
      <c r="Q44" s="1263">
        <v>1646289</v>
      </c>
      <c r="R44" s="1263">
        <v>12069617</v>
      </c>
      <c r="S44" s="1263">
        <v>3852023</v>
      </c>
      <c r="T44" s="1263">
        <v>670819</v>
      </c>
      <c r="U44" s="1263">
        <v>206152</v>
      </c>
      <c r="V44" s="1263">
        <v>5834520</v>
      </c>
      <c r="W44" s="1263">
        <v>2994271</v>
      </c>
      <c r="X44" s="1263">
        <v>1433998</v>
      </c>
      <c r="Y44" s="1263">
        <v>2895560</v>
      </c>
      <c r="Z44" s="1263">
        <v>551561</v>
      </c>
      <c r="AA44" s="1263">
        <v>1639066</v>
      </c>
      <c r="AB44" s="1263">
        <v>1447513</v>
      </c>
      <c r="AC44" s="1263">
        <v>462946</v>
      </c>
      <c r="AD44" s="1263">
        <v>612271</v>
      </c>
      <c r="AE44" s="1263">
        <v>438341</v>
      </c>
      <c r="AF44" s="1263">
        <v>508595</v>
      </c>
      <c r="AG44" s="1263">
        <v>5711043</v>
      </c>
      <c r="AH44" s="1263">
        <v>842680</v>
      </c>
      <c r="AI44" s="1263">
        <v>1058032</v>
      </c>
      <c r="AJ44" s="1263">
        <v>1481659</v>
      </c>
      <c r="AK44" s="1263">
        <v>850892</v>
      </c>
      <c r="AL44" s="1263">
        <v>140724</v>
      </c>
      <c r="AM44" s="1263">
        <v>322644</v>
      </c>
      <c r="AN44" s="1263">
        <v>1802262</v>
      </c>
      <c r="AO44" s="1263">
        <v>1107684</v>
      </c>
      <c r="AP44" s="1263">
        <v>72654</v>
      </c>
      <c r="AQ44" s="1164">
        <v>94192</v>
      </c>
      <c r="AR44" s="1263">
        <v>487880</v>
      </c>
      <c r="AS44" s="1263">
        <v>323931</v>
      </c>
      <c r="AT44" s="1164">
        <v>1833735</v>
      </c>
      <c r="AU44" s="1263">
        <v>2621095</v>
      </c>
      <c r="AV44" s="1263">
        <v>2487323</v>
      </c>
      <c r="AW44" s="607">
        <f t="shared" si="2"/>
        <v>77677396</v>
      </c>
    </row>
    <row r="45" spans="1:49" ht="13.5">
      <c r="A45" s="536"/>
      <c r="B45" s="1569"/>
      <c r="C45" s="1570"/>
      <c r="D45" s="542" t="s">
        <v>411</v>
      </c>
      <c r="E45" s="543"/>
      <c r="F45" s="1164">
        <v>0</v>
      </c>
      <c r="G45" s="1263">
        <v>37919</v>
      </c>
      <c r="H45" s="1164">
        <v>0</v>
      </c>
      <c r="I45" s="1164">
        <v>0</v>
      </c>
      <c r="J45" s="1164">
        <v>0</v>
      </c>
      <c r="K45" s="1164">
        <v>0</v>
      </c>
      <c r="L45" s="1164">
        <v>0</v>
      </c>
      <c r="M45" s="1164">
        <v>0</v>
      </c>
      <c r="N45" s="1164">
        <v>0</v>
      </c>
      <c r="O45" s="1164">
        <v>0</v>
      </c>
      <c r="P45" s="1164">
        <v>0</v>
      </c>
      <c r="Q45" s="1164">
        <v>0</v>
      </c>
      <c r="R45" s="1164">
        <v>0</v>
      </c>
      <c r="S45" s="1164">
        <v>0</v>
      </c>
      <c r="T45" s="1164">
        <v>0</v>
      </c>
      <c r="U45" s="1164">
        <v>0</v>
      </c>
      <c r="V45" s="1164">
        <v>0</v>
      </c>
      <c r="W45" s="1164">
        <v>0</v>
      </c>
      <c r="X45" s="1164">
        <v>0</v>
      </c>
      <c r="Y45" s="1164">
        <v>0</v>
      </c>
      <c r="Z45" s="1164">
        <v>0</v>
      </c>
      <c r="AA45" s="1164">
        <v>0</v>
      </c>
      <c r="AB45" s="1164">
        <v>0</v>
      </c>
      <c r="AC45" s="1164">
        <v>0</v>
      </c>
      <c r="AD45" s="1164">
        <v>0</v>
      </c>
      <c r="AE45" s="1164">
        <v>0</v>
      </c>
      <c r="AF45" s="1164">
        <v>0</v>
      </c>
      <c r="AG45" s="1164">
        <v>0</v>
      </c>
      <c r="AH45" s="1164">
        <v>0</v>
      </c>
      <c r="AI45" s="1164">
        <v>0</v>
      </c>
      <c r="AJ45" s="1164">
        <v>0</v>
      </c>
      <c r="AK45" s="1164">
        <v>0</v>
      </c>
      <c r="AL45" s="1164">
        <v>0</v>
      </c>
      <c r="AM45" s="1164">
        <v>0</v>
      </c>
      <c r="AN45" s="1164">
        <v>0</v>
      </c>
      <c r="AO45" s="1164">
        <v>0</v>
      </c>
      <c r="AP45" s="1164">
        <v>0</v>
      </c>
      <c r="AQ45" s="1164">
        <v>0</v>
      </c>
      <c r="AR45" s="1164">
        <v>0</v>
      </c>
      <c r="AS45" s="1227">
        <v>975</v>
      </c>
      <c r="AT45" s="1164">
        <v>0</v>
      </c>
      <c r="AU45" s="1164">
        <v>0</v>
      </c>
      <c r="AV45" s="1164">
        <v>0</v>
      </c>
      <c r="AW45" s="607">
        <f t="shared" si="2"/>
        <v>38894</v>
      </c>
    </row>
    <row r="46" spans="1:49" ht="13.5">
      <c r="A46" s="536"/>
      <c r="B46" s="1571"/>
      <c r="C46" s="1572"/>
      <c r="D46" s="563" t="s">
        <v>377</v>
      </c>
      <c r="E46" s="556"/>
      <c r="F46" s="1279">
        <v>9944280</v>
      </c>
      <c r="G46" s="1276">
        <v>4251477</v>
      </c>
      <c r="H46" s="1276">
        <v>2109134</v>
      </c>
      <c r="I46" s="1276">
        <v>203881</v>
      </c>
      <c r="J46" s="1164">
        <v>0</v>
      </c>
      <c r="K46" s="1276">
        <v>1590171</v>
      </c>
      <c r="L46" s="1276">
        <v>918589</v>
      </c>
      <c r="M46" s="1276">
        <v>96819</v>
      </c>
      <c r="N46" s="1276">
        <v>240394</v>
      </c>
      <c r="O46" s="1276">
        <v>245739</v>
      </c>
      <c r="P46" s="1276">
        <v>416536</v>
      </c>
      <c r="Q46" s="1276">
        <v>2695812</v>
      </c>
      <c r="R46" s="1276">
        <v>3493416</v>
      </c>
      <c r="S46" s="1276">
        <v>1155755</v>
      </c>
      <c r="T46" s="1276">
        <v>621102</v>
      </c>
      <c r="U46" s="1276">
        <v>186355</v>
      </c>
      <c r="V46" s="1276">
        <v>709125</v>
      </c>
      <c r="W46" s="1276">
        <v>128252</v>
      </c>
      <c r="X46" s="1276">
        <v>18734</v>
      </c>
      <c r="Y46" s="1276">
        <v>1231197</v>
      </c>
      <c r="Z46" s="1276">
        <v>1630799</v>
      </c>
      <c r="AA46" s="1276">
        <v>346199</v>
      </c>
      <c r="AB46" s="1165">
        <v>350233</v>
      </c>
      <c r="AC46" s="1276">
        <v>1180994</v>
      </c>
      <c r="AD46" s="1276">
        <v>2298300</v>
      </c>
      <c r="AE46" s="1276">
        <v>412903</v>
      </c>
      <c r="AF46" s="1276">
        <v>634761</v>
      </c>
      <c r="AG46" s="1276">
        <v>1326122</v>
      </c>
      <c r="AH46" s="1276">
        <v>1711426</v>
      </c>
      <c r="AI46" s="1276">
        <v>1196160</v>
      </c>
      <c r="AJ46" s="1276">
        <v>468408</v>
      </c>
      <c r="AK46" s="1276">
        <v>978429</v>
      </c>
      <c r="AL46" s="1276">
        <v>466861</v>
      </c>
      <c r="AM46" s="1276">
        <v>63967</v>
      </c>
      <c r="AN46" s="1276">
        <v>133352</v>
      </c>
      <c r="AO46" s="1276">
        <v>2569425</v>
      </c>
      <c r="AP46" s="1165">
        <v>9050</v>
      </c>
      <c r="AQ46" s="1165">
        <v>130127</v>
      </c>
      <c r="AR46" s="1165">
        <v>274348</v>
      </c>
      <c r="AS46" s="1276">
        <v>442990</v>
      </c>
      <c r="AT46" s="1276">
        <v>340071</v>
      </c>
      <c r="AU46" s="1276">
        <v>14362723</v>
      </c>
      <c r="AV46" s="1167">
        <v>1413326</v>
      </c>
      <c r="AW46" s="612">
        <f t="shared" si="2"/>
        <v>62997742</v>
      </c>
    </row>
    <row r="47" spans="1:49" ht="13.5">
      <c r="A47" s="536"/>
      <c r="B47" s="539" t="s">
        <v>412</v>
      </c>
      <c r="C47" s="540"/>
      <c r="D47" s="540"/>
      <c r="E47" s="541"/>
      <c r="F47" s="1168">
        <v>614071</v>
      </c>
      <c r="G47" s="1168">
        <v>979048</v>
      </c>
      <c r="H47" s="1168">
        <v>903474</v>
      </c>
      <c r="I47" s="1168">
        <v>696649</v>
      </c>
      <c r="J47" s="1168">
        <v>17124</v>
      </c>
      <c r="K47" s="1168">
        <v>507329</v>
      </c>
      <c r="L47" s="1168">
        <v>124889</v>
      </c>
      <c r="M47" s="1168">
        <v>-133484</v>
      </c>
      <c r="N47" s="1168">
        <v>146761</v>
      </c>
      <c r="O47" s="1168">
        <v>8023</v>
      </c>
      <c r="P47" s="1168">
        <v>297545</v>
      </c>
      <c r="Q47" s="1168">
        <v>823116</v>
      </c>
      <c r="R47" s="1168">
        <v>-5124877</v>
      </c>
      <c r="S47" s="1168">
        <v>926386</v>
      </c>
      <c r="T47" s="1168">
        <v>781085</v>
      </c>
      <c r="U47" s="1168">
        <v>125680</v>
      </c>
      <c r="V47" s="1168">
        <v>490222</v>
      </c>
      <c r="W47" s="1168">
        <v>151601</v>
      </c>
      <c r="X47" s="1168">
        <v>260496</v>
      </c>
      <c r="Y47" s="1168">
        <v>-1852522</v>
      </c>
      <c r="Z47" s="1168">
        <v>1399504</v>
      </c>
      <c r="AA47" s="1168">
        <v>601609</v>
      </c>
      <c r="AB47" s="1168">
        <v>322433</v>
      </c>
      <c r="AC47" s="1168">
        <v>-485913</v>
      </c>
      <c r="AD47" s="1168">
        <v>138771</v>
      </c>
      <c r="AE47" s="1168">
        <v>-328421</v>
      </c>
      <c r="AF47" s="1168">
        <v>256479</v>
      </c>
      <c r="AG47" s="1168">
        <v>1007708</v>
      </c>
      <c r="AH47" s="1168">
        <v>747862</v>
      </c>
      <c r="AI47" s="1168">
        <v>254787</v>
      </c>
      <c r="AJ47" s="1168">
        <v>9199</v>
      </c>
      <c r="AK47" s="1168">
        <v>158112</v>
      </c>
      <c r="AL47" s="1168">
        <v>745767</v>
      </c>
      <c r="AM47" s="1168">
        <v>370602</v>
      </c>
      <c r="AN47" s="1168">
        <v>55850</v>
      </c>
      <c r="AO47" s="1168">
        <v>707107</v>
      </c>
      <c r="AP47" s="1168">
        <v>49590</v>
      </c>
      <c r="AQ47" s="1168">
        <v>728158</v>
      </c>
      <c r="AR47" s="1168">
        <v>17090</v>
      </c>
      <c r="AS47" s="1168">
        <v>411486</v>
      </c>
      <c r="AT47" s="1168">
        <v>156251</v>
      </c>
      <c r="AU47" s="1168">
        <v>8913</v>
      </c>
      <c r="AV47" s="1168">
        <v>29824</v>
      </c>
      <c r="AW47" s="610">
        <f t="shared" si="2"/>
        <v>8105384</v>
      </c>
    </row>
    <row r="48" spans="1:49" ht="13.5">
      <c r="A48" s="536"/>
      <c r="B48" s="1569"/>
      <c r="C48" s="1570"/>
      <c r="D48" s="542" t="s">
        <v>413</v>
      </c>
      <c r="E48" s="543"/>
      <c r="F48" s="1164">
        <v>0</v>
      </c>
      <c r="G48" s="1227">
        <v>25811</v>
      </c>
      <c r="H48" s="1164">
        <v>0</v>
      </c>
      <c r="I48" s="1164">
        <v>16000</v>
      </c>
      <c r="J48" s="1227">
        <v>180</v>
      </c>
      <c r="K48" s="1227">
        <v>68364</v>
      </c>
      <c r="L48" s="1164">
        <v>0</v>
      </c>
      <c r="M48" s="1164">
        <v>0</v>
      </c>
      <c r="N48" s="1164">
        <v>0</v>
      </c>
      <c r="O48" s="1164">
        <v>0</v>
      </c>
      <c r="P48" s="1227">
        <v>123463</v>
      </c>
      <c r="Q48" s="1227">
        <v>138061</v>
      </c>
      <c r="R48" s="1164">
        <v>0</v>
      </c>
      <c r="S48" s="1227">
        <v>443198</v>
      </c>
      <c r="T48" s="1227">
        <v>520000</v>
      </c>
      <c r="U48" s="1227">
        <v>143755</v>
      </c>
      <c r="V48" s="1227">
        <v>917</v>
      </c>
      <c r="W48" s="1227">
        <v>60000</v>
      </c>
      <c r="X48" s="1227">
        <v>7234</v>
      </c>
      <c r="Y48" s="1227">
        <v>2680</v>
      </c>
      <c r="Z48" s="1227">
        <v>230567</v>
      </c>
      <c r="AA48" s="1227">
        <v>16710</v>
      </c>
      <c r="AB48" s="1227">
        <v>202791</v>
      </c>
      <c r="AC48" s="1227">
        <v>151000</v>
      </c>
      <c r="AD48" s="1227">
        <v>227048</v>
      </c>
      <c r="AE48" s="1164">
        <v>0</v>
      </c>
      <c r="AF48" s="1227">
        <v>45500</v>
      </c>
      <c r="AG48" s="1227">
        <v>162731</v>
      </c>
      <c r="AH48" s="1227">
        <v>632354</v>
      </c>
      <c r="AI48" s="1227">
        <v>162440</v>
      </c>
      <c r="AJ48" s="1164">
        <v>0</v>
      </c>
      <c r="AK48" s="1227">
        <v>38900</v>
      </c>
      <c r="AL48" s="1227">
        <v>22699</v>
      </c>
      <c r="AM48" s="1227">
        <v>180709</v>
      </c>
      <c r="AN48" s="1164">
        <v>0</v>
      </c>
      <c r="AO48" s="1227">
        <v>116132</v>
      </c>
      <c r="AP48" s="1227">
        <v>8140</v>
      </c>
      <c r="AQ48" s="1227">
        <v>101830</v>
      </c>
      <c r="AR48" s="1164">
        <v>0</v>
      </c>
      <c r="AS48" s="1164">
        <v>49000</v>
      </c>
      <c r="AT48" s="1227">
        <v>133010</v>
      </c>
      <c r="AU48" s="1164">
        <v>0</v>
      </c>
      <c r="AV48" s="1164">
        <v>0</v>
      </c>
      <c r="AW48" s="607">
        <f t="shared" si="2"/>
        <v>4031224</v>
      </c>
    </row>
    <row r="49" spans="1:49" ht="13.5">
      <c r="A49" s="536"/>
      <c r="B49" s="1569"/>
      <c r="C49" s="1570"/>
      <c r="D49" s="542" t="s">
        <v>414</v>
      </c>
      <c r="E49" s="543"/>
      <c r="F49" s="1164">
        <v>0</v>
      </c>
      <c r="G49" s="1164">
        <v>0</v>
      </c>
      <c r="H49" s="1164">
        <v>0</v>
      </c>
      <c r="I49" s="1164">
        <v>0</v>
      </c>
      <c r="J49" s="1164">
        <v>0</v>
      </c>
      <c r="K49" s="1263">
        <v>415139</v>
      </c>
      <c r="L49" s="1164">
        <v>111939</v>
      </c>
      <c r="M49" s="1164">
        <v>0</v>
      </c>
      <c r="N49" s="1164">
        <v>0</v>
      </c>
      <c r="O49" s="1164">
        <v>0</v>
      </c>
      <c r="P49" s="1164">
        <v>0</v>
      </c>
      <c r="Q49" s="1263">
        <v>4978</v>
      </c>
      <c r="R49" s="1164">
        <v>0</v>
      </c>
      <c r="S49" s="1164">
        <v>0</v>
      </c>
      <c r="T49" s="1164">
        <v>0</v>
      </c>
      <c r="U49" s="1263">
        <v>2798</v>
      </c>
      <c r="V49" s="1164">
        <v>0</v>
      </c>
      <c r="W49" s="1263">
        <v>53000</v>
      </c>
      <c r="X49" s="1164">
        <v>0</v>
      </c>
      <c r="Y49" s="1164">
        <v>0</v>
      </c>
      <c r="Z49" s="1164">
        <v>0</v>
      </c>
      <c r="AA49" s="1263">
        <v>36500</v>
      </c>
      <c r="AB49" s="1164">
        <v>0</v>
      </c>
      <c r="AC49" s="1164">
        <v>0</v>
      </c>
      <c r="AD49" s="1164">
        <v>0</v>
      </c>
      <c r="AE49" s="1164">
        <v>0</v>
      </c>
      <c r="AF49" s="1164">
        <v>0</v>
      </c>
      <c r="AG49" s="1164">
        <v>0</v>
      </c>
      <c r="AH49" s="1263">
        <v>25500</v>
      </c>
      <c r="AI49" s="1263">
        <v>105045</v>
      </c>
      <c r="AJ49" s="1164">
        <v>0</v>
      </c>
      <c r="AK49" s="1164">
        <v>0</v>
      </c>
      <c r="AL49" s="1164">
        <v>0</v>
      </c>
      <c r="AM49" s="1263">
        <v>22500</v>
      </c>
      <c r="AN49" s="1164">
        <v>0</v>
      </c>
      <c r="AO49" s="1263">
        <v>331000</v>
      </c>
      <c r="AP49" s="1263">
        <v>28900</v>
      </c>
      <c r="AQ49" s="1263">
        <v>552262</v>
      </c>
      <c r="AR49" s="1164">
        <v>0</v>
      </c>
      <c r="AS49" s="1164">
        <v>0</v>
      </c>
      <c r="AT49" s="1164">
        <v>0</v>
      </c>
      <c r="AU49" s="1164">
        <v>0</v>
      </c>
      <c r="AV49" s="1164">
        <v>0</v>
      </c>
      <c r="AW49" s="607">
        <f t="shared" si="2"/>
        <v>1689561</v>
      </c>
    </row>
    <row r="50" spans="1:49" ht="13.5">
      <c r="A50" s="536"/>
      <c r="B50" s="1569"/>
      <c r="C50" s="1570"/>
      <c r="D50" s="542" t="s">
        <v>415</v>
      </c>
      <c r="E50" s="543"/>
      <c r="F50" s="1164">
        <v>0</v>
      </c>
      <c r="G50" s="1227">
        <v>77622</v>
      </c>
      <c r="H50" s="1164">
        <v>400000</v>
      </c>
      <c r="I50" s="1164">
        <v>0</v>
      </c>
      <c r="J50" s="1164">
        <v>0</v>
      </c>
      <c r="K50" s="1164">
        <v>0</v>
      </c>
      <c r="L50" s="1164">
        <v>0</v>
      </c>
      <c r="M50" s="1227">
        <v>95356</v>
      </c>
      <c r="N50" s="1227">
        <v>111737</v>
      </c>
      <c r="O50" s="1164">
        <v>0</v>
      </c>
      <c r="P50" s="1227">
        <v>187819</v>
      </c>
      <c r="Q50" s="1164">
        <v>1300</v>
      </c>
      <c r="R50" s="1164">
        <v>0</v>
      </c>
      <c r="S50" s="1164">
        <v>100000</v>
      </c>
      <c r="T50" s="1164">
        <v>0</v>
      </c>
      <c r="U50" s="1164">
        <v>0</v>
      </c>
      <c r="V50" s="1227">
        <v>390000</v>
      </c>
      <c r="W50" s="1164">
        <v>43000</v>
      </c>
      <c r="X50" s="1227">
        <v>269900</v>
      </c>
      <c r="Y50" s="1164">
        <v>0</v>
      </c>
      <c r="Z50" s="1227">
        <v>450758</v>
      </c>
      <c r="AA50" s="1227">
        <v>108890</v>
      </c>
      <c r="AB50" s="1164">
        <v>0</v>
      </c>
      <c r="AC50" s="1164">
        <v>0</v>
      </c>
      <c r="AD50" s="1164">
        <v>0</v>
      </c>
      <c r="AE50" s="1164">
        <v>0</v>
      </c>
      <c r="AF50" s="1164">
        <v>0</v>
      </c>
      <c r="AG50" s="1227">
        <v>578062</v>
      </c>
      <c r="AH50" s="1164">
        <v>0</v>
      </c>
      <c r="AI50" s="1164">
        <v>0</v>
      </c>
      <c r="AJ50" s="1164">
        <v>0</v>
      </c>
      <c r="AK50" s="1227">
        <v>46054</v>
      </c>
      <c r="AL50" s="1227">
        <v>600</v>
      </c>
      <c r="AM50" s="1227">
        <v>54324</v>
      </c>
      <c r="AN50" s="1164">
        <v>98793</v>
      </c>
      <c r="AO50" s="1227">
        <v>199961</v>
      </c>
      <c r="AP50" s="1227">
        <v>8030</v>
      </c>
      <c r="AQ50" s="1164">
        <v>0</v>
      </c>
      <c r="AR50" s="1164">
        <v>0</v>
      </c>
      <c r="AS50" s="1164">
        <v>0</v>
      </c>
      <c r="AT50" s="1227">
        <v>847919</v>
      </c>
      <c r="AU50" s="1164">
        <v>0</v>
      </c>
      <c r="AV50" s="1164">
        <v>0</v>
      </c>
      <c r="AW50" s="607">
        <f t="shared" si="2"/>
        <v>4070125</v>
      </c>
    </row>
    <row r="51" spans="1:49" ht="13.5">
      <c r="A51" s="536"/>
      <c r="B51" s="1569"/>
      <c r="C51" s="1570"/>
      <c r="D51" s="542" t="s">
        <v>416</v>
      </c>
      <c r="E51" s="543"/>
      <c r="F51" s="1164">
        <v>0</v>
      </c>
      <c r="G51" s="1164">
        <v>0</v>
      </c>
      <c r="H51" s="1263">
        <v>365834</v>
      </c>
      <c r="I51" s="1164">
        <v>0</v>
      </c>
      <c r="J51" s="1164">
        <v>0</v>
      </c>
      <c r="K51" s="1164">
        <v>0</v>
      </c>
      <c r="L51" s="1164">
        <v>0</v>
      </c>
      <c r="M51" s="1164">
        <v>0</v>
      </c>
      <c r="N51" s="1164">
        <v>0</v>
      </c>
      <c r="O51" s="1164">
        <v>0</v>
      </c>
      <c r="P51" s="1164">
        <v>0</v>
      </c>
      <c r="Q51" s="1164">
        <v>0</v>
      </c>
      <c r="R51" s="1164">
        <v>0</v>
      </c>
      <c r="S51" s="1164">
        <v>0</v>
      </c>
      <c r="T51" s="1164">
        <v>0</v>
      </c>
      <c r="U51" s="1164">
        <v>0</v>
      </c>
      <c r="V51" s="1164">
        <v>0</v>
      </c>
      <c r="W51" s="1164">
        <v>0</v>
      </c>
      <c r="X51" s="1164">
        <v>0</v>
      </c>
      <c r="Y51" s="1164">
        <v>0</v>
      </c>
      <c r="Z51" s="1164">
        <v>0</v>
      </c>
      <c r="AA51" s="1164">
        <v>0</v>
      </c>
      <c r="AB51" s="1164">
        <v>0</v>
      </c>
      <c r="AC51" s="1164">
        <v>0</v>
      </c>
      <c r="AD51" s="1164">
        <v>0</v>
      </c>
      <c r="AE51" s="1164">
        <v>0</v>
      </c>
      <c r="AF51" s="1164">
        <v>0</v>
      </c>
      <c r="AG51" s="1164">
        <v>0</v>
      </c>
      <c r="AH51" s="1263">
        <v>8300</v>
      </c>
      <c r="AI51" s="1164">
        <v>0</v>
      </c>
      <c r="AJ51" s="1164">
        <v>0</v>
      </c>
      <c r="AK51" s="1164">
        <v>0</v>
      </c>
      <c r="AL51" s="1164">
        <v>10000</v>
      </c>
      <c r="AM51" s="1164">
        <v>0</v>
      </c>
      <c r="AN51" s="1164">
        <v>0</v>
      </c>
      <c r="AO51" s="1164">
        <v>0</v>
      </c>
      <c r="AP51" s="1164">
        <v>0</v>
      </c>
      <c r="AQ51" s="1164">
        <v>0</v>
      </c>
      <c r="AR51" s="1164">
        <v>0</v>
      </c>
      <c r="AS51" s="1164">
        <v>0</v>
      </c>
      <c r="AT51" s="1164">
        <v>0</v>
      </c>
      <c r="AU51" s="1164">
        <v>0</v>
      </c>
      <c r="AV51" s="1164">
        <v>0</v>
      </c>
      <c r="AW51" s="607">
        <f t="shared" si="2"/>
        <v>384134</v>
      </c>
    </row>
    <row r="52" spans="1:49" ht="13.5">
      <c r="A52" s="536"/>
      <c r="B52" s="1569"/>
      <c r="C52" s="1570"/>
      <c r="D52" s="542" t="s">
        <v>417</v>
      </c>
      <c r="E52" s="543"/>
      <c r="F52" s="1263">
        <v>614071</v>
      </c>
      <c r="G52" s="1263">
        <v>875615</v>
      </c>
      <c r="H52" s="1263">
        <v>137640</v>
      </c>
      <c r="I52" s="1263">
        <v>680649</v>
      </c>
      <c r="J52" s="1263">
        <v>16944</v>
      </c>
      <c r="K52" s="1263">
        <v>23826</v>
      </c>
      <c r="L52" s="1263">
        <v>12950</v>
      </c>
      <c r="M52" s="1164">
        <v>0</v>
      </c>
      <c r="N52" s="1263">
        <v>35024</v>
      </c>
      <c r="O52" s="1263">
        <v>8023</v>
      </c>
      <c r="P52" s="1263">
        <v>0</v>
      </c>
      <c r="Q52" s="1263">
        <v>678777</v>
      </c>
      <c r="R52" s="1164">
        <v>0</v>
      </c>
      <c r="S52" s="1263">
        <v>383188</v>
      </c>
      <c r="T52" s="1263">
        <v>261085</v>
      </c>
      <c r="U52" s="1263">
        <v>0</v>
      </c>
      <c r="V52" s="1263">
        <v>99305</v>
      </c>
      <c r="W52" s="1263">
        <v>0</v>
      </c>
      <c r="X52" s="1263">
        <v>0</v>
      </c>
      <c r="Y52" s="1164">
        <v>0</v>
      </c>
      <c r="Z52" s="1263">
        <v>718179</v>
      </c>
      <c r="AA52" s="1263">
        <v>439509</v>
      </c>
      <c r="AB52" s="1263">
        <v>119642</v>
      </c>
      <c r="AC52" s="1164">
        <v>0</v>
      </c>
      <c r="AD52" s="1263">
        <v>0</v>
      </c>
      <c r="AE52" s="1164">
        <v>0</v>
      </c>
      <c r="AF52" s="1263">
        <v>210979</v>
      </c>
      <c r="AG52" s="1263">
        <v>266915</v>
      </c>
      <c r="AH52" s="1263">
        <v>81708</v>
      </c>
      <c r="AI52" s="1263">
        <v>0</v>
      </c>
      <c r="AJ52" s="1263">
        <v>9199</v>
      </c>
      <c r="AK52" s="1164">
        <v>73158</v>
      </c>
      <c r="AL52" s="1263">
        <v>712468</v>
      </c>
      <c r="AM52" s="1263">
        <v>113069</v>
      </c>
      <c r="AN52" s="1164">
        <v>0</v>
      </c>
      <c r="AO52" s="1263">
        <v>60014</v>
      </c>
      <c r="AP52" s="1263">
        <v>4520</v>
      </c>
      <c r="AQ52" s="1263">
        <v>74066</v>
      </c>
      <c r="AR52" s="1263">
        <v>17090</v>
      </c>
      <c r="AS52" s="1263">
        <v>362486</v>
      </c>
      <c r="AT52" s="1263">
        <v>0</v>
      </c>
      <c r="AU52" s="1263">
        <v>8913</v>
      </c>
      <c r="AV52" s="1263">
        <v>29824</v>
      </c>
      <c r="AW52" s="607">
        <f t="shared" si="2"/>
        <v>7128836</v>
      </c>
    </row>
    <row r="53" spans="1:49" ht="13.5">
      <c r="A53" s="536"/>
      <c r="B53" s="1569"/>
      <c r="C53" s="1570"/>
      <c r="D53" s="564" t="s">
        <v>643</v>
      </c>
      <c r="E53" s="538"/>
      <c r="F53" s="1164">
        <v>0</v>
      </c>
      <c r="G53" s="1164">
        <v>0</v>
      </c>
      <c r="H53" s="1164">
        <v>0</v>
      </c>
      <c r="I53" s="1164">
        <v>0</v>
      </c>
      <c r="J53" s="1164">
        <v>0</v>
      </c>
      <c r="K53" s="1164">
        <v>0</v>
      </c>
      <c r="L53" s="1164">
        <v>0</v>
      </c>
      <c r="M53" s="1263">
        <v>228840</v>
      </c>
      <c r="N53" s="1164">
        <v>0</v>
      </c>
      <c r="O53" s="1164">
        <v>0</v>
      </c>
      <c r="P53" s="1164">
        <v>13737</v>
      </c>
      <c r="Q53" s="1164">
        <v>0</v>
      </c>
      <c r="R53" s="1263">
        <v>5124877</v>
      </c>
      <c r="S53" s="1164">
        <v>0</v>
      </c>
      <c r="T53" s="1164">
        <v>0</v>
      </c>
      <c r="U53" s="1164">
        <v>20873</v>
      </c>
      <c r="V53" s="1164">
        <v>0</v>
      </c>
      <c r="W53" s="1164">
        <v>4399</v>
      </c>
      <c r="X53" s="1164">
        <v>16638</v>
      </c>
      <c r="Y53" s="1263">
        <v>1855202</v>
      </c>
      <c r="Z53" s="1164">
        <v>0</v>
      </c>
      <c r="AA53" s="1164">
        <v>0</v>
      </c>
      <c r="AB53" s="1164">
        <v>0</v>
      </c>
      <c r="AC53" s="1263">
        <v>636913</v>
      </c>
      <c r="AD53" s="1164">
        <v>88277</v>
      </c>
      <c r="AE53" s="1263">
        <v>328421</v>
      </c>
      <c r="AF53" s="1164">
        <v>0</v>
      </c>
      <c r="AG53" s="1164">
        <v>0</v>
      </c>
      <c r="AH53" s="1164">
        <v>0</v>
      </c>
      <c r="AI53" s="1164">
        <v>12698</v>
      </c>
      <c r="AJ53" s="1164">
        <v>0</v>
      </c>
      <c r="AK53" s="1263">
        <v>0</v>
      </c>
      <c r="AL53" s="1164">
        <v>0</v>
      </c>
      <c r="AM53" s="1164">
        <v>0</v>
      </c>
      <c r="AN53" s="1263">
        <v>42943</v>
      </c>
      <c r="AO53" s="1164">
        <v>0</v>
      </c>
      <c r="AP53" s="1164">
        <v>0</v>
      </c>
      <c r="AQ53" s="1164">
        <v>0</v>
      </c>
      <c r="AR53" s="1164">
        <v>0</v>
      </c>
      <c r="AS53" s="1164">
        <v>0</v>
      </c>
      <c r="AT53" s="1164">
        <v>824678</v>
      </c>
      <c r="AU53" s="1164">
        <v>0</v>
      </c>
      <c r="AV53" s="1164">
        <v>0</v>
      </c>
      <c r="AW53" s="614">
        <f t="shared" si="2"/>
        <v>9198496</v>
      </c>
    </row>
    <row r="54" spans="1:49" ht="13.5">
      <c r="A54" s="536"/>
      <c r="B54" s="1569"/>
      <c r="C54" s="1570"/>
      <c r="D54" s="564" t="s">
        <v>418</v>
      </c>
      <c r="E54" s="565" t="s">
        <v>419</v>
      </c>
      <c r="F54" s="1263">
        <v>546160</v>
      </c>
      <c r="G54" s="1263">
        <v>0</v>
      </c>
      <c r="H54" s="1263">
        <v>137640</v>
      </c>
      <c r="I54" s="1263">
        <v>307380</v>
      </c>
      <c r="J54" s="1263">
        <v>15698</v>
      </c>
      <c r="K54" s="1263">
        <v>23826</v>
      </c>
      <c r="L54" s="1263">
        <v>12950</v>
      </c>
      <c r="M54" s="1263">
        <v>0</v>
      </c>
      <c r="N54" s="1263">
        <v>4358</v>
      </c>
      <c r="O54" s="1263">
        <v>0</v>
      </c>
      <c r="P54" s="1263">
        <v>0</v>
      </c>
      <c r="Q54" s="1263">
        <v>188968</v>
      </c>
      <c r="R54" s="1164">
        <v>0</v>
      </c>
      <c r="S54" s="1263">
        <v>0</v>
      </c>
      <c r="T54" s="1263">
        <v>71206</v>
      </c>
      <c r="U54" s="1263">
        <v>0</v>
      </c>
      <c r="V54" s="1263">
        <v>46572</v>
      </c>
      <c r="W54" s="1263">
        <v>0</v>
      </c>
      <c r="X54" s="1263">
        <v>0</v>
      </c>
      <c r="Y54" s="1263">
        <v>90540</v>
      </c>
      <c r="Z54" s="1263">
        <v>37963</v>
      </c>
      <c r="AA54" s="1263">
        <v>38995</v>
      </c>
      <c r="AB54" s="1263">
        <v>0</v>
      </c>
      <c r="AC54" s="1164">
        <v>0</v>
      </c>
      <c r="AD54" s="1164">
        <v>0</v>
      </c>
      <c r="AE54" s="1263">
        <v>48231</v>
      </c>
      <c r="AF54" s="1164">
        <v>0</v>
      </c>
      <c r="AG54" s="1263">
        <v>152904</v>
      </c>
      <c r="AH54" s="1263">
        <v>81708</v>
      </c>
      <c r="AI54" s="1263">
        <v>0</v>
      </c>
      <c r="AJ54" s="1164">
        <v>0</v>
      </c>
      <c r="AK54" s="1263">
        <v>81034</v>
      </c>
      <c r="AL54" s="1263">
        <v>62292</v>
      </c>
      <c r="AM54" s="1263">
        <v>37324</v>
      </c>
      <c r="AN54" s="1164">
        <v>33709</v>
      </c>
      <c r="AO54" s="1263">
        <v>59959</v>
      </c>
      <c r="AP54" s="1263">
        <v>4520</v>
      </c>
      <c r="AQ54" s="1263">
        <v>74066</v>
      </c>
      <c r="AR54" s="1263">
        <v>2650</v>
      </c>
      <c r="AS54" s="1164">
        <v>0</v>
      </c>
      <c r="AT54" s="1263">
        <v>0</v>
      </c>
      <c r="AU54" s="1263">
        <v>43614</v>
      </c>
      <c r="AV54" s="1164">
        <v>0</v>
      </c>
      <c r="AW54" s="607">
        <f t="shared" si="2"/>
        <v>2204267</v>
      </c>
    </row>
    <row r="55" spans="1:49" ht="13.5">
      <c r="A55" s="546"/>
      <c r="B55" s="1571"/>
      <c r="C55" s="1572"/>
      <c r="D55" s="566"/>
      <c r="E55" s="567" t="s">
        <v>644</v>
      </c>
      <c r="F55" s="1166">
        <v>0</v>
      </c>
      <c r="G55" s="1165">
        <v>162845</v>
      </c>
      <c r="H55" s="1165">
        <v>0</v>
      </c>
      <c r="I55" s="1165">
        <v>0</v>
      </c>
      <c r="J55" s="1165">
        <v>0</v>
      </c>
      <c r="K55" s="1165">
        <v>0</v>
      </c>
      <c r="L55" s="1276">
        <v>0</v>
      </c>
      <c r="M55" s="1276">
        <v>22174</v>
      </c>
      <c r="N55" s="1276">
        <v>0</v>
      </c>
      <c r="O55" s="1165">
        <v>44803</v>
      </c>
      <c r="P55" s="1165">
        <v>17768</v>
      </c>
      <c r="Q55" s="1165">
        <v>0</v>
      </c>
      <c r="R55" s="1276">
        <v>507826</v>
      </c>
      <c r="S55" s="1165">
        <v>53494</v>
      </c>
      <c r="T55" s="1276">
        <v>0</v>
      </c>
      <c r="U55" s="1165">
        <v>92621</v>
      </c>
      <c r="V55" s="1165">
        <v>0</v>
      </c>
      <c r="W55" s="1165">
        <v>6854</v>
      </c>
      <c r="X55" s="1165">
        <v>31196</v>
      </c>
      <c r="Y55" s="1263">
        <v>0</v>
      </c>
      <c r="Z55" s="1165">
        <v>0</v>
      </c>
      <c r="AA55" s="1165">
        <v>0</v>
      </c>
      <c r="AB55" s="1165">
        <v>8771</v>
      </c>
      <c r="AC55" s="1263">
        <v>94651</v>
      </c>
      <c r="AD55" s="1263">
        <v>442845</v>
      </c>
      <c r="AE55" s="1165">
        <v>0</v>
      </c>
      <c r="AF55" s="1263">
        <v>4501</v>
      </c>
      <c r="AG55" s="1165">
        <v>0</v>
      </c>
      <c r="AH55" s="1165">
        <v>0</v>
      </c>
      <c r="AI55" s="1165">
        <v>12698</v>
      </c>
      <c r="AJ55" s="1263">
        <v>68048</v>
      </c>
      <c r="AK55" s="1165">
        <v>0</v>
      </c>
      <c r="AL55" s="1165">
        <v>0</v>
      </c>
      <c r="AM55" s="1165">
        <v>0</v>
      </c>
      <c r="AN55" s="1263">
        <v>0</v>
      </c>
      <c r="AO55" s="1165">
        <v>0</v>
      </c>
      <c r="AP55" s="1165">
        <v>0</v>
      </c>
      <c r="AQ55" s="1165">
        <v>0</v>
      </c>
      <c r="AR55" s="1165">
        <v>0</v>
      </c>
      <c r="AS55" s="1263">
        <v>15410</v>
      </c>
      <c r="AT55" s="1165">
        <v>824678</v>
      </c>
      <c r="AU55" s="1165">
        <v>0</v>
      </c>
      <c r="AV55" s="1263">
        <v>2705</v>
      </c>
      <c r="AW55" s="612">
        <f t="shared" si="2"/>
        <v>2413888</v>
      </c>
    </row>
    <row r="56" spans="1:49" ht="14.25" thickBot="1">
      <c r="A56" s="560" t="s">
        <v>420</v>
      </c>
      <c r="B56" s="561"/>
      <c r="C56" s="561"/>
      <c r="D56" s="561"/>
      <c r="E56" s="562"/>
      <c r="F56" s="1273">
        <v>53692463</v>
      </c>
      <c r="G56" s="1272">
        <v>30769584</v>
      </c>
      <c r="H56" s="1272">
        <v>22128643</v>
      </c>
      <c r="I56" s="1272">
        <v>21590457</v>
      </c>
      <c r="J56" s="1272">
        <v>4677947</v>
      </c>
      <c r="K56" s="1280">
        <v>10762058</v>
      </c>
      <c r="L56" s="1281">
        <v>11203059</v>
      </c>
      <c r="M56" s="1281">
        <v>17991653</v>
      </c>
      <c r="N56" s="1281">
        <v>14388972</v>
      </c>
      <c r="O56" s="1280">
        <v>5712812</v>
      </c>
      <c r="P56" s="1280">
        <v>9678210</v>
      </c>
      <c r="Q56" s="1280">
        <v>15337429</v>
      </c>
      <c r="R56" s="1281">
        <v>40646832</v>
      </c>
      <c r="S56" s="1280">
        <v>25620901</v>
      </c>
      <c r="T56" s="1281">
        <v>9424733</v>
      </c>
      <c r="U56" s="1280">
        <v>4888457</v>
      </c>
      <c r="V56" s="1272">
        <v>10135265</v>
      </c>
      <c r="W56" s="1272">
        <v>6168150</v>
      </c>
      <c r="X56" s="1272">
        <v>7436808</v>
      </c>
      <c r="Y56" s="1272">
        <v>19104688</v>
      </c>
      <c r="Z56" s="1272">
        <v>13585630</v>
      </c>
      <c r="AA56" s="1272">
        <v>9308504</v>
      </c>
      <c r="AB56" s="1272">
        <v>9309709</v>
      </c>
      <c r="AC56" s="1272">
        <v>8014744</v>
      </c>
      <c r="AD56" s="1272">
        <v>14225459</v>
      </c>
      <c r="AE56" s="1272">
        <v>11438884</v>
      </c>
      <c r="AF56" s="1272">
        <v>20484261</v>
      </c>
      <c r="AG56" s="1272">
        <v>12467329</v>
      </c>
      <c r="AH56" s="1272">
        <v>10822231</v>
      </c>
      <c r="AI56" s="1272">
        <v>8243746</v>
      </c>
      <c r="AJ56" s="1272">
        <v>3953370</v>
      </c>
      <c r="AK56" s="1272">
        <v>8373407</v>
      </c>
      <c r="AL56" s="1272">
        <v>6065296</v>
      </c>
      <c r="AM56" s="1272">
        <v>4772178</v>
      </c>
      <c r="AN56" s="1272">
        <v>3733657</v>
      </c>
      <c r="AO56" s="1272">
        <v>7249518</v>
      </c>
      <c r="AP56" s="1272">
        <v>1444612</v>
      </c>
      <c r="AQ56" s="1272">
        <v>4264671</v>
      </c>
      <c r="AR56" s="1272">
        <v>5754005</v>
      </c>
      <c r="AS56" s="1272">
        <v>2865452</v>
      </c>
      <c r="AT56" s="1272">
        <v>3802620</v>
      </c>
      <c r="AU56" s="1272">
        <v>30104239</v>
      </c>
      <c r="AV56" s="1272">
        <v>9570299</v>
      </c>
      <c r="AW56" s="611">
        <f t="shared" si="2"/>
        <v>551212942</v>
      </c>
    </row>
    <row r="57" spans="1:49" ht="13.5">
      <c r="A57" s="546" t="s">
        <v>421</v>
      </c>
      <c r="B57" s="548"/>
      <c r="C57" s="548"/>
      <c r="D57" s="548"/>
      <c r="E57" s="549"/>
      <c r="F57" s="1274">
        <v>54383252</v>
      </c>
      <c r="G57" s="1274">
        <v>31384441</v>
      </c>
      <c r="H57" s="1274">
        <v>22688077</v>
      </c>
      <c r="I57" s="1274">
        <v>22058084</v>
      </c>
      <c r="J57" s="1274">
        <v>4768153</v>
      </c>
      <c r="K57" s="1274">
        <v>10920367</v>
      </c>
      <c r="L57" s="1274">
        <v>11330372</v>
      </c>
      <c r="M57" s="1274">
        <v>18108163</v>
      </c>
      <c r="N57" s="1274">
        <v>14509277</v>
      </c>
      <c r="O57" s="1274">
        <v>5766362</v>
      </c>
      <c r="P57" s="1274">
        <v>9825924</v>
      </c>
      <c r="Q57" s="1274">
        <v>15441635</v>
      </c>
      <c r="R57" s="1274">
        <v>42144740</v>
      </c>
      <c r="S57" s="1274">
        <v>26141026</v>
      </c>
      <c r="T57" s="1274">
        <v>9628136</v>
      </c>
      <c r="U57" s="1274">
        <v>5110504</v>
      </c>
      <c r="V57" s="1274">
        <v>10675472</v>
      </c>
      <c r="W57" s="1274">
        <v>6267248</v>
      </c>
      <c r="X57" s="1274">
        <v>7580671</v>
      </c>
      <c r="Y57" s="1274">
        <v>19685644</v>
      </c>
      <c r="Z57" s="1274">
        <v>13805666</v>
      </c>
      <c r="AA57" s="1274">
        <v>9488345</v>
      </c>
      <c r="AB57" s="1274">
        <v>9442005</v>
      </c>
      <c r="AC57" s="1274">
        <v>8057417</v>
      </c>
      <c r="AD57" s="1274">
        <v>14752142</v>
      </c>
      <c r="AE57" s="1274">
        <v>11491642</v>
      </c>
      <c r="AF57" s="1274">
        <v>20665472</v>
      </c>
      <c r="AG57" s="1274">
        <v>12868405</v>
      </c>
      <c r="AH57" s="1274">
        <v>10938446</v>
      </c>
      <c r="AI57" s="1274">
        <v>8380615</v>
      </c>
      <c r="AJ57" s="1274">
        <v>3984179</v>
      </c>
      <c r="AK57" s="1274">
        <v>8486422</v>
      </c>
      <c r="AL57" s="1274">
        <v>6283943</v>
      </c>
      <c r="AM57" s="1274">
        <v>4838092</v>
      </c>
      <c r="AN57" s="1274">
        <v>3819623</v>
      </c>
      <c r="AO57" s="1274">
        <v>7508480</v>
      </c>
      <c r="AP57" s="1274">
        <v>1465162</v>
      </c>
      <c r="AQ57" s="1274">
        <v>4304996</v>
      </c>
      <c r="AR57" s="1274">
        <v>5759579</v>
      </c>
      <c r="AS57" s="1274">
        <v>2952837</v>
      </c>
      <c r="AT57" s="1274">
        <v>3829372</v>
      </c>
      <c r="AU57" s="1274">
        <v>31214468</v>
      </c>
      <c r="AV57" s="1274">
        <v>10007677</v>
      </c>
      <c r="AW57" s="593">
        <f t="shared" si="2"/>
        <v>562762533</v>
      </c>
    </row>
    <row r="58" spans="1:49" ht="13.5">
      <c r="A58" s="557" t="s">
        <v>422</v>
      </c>
      <c r="B58" s="558"/>
      <c r="C58" s="558"/>
      <c r="D58" s="558"/>
      <c r="E58" s="559"/>
      <c r="F58" s="1169">
        <v>0</v>
      </c>
      <c r="G58" s="568">
        <v>0</v>
      </c>
      <c r="H58" s="568">
        <v>0</v>
      </c>
      <c r="I58" s="568">
        <v>0</v>
      </c>
      <c r="J58" s="568">
        <v>0</v>
      </c>
      <c r="K58" s="568">
        <v>0</v>
      </c>
      <c r="L58" s="568">
        <v>0</v>
      </c>
      <c r="M58" s="568">
        <v>0</v>
      </c>
      <c r="N58" s="568">
        <v>0</v>
      </c>
      <c r="O58" s="568">
        <v>0</v>
      </c>
      <c r="P58" s="568">
        <v>0</v>
      </c>
      <c r="Q58" s="568">
        <v>0</v>
      </c>
      <c r="R58" s="568">
        <v>0</v>
      </c>
      <c r="S58" s="568">
        <v>0</v>
      </c>
      <c r="T58" s="568">
        <v>0</v>
      </c>
      <c r="U58" s="568">
        <v>0</v>
      </c>
      <c r="V58" s="568">
        <v>0</v>
      </c>
      <c r="W58" s="568">
        <v>0</v>
      </c>
      <c r="X58" s="568">
        <v>0</v>
      </c>
      <c r="Y58" s="568">
        <v>0</v>
      </c>
      <c r="Z58" s="568">
        <v>0</v>
      </c>
      <c r="AA58" s="568">
        <v>0</v>
      </c>
      <c r="AB58" s="568">
        <v>0</v>
      </c>
      <c r="AC58" s="568">
        <v>0</v>
      </c>
      <c r="AD58" s="568">
        <v>0</v>
      </c>
      <c r="AE58" s="568">
        <v>0</v>
      </c>
      <c r="AF58" s="568">
        <v>0</v>
      </c>
      <c r="AG58" s="568">
        <v>0</v>
      </c>
      <c r="AH58" s="568">
        <v>0</v>
      </c>
      <c r="AI58" s="568">
        <v>0</v>
      </c>
      <c r="AJ58" s="568">
        <v>0</v>
      </c>
      <c r="AK58" s="568">
        <v>0</v>
      </c>
      <c r="AL58" s="568">
        <v>0</v>
      </c>
      <c r="AM58" s="568">
        <v>0</v>
      </c>
      <c r="AN58" s="568">
        <v>0</v>
      </c>
      <c r="AO58" s="568">
        <v>0</v>
      </c>
      <c r="AP58" s="568">
        <v>0</v>
      </c>
      <c r="AQ58" s="568">
        <v>0</v>
      </c>
      <c r="AR58" s="568">
        <v>0</v>
      </c>
      <c r="AS58" s="568">
        <v>0</v>
      </c>
      <c r="AT58" s="568">
        <v>0</v>
      </c>
      <c r="AU58" s="568">
        <v>0</v>
      </c>
      <c r="AV58" s="569">
        <v>0</v>
      </c>
      <c r="AW58" s="609">
        <f t="shared" si="2"/>
        <v>0</v>
      </c>
    </row>
    <row r="59" spans="1:49" ht="14.25" thickBot="1">
      <c r="A59" s="560" t="s">
        <v>423</v>
      </c>
      <c r="B59" s="561"/>
      <c r="C59" s="561"/>
      <c r="D59" s="561"/>
      <c r="E59" s="562"/>
      <c r="F59" s="1170">
        <v>0</v>
      </c>
      <c r="G59" s="570">
        <v>0</v>
      </c>
      <c r="H59" s="570">
        <v>0</v>
      </c>
      <c r="I59" s="570">
        <v>0</v>
      </c>
      <c r="J59" s="570">
        <v>0</v>
      </c>
      <c r="K59" s="570">
        <v>0</v>
      </c>
      <c r="L59" s="570">
        <v>0</v>
      </c>
      <c r="M59" s="570">
        <v>0</v>
      </c>
      <c r="N59" s="570">
        <v>0</v>
      </c>
      <c r="O59" s="570">
        <v>0</v>
      </c>
      <c r="P59" s="570">
        <v>0</v>
      </c>
      <c r="Q59" s="570">
        <v>0</v>
      </c>
      <c r="R59" s="570">
        <v>0</v>
      </c>
      <c r="S59" s="570">
        <v>0</v>
      </c>
      <c r="T59" s="570">
        <v>0</v>
      </c>
      <c r="U59" s="570">
        <v>0</v>
      </c>
      <c r="V59" s="570">
        <v>0</v>
      </c>
      <c r="W59" s="570">
        <v>0</v>
      </c>
      <c r="X59" s="570">
        <v>0</v>
      </c>
      <c r="Y59" s="570">
        <v>0</v>
      </c>
      <c r="Z59" s="570">
        <v>0</v>
      </c>
      <c r="AA59" s="570">
        <v>0</v>
      </c>
      <c r="AB59" s="570">
        <v>0</v>
      </c>
      <c r="AC59" s="570">
        <v>0</v>
      </c>
      <c r="AD59" s="570">
        <v>0</v>
      </c>
      <c r="AE59" s="570">
        <v>0</v>
      </c>
      <c r="AF59" s="570">
        <v>0</v>
      </c>
      <c r="AG59" s="570">
        <v>0</v>
      </c>
      <c r="AH59" s="570">
        <v>0</v>
      </c>
      <c r="AI59" s="570">
        <v>0</v>
      </c>
      <c r="AJ59" s="570">
        <v>0</v>
      </c>
      <c r="AK59" s="570">
        <v>0</v>
      </c>
      <c r="AL59" s="570">
        <v>0</v>
      </c>
      <c r="AM59" s="570">
        <v>0</v>
      </c>
      <c r="AN59" s="570">
        <v>0</v>
      </c>
      <c r="AO59" s="570">
        <v>0</v>
      </c>
      <c r="AP59" s="570">
        <v>0</v>
      </c>
      <c r="AQ59" s="570">
        <v>0</v>
      </c>
      <c r="AR59" s="570">
        <v>0</v>
      </c>
      <c r="AS59" s="570">
        <v>0</v>
      </c>
      <c r="AT59" s="570">
        <v>0</v>
      </c>
      <c r="AU59" s="570">
        <v>0</v>
      </c>
      <c r="AV59" s="571">
        <v>0</v>
      </c>
      <c r="AW59" s="613">
        <f t="shared" si="2"/>
        <v>0</v>
      </c>
    </row>
    <row r="60" spans="1:49" ht="13.5">
      <c r="A60" s="572" t="s">
        <v>424</v>
      </c>
      <c r="B60" s="573" t="s">
        <v>425</v>
      </c>
      <c r="C60" s="574"/>
      <c r="D60" s="574"/>
      <c r="E60" s="575"/>
      <c r="F60" s="1282">
        <v>608692</v>
      </c>
      <c r="G60" s="1282">
        <v>0</v>
      </c>
      <c r="H60" s="1282">
        <v>147209</v>
      </c>
      <c r="I60" s="1282">
        <v>324413</v>
      </c>
      <c r="J60" s="1282">
        <v>16810</v>
      </c>
      <c r="K60" s="1282">
        <v>24595</v>
      </c>
      <c r="L60" s="1164">
        <v>12950</v>
      </c>
      <c r="M60" s="1164">
        <v>0</v>
      </c>
      <c r="N60" s="1164">
        <v>4390</v>
      </c>
      <c r="O60" s="1164">
        <v>0</v>
      </c>
      <c r="P60" s="1282">
        <v>0</v>
      </c>
      <c r="Q60" s="1282">
        <v>0</v>
      </c>
      <c r="R60" s="1164">
        <v>0</v>
      </c>
      <c r="S60" s="1282">
        <v>86139</v>
      </c>
      <c r="T60" s="1282">
        <v>78272</v>
      </c>
      <c r="U60" s="1282">
        <v>157304</v>
      </c>
      <c r="V60" s="1282">
        <v>49034</v>
      </c>
      <c r="W60" s="1282">
        <v>0</v>
      </c>
      <c r="X60" s="1282">
        <v>123117</v>
      </c>
      <c r="Y60" s="1282">
        <v>90540</v>
      </c>
      <c r="Z60" s="1282">
        <v>37963</v>
      </c>
      <c r="AA60" s="1282">
        <v>81972</v>
      </c>
      <c r="AB60" s="1282">
        <v>0</v>
      </c>
      <c r="AC60" s="1164">
        <v>0</v>
      </c>
      <c r="AD60" s="1164">
        <v>17240</v>
      </c>
      <c r="AE60" s="1282">
        <v>99890</v>
      </c>
      <c r="AF60" s="1282">
        <v>0</v>
      </c>
      <c r="AG60" s="1282">
        <v>154957</v>
      </c>
      <c r="AH60" s="1282">
        <v>86012</v>
      </c>
      <c r="AI60" s="1282">
        <v>0</v>
      </c>
      <c r="AJ60" s="1164">
        <v>0</v>
      </c>
      <c r="AK60" s="1282">
        <v>81034</v>
      </c>
      <c r="AL60" s="1282">
        <v>63689</v>
      </c>
      <c r="AM60" s="1282">
        <v>39356</v>
      </c>
      <c r="AN60" s="1164">
        <v>33864</v>
      </c>
      <c r="AO60" s="1282">
        <v>75771</v>
      </c>
      <c r="AP60" s="1282">
        <v>4520</v>
      </c>
      <c r="AQ60" s="1282">
        <v>74106</v>
      </c>
      <c r="AR60" s="1282">
        <v>3195</v>
      </c>
      <c r="AS60" s="1164">
        <v>0</v>
      </c>
      <c r="AT60" s="1282">
        <v>0</v>
      </c>
      <c r="AU60" s="1282">
        <v>50854</v>
      </c>
      <c r="AV60" s="1164">
        <v>275</v>
      </c>
      <c r="AW60" s="615">
        <f t="shared" si="2"/>
        <v>2628163</v>
      </c>
    </row>
    <row r="61" spans="1:49" ht="14.25" thickBot="1">
      <c r="A61" s="576" t="s">
        <v>426</v>
      </c>
      <c r="B61" s="577" t="s">
        <v>645</v>
      </c>
      <c r="C61" s="578"/>
      <c r="D61" s="578"/>
      <c r="E61" s="579"/>
      <c r="F61" s="1283">
        <v>0</v>
      </c>
      <c r="G61" s="1283">
        <v>119889</v>
      </c>
      <c r="H61" s="1283">
        <v>0</v>
      </c>
      <c r="I61" s="1283">
        <v>0</v>
      </c>
      <c r="J61" s="1283">
        <v>0</v>
      </c>
      <c r="K61" s="1283">
        <v>0</v>
      </c>
      <c r="L61" s="1284">
        <v>0</v>
      </c>
      <c r="M61" s="1284">
        <v>22174</v>
      </c>
      <c r="N61" s="1284">
        <v>0</v>
      </c>
      <c r="O61" s="1284">
        <v>44803</v>
      </c>
      <c r="P61" s="1283">
        <v>17768</v>
      </c>
      <c r="Q61" s="1283">
        <v>3010</v>
      </c>
      <c r="R61" s="1284">
        <v>502683</v>
      </c>
      <c r="S61" s="1283">
        <v>0</v>
      </c>
      <c r="T61" s="1283">
        <v>0</v>
      </c>
      <c r="U61" s="1283">
        <v>0</v>
      </c>
      <c r="V61" s="1283">
        <v>0</v>
      </c>
      <c r="W61" s="1283">
        <v>216</v>
      </c>
      <c r="X61" s="1283">
        <v>0</v>
      </c>
      <c r="Y61" s="1283">
        <v>0</v>
      </c>
      <c r="Z61" s="1284">
        <v>0</v>
      </c>
      <c r="AA61" s="1283">
        <v>0</v>
      </c>
      <c r="AB61" s="1283">
        <v>8495</v>
      </c>
      <c r="AC61" s="1284">
        <v>93578</v>
      </c>
      <c r="AD61" s="1284">
        <v>0</v>
      </c>
      <c r="AE61" s="1283">
        <v>0</v>
      </c>
      <c r="AF61" s="1283">
        <v>1615</v>
      </c>
      <c r="AG61" s="1283">
        <v>0</v>
      </c>
      <c r="AH61" s="1283">
        <v>0</v>
      </c>
      <c r="AI61" s="1283">
        <v>7552</v>
      </c>
      <c r="AJ61" s="1284">
        <v>68048</v>
      </c>
      <c r="AK61" s="1283">
        <v>0</v>
      </c>
      <c r="AL61" s="1283">
        <v>0</v>
      </c>
      <c r="AM61" s="1283">
        <v>0</v>
      </c>
      <c r="AN61" s="1284">
        <v>0</v>
      </c>
      <c r="AO61" s="1283">
        <v>0</v>
      </c>
      <c r="AP61" s="1283">
        <v>0</v>
      </c>
      <c r="AQ61" s="1283">
        <v>0</v>
      </c>
      <c r="AR61" s="1283">
        <v>0</v>
      </c>
      <c r="AS61" s="1284">
        <v>15410</v>
      </c>
      <c r="AT61" s="1283">
        <v>529999</v>
      </c>
      <c r="AU61" s="1283">
        <v>0</v>
      </c>
      <c r="AV61" s="1284">
        <v>0</v>
      </c>
      <c r="AW61" s="616">
        <f t="shared" si="2"/>
        <v>1435240</v>
      </c>
    </row>
    <row r="62" spans="5:48" ht="13.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5:48" ht="13.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5:48" ht="13.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5:48" ht="13.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5:48" ht="13.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5:48" ht="13.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5:48" ht="13.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5:48" ht="13.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5:48" ht="13.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5:4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5:48" ht="13.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5:48" ht="13.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5:48" ht="13.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5:48" ht="13.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5:48" ht="13.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5:48" ht="13.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5:48" ht="13.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5:48" ht="13.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5:48" ht="13.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5:48" ht="13.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5:48" ht="13.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5:48" ht="13.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5:48" ht="13.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5:48" ht="13.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5:48" ht="13.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5:48" ht="13.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5:48" ht="13.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5:48" ht="13.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5:48" ht="13.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5:48" ht="13.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5:48" ht="13.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5:48" ht="13.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5:48" ht="13.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5:48" ht="13.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5:48" ht="13.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5:48" ht="13.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5:48" ht="13.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5:48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5:48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5:48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5:48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5:48" ht="13.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5:48" ht="13.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5:48" ht="13.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5:48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5:48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5:48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5:48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5:48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5:48" ht="13.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5:48" ht="13.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5:48" ht="13.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5:48" ht="13.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5:48" ht="13.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5:48" ht="13.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5:48" ht="13.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5:48" ht="13.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5:48" ht="13.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5:48" ht="13.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5:48" ht="13.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5:48" ht="13.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5:48" ht="13.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5:48" ht="13.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5:48" ht="13.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5:48" ht="13.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5:48" ht="13.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5:48" ht="13.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5:48" ht="13.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5:48" ht="13.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5:48" ht="13.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5:48" ht="13.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5:48" ht="13.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5:48" ht="13.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5:48" ht="13.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5:48" ht="13.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5:48" ht="13.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5:48" ht="13.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3.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3.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3.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3.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3.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3.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3.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3.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3.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3.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3.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3.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3.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3.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3.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3.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3.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3.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3.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3.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3.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3.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3.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3.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3.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3.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3.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3.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3.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3.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3.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3.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3.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3.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3.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3.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</sheetData>
  <sheetProtection/>
  <mergeCells count="6">
    <mergeCell ref="B42:C46"/>
    <mergeCell ref="B48:C55"/>
    <mergeCell ref="B6:C10"/>
    <mergeCell ref="AW2:AW3"/>
    <mergeCell ref="B33:C36"/>
    <mergeCell ref="B38:C39"/>
  </mergeCells>
  <conditionalFormatting sqref="AU1:AV43 G1:G44 AS1:AS44 F1:F45 H1:AA45 AC1:AO45 AT1:AT45 AU45 AB1:AB46 AP1:AR46 AV45:AV46 W50:W61 X49:AD61 V49:V61 U50:U61 S49:T61 P49:P61 J49:J61 AU48:AV61 AR48:AS61 AO49:AQ61 AN48:AN61 AK49:AM61 AJ48:AJ61 AF49:AI61 AE48:AE61 Q50:Q61 R48:R61 K50:K61 L48:O61 AT49:AT61 H48:I61 F49:G61 AZ4:IV4 AW4:AW61 F48 J46 A1:E61 AW1:IV3 AX5:IV61 A62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Ｐゴシック,太字"&amp;18１　水道事業</oddFooter>
  </headerFooter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66"/>
  <sheetViews>
    <sheetView view="pageBreakPreview" zoomScale="80" zoomScaleSheetLayoutView="80" zoomScalePageLayoutView="0" workbookViewId="0" topLeftCell="A1">
      <pane xSplit="6" ySplit="3" topLeftCell="G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5.75" customHeight="1"/>
  <cols>
    <col min="1" max="1" width="4.375" style="58" customWidth="1"/>
    <col min="2" max="2" width="20.875" style="58" customWidth="1"/>
    <col min="3" max="3" width="21.625" style="65" customWidth="1"/>
    <col min="4" max="5" width="0.12890625" style="65" customWidth="1"/>
    <col min="6" max="6" width="8.00390625" style="71" customWidth="1"/>
    <col min="7" max="16" width="12.875" style="58" customWidth="1"/>
    <col min="17" max="17" width="12.625" style="58" customWidth="1"/>
    <col min="18" max="18" width="1.4921875" style="62" customWidth="1"/>
    <col min="19" max="19" width="4.375" style="58" customWidth="1"/>
    <col min="20" max="20" width="20.875" style="58" customWidth="1"/>
    <col min="21" max="21" width="21.625" style="65" customWidth="1"/>
    <col min="22" max="22" width="8.00390625" style="71" customWidth="1"/>
    <col min="23" max="44" width="12.875" style="58" customWidth="1"/>
    <col min="45" max="16384" width="9.00390625" style="60" customWidth="1"/>
  </cols>
  <sheetData>
    <row r="1" spans="1:44" ht="23.25" customHeight="1" thickBot="1">
      <c r="A1" s="218" t="s">
        <v>546</v>
      </c>
      <c r="Q1" s="59" t="s">
        <v>547</v>
      </c>
      <c r="R1" s="285"/>
      <c r="S1" s="64"/>
      <c r="AG1" s="59" t="s">
        <v>547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5" customHeight="1">
      <c r="A2" s="254"/>
      <c r="B2" s="255"/>
      <c r="C2" s="256" t="s">
        <v>580</v>
      </c>
      <c r="D2" s="256"/>
      <c r="E2" s="256"/>
      <c r="F2" s="257"/>
      <c r="G2" s="271" t="s">
        <v>257</v>
      </c>
      <c r="H2" s="272" t="s">
        <v>258</v>
      </c>
      <c r="I2" s="272" t="s">
        <v>259</v>
      </c>
      <c r="J2" s="272" t="s">
        <v>260</v>
      </c>
      <c r="K2" s="272" t="s">
        <v>261</v>
      </c>
      <c r="L2" s="272" t="s">
        <v>262</v>
      </c>
      <c r="M2" s="272" t="s">
        <v>263</v>
      </c>
      <c r="N2" s="272" t="s">
        <v>264</v>
      </c>
      <c r="O2" s="272" t="s">
        <v>265</v>
      </c>
      <c r="P2" s="272" t="s">
        <v>266</v>
      </c>
      <c r="Q2" s="286" t="s">
        <v>267</v>
      </c>
      <c r="R2" s="281"/>
      <c r="S2" s="254"/>
      <c r="T2" s="255"/>
      <c r="U2" s="256" t="s">
        <v>580</v>
      </c>
      <c r="V2" s="257"/>
      <c r="W2" s="441" t="s">
        <v>40</v>
      </c>
      <c r="X2" s="276" t="s">
        <v>41</v>
      </c>
      <c r="Y2" s="276" t="s">
        <v>42</v>
      </c>
      <c r="Z2" s="276" t="s">
        <v>43</v>
      </c>
      <c r="AA2" s="276" t="s">
        <v>44</v>
      </c>
      <c r="AB2" s="276" t="s">
        <v>45</v>
      </c>
      <c r="AC2" s="276" t="s">
        <v>46</v>
      </c>
      <c r="AD2" s="276" t="s">
        <v>47</v>
      </c>
      <c r="AE2" s="276" t="s">
        <v>48</v>
      </c>
      <c r="AF2" s="276" t="s">
        <v>49</v>
      </c>
      <c r="AG2" s="277" t="s">
        <v>50</v>
      </c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5" customHeight="1" thickBot="1">
      <c r="A3" s="268"/>
      <c r="B3" s="275" t="s">
        <v>581</v>
      </c>
      <c r="C3" s="269"/>
      <c r="D3" s="269"/>
      <c r="E3" s="269"/>
      <c r="F3" s="270"/>
      <c r="G3" s="292" t="s">
        <v>186</v>
      </c>
      <c r="H3" s="293" t="s">
        <v>187</v>
      </c>
      <c r="I3" s="293" t="s">
        <v>188</v>
      </c>
      <c r="J3" s="293" t="s">
        <v>189</v>
      </c>
      <c r="K3" s="293" t="s">
        <v>28</v>
      </c>
      <c r="L3" s="293" t="s">
        <v>190</v>
      </c>
      <c r="M3" s="293" t="s">
        <v>191</v>
      </c>
      <c r="N3" s="293" t="s">
        <v>29</v>
      </c>
      <c r="O3" s="293" t="s">
        <v>192</v>
      </c>
      <c r="P3" s="293" t="s">
        <v>193</v>
      </c>
      <c r="Q3" s="294" t="s">
        <v>194</v>
      </c>
      <c r="R3" s="282"/>
      <c r="S3" s="268"/>
      <c r="T3" s="275" t="s">
        <v>581</v>
      </c>
      <c r="U3" s="269"/>
      <c r="V3" s="270"/>
      <c r="W3" s="442" t="s">
        <v>67</v>
      </c>
      <c r="X3" s="288" t="s">
        <v>68</v>
      </c>
      <c r="Y3" s="288" t="s">
        <v>69</v>
      </c>
      <c r="Z3" s="288" t="s">
        <v>70</v>
      </c>
      <c r="AA3" s="288" t="s">
        <v>71</v>
      </c>
      <c r="AB3" s="288" t="s">
        <v>72</v>
      </c>
      <c r="AC3" s="288" t="s">
        <v>73</v>
      </c>
      <c r="AD3" s="288" t="s">
        <v>74</v>
      </c>
      <c r="AE3" s="288" t="s">
        <v>75</v>
      </c>
      <c r="AF3" s="288" t="s">
        <v>76</v>
      </c>
      <c r="AG3" s="290" t="s">
        <v>77</v>
      </c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4" ht="15" customHeight="1">
      <c r="A4" s="260" t="s">
        <v>548</v>
      </c>
      <c r="B4" s="62"/>
      <c r="C4" s="250" t="s">
        <v>549</v>
      </c>
      <c r="D4" s="67"/>
      <c r="E4" s="67"/>
      <c r="F4" s="291"/>
      <c r="G4" s="622"/>
      <c r="H4" s="623"/>
      <c r="I4" s="623"/>
      <c r="J4" s="623"/>
      <c r="K4" s="623"/>
      <c r="L4" s="623"/>
      <c r="M4" s="623"/>
      <c r="N4" s="623"/>
      <c r="O4" s="624"/>
      <c r="P4" s="625"/>
      <c r="Q4" s="812"/>
      <c r="S4" s="260" t="s">
        <v>548</v>
      </c>
      <c r="T4" s="287"/>
      <c r="U4" s="67" t="s">
        <v>549</v>
      </c>
      <c r="V4" s="291"/>
      <c r="W4" s="623"/>
      <c r="X4" s="625"/>
      <c r="Y4" s="623"/>
      <c r="Z4" s="623"/>
      <c r="AA4" s="623"/>
      <c r="AB4" s="623"/>
      <c r="AC4" s="623"/>
      <c r="AD4" s="623"/>
      <c r="AE4" s="623"/>
      <c r="AF4" s="623"/>
      <c r="AG4" s="626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ht="15" customHeight="1">
      <c r="A5" s="258"/>
      <c r="B5" s="237" t="s">
        <v>550</v>
      </c>
      <c r="C5" s="240" t="s">
        <v>551</v>
      </c>
      <c r="D5" s="66"/>
      <c r="E5" s="66"/>
      <c r="F5" s="259" t="s">
        <v>670</v>
      </c>
      <c r="G5" s="808">
        <f>ROUND(('２２表(第4表)'!F32+'２２表(第4表)'!F40)/'２２表(第4表)'!F57*100,1)</f>
        <v>56.5</v>
      </c>
      <c r="H5" s="629">
        <f>ROUND(('２２表(第4表)'!G32+'２２表(第4表)'!G40)/'２２表(第4表)'!G57*100,1)</f>
        <v>47.3</v>
      </c>
      <c r="I5" s="629">
        <f>ROUND(('２２表(第4表)'!H32+'２２表(第4表)'!H40)/'２２表(第4表)'!H57*100,1)</f>
        <v>67.9</v>
      </c>
      <c r="J5" s="629">
        <f>ROUND(('２２表(第4表)'!I32+'２２表(第4表)'!I40)/'２２表(第4表)'!I57*100,1)</f>
        <v>59.1</v>
      </c>
      <c r="K5" s="629">
        <f>ROUND(('２２表(第4表)'!J32+'２２表(第4表)'!J40)/'２２表(第4表)'!J57*100,1)</f>
        <v>50.2</v>
      </c>
      <c r="L5" s="629">
        <f>ROUND(('２２表(第4表)'!K32+'２２表(第4表)'!K40)/'２２表(第4表)'!K57*100,1)</f>
        <v>54.3</v>
      </c>
      <c r="M5" s="629">
        <f>ROUND(('２２表(第4表)'!L32+'２２表(第4表)'!L40)/'２２表(第4表)'!L57*100,1)</f>
        <v>50.7</v>
      </c>
      <c r="N5" s="629">
        <f>ROUND(('２２表(第4表)'!M32+'２２表(第4表)'!M40)/'２２表(第4表)'!M57*100,1)</f>
        <v>64.4</v>
      </c>
      <c r="O5" s="629">
        <f>ROUND(('２２表(第4表)'!N32+'２２表(第4表)'!N40)/'２２表(第4表)'!N57*100,1)</f>
        <v>56.1</v>
      </c>
      <c r="P5" s="629">
        <f>ROUND(('２２表(第4表)'!O32+'２２表(第4表)'!O40)/'２２表(第4表)'!O57*100,1)</f>
        <v>57.9</v>
      </c>
      <c r="Q5" s="630">
        <f>ROUND(('２２表(第4表)'!P32+'２２表(第4表)'!P40)/'２２表(第4表)'!P57*100,1)</f>
        <v>66.9</v>
      </c>
      <c r="S5" s="258"/>
      <c r="T5" s="279" t="s">
        <v>671</v>
      </c>
      <c r="U5" s="66" t="s">
        <v>551</v>
      </c>
      <c r="V5" s="259" t="s">
        <v>670</v>
      </c>
      <c r="W5" s="627">
        <f>ROUND(('２２表(第4表)'!AB32+'２２表(第4表)'!AB40)/'２２表(第4表)'!AB57*100,1)</f>
        <v>54.5</v>
      </c>
      <c r="X5" s="627">
        <f>ROUND(('２２表(第4表)'!AC32+'２２表(第4表)'!AC40)/'２２表(第4表)'!AC57*100,1)</f>
        <v>65.3</v>
      </c>
      <c r="Y5" s="627">
        <f>ROUND(('２２表(第4表)'!AD32+'２２表(第4表)'!AD40)/'２２表(第4表)'!AD57*100,1)</f>
        <v>67.8</v>
      </c>
      <c r="Z5" s="627">
        <f>ROUND(('２２表(第4表)'!AE32+'２２表(第4表)'!AE40)/'２２表(第4表)'!AE57*100,1)</f>
        <v>63.2</v>
      </c>
      <c r="AA5" s="627">
        <f>ROUND(('２２表(第4表)'!AF32+'２２表(第4表)'!AF40)/'２２表(第4表)'!AF57*100,1)</f>
        <v>65.7</v>
      </c>
      <c r="AB5" s="627">
        <f>ROUND(('２２表(第4表)'!AG32+'２２表(第4表)'!AG40)/'２２表(第4表)'!AG57*100,1)</f>
        <v>85.1</v>
      </c>
      <c r="AC5" s="627">
        <f>ROUND(('２２表(第4表)'!AH32+'２２表(第4表)'!AH40)/'２２表(第4表)'!AH57*100,1)</f>
        <v>47.9</v>
      </c>
      <c r="AD5" s="627">
        <f>ROUND(('２２表(第4表)'!AI32+'２２表(第4表)'!AI40)/'２２表(第4表)'!AI57*100,1)</f>
        <v>57.7</v>
      </c>
      <c r="AE5" s="627">
        <f>ROUND(('２２表(第4表)'!AJ32+'２２表(第4表)'!AJ40)/'２２表(第4表)'!AJ57*100,1)</f>
        <v>89.9</v>
      </c>
      <c r="AF5" s="627">
        <f>ROUND(('２２表(第4表)'!AK32+'２２表(第4表)'!AK40)/'２２表(第4表)'!AK57*100,1)</f>
        <v>53.4</v>
      </c>
      <c r="AG5" s="630">
        <f>ROUND(('２２表(第4表)'!AL32+'２２表(第4表)'!AL40)/'２２表(第4表)'!AL57*100,1)</f>
        <v>74.2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ht="15" customHeight="1">
      <c r="A6" s="261" t="s">
        <v>552</v>
      </c>
      <c r="B6" s="61"/>
      <c r="C6" s="239" t="s">
        <v>749</v>
      </c>
      <c r="D6" s="68"/>
      <c r="E6" s="68"/>
      <c r="F6" s="262"/>
      <c r="G6" s="622"/>
      <c r="H6" s="623"/>
      <c r="I6" s="623"/>
      <c r="J6" s="623"/>
      <c r="K6" s="623"/>
      <c r="L6" s="623"/>
      <c r="M6" s="623"/>
      <c r="N6" s="623"/>
      <c r="O6" s="624"/>
      <c r="P6" s="625"/>
      <c r="Q6" s="626"/>
      <c r="S6" s="261" t="s">
        <v>552</v>
      </c>
      <c r="T6" s="278"/>
      <c r="U6" s="68" t="s">
        <v>758</v>
      </c>
      <c r="V6" s="262"/>
      <c r="W6" s="623"/>
      <c r="X6" s="625"/>
      <c r="Y6" s="623"/>
      <c r="Z6" s="623"/>
      <c r="AA6" s="623"/>
      <c r="AB6" s="623"/>
      <c r="AC6" s="623"/>
      <c r="AD6" s="623"/>
      <c r="AE6" s="623"/>
      <c r="AF6" s="623"/>
      <c r="AG6" s="626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ht="15" customHeight="1">
      <c r="A7" s="258"/>
      <c r="B7" s="237" t="s">
        <v>553</v>
      </c>
      <c r="C7" s="240" t="s">
        <v>554</v>
      </c>
      <c r="D7" s="66"/>
      <c r="E7" s="66"/>
      <c r="F7" s="259" t="s">
        <v>672</v>
      </c>
      <c r="G7" s="808">
        <f>ROUND('２２表(第4表)'!F4/('２２表(第4表)'!F20+'２２表(第4表)'!F31+'２２表(第4表)'!F40)*100,1)</f>
        <v>99.1</v>
      </c>
      <c r="H7" s="629">
        <f>ROUND('２２表(第4表)'!G4/('２２表(第4表)'!G20+'２２表(第4表)'!G31+'２２表(第4表)'!G40)*100,1)</f>
        <v>93.1</v>
      </c>
      <c r="I7" s="629">
        <f>ROUND('２２表(第4表)'!H4/('２２表(第4表)'!H20+'２２表(第4表)'!H31+'２２表(第4表)'!H40)*100,1)</f>
        <v>86.2</v>
      </c>
      <c r="J7" s="629">
        <f>ROUND('２２表(第4表)'!I4/('２２表(第4表)'!I20+'２２表(第4表)'!I31+'２２表(第4表)'!I40)*100,1)</f>
        <v>90.1</v>
      </c>
      <c r="K7" s="629">
        <f>ROUND('２２表(第4表)'!J4/('２２表(第4表)'!J20+'２２表(第4表)'!J31+'２２表(第4表)'!J40)*100,1)</f>
        <v>92.3</v>
      </c>
      <c r="L7" s="629">
        <f>ROUND('２２表(第4表)'!K4/('２２表(第4表)'!K20+'２２表(第4表)'!K31+'２２表(第4表)'!K40)*100,1)</f>
        <v>90.2</v>
      </c>
      <c r="M7" s="629">
        <f>ROUND('２２表(第4表)'!L4/('２２表(第4表)'!L20+'２２表(第4表)'!L31+'２２表(第4表)'!L40)*100,1)</f>
        <v>97.2</v>
      </c>
      <c r="N7" s="629">
        <f>ROUND('２２表(第4表)'!M4/('２２表(第4表)'!M20+'２２表(第4表)'!M31+'２２表(第4表)'!M40)*100,1)</f>
        <v>96.1</v>
      </c>
      <c r="O7" s="629">
        <f>ROUND('２２表(第4表)'!N4/('２２表(第4表)'!N20+'２２表(第4表)'!N31+'２２表(第4表)'!N40)*100,1)</f>
        <v>90.9</v>
      </c>
      <c r="P7" s="629">
        <f>ROUND('２２表(第4表)'!O4/('２２表(第4表)'!O20+'２２表(第4表)'!O31+'２２表(第4表)'!O40)*100,1)</f>
        <v>94.5</v>
      </c>
      <c r="Q7" s="630">
        <f>ROUND('２２表(第4表)'!P4/('２２表(第4表)'!P20+'２２表(第4表)'!P31+'２２表(第4表)'!P40)*100,1)</f>
        <v>95.7</v>
      </c>
      <c r="S7" s="258"/>
      <c r="T7" s="279" t="s">
        <v>553</v>
      </c>
      <c r="U7" s="66" t="s">
        <v>554</v>
      </c>
      <c r="V7" s="259" t="s">
        <v>672</v>
      </c>
      <c r="W7" s="627">
        <f>ROUND('２２表(第4表)'!AB4/('２２表(第4表)'!AB20+'２２表(第4表)'!AB31+'２２表(第4表)'!AB40)*100,1)</f>
        <v>91.6</v>
      </c>
      <c r="X7" s="627">
        <f>ROUND('２２表(第4表)'!AC4/('２２表(第4表)'!AC20+'２２表(第4表)'!AC31+'２２表(第4表)'!AC40)*100,1)</f>
        <v>94.1</v>
      </c>
      <c r="Y7" s="627">
        <f>ROUND('２２表(第4表)'!AD4/('２２表(第4表)'!AD20+'２２表(第4表)'!AD31+'２２表(第4表)'!AD40)*100,1)</f>
        <v>91.4</v>
      </c>
      <c r="Z7" s="627">
        <f>ROUND('２２表(第4表)'!AE4/('２２表(第4表)'!AE20+'２２表(第4表)'!AE31+'２２表(第4表)'!AE40)*100,1)</f>
        <v>91.4</v>
      </c>
      <c r="AA7" s="627">
        <f>ROUND('２２表(第4表)'!AF4/('２２表(第4表)'!AF20+'２２表(第4表)'!AF31+'２２表(第4表)'!AF40)*100,1)</f>
        <v>91.5</v>
      </c>
      <c r="AB7" s="627">
        <f>ROUND('２２表(第4表)'!AG4/('２２表(第4表)'!AG20+'２２表(第4表)'!AG31+'２２表(第4表)'!AG40)*100,1)</f>
        <v>87.9</v>
      </c>
      <c r="AC7" s="627">
        <f>ROUND('２２表(第4表)'!AH4/('２２表(第4表)'!AH20+'２２表(第4表)'!AH31+'２２表(第4表)'!AH40)*100,1)</f>
        <v>90.3</v>
      </c>
      <c r="AD7" s="627">
        <f>ROUND('２２表(第4表)'!AI4/('２２表(第4表)'!AI20+'２２表(第4表)'!AI31+'２２表(第4表)'!AI40)*100,1)</f>
        <v>94.7</v>
      </c>
      <c r="AE7" s="627">
        <f>ROUND('２２表(第4表)'!AJ4/('２２表(第4表)'!AJ20+'２２表(第4表)'!AJ31+'２２表(第4表)'!AJ40)*100,1)</f>
        <v>92.5</v>
      </c>
      <c r="AF7" s="627">
        <f>ROUND('２２表(第4表)'!AK4/('２２表(第4表)'!AK20+'２２表(第4表)'!AK31+'２２表(第4表)'!AK40)*100,1)</f>
        <v>85.4</v>
      </c>
      <c r="AG7" s="630">
        <f>ROUND('２２表(第4表)'!AL4/('２２表(第4表)'!AL20+'２２表(第4表)'!AL31+'２２表(第4表)'!AL40)*100,1)</f>
        <v>83</v>
      </c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ht="15" customHeight="1">
      <c r="A8" s="261" t="s">
        <v>555</v>
      </c>
      <c r="B8" s="61"/>
      <c r="C8" s="239" t="s">
        <v>750</v>
      </c>
      <c r="D8" s="68"/>
      <c r="E8" s="68"/>
      <c r="F8" s="262"/>
      <c r="G8" s="810"/>
      <c r="H8" s="623"/>
      <c r="I8" s="623"/>
      <c r="J8" s="623"/>
      <c r="K8" s="623"/>
      <c r="L8" s="623"/>
      <c r="M8" s="623"/>
      <c r="N8" s="623"/>
      <c r="O8" s="624"/>
      <c r="P8" s="625"/>
      <c r="Q8" s="626"/>
      <c r="S8" s="261" t="s">
        <v>555</v>
      </c>
      <c r="T8" s="278"/>
      <c r="U8" s="68" t="s">
        <v>556</v>
      </c>
      <c r="V8" s="262"/>
      <c r="W8" s="623"/>
      <c r="X8" s="625"/>
      <c r="Y8" s="623"/>
      <c r="Z8" s="623"/>
      <c r="AA8" s="623"/>
      <c r="AB8" s="623"/>
      <c r="AC8" s="623"/>
      <c r="AD8" s="623"/>
      <c r="AE8" s="623"/>
      <c r="AF8" s="623"/>
      <c r="AG8" s="626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ht="15" customHeight="1">
      <c r="A9" s="258"/>
      <c r="B9" s="237" t="s">
        <v>557</v>
      </c>
      <c r="C9" s="240" t="s">
        <v>428</v>
      </c>
      <c r="D9" s="66"/>
      <c r="E9" s="66"/>
      <c r="F9" s="259" t="s">
        <v>673</v>
      </c>
      <c r="G9" s="808">
        <f>ROUND('２２表(第4表)'!F13/'２２表(第4表)'!F26*100,1)</f>
        <v>175.1</v>
      </c>
      <c r="H9" s="629">
        <f>ROUND('２２表(第4表)'!G13/'２２表(第4表)'!G26*100,1)</f>
        <v>445.5</v>
      </c>
      <c r="I9" s="629">
        <f>ROUND('２２表(第4表)'!H13/'２２表(第4表)'!H26*100,1)</f>
        <v>986.2</v>
      </c>
      <c r="J9" s="629">
        <f>ROUND('２２表(第4表)'!I13/'２２表(第4表)'!I26*100,1)</f>
        <v>557.7</v>
      </c>
      <c r="K9" s="629">
        <f>ROUND('２２表(第4表)'!J13/'２２表(第4表)'!J26*100,1)</f>
        <v>551.8</v>
      </c>
      <c r="L9" s="629">
        <f>ROUND('２２表(第4表)'!K13/'２２表(第4表)'!K26*100,1)</f>
        <v>837.5</v>
      </c>
      <c r="M9" s="629">
        <f>ROUND('２２表(第4表)'!L13/'２２表(第4表)'!L26*100,1)</f>
        <v>438.8</v>
      </c>
      <c r="N9" s="629">
        <f>ROUND('２２表(第4表)'!M13/'２２表(第4表)'!M26*100,1)</f>
        <v>857.9</v>
      </c>
      <c r="O9" s="629">
        <f>ROUND('２２表(第4表)'!N13/'２２表(第4表)'!N26*100,1)</f>
        <v>2695.8</v>
      </c>
      <c r="P9" s="629">
        <f>ROUND('２２表(第4表)'!O13/'２２表(第4表)'!O26*100,1)</f>
        <v>688.7</v>
      </c>
      <c r="Q9" s="630">
        <f>ROUND('２２表(第4表)'!P13/'２２表(第4表)'!P26*100,1)</f>
        <v>620.6</v>
      </c>
      <c r="S9" s="258"/>
      <c r="T9" s="279" t="s">
        <v>557</v>
      </c>
      <c r="U9" s="66" t="s">
        <v>428</v>
      </c>
      <c r="V9" s="259" t="s">
        <v>673</v>
      </c>
      <c r="W9" s="627">
        <f>ROUND('２２表(第4表)'!AB13/'２２表(第4表)'!AB26*100,1)</f>
        <v>692.8</v>
      </c>
      <c r="X9" s="627">
        <f>ROUND('２２表(第4表)'!AC13/'２２表(第4表)'!AC26*100,1)</f>
        <v>1209.4</v>
      </c>
      <c r="Y9" s="627">
        <f>ROUND('２２表(第4表)'!AD13/'２２表(第4表)'!AD26*100,1)</f>
        <v>378.9</v>
      </c>
      <c r="Z9" s="627">
        <f>ROUND('２２表(第4表)'!AE13/'２２表(第4表)'!AE26*100,1)</f>
        <v>1968.7</v>
      </c>
      <c r="AA9" s="627">
        <f>ROUND('２２表(第4表)'!AF13/'２２表(第4表)'!AF26*100,1)</f>
        <v>15370.3</v>
      </c>
      <c r="AB9" s="627">
        <f>ROUND('２２表(第4表)'!AG13/'２２表(第4表)'!AG26*100,1)</f>
        <v>475.3</v>
      </c>
      <c r="AC9" s="627">
        <f>ROUND('２２表(第4表)'!AH13/'２２表(第4表)'!AH26*100,1)</f>
        <v>1001.1</v>
      </c>
      <c r="AD9" s="627">
        <f>ROUND('２２表(第4表)'!AI13/'２２表(第4表)'!AI26*100,1)</f>
        <v>484.8</v>
      </c>
      <c r="AE9" s="627">
        <f>ROUND('２２表(第4表)'!AJ13/'２２表(第4表)'!AJ26*100,1)</f>
        <v>1057.5</v>
      </c>
      <c r="AF9" s="627">
        <f>ROUND('２２表(第4表)'!AK13/'２２表(第4表)'!AK26*100,1)</f>
        <v>1184</v>
      </c>
      <c r="AG9" s="630">
        <f>ROUND('２２表(第4表)'!AL13/'２２表(第4表)'!AL26*100,1)</f>
        <v>821.6</v>
      </c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ht="15" customHeight="1">
      <c r="A10" s="261" t="s">
        <v>558</v>
      </c>
      <c r="B10" s="61"/>
      <c r="C10" s="239" t="s">
        <v>751</v>
      </c>
      <c r="D10" s="68"/>
      <c r="E10" s="68"/>
      <c r="F10" s="262"/>
      <c r="G10" s="622"/>
      <c r="H10" s="623"/>
      <c r="I10" s="623"/>
      <c r="J10" s="623"/>
      <c r="K10" s="623"/>
      <c r="L10" s="623"/>
      <c r="M10" s="623"/>
      <c r="N10" s="623"/>
      <c r="O10" s="624"/>
      <c r="P10" s="625"/>
      <c r="Q10" s="626"/>
      <c r="S10" s="261" t="s">
        <v>558</v>
      </c>
      <c r="T10" s="278"/>
      <c r="U10" s="68" t="s">
        <v>559</v>
      </c>
      <c r="V10" s="262"/>
      <c r="W10" s="623"/>
      <c r="X10" s="625"/>
      <c r="Y10" s="623"/>
      <c r="Z10" s="623"/>
      <c r="AA10" s="623"/>
      <c r="AB10" s="623"/>
      <c r="AC10" s="623"/>
      <c r="AD10" s="623"/>
      <c r="AE10" s="623"/>
      <c r="AF10" s="623"/>
      <c r="AG10" s="626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ht="15" customHeight="1">
      <c r="A11" s="258"/>
      <c r="B11" s="237" t="s">
        <v>560</v>
      </c>
      <c r="C11" s="240" t="s">
        <v>561</v>
      </c>
      <c r="D11" s="66"/>
      <c r="E11" s="66"/>
      <c r="F11" s="259" t="s">
        <v>674</v>
      </c>
      <c r="G11" s="808">
        <f>ROUND('２０表（第2表）'!F4/'２０表（第2表）'!F18*100,1)</f>
        <v>111.8</v>
      </c>
      <c r="H11" s="629">
        <f>ROUND('２０表（第2表）'!G4/'２０表（第2表）'!G18*100,1)</f>
        <v>95.2</v>
      </c>
      <c r="I11" s="629">
        <f>ROUND('２０表（第2表）'!H4/'２０表（第2表）'!H18*100,1)</f>
        <v>104.5</v>
      </c>
      <c r="J11" s="629">
        <f>ROUND('２０表（第2表）'!I4/'２０表（第2表）'!I18*100,1)</f>
        <v>115</v>
      </c>
      <c r="K11" s="629">
        <f>ROUND('２０表（第2表）'!J4/'２０表（第2表）'!J18*100,1)</f>
        <v>103.3</v>
      </c>
      <c r="L11" s="629">
        <f>ROUND('２０表（第2表）'!K4/'２０表（第2表）'!K18*100,1)</f>
        <v>102.4</v>
      </c>
      <c r="M11" s="629">
        <f>ROUND('２０表（第2表）'!L4/'２０表（第2表）'!L18*100,1)</f>
        <v>101.3</v>
      </c>
      <c r="N11" s="629">
        <f>ROUND('２０表（第2表）'!M4/'２０表（第2表）'!M18*100,1)</f>
        <v>98.4</v>
      </c>
      <c r="O11" s="629">
        <f>ROUND('２０表（第2表）'!N4/'２０表（第2表）'!N18*100,1)</f>
        <v>100.4</v>
      </c>
      <c r="P11" s="629">
        <f>ROUND('２０表（第2表）'!O4/'２０表（第2表）'!O18*100,1)</f>
        <v>92.4</v>
      </c>
      <c r="Q11" s="630">
        <f>ROUND('２０表（第2表）'!P4/'２０表（第2表）'!P18*100,1)</f>
        <v>98.1</v>
      </c>
      <c r="S11" s="258"/>
      <c r="T11" s="279" t="s">
        <v>560</v>
      </c>
      <c r="U11" s="66" t="s">
        <v>561</v>
      </c>
      <c r="V11" s="259" t="s">
        <v>674</v>
      </c>
      <c r="W11" s="627">
        <f>ROUND('２０表（第2表）'!AB4/'２０表（第2表）'!AB18*100,1)</f>
        <v>99.1</v>
      </c>
      <c r="X11" s="627">
        <f>ROUND('２０表（第2表）'!AC4/'２０表（第2表）'!AC18*100,1)</f>
        <v>90.4</v>
      </c>
      <c r="Y11" s="627">
        <f>ROUND('２０表（第2表）'!AD4/'２０表（第2表）'!AD18*100,1)</f>
        <v>84.1</v>
      </c>
      <c r="Z11" s="627">
        <f>ROUND('２０表（第2表）'!AE4/'２０表（第2表）'!AE18*100,1)</f>
        <v>106.3</v>
      </c>
      <c r="AA11" s="627">
        <f>ROUND('２０表（第2表）'!AF4/'２０表（第2表）'!AF18*100,1)</f>
        <v>99.6</v>
      </c>
      <c r="AB11" s="627">
        <f>ROUND('２０表（第2表）'!AG4/'２０表（第2表）'!AG18*100,1)</f>
        <v>117.7</v>
      </c>
      <c r="AC11" s="627">
        <f>ROUND('２０表（第2表）'!AH4/'２０表（第2表）'!AH18*100,1)</f>
        <v>112.8</v>
      </c>
      <c r="AD11" s="627">
        <f>ROUND('２０表（第2表）'!AI4/'２０表（第2表）'!AI18*100,1)</f>
        <v>98.3</v>
      </c>
      <c r="AE11" s="627">
        <f>ROUND('２０表（第2表）'!AJ4/'２０表（第2表）'!AJ18*100,1)</f>
        <v>85.8</v>
      </c>
      <c r="AF11" s="627">
        <f>ROUND('２０表（第2表）'!AK4/'２０表（第2表）'!AK18*100,1)</f>
        <v>115.2</v>
      </c>
      <c r="AG11" s="630">
        <f>ROUND('２０表（第2表）'!AL4/'２０表（第2表）'!AL18*100,1)</f>
        <v>109.5</v>
      </c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ht="15" customHeight="1">
      <c r="A12" s="261" t="s">
        <v>562</v>
      </c>
      <c r="B12" s="61"/>
      <c r="C12" s="239" t="s">
        <v>752</v>
      </c>
      <c r="D12" s="68"/>
      <c r="E12" s="68"/>
      <c r="F12" s="262"/>
      <c r="G12" s="622"/>
      <c r="H12" s="623"/>
      <c r="I12" s="623"/>
      <c r="J12" s="623"/>
      <c r="K12" s="623"/>
      <c r="L12" s="623"/>
      <c r="M12" s="623"/>
      <c r="N12" s="623"/>
      <c r="O12" s="624"/>
      <c r="P12" s="625"/>
      <c r="Q12" s="626"/>
      <c r="S12" s="261" t="s">
        <v>562</v>
      </c>
      <c r="T12" s="278"/>
      <c r="U12" s="68" t="s">
        <v>563</v>
      </c>
      <c r="V12" s="262"/>
      <c r="W12" s="623"/>
      <c r="X12" s="625"/>
      <c r="Y12" s="623"/>
      <c r="Z12" s="623"/>
      <c r="AA12" s="623"/>
      <c r="AB12" s="623"/>
      <c r="AC12" s="623"/>
      <c r="AD12" s="623"/>
      <c r="AE12" s="623"/>
      <c r="AF12" s="623"/>
      <c r="AG12" s="626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1:44" ht="15" customHeight="1">
      <c r="A13" s="258"/>
      <c r="B13" s="237" t="s">
        <v>564</v>
      </c>
      <c r="C13" s="240" t="s">
        <v>565</v>
      </c>
      <c r="D13" s="66"/>
      <c r="E13" s="66"/>
      <c r="F13" s="259" t="s">
        <v>620</v>
      </c>
      <c r="G13" s="808">
        <f>ROUND(('２０表（第2表）'!F5+'２０表（第2表）'!F11)/('２０表（第2表）'!F19+'２０表（第2表）'!F28)*100,1)</f>
        <v>113.6</v>
      </c>
      <c r="H13" s="629">
        <f>ROUND(('２０表（第2表）'!G5+'２０表（第2表）'!G11)/('２０表（第2表）'!G19+'２０表（第2表）'!G28)*100,1)</f>
        <v>96.4</v>
      </c>
      <c r="I13" s="629">
        <f>ROUND(('２０表（第2表）'!H5+'２０表（第2表）'!H11)/('２０表（第2表）'!H19+'２０表（第2表）'!H28)*100,1)</f>
        <v>104.8</v>
      </c>
      <c r="J13" s="629">
        <f>ROUND(('２０表（第2表）'!I5+'２０表（第2表）'!I11)/('２０表（第2表）'!I19+'２０表（第2表）'!I28)*100,1)</f>
        <v>115.9</v>
      </c>
      <c r="K13" s="629">
        <f>ROUND(('２０表（第2表）'!J5+'２０表（第2表）'!J11)/('２０表（第2表）'!J19+'２０表（第2表）'!J28)*100,1)</f>
        <v>103.6</v>
      </c>
      <c r="L13" s="629">
        <f>ROUND(('２０表（第2表）'!K5+'２０表（第2表）'!K11)/('２０表（第2表）'!K19+'２０表（第2表）'!K28)*100,1)</f>
        <v>102.5</v>
      </c>
      <c r="M13" s="629">
        <f>ROUND(('２０表（第2表）'!L5+'２０表（第2表）'!L11)/('２０表（第2表）'!L19+'２０表（第2表）'!L28)*100,1)</f>
        <v>101.3</v>
      </c>
      <c r="N13" s="629">
        <f>ROUND(('２０表（第2表）'!M5+'２０表（第2表）'!M11)/('２０表（第2表）'!M19+'２０表（第2表）'!M28)*100,1)</f>
        <v>98.4</v>
      </c>
      <c r="O13" s="629">
        <f>ROUND(('２０表（第2表）'!N5+'２０表（第2表）'!N11)/('２０表（第2表）'!N19+'２０表（第2表）'!N28)*100,1)</f>
        <v>100.4</v>
      </c>
      <c r="P13" s="629">
        <f>ROUND(('２０表（第2表）'!O5+'２０表（第2表）'!O11)/('２０表（第2表）'!O19+'２０表（第2表）'!O28)*100,1)</f>
        <v>92.4</v>
      </c>
      <c r="Q13" s="630">
        <f>ROUND(('２０表（第2表）'!P5+'２０表（第2表）'!P11)/('２０表（第2表）'!P19+'２０表（第2表）'!P28)*100,1)</f>
        <v>98.1</v>
      </c>
      <c r="S13" s="258"/>
      <c r="T13" s="279" t="s">
        <v>564</v>
      </c>
      <c r="U13" s="66" t="s">
        <v>565</v>
      </c>
      <c r="V13" s="259" t="s">
        <v>620</v>
      </c>
      <c r="W13" s="627">
        <f>ROUND(('２０表（第2表）'!AB5+'２０表（第2表）'!AB11)/('２０表（第2表）'!AB19+'２０表（第2表）'!AB28)*100,1)</f>
        <v>99.1</v>
      </c>
      <c r="X13" s="627">
        <f>ROUND(('２０表（第2表）'!AC5+'２０表（第2表）'!AC11)/('２０表（第2表）'!AC19+'２０表（第2表）'!AC28)*100,1)</f>
        <v>90.5</v>
      </c>
      <c r="Y13" s="627">
        <f>ROUND(('２０表（第2表）'!AD5+'２０表（第2表）'!AD11)/('２０表（第2表）'!AD19+'２０表（第2表）'!AD28)*100,1)</f>
        <v>100.7</v>
      </c>
      <c r="Z13" s="627">
        <f>ROUND(('２０表（第2表）'!AE5+'２０表（第2表）'!AE11)/('２０表（第2表）'!AE19+'２０表（第2表）'!AE28)*100,1)</f>
        <v>114</v>
      </c>
      <c r="AA13" s="627">
        <f>ROUND(('２０表（第2表）'!AF5+'２０表（第2表）'!AF11)/('２０表（第2表）'!AF19+'２０表（第2表）'!AF28)*100,1)</f>
        <v>99.8</v>
      </c>
      <c r="AB13" s="627">
        <f>ROUND(('２０表（第2表）'!AG5+'２０表（第2表）'!AG11)/('２０表（第2表）'!AG19+'２０表（第2表）'!AG28)*100,1)</f>
        <v>118</v>
      </c>
      <c r="AC13" s="627">
        <f>ROUND(('２０表（第2表）'!AH5+'２０表（第2表）'!AH11)/('２０表（第2表）'!AH19+'２０表（第2表）'!AH28)*100,1)</f>
        <v>113.6</v>
      </c>
      <c r="AD13" s="627">
        <f>ROUND(('２０表（第2表）'!AI5+'２０表（第2表）'!AI11)/('２０表（第2表）'!AI19+'２０表（第2表）'!AI28)*100,1)</f>
        <v>99</v>
      </c>
      <c r="AE13" s="627">
        <f>ROUND(('２０表（第2表）'!AJ5+'２０表（第2表）'!AJ11)/('２０表（第2表）'!AJ19+'２０表（第2表）'!AJ28)*100,1)</f>
        <v>85.8</v>
      </c>
      <c r="AF13" s="627">
        <f>ROUND(('２０表（第2表）'!AK5+'２０表（第2表）'!AK11)/('２０表（第2表）'!AK19+'２０表（第2表）'!AK28)*100,1)</f>
        <v>115.2</v>
      </c>
      <c r="AG13" s="630">
        <f>ROUND(('２０表（第2表）'!AL5+'２０表（第2表）'!AL11)/('２０表（第2表）'!AL19+'２０表（第2表）'!AL28)*100,1)</f>
        <v>109.7</v>
      </c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ht="15" customHeight="1">
      <c r="A14" s="261" t="s">
        <v>617</v>
      </c>
      <c r="B14" s="61"/>
      <c r="C14" s="617" t="s">
        <v>618</v>
      </c>
      <c r="D14" s="68"/>
      <c r="E14" s="618"/>
      <c r="F14" s="262"/>
      <c r="G14" s="810"/>
      <c r="H14" s="623"/>
      <c r="I14" s="623"/>
      <c r="J14" s="623"/>
      <c r="K14" s="623"/>
      <c r="L14" s="623"/>
      <c r="M14" s="623"/>
      <c r="N14" s="623"/>
      <c r="O14" s="624"/>
      <c r="P14" s="625"/>
      <c r="Q14" s="626"/>
      <c r="S14" s="261" t="s">
        <v>617</v>
      </c>
      <c r="T14" s="278"/>
      <c r="U14" s="617" t="s">
        <v>618</v>
      </c>
      <c r="V14" s="262"/>
      <c r="W14" s="623"/>
      <c r="X14" s="625"/>
      <c r="Y14" s="623"/>
      <c r="Z14" s="623"/>
      <c r="AA14" s="623"/>
      <c r="AB14" s="623"/>
      <c r="AC14" s="623"/>
      <c r="AD14" s="623"/>
      <c r="AE14" s="623"/>
      <c r="AF14" s="623"/>
      <c r="AG14" s="626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5" customHeight="1">
      <c r="A15" s="258"/>
      <c r="B15" s="237" t="s">
        <v>564</v>
      </c>
      <c r="C15" s="619" t="s">
        <v>619</v>
      </c>
      <c r="D15" s="66"/>
      <c r="E15" s="620"/>
      <c r="F15" s="259" t="s">
        <v>620</v>
      </c>
      <c r="G15" s="808">
        <f>ROUND(('２０表（第2表）'!F5-'２０表（第2表）'!F7)/('２０表（第2表）'!F19-'２０表（第2表）'!F22)*100,1)</f>
        <v>126.4</v>
      </c>
      <c r="H15" s="629">
        <f>ROUND(('２０表（第2表）'!G5-'２０表（第2表）'!G7)/('２０表（第2表）'!G19-'２０表（第2表）'!G22)*100,1)</f>
        <v>98.5</v>
      </c>
      <c r="I15" s="629">
        <f>ROUND(('２０表（第2表）'!H5-'２０表（第2表）'!H7)/('２０表（第2表）'!H19-'２０表（第2表）'!H22)*100,1)</f>
        <v>109.4</v>
      </c>
      <c r="J15" s="629">
        <f>ROUND(('２０表（第2表）'!I5-'２０表（第2表）'!I7)/('２０表（第2表）'!I19-'２０表（第2表）'!I22)*100,1)</f>
        <v>129.5</v>
      </c>
      <c r="K15" s="629">
        <f>ROUND(('２０表（第2表）'!J5-'２０表（第2表）'!J7)/('２０表（第2表）'!J19-'２０表（第2表）'!J22)*100,1)</f>
        <v>114.5</v>
      </c>
      <c r="L15" s="629">
        <f>ROUND(('２０表（第2表）'!K5-'２０表（第2表）'!K7)/('２０表（第2表）'!K19-'２０表（第2表）'!K22)*100,1)</f>
        <v>116.4</v>
      </c>
      <c r="M15" s="629">
        <f>ROUND(('２０表（第2表）'!L5-'２０表（第2表）'!L7)/('２０表（第2表）'!L19-'２０表（第2表）'!L22)*100,1)</f>
        <v>100.5</v>
      </c>
      <c r="N15" s="629">
        <f>ROUND(('２０表（第2表）'!M5-'２０表（第2表）'!M7)/('２０表（第2表）'!M19-'２０表（第2表）'!M22)*100,1)</f>
        <v>103.8</v>
      </c>
      <c r="O15" s="629">
        <f>ROUND(('２０表（第2表）'!N5-'２０表（第2表）'!N7)/('２０表（第2表）'!N19-'２０表（第2表）'!N22)*100,1)</f>
        <v>108.8</v>
      </c>
      <c r="P15" s="629">
        <f>ROUND(('２０表（第2表）'!O5-'２０表（第2表）'!O7)/('２０表（第2表）'!O19-'２０表（第2表）'!O22)*100,1)</f>
        <v>98.3</v>
      </c>
      <c r="Q15" s="630">
        <f>ROUND(('２０表（第2表）'!P5-'２０表（第2表）'!P7)/('２０表（第2表）'!P19-'２０表（第2表）'!P22)*100,1)</f>
        <v>98.8</v>
      </c>
      <c r="S15" s="258"/>
      <c r="T15" s="279" t="s">
        <v>564</v>
      </c>
      <c r="U15" s="619" t="s">
        <v>619</v>
      </c>
      <c r="V15" s="259" t="s">
        <v>620</v>
      </c>
      <c r="W15" s="627">
        <f>ROUND(('２０表（第2表）'!AB5-'２０表（第2表）'!AB7)/('２０表（第2表）'!AB19-'２０表（第2表）'!AB22)*100,1)</f>
        <v>105.2</v>
      </c>
      <c r="X15" s="627">
        <f>ROUND(('２０表（第2表）'!AC5-'２０表（第2表）'!AC7)/('２０表（第2表）'!AC19-'２０表（第2表）'!AC22)*100,1)</f>
        <v>86.3</v>
      </c>
      <c r="Y15" s="627">
        <f>ROUND(('２０表（第2表）'!AD5-'２０表（第2表）'!AD7)/('２０表（第2表）'!AD19-'２０表（第2表）'!AD22)*100,1)</f>
        <v>82.3</v>
      </c>
      <c r="Z15" s="627">
        <f>ROUND(('２０表（第2表）'!AE5-'２０表（第2表）'!AE7)/('２０表（第2表）'!AE19-'２０表（第2表）'!AE22)*100,1)</f>
        <v>108.2</v>
      </c>
      <c r="AA15" s="627">
        <f>ROUND(('２０表（第2表）'!AF5-'２０表（第2表）'!AF7)/('２０表（第2表）'!AF19-'２０表（第2表）'!AF22)*100,1)</f>
        <v>60.1</v>
      </c>
      <c r="AB15" s="627">
        <f>ROUND(('２０表（第2表）'!AG5-'２０表（第2表）'!AG7)/('２０表（第2表）'!AG19-'２０表（第2表）'!AG22)*100,1)</f>
        <v>119.3</v>
      </c>
      <c r="AC15" s="627">
        <f>ROUND(('２０表（第2表）'!AH5-'２０表（第2表）'!AH7)/('２０表（第2表）'!AH19-'２０表（第2表）'!AH22)*100,1)</f>
        <v>135.8</v>
      </c>
      <c r="AD15" s="627">
        <f>ROUND(('２０表（第2表）'!AI5-'２０表（第2表）'!AI7)/('２０表（第2表）'!AI19-'２０表（第2表）'!AI22)*100,1)</f>
        <v>92</v>
      </c>
      <c r="AE15" s="627">
        <f>ROUND(('２０表（第2表）'!AJ5-'２０表（第2表）'!AJ7)/('２０表（第2表）'!AJ19-'２０表（第2表）'!AJ22)*100,1)</f>
        <v>88.2</v>
      </c>
      <c r="AF15" s="627">
        <f>ROUND(('２０表（第2表）'!AK5-'２０表（第2表）'!AK7)/('２０表（第2表）'!AK19-'２０表（第2表）'!AK22)*100,1)</f>
        <v>98.3</v>
      </c>
      <c r="AG15" s="630">
        <f>ROUND(('２０表（第2表）'!AL5-'２０表（第2表）'!AL7)/('２０表（第2表）'!AL19-'２０表（第2表）'!AL22)*100,1)</f>
        <v>99</v>
      </c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44" ht="15" customHeight="1">
      <c r="A16" s="1579" t="s">
        <v>566</v>
      </c>
      <c r="B16" s="1580"/>
      <c r="C16" s="241" t="s">
        <v>567</v>
      </c>
      <c r="D16" s="69"/>
      <c r="E16" s="69"/>
      <c r="F16" s="262"/>
      <c r="G16" s="622"/>
      <c r="H16" s="623"/>
      <c r="I16" s="623"/>
      <c r="J16" s="623"/>
      <c r="K16" s="623"/>
      <c r="L16" s="623"/>
      <c r="M16" s="623"/>
      <c r="N16" s="623"/>
      <c r="O16" s="624"/>
      <c r="P16" s="625"/>
      <c r="Q16" s="626"/>
      <c r="S16" s="1579" t="s">
        <v>566</v>
      </c>
      <c r="T16" s="1581"/>
      <c r="U16" s="69" t="s">
        <v>567</v>
      </c>
      <c r="V16" s="262"/>
      <c r="W16" s="623"/>
      <c r="X16" s="625"/>
      <c r="Y16" s="623"/>
      <c r="Z16" s="623"/>
      <c r="AA16" s="623"/>
      <c r="AB16" s="623"/>
      <c r="AC16" s="623"/>
      <c r="AD16" s="623"/>
      <c r="AE16" s="623"/>
      <c r="AF16" s="623"/>
      <c r="AG16" s="626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5" customHeight="1">
      <c r="A17" s="258"/>
      <c r="B17" s="237" t="s">
        <v>568</v>
      </c>
      <c r="C17" s="240" t="s">
        <v>569</v>
      </c>
      <c r="D17" s="66"/>
      <c r="E17" s="66"/>
      <c r="F17" s="259" t="s">
        <v>675</v>
      </c>
      <c r="G17" s="808">
        <f>ROUND('２３表(第7表)'!F41/'２１表(第3表)'!D17*100,1)</f>
        <v>133.5</v>
      </c>
      <c r="H17" s="629">
        <f>ROUND('２３表(第7表)'!G41/'２１表(第3表)'!G17*100,1)</f>
        <v>84.8</v>
      </c>
      <c r="I17" s="629">
        <f>ROUND('２３表(第7表)'!H41/'２１表(第3表)'!J17*100,1)</f>
        <v>80.5</v>
      </c>
      <c r="J17" s="629">
        <f>ROUND('２３表(第7表)'!I41/'２１表(第3表)'!M17*100,1)</f>
        <v>61.2</v>
      </c>
      <c r="K17" s="629">
        <f>ROUND('２３表(第7表)'!J41/'２１表(第3表)'!P17*100,1)</f>
        <v>152.1</v>
      </c>
      <c r="L17" s="629">
        <f>ROUND('２３表(第7表)'!K41/'２１表(第3表)'!S17*100,1)</f>
        <v>84.2</v>
      </c>
      <c r="M17" s="629">
        <f>ROUND('２３表(第7表)'!L41/'２１表(第3表)'!V17*100,1)</f>
        <v>122.3</v>
      </c>
      <c r="N17" s="629">
        <f>ROUND('２３表(第7表)'!M41/'２１表(第3表)'!Y17*100,1)</f>
        <v>104.4</v>
      </c>
      <c r="O17" s="629">
        <f>ROUND('２３表(第7表)'!N41/'２１表(第3表)'!AB17*100,1)</f>
        <v>71.4</v>
      </c>
      <c r="P17" s="629">
        <f>ROUND('２３表(第7表)'!O41/'２１表(第3表)'!AE17*100,1)</f>
        <v>114.5</v>
      </c>
      <c r="Q17" s="630">
        <f>ROUND('２３表(第7表)'!P41/'２１表(第3表)'!AH17*100,1)</f>
        <v>73.3</v>
      </c>
      <c r="S17" s="258"/>
      <c r="T17" s="279" t="s">
        <v>676</v>
      </c>
      <c r="U17" s="66" t="s">
        <v>569</v>
      </c>
      <c r="V17" s="259" t="s">
        <v>675</v>
      </c>
      <c r="W17" s="627">
        <f>ROUND('２３表(第7表)'!AB41/'２１表(第3表)'!BR17*100,1)</f>
        <v>126.4</v>
      </c>
      <c r="X17" s="627">
        <f>ROUND('２３表(第7表)'!AC41/'２１表(第3表)'!BU17*100,1)</f>
        <v>102</v>
      </c>
      <c r="Y17" s="627">
        <f>ROUND('２３表(第7表)'!AD41/'２１表(第3表)'!BX17*100,1)</f>
        <v>42.5</v>
      </c>
      <c r="Z17" s="627">
        <f>ROUND('２３表(第7表)'!AE41/'２１表(第3表)'!CA17*100,1)</f>
        <v>125.8</v>
      </c>
      <c r="AA17" s="627">
        <f>ROUND('２３表(第7表)'!AF41/'２１表(第3表)'!CD17*100,1)</f>
        <v>73.2</v>
      </c>
      <c r="AB17" s="627">
        <f>ROUND('２３表(第7表)'!AG41/'２１表(第3表)'!CG17*100,1)</f>
        <v>114.6</v>
      </c>
      <c r="AC17" s="627">
        <f>ROUND('２３表(第7表)'!AH41/'２１表(第3表)'!CJ17*100,1)</f>
        <v>84.9</v>
      </c>
      <c r="AD17" s="627">
        <f>ROUND('２３表(第7表)'!AI41/'２１表(第3表)'!CM17*100,1)</f>
        <v>103.8</v>
      </c>
      <c r="AE17" s="627">
        <f>ROUND('２３表(第7表)'!AJ41/'２１表(第3表)'!CP17*100,1)</f>
        <v>27.1</v>
      </c>
      <c r="AF17" s="627">
        <f>ROUND('２３表(第7表)'!AK41/'２１表(第3表)'!CS17*100,1)</f>
        <v>90.3</v>
      </c>
      <c r="AG17" s="630">
        <f>ROUND('２３表(第7表)'!AL41/'２１表(第3表)'!CV17*100,1)</f>
        <v>41.9</v>
      </c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33" s="63" customFormat="1" ht="15" customHeight="1">
      <c r="A18" s="263" t="s">
        <v>570</v>
      </c>
      <c r="B18" s="238"/>
      <c r="C18" s="242"/>
      <c r="D18" s="70"/>
      <c r="E18" s="70"/>
      <c r="F18" s="264"/>
      <c r="G18" s="689"/>
      <c r="H18" s="690"/>
      <c r="I18" s="690"/>
      <c r="J18" s="690"/>
      <c r="K18" s="690"/>
      <c r="L18" s="690"/>
      <c r="M18" s="690"/>
      <c r="N18" s="690"/>
      <c r="O18" s="691"/>
      <c r="P18" s="692"/>
      <c r="Q18" s="693"/>
      <c r="R18" s="469"/>
      <c r="S18" s="263" t="s">
        <v>570</v>
      </c>
      <c r="T18" s="280"/>
      <c r="U18" s="70"/>
      <c r="V18" s="264"/>
      <c r="W18" s="690"/>
      <c r="X18" s="692"/>
      <c r="Y18" s="690"/>
      <c r="Z18" s="690"/>
      <c r="AA18" s="690"/>
      <c r="AB18" s="690"/>
      <c r="AC18" s="690"/>
      <c r="AD18" s="690"/>
      <c r="AE18" s="690"/>
      <c r="AF18" s="690"/>
      <c r="AG18" s="693"/>
    </row>
    <row r="19" spans="1:44" ht="15" customHeight="1">
      <c r="A19" s="260"/>
      <c r="B19" s="245" t="s">
        <v>571</v>
      </c>
      <c r="C19" s="243" t="s">
        <v>572</v>
      </c>
      <c r="D19" s="244"/>
      <c r="E19" s="244"/>
      <c r="F19" s="265"/>
      <c r="G19" s="631"/>
      <c r="H19" s="632"/>
      <c r="I19" s="632"/>
      <c r="J19" s="632"/>
      <c r="K19" s="632"/>
      <c r="L19" s="632"/>
      <c r="M19" s="632"/>
      <c r="N19" s="632"/>
      <c r="O19" s="633"/>
      <c r="P19" s="634"/>
      <c r="Q19" s="635"/>
      <c r="S19" s="260"/>
      <c r="T19" s="245" t="s">
        <v>571</v>
      </c>
      <c r="U19" s="244" t="s">
        <v>572</v>
      </c>
      <c r="V19" s="265"/>
      <c r="W19" s="632"/>
      <c r="X19" s="634"/>
      <c r="Y19" s="632"/>
      <c r="Z19" s="632"/>
      <c r="AA19" s="632"/>
      <c r="AB19" s="632"/>
      <c r="AC19" s="632"/>
      <c r="AD19" s="632"/>
      <c r="AE19" s="632"/>
      <c r="AF19" s="632"/>
      <c r="AG19" s="635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5" customHeight="1">
      <c r="A20" s="260"/>
      <c r="B20" s="246" t="s">
        <v>22</v>
      </c>
      <c r="C20" s="247" t="s">
        <v>573</v>
      </c>
      <c r="D20" s="248"/>
      <c r="E20" s="248"/>
      <c r="F20" s="266" t="s">
        <v>677</v>
      </c>
      <c r="G20" s="813">
        <f>ROUND('２３表(第7表)'!F37/'２０表（第2表）'!F6*100,1)</f>
        <v>48.9</v>
      </c>
      <c r="H20" s="638">
        <f>ROUND('２３表(第7表)'!G37/'２０表（第2表）'!G6*100,1)</f>
        <v>38.5</v>
      </c>
      <c r="I20" s="638">
        <f>ROUND('２３表(第7表)'!H37/'２０表（第2表）'!H6*100,1)</f>
        <v>17.6</v>
      </c>
      <c r="J20" s="638">
        <f>ROUND('２３表(第7表)'!I37/'２０表（第2表）'!I6*100,1)</f>
        <v>23.9</v>
      </c>
      <c r="K20" s="638">
        <f>ROUND('２３表(第7表)'!J37/'２０表（第2表）'!J6*100,1)</f>
        <v>54.6</v>
      </c>
      <c r="L20" s="638">
        <f>ROUND('２３表(第7表)'!K37/'２０表（第2表）'!K6*100,1)</f>
        <v>28.3</v>
      </c>
      <c r="M20" s="638">
        <f>ROUND('２３表(第7表)'!L37/'２０表（第2表）'!L6*100,1)</f>
        <v>57</v>
      </c>
      <c r="N20" s="638">
        <f>ROUND('２３表(第7表)'!M37/'２０表（第2表）'!M6*100,1)</f>
        <v>37.7</v>
      </c>
      <c r="O20" s="638">
        <f>ROUND('２３表(第7表)'!N37/'２０表（第2表）'!N6*100,1)</f>
        <v>30.4</v>
      </c>
      <c r="P20" s="638">
        <f>ROUND('２３表(第7表)'!O37/'２０表（第2表）'!O6*100,1)</f>
        <v>46.1</v>
      </c>
      <c r="Q20" s="904">
        <f>ROUND('２３表(第7表)'!P37/'２０表（第2表）'!P6*100,1)</f>
        <v>24.4</v>
      </c>
      <c r="S20" s="260"/>
      <c r="T20" s="251" t="s">
        <v>22</v>
      </c>
      <c r="U20" s="253" t="s">
        <v>573</v>
      </c>
      <c r="V20" s="267" t="s">
        <v>677</v>
      </c>
      <c r="W20" s="636">
        <f>ROUND('２３表(第7表)'!AB37/'２０表（第2表）'!AB6*100,1)</f>
        <v>43</v>
      </c>
      <c r="X20" s="636">
        <f>ROUND('２３表(第7表)'!AC37/'２０表（第2表）'!AC6*100,1)</f>
        <v>29.8</v>
      </c>
      <c r="Y20" s="636">
        <f>ROUND('２３表(第7表)'!AD37/'２０表（第2表）'!AD6*100,1)</f>
        <v>11.2</v>
      </c>
      <c r="Z20" s="636">
        <f>ROUND('２３表(第7表)'!AE37/'２０表（第2表）'!AE6*100,1)</f>
        <v>44.3</v>
      </c>
      <c r="AA20" s="636">
        <f>ROUND('２３表(第7表)'!AF37/'２０表（第2表）'!AF6*100,1)</f>
        <v>69.4</v>
      </c>
      <c r="AB20" s="636">
        <f>ROUND('２３表(第7表)'!AG37/'２０表（第2表）'!AG6*100,1)</f>
        <v>18</v>
      </c>
      <c r="AC20" s="636">
        <f>ROUND('２３表(第7表)'!AH37/'２０表（第2表）'!AH6*100,1)</f>
        <v>29.7</v>
      </c>
      <c r="AD20" s="636">
        <f>ROUND('２３表(第7表)'!AI37/'２０表（第2表）'!AI6*100,1)</f>
        <v>47.6</v>
      </c>
      <c r="AE20" s="636">
        <f>ROUND('２３表(第7表)'!AJ37/'２０表（第2表）'!AJ6*100,1)</f>
        <v>8.1</v>
      </c>
      <c r="AF20" s="636">
        <f>ROUND('２３表(第7表)'!AK37/'２０表（第2表）'!AK6*100,1)</f>
        <v>52.2</v>
      </c>
      <c r="AG20" s="904">
        <f>ROUND('２３表(第7表)'!AL37/'２０表（第2表）'!AL6*100,1)</f>
        <v>14</v>
      </c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5" customHeight="1">
      <c r="A21" s="260"/>
      <c r="B21" s="245" t="s">
        <v>360</v>
      </c>
      <c r="C21" s="243" t="s">
        <v>574</v>
      </c>
      <c r="D21" s="244"/>
      <c r="E21" s="244"/>
      <c r="F21" s="265"/>
      <c r="G21" s="622"/>
      <c r="H21" s="623"/>
      <c r="I21" s="623"/>
      <c r="J21" s="623"/>
      <c r="K21" s="623"/>
      <c r="L21" s="623"/>
      <c r="M21" s="623"/>
      <c r="N21" s="623"/>
      <c r="O21" s="624"/>
      <c r="P21" s="625"/>
      <c r="Q21" s="626"/>
      <c r="S21" s="260"/>
      <c r="T21" s="249" t="s">
        <v>360</v>
      </c>
      <c r="U21" s="67" t="s">
        <v>574</v>
      </c>
      <c r="V21" s="266"/>
      <c r="W21" s="623"/>
      <c r="X21" s="625"/>
      <c r="Y21" s="623"/>
      <c r="Z21" s="623"/>
      <c r="AA21" s="623"/>
      <c r="AB21" s="623"/>
      <c r="AC21" s="623"/>
      <c r="AD21" s="623"/>
      <c r="AE21" s="623"/>
      <c r="AF21" s="623"/>
      <c r="AG21" s="626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  <row r="22" spans="1:44" ht="15" customHeight="1">
      <c r="A22" s="260"/>
      <c r="B22" s="251" t="s">
        <v>22</v>
      </c>
      <c r="C22" s="252" t="s">
        <v>573</v>
      </c>
      <c r="D22" s="253"/>
      <c r="E22" s="253"/>
      <c r="F22" s="267" t="s">
        <v>677</v>
      </c>
      <c r="G22" s="815">
        <f>ROUND('２１表(第3表)'!D14/'２０表（第2表）'!F6*100,1)</f>
        <v>12.8</v>
      </c>
      <c r="H22" s="638">
        <f>ROUND('２１表(第3表)'!G14/'２０表（第2表）'!G6*100,1)</f>
        <v>14.2</v>
      </c>
      <c r="I22" s="638">
        <f>ROUND('２１表(第3表)'!J14/'２０表（第2表）'!H6*100,1)</f>
        <v>3.7</v>
      </c>
      <c r="J22" s="638">
        <f>ROUND('２１表(第3表)'!M14/'２０表（第2表）'!I6*100,1)</f>
        <v>9.9</v>
      </c>
      <c r="K22" s="638">
        <f>ROUND('２１表(第3表)'!P14/'２０表（第2表）'!J6*100,1)</f>
        <v>12.3</v>
      </c>
      <c r="L22" s="638">
        <f>ROUND('２１表(第3表)'!S14/'２０表（第2表）'!K6*100,1)</f>
        <v>11.2</v>
      </c>
      <c r="M22" s="638">
        <f>ROUND('２１表(第3表)'!V14/'２０表（第2表）'!L6*100,1)</f>
        <v>22</v>
      </c>
      <c r="N22" s="638">
        <f>ROUND('２１表(第3表)'!Y14/'２０表（第2表）'!M6*100,1)</f>
        <v>11.5</v>
      </c>
      <c r="O22" s="638">
        <f>ROUND('２１表(第3表)'!AB14/'２０表（第2表）'!N6*100,1)</f>
        <v>14.9</v>
      </c>
      <c r="P22" s="638">
        <f>ROUND('２１表(第3表)'!AE14/'２０表（第2表）'!O6*100,1)</f>
        <v>15.4</v>
      </c>
      <c r="Q22" s="904">
        <f>ROUND('２１表(第3表)'!AH14/'２０表（第2表）'!P6*100,1)</f>
        <v>9</v>
      </c>
      <c r="R22" s="624">
        <f>ROUND('２１表(第3表)'!W14/'２０表（第2表）'!Q6*100,1)</f>
        <v>0</v>
      </c>
      <c r="S22" s="1213"/>
      <c r="T22" s="246" t="s">
        <v>22</v>
      </c>
      <c r="U22" s="248" t="s">
        <v>573</v>
      </c>
      <c r="V22" s="266" t="s">
        <v>677</v>
      </c>
      <c r="W22" s="623">
        <f>ROUND('２１表(第3表)'!BR14/'２０表（第2表）'!AB6*100,1)</f>
        <v>12.4</v>
      </c>
      <c r="X22" s="623">
        <f>ROUND('２１表(第3表)'!BU14/'２０表（第2表）'!AC6*100,1)</f>
        <v>11.7</v>
      </c>
      <c r="Y22" s="623">
        <f>ROUND('２１表(第3表)'!BX14/'２０表（第2表）'!AD6*100,1)</f>
        <v>6.4</v>
      </c>
      <c r="Z22" s="623">
        <f>ROUND('２１表(第3表)'!CA14/'２０表（第2表）'!AE6*100,1)</f>
        <v>14.5</v>
      </c>
      <c r="AA22" s="623">
        <f>ROUND('２１表(第3表)'!CD14/'２０表（第2表）'!AF6*100,1)</f>
        <v>37.8</v>
      </c>
      <c r="AB22" s="623">
        <f>ROUND('２１表(第3表)'!CG14/'２０表（第2表）'!AG6*100,1)</f>
        <v>3.5</v>
      </c>
      <c r="AC22" s="623">
        <f>ROUND('２１表(第3表)'!CJ14/'２０表（第2表）'!AH6*100,1)</f>
        <v>15</v>
      </c>
      <c r="AD22" s="623">
        <f>ROUND('２１表(第3表)'!CM14/'２０表（第2表）'!AI6*100,1)</f>
        <v>12.7</v>
      </c>
      <c r="AE22" s="623">
        <f>ROUND('２１表(第3表)'!CP14/'２０表（第2表）'!AJ6*100,1)</f>
        <v>4.4</v>
      </c>
      <c r="AF22" s="623">
        <f>ROUND('２１表(第3表)'!CS14/'２０表（第2表）'!AK6*100,1)</f>
        <v>22.3</v>
      </c>
      <c r="AG22" s="626">
        <f>ROUND('２１表(第3表)'!CV14/'２０表（第2表）'!AL6*100,1)</f>
        <v>8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5" customHeight="1">
      <c r="A23" s="260"/>
      <c r="B23" s="245" t="s">
        <v>575</v>
      </c>
      <c r="C23" s="816" t="s">
        <v>576</v>
      </c>
      <c r="D23" s="244"/>
      <c r="E23" s="244"/>
      <c r="F23" s="265"/>
      <c r="G23" s="631"/>
      <c r="H23" s="632"/>
      <c r="I23" s="632"/>
      <c r="J23" s="632"/>
      <c r="K23" s="632"/>
      <c r="L23" s="632"/>
      <c r="M23" s="632"/>
      <c r="N23" s="632"/>
      <c r="O23" s="633"/>
      <c r="P23" s="634"/>
      <c r="Q23" s="635"/>
      <c r="S23" s="260"/>
      <c r="T23" s="245" t="s">
        <v>575</v>
      </c>
      <c r="U23" s="818" t="s">
        <v>576</v>
      </c>
      <c r="V23" s="265"/>
      <c r="W23" s="632"/>
      <c r="X23" s="634"/>
      <c r="Y23" s="632"/>
      <c r="Z23" s="632"/>
      <c r="AA23" s="632"/>
      <c r="AB23" s="632"/>
      <c r="AC23" s="632"/>
      <c r="AD23" s="632"/>
      <c r="AE23" s="632"/>
      <c r="AF23" s="632"/>
      <c r="AG23" s="635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ht="15" customHeight="1">
      <c r="A24" s="260"/>
      <c r="B24" s="251" t="s">
        <v>577</v>
      </c>
      <c r="C24" s="817" t="s">
        <v>573</v>
      </c>
      <c r="D24" s="253"/>
      <c r="E24" s="253"/>
      <c r="F24" s="267" t="s">
        <v>677</v>
      </c>
      <c r="G24" s="813">
        <f>ROUND('２１表(第3表)'!D17/'２０表（第2表）'!F6*100,1)</f>
        <v>32.6</v>
      </c>
      <c r="H24" s="814">
        <f>ROUND('２１表(第3表)'!G17/'２０表（第2表）'!G6*100,1)</f>
        <v>45.4</v>
      </c>
      <c r="I24" s="814">
        <f>ROUND('２１表(第3表)'!J17/'２０表（第2表）'!H6*100,1)</f>
        <v>21.8</v>
      </c>
      <c r="J24" s="814">
        <f>ROUND('２１表(第3表)'!M17/'２０表（第2表）'!I6*100,1)</f>
        <v>35.9</v>
      </c>
      <c r="K24" s="814">
        <f>ROUND('２１表(第3表)'!P17/'２０表（第2表）'!J6*100,1)</f>
        <v>35.9</v>
      </c>
      <c r="L24" s="814">
        <f>ROUND('２１表(第3表)'!S17/'２０表（第2表）'!K6*100,1)</f>
        <v>33.6</v>
      </c>
      <c r="M24" s="814">
        <f>ROUND('２１表(第3表)'!V17/'２０表（第2表）'!L6*100,1)</f>
        <v>46.6</v>
      </c>
      <c r="N24" s="814">
        <f>ROUND('２１表(第3表)'!Y17/'２０表（第2表）'!M6*100,1)</f>
        <v>36.1</v>
      </c>
      <c r="O24" s="814">
        <f>ROUND('２１表(第3表)'!AB17/'２０表（第2表）'!N6*100,1)</f>
        <v>42.6</v>
      </c>
      <c r="P24" s="814">
        <f>ROUND('２１表(第3表)'!AE17/'２０表（第2表）'!O6*100,1)</f>
        <v>40.3</v>
      </c>
      <c r="Q24" s="904">
        <f>ROUND('２１表(第3表)'!AH17/'２０表（第2表）'!P6*100,1)</f>
        <v>33.3</v>
      </c>
      <c r="S24" s="260"/>
      <c r="T24" s="251" t="s">
        <v>22</v>
      </c>
      <c r="U24" s="819" t="s">
        <v>573</v>
      </c>
      <c r="V24" s="267" t="s">
        <v>677</v>
      </c>
      <c r="W24" s="636">
        <f>ROUND('２１表(第3表)'!BR17/'２０表（第2表）'!AB6*100,1)</f>
        <v>34.1</v>
      </c>
      <c r="X24" s="636">
        <f>ROUND('２１表(第3表)'!BU17/'２０表（第2表）'!AC6*100,1)</f>
        <v>29.2</v>
      </c>
      <c r="Y24" s="636">
        <f>ROUND('２１表(第3表)'!BX17/'２０表（第2表）'!AD6*100,1)</f>
        <v>26.4</v>
      </c>
      <c r="Z24" s="636">
        <f>ROUND('２１表(第3表)'!CA17/'２０表（第2表）'!AE6*100,1)</f>
        <v>35.2</v>
      </c>
      <c r="AA24" s="636">
        <f>ROUND('２１表(第3表)'!CD17/'２０表（第2表）'!AF6*100,1)</f>
        <v>94.8</v>
      </c>
      <c r="AB24" s="636">
        <f>ROUND('２１表(第3表)'!CG17/'２０表（第2表）'!AG6*100,1)</f>
        <v>15.7</v>
      </c>
      <c r="AC24" s="636">
        <f>ROUND('２１表(第3表)'!CJ17/'２０表（第2表）'!AH6*100,1)</f>
        <v>34.9</v>
      </c>
      <c r="AD24" s="636">
        <f>ROUND('２１表(第3表)'!CM17/'２０表（第2表）'!AI6*100,1)</f>
        <v>45.9</v>
      </c>
      <c r="AE24" s="636">
        <f>ROUND('２１表(第3表)'!CP17/'２０表（第2表）'!AJ6*100,1)</f>
        <v>29.9</v>
      </c>
      <c r="AF24" s="636">
        <f>ROUND('２１表(第3表)'!CS17/'２０表（第2表）'!AK6*100,1)</f>
        <v>57.8</v>
      </c>
      <c r="AG24" s="904">
        <f>ROUND('２１表(第3表)'!CV17/'２０表（第2表）'!AL6*100,1)</f>
        <v>33.4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33" s="833" customFormat="1" ht="15" customHeight="1">
      <c r="A25" s="822"/>
      <c r="B25" s="823" t="s">
        <v>578</v>
      </c>
      <c r="C25" s="824" t="s">
        <v>448</v>
      </c>
      <c r="D25" s="820"/>
      <c r="E25" s="820"/>
      <c r="F25" s="825"/>
      <c r="G25" s="826"/>
      <c r="H25" s="827"/>
      <c r="I25" s="827"/>
      <c r="J25" s="827"/>
      <c r="K25" s="827"/>
      <c r="L25" s="827"/>
      <c r="M25" s="827"/>
      <c r="N25" s="827"/>
      <c r="O25" s="828"/>
      <c r="P25" s="829"/>
      <c r="Q25" s="830"/>
      <c r="R25" s="469"/>
      <c r="S25" s="822"/>
      <c r="T25" s="823" t="s">
        <v>578</v>
      </c>
      <c r="U25" s="820" t="s">
        <v>448</v>
      </c>
      <c r="V25" s="825"/>
      <c r="W25" s="827"/>
      <c r="X25" s="829"/>
      <c r="Y25" s="827"/>
      <c r="Z25" s="827"/>
      <c r="AA25" s="827"/>
      <c r="AB25" s="827"/>
      <c r="AC25" s="827"/>
      <c r="AD25" s="827"/>
      <c r="AE25" s="827"/>
      <c r="AF25" s="827"/>
      <c r="AG25" s="830"/>
    </row>
    <row r="26" spans="1:33" s="833" customFormat="1" ht="15" customHeight="1">
      <c r="A26" s="834"/>
      <c r="B26" s="835" t="s">
        <v>579</v>
      </c>
      <c r="C26" s="836" t="s">
        <v>573</v>
      </c>
      <c r="D26" s="821"/>
      <c r="E26" s="821"/>
      <c r="F26" s="840" t="s">
        <v>677</v>
      </c>
      <c r="G26" s="842">
        <f>ROUND('２１表(第3表)'!D12/'２０表（第2表）'!F6*100,1)</f>
        <v>16.5</v>
      </c>
      <c r="H26" s="839">
        <f>ROUND('２１表(第3表)'!G12/'２０表（第2表）'!G6*100,1)</f>
        <v>20.4</v>
      </c>
      <c r="I26" s="839">
        <f>ROUND('２１表(第3表)'!J12/'２０表（第2表）'!H6*100,1)</f>
        <v>4.6</v>
      </c>
      <c r="J26" s="839">
        <f>ROUND('２１表(第3表)'!M12/'２０表（第2表）'!I6*100,1)</f>
        <v>7</v>
      </c>
      <c r="K26" s="839">
        <f>ROUND('２１表(第3表)'!P2/'２０表（第2表）'!J6*100,1)</f>
        <v>17.7</v>
      </c>
      <c r="L26" s="839">
        <f>ROUND('２１表(第3表)'!S12/'２０表（第2表）'!K6*100,1)</f>
        <v>4.9</v>
      </c>
      <c r="M26" s="839">
        <f>ROUND('２１表(第3表)'!V12/'２０表（第2表）'!L6*100,1)</f>
        <v>8.4</v>
      </c>
      <c r="N26" s="839">
        <f>ROUND('２１表(第3表)'!Y12/'２０表（第2表）'!M6*100,1)</f>
        <v>6</v>
      </c>
      <c r="O26" s="839">
        <f>ROUND('２１表(第3表)'!AB12/'２０表（第2表）'!N6*100,1)</f>
        <v>18</v>
      </c>
      <c r="P26" s="839">
        <f>ROUND('２１表(第3表)'!AE12/'２０表（第2表）'!O6*100,1)</f>
        <v>17.2</v>
      </c>
      <c r="Q26" s="905">
        <f>ROUND('２１表(第3表)'!AH12/'２０表（第2表）'!P6*100,1)</f>
        <v>20.8</v>
      </c>
      <c r="R26" s="469"/>
      <c r="S26" s="834"/>
      <c r="T26" s="835" t="s">
        <v>22</v>
      </c>
      <c r="U26" s="821" t="s">
        <v>573</v>
      </c>
      <c r="V26" s="840" t="s">
        <v>677</v>
      </c>
      <c r="W26" s="841">
        <f>ROUND('２１表(第3表)'!BR12/'２０表（第2表）'!AB6*100,1)</f>
        <v>8.3</v>
      </c>
      <c r="X26" s="841">
        <f>ROUND('２１表(第3表)'!BU12/'２０表（第2表）'!AC6*100,1)</f>
        <v>11.9</v>
      </c>
      <c r="Y26" s="841">
        <f>ROUND('２１表(第3表)'!BX12/'２０表（第2表）'!AD6*100,1)</f>
        <v>9.1</v>
      </c>
      <c r="Z26" s="841">
        <f>ROUND('２１表(第3表)'!CA12/'２０表（第2表）'!AE6*100,1)</f>
        <v>11.5</v>
      </c>
      <c r="AA26" s="841">
        <f>ROUND('２１表(第3表)'!CD12/'２０表（第2表）'!AF6*100,1)</f>
        <v>9.3</v>
      </c>
      <c r="AB26" s="841">
        <f>ROUND('２１表(第3表)'!CG12/'２０表（第2表）'!AG6*100,1)</f>
        <v>9.3</v>
      </c>
      <c r="AC26" s="841">
        <f>ROUND('２１表(第3表)'!CJ12/'２０表（第2表）'!AH6*100,1)</f>
        <v>9.5</v>
      </c>
      <c r="AD26" s="841">
        <f>ROUND('２１表(第3表)'!CM12/'２０表（第2表）'!AI6*100,1)</f>
        <v>16.2</v>
      </c>
      <c r="AE26" s="841">
        <f>ROUND('２１表(第3表)'!CP12/'２０表（第2表）'!AJ6*100,1)</f>
        <v>10.4</v>
      </c>
      <c r="AF26" s="841">
        <f>ROUND('２１表(第3表)'!CS12/'２０表（第2表）'!AK6*100,1)</f>
        <v>16.9</v>
      </c>
      <c r="AG26" s="905">
        <f>ROUND('２１表(第3表)'!CV12/'２０表（第2表）'!AL6*100,1)</f>
        <v>14.2</v>
      </c>
    </row>
    <row r="27" spans="1:33" s="833" customFormat="1" ht="15" customHeight="1">
      <c r="A27" s="822" t="s">
        <v>621</v>
      </c>
      <c r="B27" s="469"/>
      <c r="C27" s="824" t="s">
        <v>753</v>
      </c>
      <c r="D27" s="820"/>
      <c r="E27" s="906"/>
      <c r="F27" s="825"/>
      <c r="G27" s="907"/>
      <c r="H27" s="908"/>
      <c r="I27" s="908"/>
      <c r="J27" s="908"/>
      <c r="K27" s="908"/>
      <c r="L27" s="908"/>
      <c r="M27" s="908"/>
      <c r="N27" s="908"/>
      <c r="O27" s="908"/>
      <c r="P27" s="908"/>
      <c r="Q27" s="909"/>
      <c r="R27" s="910"/>
      <c r="S27" s="911" t="s">
        <v>621</v>
      </c>
      <c r="T27" s="910"/>
      <c r="U27" s="912" t="s">
        <v>759</v>
      </c>
      <c r="V27" s="913"/>
      <c r="W27" s="914"/>
      <c r="X27" s="908"/>
      <c r="Y27" s="914"/>
      <c r="Z27" s="914"/>
      <c r="AA27" s="914"/>
      <c r="AB27" s="914"/>
      <c r="AC27" s="914"/>
      <c r="AD27" s="914"/>
      <c r="AE27" s="914"/>
      <c r="AF27" s="914"/>
      <c r="AG27" s="909"/>
    </row>
    <row r="28" spans="1:33" s="833" customFormat="1" ht="15" customHeight="1">
      <c r="A28" s="834"/>
      <c r="B28" s="915" t="s">
        <v>622</v>
      </c>
      <c r="C28" s="836" t="s">
        <v>618</v>
      </c>
      <c r="D28" s="821"/>
      <c r="E28" s="837"/>
      <c r="F28" s="840" t="s">
        <v>620</v>
      </c>
      <c r="G28" s="916">
        <f>ROUND('２０表（第2表）'!F46*(-1)/('２０表（第2表）'!F5-'２０表（第2表）'!F7)*100,1)</f>
        <v>-12.7</v>
      </c>
      <c r="H28" s="917">
        <f>ROUND('２０表（第2表）'!G46*(-1)/('２０表（第2表）'!G5-'２０表（第2表）'!G7)*100,1)</f>
        <v>-30.8</v>
      </c>
      <c r="I28" s="917">
        <f>ROUND('２０表（第2表）'!H46*(-1)/('２０表（第2表）'!H5-'２０表（第2表）'!H7)*100,1)</f>
        <v>-4.3</v>
      </c>
      <c r="J28" s="917">
        <f>ROUND('２０表（第2表）'!I46*(-1)/('２０表（第2表）'!I5-'２０表（第2表）'!I7)*100,1)</f>
        <v>-29</v>
      </c>
      <c r="K28" s="917">
        <f>ROUND('２０表（第2表）'!J46*(-1)/('２０表（第2表）'!J5-'２０表（第2表）'!J7)*100,1)</f>
        <v>-3.6</v>
      </c>
      <c r="L28" s="917">
        <f>ROUND('２０表（第2表）'!K46*(-1)/('２０表（第2表）'!K5-'２０表（第2表）'!K7)*100,1)</f>
        <v>-2.4</v>
      </c>
      <c r="M28" s="917">
        <f>ROUND('２０表（第2表）'!L46*(-1)/('２０表（第2表）'!L5-'２０表（第2表）'!L7)*100,1)</f>
        <v>-1.6</v>
      </c>
      <c r="N28" s="917">
        <f>ROUND('２０表（第2表）'!M46*(-1)/('２０表（第2表）'!M5-'２０表（第2表）'!M7)*100,1)</f>
        <v>18.2</v>
      </c>
      <c r="O28" s="917">
        <f>ROUND('２０表（第2表）'!N46*(-1)/('２０表（第2表）'!N5-'２０表（第2表）'!N7)*100,1)</f>
        <v>-3.5</v>
      </c>
      <c r="P28" s="917">
        <f>ROUND('２０表（第2表）'!O46*(-1)/('２０表（第2表）'!O5-'２０表（第2表）'!O7)*100,1)</f>
        <v>-1.6</v>
      </c>
      <c r="Q28" s="917">
        <f>ROUND('２０表（第2表）'!P46*(-1)/('２０表（第2表）'!P5-'２０表（第2表）'!P7)*100,1)</f>
        <v>1.6</v>
      </c>
      <c r="R28" s="910"/>
      <c r="S28" s="919"/>
      <c r="T28" s="920" t="s">
        <v>564</v>
      </c>
      <c r="U28" s="921" t="s">
        <v>618</v>
      </c>
      <c r="V28" s="922" t="s">
        <v>620</v>
      </c>
      <c r="W28" s="923">
        <f>ROUND('２０表（第2表）'!AB46*(-1)/('２０表（第2表）'!AB5-'２０表（第2表）'!AB7)*100,1)</f>
        <v>-13.4</v>
      </c>
      <c r="X28" s="923">
        <f>ROUND('２０表（第2表）'!AC46*(-1)/('２０表（第2表）'!AC5-'２０表（第2表）'!AC7)*100,1)</f>
        <v>82</v>
      </c>
      <c r="Y28" s="923">
        <f>ROUND('２０表（第2表）'!AD46*(-1)/('２０表（第2表）'!AD5-'２０表（第2表）'!AD7)*100,1)</f>
        <v>4.9</v>
      </c>
      <c r="Z28" s="923">
        <f>ROUND('２０表（第2表）'!AE46*(-1)/('２０表（第2表）'!AE5-'２０表（第2表）'!AE7)*100,1)</f>
        <v>50.7</v>
      </c>
      <c r="AA28" s="923">
        <f>ROUND('２０表（第2表）'!AF46*(-1)/('２０表（第2表）'!AF5-'２０表（第2表）'!AF7)*100,1)</f>
        <v>-44.2</v>
      </c>
      <c r="AB28" s="923">
        <f>ROUND('２０表（第2表）'!AG46*(-1)/('２０表（第2表）'!AG5-'２０表（第2表）'!AG7)*100,1)</f>
        <v>-27.2</v>
      </c>
      <c r="AC28" s="923">
        <f>ROUND('２０表（第2表）'!AH46*(-1)/('２０表（第2表）'!AH5-'２０表（第2表）'!AH7)*100,1)</f>
        <v>-11.4</v>
      </c>
      <c r="AD28" s="923">
        <f>ROUND('２０表（第2表）'!AI46*(-1)/('２０表（第2表）'!AI5-'２０表（第2表）'!AI7)*100,1)</f>
        <v>2.1</v>
      </c>
      <c r="AE28" s="923">
        <f>ROUND('２０表（第2表）'!AJ46*(-1)/('２０表（第2表）'!AJ5-'２０表（第2表）'!AJ7)*100,1)</f>
        <v>-2.3</v>
      </c>
      <c r="AF28" s="923">
        <f>ROUND('２０表（第2表）'!AK46*(-1)/('２０表（第2表）'!AK5-'２０表（第2表）'!AK7)*100,1)</f>
        <v>-18.4</v>
      </c>
      <c r="AG28" s="918">
        <f>ROUND('２０表（第2表）'!AL46*(-1)/('２０表（第2表）'!AL5-'２０表（第2表）'!AL7)*100,1)</f>
        <v>-118.1</v>
      </c>
    </row>
    <row r="29" spans="1:33" s="833" customFormat="1" ht="15" customHeight="1">
      <c r="A29" s="822" t="s">
        <v>623</v>
      </c>
      <c r="B29" s="469"/>
      <c r="C29" s="824" t="s">
        <v>624</v>
      </c>
      <c r="D29" s="820"/>
      <c r="E29" s="906"/>
      <c r="F29" s="825"/>
      <c r="G29" s="826"/>
      <c r="H29" s="829"/>
      <c r="I29" s="829"/>
      <c r="J29" s="829"/>
      <c r="K29" s="829"/>
      <c r="L29" s="829"/>
      <c r="M29" s="829"/>
      <c r="N29" s="829"/>
      <c r="O29" s="829"/>
      <c r="P29" s="829"/>
      <c r="Q29" s="830"/>
      <c r="R29" s="469"/>
      <c r="S29" s="822" t="s">
        <v>623</v>
      </c>
      <c r="T29" s="469"/>
      <c r="U29" s="824" t="s">
        <v>760</v>
      </c>
      <c r="V29" s="825"/>
      <c r="W29" s="826"/>
      <c r="X29" s="829"/>
      <c r="Y29" s="829"/>
      <c r="Z29" s="829"/>
      <c r="AA29" s="829"/>
      <c r="AB29" s="829"/>
      <c r="AC29" s="829"/>
      <c r="AD29" s="829"/>
      <c r="AE29" s="829"/>
      <c r="AF29" s="829"/>
      <c r="AG29" s="830"/>
    </row>
    <row r="30" spans="1:33" s="833" customFormat="1" ht="15" customHeight="1" thickBot="1">
      <c r="A30" s="945"/>
      <c r="B30" s="946" t="s">
        <v>671</v>
      </c>
      <c r="C30" s="947" t="s">
        <v>618</v>
      </c>
      <c r="D30" s="948"/>
      <c r="E30" s="949"/>
      <c r="F30" s="950" t="s">
        <v>620</v>
      </c>
      <c r="G30" s="951"/>
      <c r="H30" s="952"/>
      <c r="I30" s="952"/>
      <c r="J30" s="952"/>
      <c r="K30" s="952"/>
      <c r="L30" s="952"/>
      <c r="M30" s="952"/>
      <c r="N30" s="952"/>
      <c r="O30" s="952"/>
      <c r="P30" s="952"/>
      <c r="Q30" s="953"/>
      <c r="R30" s="469"/>
      <c r="S30" s="945"/>
      <c r="T30" s="946" t="s">
        <v>564</v>
      </c>
      <c r="U30" s="947" t="s">
        <v>618</v>
      </c>
      <c r="V30" s="950" t="s">
        <v>620</v>
      </c>
      <c r="W30" s="951"/>
      <c r="X30" s="952"/>
      <c r="Y30" s="952"/>
      <c r="Z30" s="952"/>
      <c r="AA30" s="952"/>
      <c r="AB30" s="952"/>
      <c r="AC30" s="952"/>
      <c r="AD30" s="952"/>
      <c r="AE30" s="952"/>
      <c r="AF30" s="952"/>
      <c r="AG30" s="953"/>
    </row>
    <row r="31" ht="15" customHeight="1"/>
    <row r="32" spans="17:33" ht="15" customHeight="1" thickBot="1">
      <c r="Q32" s="59" t="s">
        <v>564</v>
      </c>
      <c r="R32" s="285"/>
      <c r="AG32" s="59" t="s">
        <v>564</v>
      </c>
    </row>
    <row r="33" spans="1:33" ht="15" customHeight="1">
      <c r="A33" s="254"/>
      <c r="B33" s="255"/>
      <c r="C33" s="256" t="s">
        <v>580</v>
      </c>
      <c r="D33" s="256"/>
      <c r="E33" s="256"/>
      <c r="F33" s="257"/>
      <c r="G33" s="271" t="s">
        <v>268</v>
      </c>
      <c r="H33" s="272" t="s">
        <v>269</v>
      </c>
      <c r="I33" s="272" t="s">
        <v>298</v>
      </c>
      <c r="J33" s="272" t="s">
        <v>299</v>
      </c>
      <c r="K33" s="272" t="s">
        <v>300</v>
      </c>
      <c r="L33" s="276" t="s">
        <v>34</v>
      </c>
      <c r="M33" s="276" t="s">
        <v>35</v>
      </c>
      <c r="N33" s="276" t="s">
        <v>36</v>
      </c>
      <c r="O33" s="276" t="s">
        <v>37</v>
      </c>
      <c r="P33" s="276" t="s">
        <v>38</v>
      </c>
      <c r="Q33" s="277" t="s">
        <v>39</v>
      </c>
      <c r="R33" s="283"/>
      <c r="S33" s="254"/>
      <c r="T33" s="255"/>
      <c r="U33" s="256" t="s">
        <v>580</v>
      </c>
      <c r="V33" s="257"/>
      <c r="W33" s="441" t="s">
        <v>51</v>
      </c>
      <c r="X33" s="276" t="s">
        <v>52</v>
      </c>
      <c r="Y33" s="276" t="s">
        <v>53</v>
      </c>
      <c r="Z33" s="276" t="s">
        <v>54</v>
      </c>
      <c r="AA33" s="276" t="s">
        <v>55</v>
      </c>
      <c r="AB33" s="276" t="s">
        <v>56</v>
      </c>
      <c r="AC33" s="276" t="s">
        <v>57</v>
      </c>
      <c r="AD33" s="276" t="s">
        <v>58</v>
      </c>
      <c r="AE33" s="276" t="s">
        <v>59</v>
      </c>
      <c r="AF33" s="284" t="s">
        <v>60</v>
      </c>
      <c r="AG33" s="1577" t="s">
        <v>301</v>
      </c>
    </row>
    <row r="34" spans="1:33" ht="15" customHeight="1" thickBot="1">
      <c r="A34" s="268"/>
      <c r="B34" s="275" t="s">
        <v>581</v>
      </c>
      <c r="C34" s="269"/>
      <c r="D34" s="269"/>
      <c r="E34" s="269"/>
      <c r="F34" s="270"/>
      <c r="G34" s="292" t="s">
        <v>195</v>
      </c>
      <c r="H34" s="293" t="s">
        <v>30</v>
      </c>
      <c r="I34" s="293" t="s">
        <v>196</v>
      </c>
      <c r="J34" s="293" t="s">
        <v>197</v>
      </c>
      <c r="K34" s="293" t="s">
        <v>33</v>
      </c>
      <c r="L34" s="288" t="s">
        <v>61</v>
      </c>
      <c r="M34" s="288" t="s">
        <v>62</v>
      </c>
      <c r="N34" s="288" t="s">
        <v>63</v>
      </c>
      <c r="O34" s="288" t="s">
        <v>64</v>
      </c>
      <c r="P34" s="288" t="s">
        <v>65</v>
      </c>
      <c r="Q34" s="290" t="s">
        <v>66</v>
      </c>
      <c r="R34" s="283"/>
      <c r="S34" s="268"/>
      <c r="T34" s="275" t="s">
        <v>581</v>
      </c>
      <c r="U34" s="269"/>
      <c r="V34" s="270"/>
      <c r="W34" s="442" t="s">
        <v>78</v>
      </c>
      <c r="X34" s="288" t="s">
        <v>79</v>
      </c>
      <c r="Y34" s="288" t="s">
        <v>80</v>
      </c>
      <c r="Z34" s="288" t="s">
        <v>81</v>
      </c>
      <c r="AA34" s="288" t="s">
        <v>82</v>
      </c>
      <c r="AB34" s="288" t="s">
        <v>83</v>
      </c>
      <c r="AC34" s="288" t="s">
        <v>84</v>
      </c>
      <c r="AD34" s="288" t="s">
        <v>85</v>
      </c>
      <c r="AE34" s="288" t="s">
        <v>86</v>
      </c>
      <c r="AF34" s="289" t="s">
        <v>87</v>
      </c>
      <c r="AG34" s="1578"/>
    </row>
    <row r="35" spans="1:33" ht="15" customHeight="1">
      <c r="A35" s="260" t="s">
        <v>548</v>
      </c>
      <c r="B35" s="62"/>
      <c r="C35" s="250" t="s">
        <v>549</v>
      </c>
      <c r="D35" s="67"/>
      <c r="E35" s="67"/>
      <c r="F35" s="291"/>
      <c r="G35" s="622"/>
      <c r="H35" s="623"/>
      <c r="I35" s="623"/>
      <c r="J35" s="623"/>
      <c r="K35" s="623"/>
      <c r="L35" s="623"/>
      <c r="M35" s="624"/>
      <c r="N35" s="625"/>
      <c r="O35" s="623"/>
      <c r="P35" s="623"/>
      <c r="Q35" s="626"/>
      <c r="S35" s="260" t="s">
        <v>548</v>
      </c>
      <c r="T35" s="287"/>
      <c r="U35" s="67" t="s">
        <v>549</v>
      </c>
      <c r="V35" s="291"/>
      <c r="W35" s="623"/>
      <c r="X35" s="625"/>
      <c r="Y35" s="623"/>
      <c r="Z35" s="623"/>
      <c r="AA35" s="623"/>
      <c r="AB35" s="623"/>
      <c r="AC35" s="623"/>
      <c r="AD35" s="623"/>
      <c r="AE35" s="623"/>
      <c r="AF35" s="624"/>
      <c r="AG35" s="639"/>
    </row>
    <row r="36" spans="1:33" ht="15" customHeight="1">
      <c r="A36" s="258"/>
      <c r="B36" s="237" t="s">
        <v>550</v>
      </c>
      <c r="C36" s="240" t="s">
        <v>551</v>
      </c>
      <c r="D36" s="66"/>
      <c r="E36" s="66"/>
      <c r="F36" s="259" t="s">
        <v>670</v>
      </c>
      <c r="G36" s="629">
        <f>ROUND(('２２表(第4表)'!Q32+'２２表(第4表)'!Q40)/'２２表(第4表)'!Q57*100,1)</f>
        <v>70.6</v>
      </c>
      <c r="H36" s="629">
        <f>ROUND(('２２表(第4表)'!R32+'２２表(第4表)'!R40)/'２２表(第4表)'!R57*100,1)</f>
        <v>53.7</v>
      </c>
      <c r="I36" s="629">
        <f>ROUND(('２２表(第4表)'!S32+'２２表(第4表)'!S40)/'２２表(第4表)'!S57*100,1)</f>
        <v>47.5</v>
      </c>
      <c r="J36" s="629">
        <f>ROUND(('２２表(第4表)'!T32+'２２表(第4表)'!T40)/'２２表(第4表)'!T57*100,1)</f>
        <v>48.7</v>
      </c>
      <c r="K36" s="629">
        <f>ROUND(('２２表(第4表)'!U32+'２２表(第4表)'!U40)/'２２表(第4表)'!U57*100,1)</f>
        <v>72.8</v>
      </c>
      <c r="L36" s="629">
        <f>ROUND(('２２表(第4表)'!V32+'２２表(第4表)'!V40)/'２２表(第4表)'!V57*100,1)</f>
        <v>93.6</v>
      </c>
      <c r="M36" s="629">
        <f>ROUND(('２２表(第4表)'!W32+'２２表(第4表)'!W40)/'２２表(第4表)'!W57*100,1)</f>
        <v>80.5</v>
      </c>
      <c r="N36" s="629">
        <f>ROUND(('２２表(第4表)'!X32+'２２表(第4表)'!X40)/'２２表(第4表)'!X57*100,1)</f>
        <v>86.6</v>
      </c>
      <c r="O36" s="629">
        <f>ROUND(('２２表(第4表)'!Y32+'２２表(第4表)'!Y40)/'２２表(第4表)'!Y57*100,1)</f>
        <v>47.4</v>
      </c>
      <c r="P36" s="629">
        <f>ROUND(('２２表(第4表)'!Z32+'２２表(第4表)'!Z40)/'２２表(第4表)'!Z57*100,1)</f>
        <v>73.6</v>
      </c>
      <c r="Q36" s="630">
        <f>ROUND(('２２表(第4表)'!AA32+'２２表(第4表)'!AA40)/'２２表(第4表)'!AA57*100,1)</f>
        <v>86</v>
      </c>
      <c r="S36" s="258"/>
      <c r="T36" s="279" t="s">
        <v>671</v>
      </c>
      <c r="U36" s="66" t="s">
        <v>551</v>
      </c>
      <c r="V36" s="259" t="s">
        <v>670</v>
      </c>
      <c r="W36" s="627">
        <f>ROUND(('２２表(第4表)'!AM32+'２２表(第4表)'!AM40)/'２２表(第4表)'!AM57*100,1)</f>
        <v>74.4</v>
      </c>
      <c r="X36" s="627">
        <f>ROUND(('２２表(第4表)'!AN32+'２２表(第4表)'!AN40)/'２２表(第4表)'!AN57*100,1)</f>
        <v>62.9</v>
      </c>
      <c r="Y36" s="627">
        <f>ROUND(('２２表(第4表)'!AO32+'２２表(第4表)'!AO40)/'２２表(第4表)'!AO57*100,1)</f>
        <v>85.1</v>
      </c>
      <c r="Z36" s="627">
        <f>ROUND(('２２表(第4表)'!AP32+'２２表(第4表)'!AP40)/'２２表(第4表)'!AP57*100,1)</f>
        <v>95.6</v>
      </c>
      <c r="AA36" s="627">
        <f>ROUND(('２２表(第4表)'!AQ32+'２２表(第4表)'!AQ40)/'２２表(第4表)'!AQ57*100,1)</f>
        <v>81.8</v>
      </c>
      <c r="AB36" s="627">
        <f>ROUND(('２２表(第4表)'!AR32+'２２表(第4表)'!AR40)/'２２表(第4表)'!AR57*100,1)</f>
        <v>49.4</v>
      </c>
      <c r="AC36" s="627">
        <f>ROUND(('２２表(第4表)'!AS32+'２２表(第4表)'!AS40)/'２２表(第4表)'!AS57*100,1)</f>
        <v>85.9</v>
      </c>
      <c r="AD36" s="627">
        <f>ROUND(('２２表(第4表)'!AT32+'２２表(第4表)'!AT40)/'２２表(第4表)'!AT57*100,1)</f>
        <v>95.8</v>
      </c>
      <c r="AE36" s="627">
        <f>ROUND(('２２表(第4表)'!AU32+'２２表(第4表)'!AU40)/'２２表(第4表)'!AU57*100,1)</f>
        <v>84.4</v>
      </c>
      <c r="AF36" s="628">
        <f>ROUND(('２２表(第4表)'!AV32+'２２表(第4表)'!AV40)/'２２表(第4表)'!AV57*100,1)</f>
        <v>78.8</v>
      </c>
      <c r="AG36" s="640">
        <f>ROUND(('２２表(第4表)'!AW32+'２２表(第4表)'!AW40)/'２２表(第4表)'!AW57*100,1)</f>
        <v>63.4</v>
      </c>
    </row>
    <row r="37" spans="1:33" ht="15" customHeight="1">
      <c r="A37" s="261" t="s">
        <v>552</v>
      </c>
      <c r="B37" s="61"/>
      <c r="C37" s="239" t="s">
        <v>749</v>
      </c>
      <c r="D37" s="68"/>
      <c r="E37" s="68"/>
      <c r="F37" s="262"/>
      <c r="G37" s="622"/>
      <c r="H37" s="623"/>
      <c r="I37" s="623"/>
      <c r="J37" s="623"/>
      <c r="K37" s="623"/>
      <c r="L37" s="623"/>
      <c r="M37" s="624"/>
      <c r="N37" s="625"/>
      <c r="O37" s="623"/>
      <c r="P37" s="623"/>
      <c r="Q37" s="626"/>
      <c r="S37" s="261" t="s">
        <v>552</v>
      </c>
      <c r="T37" s="278"/>
      <c r="U37" s="68" t="s">
        <v>754</v>
      </c>
      <c r="V37" s="262"/>
      <c r="W37" s="623"/>
      <c r="X37" s="625"/>
      <c r="Y37" s="623"/>
      <c r="Z37" s="623"/>
      <c r="AA37" s="623"/>
      <c r="AB37" s="623"/>
      <c r="AC37" s="623"/>
      <c r="AD37" s="623"/>
      <c r="AE37" s="623"/>
      <c r="AF37" s="624"/>
      <c r="AG37" s="811"/>
    </row>
    <row r="38" spans="1:33" ht="15" customHeight="1">
      <c r="A38" s="258"/>
      <c r="B38" s="237" t="s">
        <v>553</v>
      </c>
      <c r="C38" s="240" t="s">
        <v>554</v>
      </c>
      <c r="D38" s="66"/>
      <c r="E38" s="66"/>
      <c r="F38" s="259" t="s">
        <v>672</v>
      </c>
      <c r="G38" s="808">
        <f>ROUND('２２表(第4表)'!Q4/('２２表(第4表)'!Q20+'２２表(第4表)'!Q31+'２２表(第4表)'!Q40)*100,1)</f>
        <v>84.8</v>
      </c>
      <c r="H38" s="629">
        <f>ROUND('２２表(第4表)'!R4/('２２表(第4表)'!R20+'２２表(第4表)'!R31+'２２表(第4表)'!R40)*100,1)</f>
        <v>93.2</v>
      </c>
      <c r="I38" s="628">
        <f>ROUND('２２表(第4表)'!S4/('２２表(第4表)'!S20+'２２表(第4表)'!S31+'２２表(第4表)'!S40)*100,1)</f>
        <v>94.8</v>
      </c>
      <c r="J38" s="629">
        <f>ROUND('２２表(第4表)'!T4/('２２表(第4表)'!T20+'２２表(第4表)'!T31+'２２表(第4表)'!T40)*100,1)</f>
        <v>88</v>
      </c>
      <c r="K38" s="628">
        <f>ROUND('２２表(第4表)'!U4/('２２表(第4表)'!U20+'２２表(第4表)'!U31+'２２表(第4表)'!U40)*100,1)</f>
        <v>97.5</v>
      </c>
      <c r="L38" s="629">
        <f>ROUND('２２表(第4表)'!V4/('２２表(第4表)'!V20+'２２表(第4表)'!V31+'２２表(第4表)'!V40)*100,1)</f>
        <v>81.9</v>
      </c>
      <c r="M38" s="628">
        <f>ROUND('２２表(第4表)'!W4/('２２表(第4表)'!W20+'２２表(第4表)'!W31+'２２表(第4表)'!W40)*100,1)</f>
        <v>90.9</v>
      </c>
      <c r="N38" s="629">
        <f>ROUND('２２表(第4表)'!X4/('２２表(第4表)'!X20+'２２表(第4表)'!X31+'２２表(第4表)'!X40)*100,1)</f>
        <v>91.8</v>
      </c>
      <c r="O38" s="628">
        <f>ROUND('２２表(第4表)'!Y4/('２２表(第4表)'!Y20+'２２表(第4表)'!Y31+'２２表(第4表)'!Y40)*100,1)</f>
        <v>93.9</v>
      </c>
      <c r="P38" s="629">
        <f>ROUND('２２表(第4表)'!Z4/('２２表(第4表)'!Z20+'２２表(第4表)'!Z31+'２２表(第4表)'!Z40)*100,1)</f>
        <v>81.5</v>
      </c>
      <c r="Q38" s="630">
        <f>ROUND('２２表(第4表)'!AA4/('２２表(第4表)'!AA20+'２２表(第4表)'!AA31+'２２表(第4表)'!AA40)*100,1)</f>
        <v>90.7</v>
      </c>
      <c r="S38" s="258"/>
      <c r="T38" s="279" t="s">
        <v>553</v>
      </c>
      <c r="U38" s="66" t="s">
        <v>554</v>
      </c>
      <c r="V38" s="259" t="s">
        <v>672</v>
      </c>
      <c r="W38" s="627">
        <f>ROUND('２２表(第4表)'!AM4/('２２表(第4表)'!AM20+'２２表(第4表)'!AM31+'２２表(第4表)'!AM40)*100,1)</f>
        <v>87.6</v>
      </c>
      <c r="X38" s="627">
        <f>ROUND('２２表(第4表)'!AN4/('２２表(第4表)'!AN20+'２２表(第4表)'!AN31+'２２表(第4表)'!AN40)*100,1)</f>
        <v>80.5</v>
      </c>
      <c r="Y38" s="627">
        <f>ROUND('２２表(第4表)'!AO4/('２２表(第4表)'!AO20+'２２表(第4表)'!AO31+'２２表(第4表)'!AO40)*100,1)</f>
        <v>87.8</v>
      </c>
      <c r="Z38" s="627">
        <f>ROUND('２２表(第4表)'!AP4/('２２表(第4表)'!AP20+'２２表(第4表)'!AP31+'２２表(第4表)'!AP40)*100,1)</f>
        <v>94.7</v>
      </c>
      <c r="AA38" s="627">
        <f>ROUND('２２表(第4表)'!AQ4/('２２表(第4表)'!AQ20+'２２表(第4表)'!AQ31+'２２表(第4表)'!AQ40)*100,1)</f>
        <v>81.4</v>
      </c>
      <c r="AB38" s="627">
        <f>ROUND('２２表(第4表)'!AR4/('２２表(第4表)'!AR20+'２２表(第4表)'!AR31+'２２表(第4表)'!AR40)*100,1)</f>
        <v>90</v>
      </c>
      <c r="AC38" s="627">
        <f>ROUND('２２表(第4表)'!AS4/('２２表(第4表)'!AS20+'２２表(第4表)'!AS31+'２２表(第4表)'!AS40)*100,1)</f>
        <v>63.6</v>
      </c>
      <c r="AD38" s="627">
        <f>ROUND('２２表(第4表)'!AT4/('２２表(第4表)'!AT20+'２２表(第4表)'!AT31+'２２表(第4表)'!AT40)*100,1)</f>
        <v>68</v>
      </c>
      <c r="AE38" s="627">
        <f>ROUND('２２表(第4表)'!AU4/('２２表(第4表)'!AU20+'２２表(第4表)'!AU31+'２２表(第4表)'!AU40)*100,1)</f>
        <v>94.5</v>
      </c>
      <c r="AF38" s="628">
        <f>ROUND('２２表(第4表)'!AV4/('２２表(第4表)'!AV20+'２２表(第4表)'!AV31+'２２表(第4表)'!AV40)*100,1)</f>
        <v>93.3</v>
      </c>
      <c r="AG38" s="640">
        <f>ROUND('２２表(第4表)'!AW4/('２２表(第4表)'!AW20+'２２表(第4表)'!AW31+'２２表(第4表)'!AW40)*100,1)</f>
        <v>91.6</v>
      </c>
    </row>
    <row r="39" spans="1:33" ht="15" customHeight="1">
      <c r="A39" s="261" t="s">
        <v>555</v>
      </c>
      <c r="B39" s="61"/>
      <c r="C39" s="239" t="s">
        <v>755</v>
      </c>
      <c r="D39" s="68"/>
      <c r="E39" s="68"/>
      <c r="F39" s="262"/>
      <c r="G39" s="622"/>
      <c r="H39" s="623"/>
      <c r="I39" s="623"/>
      <c r="J39" s="623"/>
      <c r="K39" s="623"/>
      <c r="L39" s="623"/>
      <c r="M39" s="624"/>
      <c r="N39" s="625"/>
      <c r="O39" s="623"/>
      <c r="P39" s="623"/>
      <c r="Q39" s="626"/>
      <c r="S39" s="261" t="s">
        <v>555</v>
      </c>
      <c r="T39" s="278"/>
      <c r="U39" s="68" t="s">
        <v>755</v>
      </c>
      <c r="V39" s="262"/>
      <c r="W39" s="623"/>
      <c r="X39" s="625"/>
      <c r="Y39" s="623"/>
      <c r="Z39" s="623"/>
      <c r="AA39" s="623"/>
      <c r="AB39" s="623"/>
      <c r="AC39" s="623"/>
      <c r="AD39" s="623"/>
      <c r="AE39" s="623"/>
      <c r="AF39" s="624"/>
      <c r="AG39" s="639"/>
    </row>
    <row r="40" spans="1:33" ht="15" customHeight="1">
      <c r="A40" s="258"/>
      <c r="B40" s="237" t="s">
        <v>557</v>
      </c>
      <c r="C40" s="240" t="s">
        <v>428</v>
      </c>
      <c r="D40" s="66"/>
      <c r="E40" s="66"/>
      <c r="F40" s="259" t="s">
        <v>673</v>
      </c>
      <c r="G40" s="808">
        <f>ROUND('２２表(第4表)'!Q13/'２２表(第4表)'!Q26*100,1)</f>
        <v>2343</v>
      </c>
      <c r="H40" s="629">
        <f>ROUND('２２表(第4表)'!R13/'２２表(第4表)'!R26*100,1)</f>
        <v>293.4</v>
      </c>
      <c r="I40" s="629">
        <f>ROUND('２２表(第4表)'!S13/'２２表(第4表)'!S26*100,1)</f>
        <v>977.7</v>
      </c>
      <c r="J40" s="629">
        <f>ROUND('２２表(第4表)'!T13/'２２表(第4表)'!T26*100,1)</f>
        <v>658</v>
      </c>
      <c r="K40" s="629">
        <f>ROUND('２２表(第4表)'!U13/'２２表(第4表)'!U26*100,1)</f>
        <v>220.5</v>
      </c>
      <c r="L40" s="629">
        <f>ROUND('２２表(第4表)'!V13/'２２表(第4表)'!V26*100,1)</f>
        <v>499.6</v>
      </c>
      <c r="M40" s="629">
        <f>ROUND('２２表(第4表)'!W13/'２２表(第4表)'!W26*100,1)</f>
        <v>665.5</v>
      </c>
      <c r="N40" s="629">
        <f>ROUND('２２表(第4表)'!X13/'２２表(第4表)'!X26*100,1)</f>
        <v>701.5</v>
      </c>
      <c r="O40" s="629">
        <f>ROUND('２２表(第4表)'!Y13/'２２表(第4表)'!Y26*100,1)</f>
        <v>317.6</v>
      </c>
      <c r="P40" s="629">
        <f>ROUND('２２表(第4表)'!Z13/'２２表(第4表)'!Z26*100,1)</f>
        <v>1239.3</v>
      </c>
      <c r="Q40" s="630">
        <f>ROUND('２２表(第4表)'!AA13/'２２表(第4表)'!AA26*100,1)</f>
        <v>763.5</v>
      </c>
      <c r="S40" s="258"/>
      <c r="T40" s="279" t="s">
        <v>557</v>
      </c>
      <c r="U40" s="66" t="s">
        <v>428</v>
      </c>
      <c r="V40" s="259" t="s">
        <v>673</v>
      </c>
      <c r="W40" s="627">
        <f>ROUND('２２表(第4表)'!AM13/'２２表(第4表)'!AM26*100,1)</f>
        <v>995</v>
      </c>
      <c r="X40" s="627">
        <f>ROUND('２２表(第4表)'!AN13/'２２表(第4表)'!AN26*100,1)</f>
        <v>1809.2</v>
      </c>
      <c r="Y40" s="627">
        <f>ROUND('２２表(第4表)'!AO13/'２２表(第4表)'!AO26*100,1)</f>
        <v>441.5</v>
      </c>
      <c r="Z40" s="627">
        <f>ROUND('２２表(第4表)'!AP13/'２２表(第4表)'!AP26*100,1)</f>
        <v>15557.4</v>
      </c>
      <c r="AA40" s="627">
        <f>ROUND('２２表(第4表)'!AQ13/'２２表(第4表)'!AQ26*100,1)</f>
        <v>4288.7</v>
      </c>
      <c r="AB40" s="627">
        <f>ROUND('２２表(第4表)'!AR13/'２２表(第4表)'!AR26*100,1)</f>
        <v>10380.9</v>
      </c>
      <c r="AC40" s="627">
        <f>ROUND('２２表(第4表)'!AS13/'２２表(第4表)'!AS26*100,1)</f>
        <v>4812.8</v>
      </c>
      <c r="AD40" s="627">
        <f>ROUND('２２表(第4表)'!AT13/'２２表(第4表)'!AT26*100,1)</f>
        <v>4651.2</v>
      </c>
      <c r="AE40" s="627">
        <f>ROUND('２２表(第4表)'!AU13/'２２表(第4表)'!AU26*100,1)</f>
        <v>296.4</v>
      </c>
      <c r="AF40" s="628">
        <f>ROUND('２２表(第4表)'!AV13/'２２表(第4表)'!AV26*100,1)</f>
        <v>361.8</v>
      </c>
      <c r="AG40" s="640">
        <f>ROUND('２２表(第4表)'!AW13/'２２表(第4表)'!AW26*100,1)</f>
        <v>598.9</v>
      </c>
    </row>
    <row r="41" spans="1:33" ht="15" customHeight="1">
      <c r="A41" s="261" t="s">
        <v>558</v>
      </c>
      <c r="B41" s="61"/>
      <c r="C41" s="239" t="s">
        <v>756</v>
      </c>
      <c r="D41" s="68"/>
      <c r="E41" s="68"/>
      <c r="F41" s="262"/>
      <c r="G41" s="622"/>
      <c r="H41" s="623"/>
      <c r="I41" s="623"/>
      <c r="J41" s="623"/>
      <c r="K41" s="623"/>
      <c r="L41" s="623"/>
      <c r="M41" s="624"/>
      <c r="N41" s="625"/>
      <c r="O41" s="623"/>
      <c r="P41" s="623"/>
      <c r="Q41" s="626"/>
      <c r="S41" s="261" t="s">
        <v>558</v>
      </c>
      <c r="T41" s="278"/>
      <c r="U41" s="68" t="s">
        <v>756</v>
      </c>
      <c r="V41" s="262"/>
      <c r="W41" s="623"/>
      <c r="X41" s="625"/>
      <c r="Y41" s="623"/>
      <c r="Z41" s="623"/>
      <c r="AA41" s="623"/>
      <c r="AB41" s="623"/>
      <c r="AC41" s="623"/>
      <c r="AD41" s="623"/>
      <c r="AE41" s="623"/>
      <c r="AF41" s="624"/>
      <c r="AG41" s="639"/>
    </row>
    <row r="42" spans="1:33" ht="15" customHeight="1">
      <c r="A42" s="258"/>
      <c r="B42" s="237" t="s">
        <v>560</v>
      </c>
      <c r="C42" s="240" t="s">
        <v>561</v>
      </c>
      <c r="D42" s="66"/>
      <c r="E42" s="66"/>
      <c r="F42" s="259" t="s">
        <v>674</v>
      </c>
      <c r="G42" s="808">
        <f>ROUND('２０表（第2表）'!Q4/'２０表（第2表）'!Q18*100,1)</f>
        <v>111.2</v>
      </c>
      <c r="H42" s="629">
        <f>ROUND('２０表（第2表）'!R4/'２０表（第2表）'!R18*100,1)</f>
        <v>88.9</v>
      </c>
      <c r="I42" s="629">
        <f>ROUND('２０表（第2表）'!S4/'２０表（第2表）'!S18*100,1)</f>
        <v>98.1</v>
      </c>
      <c r="J42" s="629">
        <f>ROUND('２０表（第2表）'!T4/'２０表（第2表）'!T18*100,1)</f>
        <v>104.8</v>
      </c>
      <c r="K42" s="629">
        <f>ROUND('２０表（第2表）'!U4/'２０表（第2表）'!U18*100,1)</f>
        <v>89.2</v>
      </c>
      <c r="L42" s="629">
        <f>ROUND('２０表（第2表）'!V4/'２０表（第2表）'!V18*100,1)</f>
        <v>103.6</v>
      </c>
      <c r="M42" s="629">
        <f>ROUND('２０表（第2表）'!W4/'２０表（第2表）'!W18*100,1)</f>
        <v>98.9</v>
      </c>
      <c r="N42" s="629">
        <f>ROUND('２０表（第2表）'!X4/'２０表（第2表）'!X18*100,1)</f>
        <v>97.2</v>
      </c>
      <c r="O42" s="629">
        <f>ROUND('２０表（第2表）'!Y4/'２０表（第2表）'!Y18*100,1)</f>
        <v>104.9</v>
      </c>
      <c r="P42" s="629">
        <f>ROUND('２０表（第2表）'!Z4/'２０表（第2表）'!Z18*100,1)</f>
        <v>103.6</v>
      </c>
      <c r="Q42" s="630">
        <f>ROUND('２０表（第2表）'!AA4/'２０表（第2表）'!AA18*100,1)</f>
        <v>104.3</v>
      </c>
      <c r="S42" s="258"/>
      <c r="T42" s="279" t="s">
        <v>560</v>
      </c>
      <c r="U42" s="66" t="s">
        <v>561</v>
      </c>
      <c r="V42" s="259" t="s">
        <v>674</v>
      </c>
      <c r="W42" s="627">
        <f>ROUND('２０表（第2表）'!AM4/'２０表（第2表）'!AM18*100,1)</f>
        <v>108.9</v>
      </c>
      <c r="X42" s="627">
        <f>ROUND('２０表（第2表）'!AN4/'２０表（第2表）'!AN18*100,1)</f>
        <v>106.4</v>
      </c>
      <c r="Y42" s="627">
        <f>ROUND('２０表（第2表）'!AO4/'２０表（第2表）'!AO18*100,1)</f>
        <v>107</v>
      </c>
      <c r="Z42" s="627">
        <f>ROUND('２０表（第2表）'!AP4/'２０表（第2表）'!AP18*100,1)</f>
        <v>102</v>
      </c>
      <c r="AA42" s="627">
        <f>ROUND('２０表（第2表）'!AQ4/'２０表（第2表）'!AQ18*100,1)</f>
        <v>124.1</v>
      </c>
      <c r="AB42" s="627">
        <f>ROUND('２０表（第2表）'!AR4/'２０表（第2表）'!AR18*100,1)</f>
        <v>100.6</v>
      </c>
      <c r="AC42" s="627">
        <f>ROUND('２０表（第2表）'!AS4/'２０表（第2表）'!AS18*100,1)</f>
        <v>97</v>
      </c>
      <c r="AD42" s="627">
        <f>ROUND('２０表（第2表）'!AT4/'２０表（第2表）'!AT18*100,1)</f>
        <v>30.8</v>
      </c>
      <c r="AE42" s="627">
        <f>ROUND('２０表（第2表）'!AU4/'２０表（第2表）'!AU18*100,1)</f>
        <v>100.9</v>
      </c>
      <c r="AF42" s="628">
        <f>ROUND('２０表（第2表）'!AV4/'２０表（第2表）'!AV18*100,1)</f>
        <v>99.8</v>
      </c>
      <c r="AG42" s="640">
        <f>ROUND('２０表（第2表）'!AW4/'２０表（第2表）'!AW18*100,1)</f>
        <v>99.6</v>
      </c>
    </row>
    <row r="43" spans="1:33" ht="15" customHeight="1">
      <c r="A43" s="261" t="s">
        <v>562</v>
      </c>
      <c r="B43" s="61"/>
      <c r="C43" s="239" t="s">
        <v>563</v>
      </c>
      <c r="D43" s="68"/>
      <c r="E43" s="68"/>
      <c r="F43" s="262"/>
      <c r="G43" s="622"/>
      <c r="H43" s="623"/>
      <c r="I43" s="623"/>
      <c r="J43" s="623"/>
      <c r="K43" s="623"/>
      <c r="L43" s="623"/>
      <c r="M43" s="624"/>
      <c r="N43" s="625"/>
      <c r="O43" s="623"/>
      <c r="P43" s="623"/>
      <c r="Q43" s="626"/>
      <c r="S43" s="261" t="s">
        <v>562</v>
      </c>
      <c r="T43" s="278"/>
      <c r="U43" s="68" t="s">
        <v>563</v>
      </c>
      <c r="V43" s="262"/>
      <c r="W43" s="623"/>
      <c r="X43" s="625"/>
      <c r="Y43" s="623"/>
      <c r="Z43" s="623"/>
      <c r="AA43" s="623"/>
      <c r="AB43" s="623"/>
      <c r="AC43" s="623"/>
      <c r="AD43" s="623"/>
      <c r="AE43" s="623"/>
      <c r="AF43" s="898"/>
      <c r="AG43" s="639"/>
    </row>
    <row r="44" spans="1:33" ht="15" customHeight="1">
      <c r="A44" s="258"/>
      <c r="B44" s="237" t="s">
        <v>564</v>
      </c>
      <c r="C44" s="240" t="s">
        <v>565</v>
      </c>
      <c r="D44" s="66"/>
      <c r="E44" s="66"/>
      <c r="F44" s="259" t="s">
        <v>620</v>
      </c>
      <c r="G44" s="808">
        <f>ROUND(('２０表（第2表）'!Q5+'２０表（第2表）'!Q11)/('２０表（第2表）'!Q19+'２０表（第2表）'!Q28)*100,1)</f>
        <v>99.8</v>
      </c>
      <c r="H44" s="629">
        <f>ROUND(('２０表（第2表）'!R5+'２０表（第2表）'!R11)/('２０表（第2表）'!R19+'２０表（第2表）'!R28)*100,1)</f>
        <v>89</v>
      </c>
      <c r="I44" s="629">
        <f>ROUND(('２０表（第2表）'!S5+'２０表（第2表）'!S11)/('２０表（第2表）'!S19+'２０表（第2表）'!S28)*100,1)</f>
        <v>103.2</v>
      </c>
      <c r="J44" s="629">
        <f>ROUND(('２０表（第2表）'!T5+'２０表（第2表）'!T11)/('２０表（第2表）'!T19+'２０表（第2表）'!T28)*100,1)</f>
        <v>105.3</v>
      </c>
      <c r="K44" s="629">
        <f>ROUND(('２０表（第2表）'!U5+'２０表（第2表）'!U11)/('２０表（第2表）'!U19+'２０表（第2表）'!U28)*100,1)</f>
        <v>125.9</v>
      </c>
      <c r="L44" s="629">
        <f>ROUND(('２０表（第2表）'!V5+'２０表（第2表）'!V11)/('２０表（第2表）'!V19+'２０表（第2表）'!V28)*100,1)</f>
        <v>103.8</v>
      </c>
      <c r="M44" s="629">
        <f>ROUND(('２０表（第2表）'!W5+'２０表（第2表）'!W11)/('２０表（第2表）'!W19+'２０表（第2表）'!W28)*100,1)</f>
        <v>100</v>
      </c>
      <c r="N44" s="629">
        <f>ROUND(('２０表（第2表）'!X5+'２０表（第2表）'!X11)/('２０表（第2表）'!X19+'２０表（第2表）'!X28)*100,1)</f>
        <v>112.7</v>
      </c>
      <c r="O44" s="629">
        <f>ROUND(('２０表（第2表）'!Y5+'２０表（第2表）'!Y11)/('２０表（第2表）'!Y19+'２０表（第2表）'!Y28)*100,1)</f>
        <v>104.9</v>
      </c>
      <c r="P44" s="629">
        <f>ROUND(('２０表（第2表）'!Z5+'２０表（第2表）'!Z11)/('２０表（第2表）'!Z19+'２０表（第2表）'!Z28)*100,1)</f>
        <v>103.6</v>
      </c>
      <c r="Q44" s="630">
        <f>ROUND(('２０表（第2表）'!AA5+'２０表（第2表）'!AA11)/('２０表（第2表）'!AA19+'２０表（第2表）'!AA28)*100,1)</f>
        <v>109.5</v>
      </c>
      <c r="S44" s="258"/>
      <c r="T44" s="279" t="s">
        <v>564</v>
      </c>
      <c r="U44" s="66" t="s">
        <v>565</v>
      </c>
      <c r="V44" s="259" t="s">
        <v>620</v>
      </c>
      <c r="W44" s="627">
        <f>ROUND(('２０表（第2表）'!AM5+'２０表（第2表）'!AM11)/('２０表（第2表）'!AM19+'２０表（第2表）'!AM28)*100,1)</f>
        <v>109.5</v>
      </c>
      <c r="X44" s="627">
        <f>ROUND(('２０表（第2表）'!AN5+'２０表（第2表）'!AN11)/('２０表（第2表）'!AN19+'２０表（第2表）'!AN28)*100,1)</f>
        <v>106.4</v>
      </c>
      <c r="Y44" s="627">
        <f>ROUND(('２０表（第2表）'!AO5+'２０表（第2表）'!AO11)/('２０表（第2表）'!AO19+'２０表（第2表）'!AO28)*100,1)</f>
        <v>109</v>
      </c>
      <c r="Z44" s="627">
        <f>ROUND(('２０表（第2表）'!AP5+'２０表（第2表）'!AP11)/('２０表（第2表）'!AP19+'２０表（第2表）'!AP28)*100,1)</f>
        <v>102</v>
      </c>
      <c r="AA44" s="627">
        <f>ROUND(('２０表（第2表）'!AQ5+'２０表（第2表）'!AQ11)/('２０表（第2表）'!AQ19+'２０表（第2表）'!AQ28)*100,1)</f>
        <v>124.1</v>
      </c>
      <c r="AB44" s="627">
        <f>ROUND(('２０表（第2表）'!AR5+'２０表（第2表）'!AR11)/('２０表（第2表）'!AR19+'２０表（第2表）'!AR28)*100,1)</f>
        <v>100.7</v>
      </c>
      <c r="AC44" s="627">
        <f>ROUND(('２０表（第2表）'!AS5+'２０表（第2表）'!AS11)/('２０表（第2表）'!AS19+'２０表（第2表）'!AS28)*100,1)</f>
        <v>97</v>
      </c>
      <c r="AD44" s="627">
        <f>ROUND(('２０表（第2表）'!AT5+'２０表（第2表）'!AT11)/('２０表（第2表）'!AT19+'２０表（第2表）'!AT28)*100,1)</f>
        <v>40.9</v>
      </c>
      <c r="AE44" s="627">
        <f>ROUND(('２０表（第2表）'!AU5+'２０表（第2表）'!AU11)/('２０表（第2表）'!AU19+'２０表（第2表）'!AU28)*100,1)</f>
        <v>101.1</v>
      </c>
      <c r="AF44" s="899">
        <f>ROUND(('２０表（第2表）'!AV5+'２０表（第2表）'!AV11)/('２０表（第2表）'!AV19+'２０表（第2表）'!AV28)*100,1)</f>
        <v>100</v>
      </c>
      <c r="AG44" s="640">
        <f>ROUND(('２０表（第2表）'!AW5+'２０表（第2表）'!AW11)/('２０表（第2表）'!AW19+'２０表（第2表）'!AW28)*100,1)</f>
        <v>102.1</v>
      </c>
    </row>
    <row r="45" spans="1:33" ht="15" customHeight="1">
      <c r="A45" s="261" t="s">
        <v>617</v>
      </c>
      <c r="B45" s="61"/>
      <c r="C45" s="617" t="s">
        <v>618</v>
      </c>
      <c r="D45" s="68"/>
      <c r="E45" s="68"/>
      <c r="F45" s="262"/>
      <c r="G45" s="622"/>
      <c r="H45" s="623"/>
      <c r="I45" s="623"/>
      <c r="J45" s="623"/>
      <c r="K45" s="623"/>
      <c r="L45" s="623"/>
      <c r="M45" s="624"/>
      <c r="N45" s="625"/>
      <c r="O45" s="623"/>
      <c r="P45" s="623"/>
      <c r="Q45" s="626"/>
      <c r="S45" s="261" t="s">
        <v>617</v>
      </c>
      <c r="T45" s="278"/>
      <c r="U45" s="617" t="s">
        <v>618</v>
      </c>
      <c r="V45" s="262"/>
      <c r="W45" s="623"/>
      <c r="X45" s="625"/>
      <c r="Y45" s="623"/>
      <c r="Z45" s="623"/>
      <c r="AA45" s="623"/>
      <c r="AB45" s="623"/>
      <c r="AC45" s="623"/>
      <c r="AD45" s="623"/>
      <c r="AE45" s="623"/>
      <c r="AF45" s="643"/>
      <c r="AG45" s="639"/>
    </row>
    <row r="46" spans="1:33" ht="15" customHeight="1">
      <c r="A46" s="258"/>
      <c r="B46" s="237" t="s">
        <v>564</v>
      </c>
      <c r="C46" s="619" t="s">
        <v>619</v>
      </c>
      <c r="D46" s="66"/>
      <c r="E46" s="66"/>
      <c r="F46" s="259" t="s">
        <v>620</v>
      </c>
      <c r="G46" s="808">
        <f>ROUND(('２０表（第2表）'!Q5-'２０表（第2表）'!Q7)/('２０表（第2表）'!Q19-'２０表（第2表）'!Q22)*100,1)</f>
        <v>97.5</v>
      </c>
      <c r="H46" s="629">
        <f>ROUND(('２０表（第2表）'!R5-'２０表（第2表）'!R7)/('２０表（第2表）'!R19-'２０表（第2表）'!R22)*100,1)</f>
        <v>88.5</v>
      </c>
      <c r="I46" s="629">
        <f>ROUND(('２０表（第2表）'!S5-'２０表（第2表）'!S7)/('２０表（第2表）'!S19-'２０表（第2表）'!S22)*100,1)</f>
        <v>112</v>
      </c>
      <c r="J46" s="629">
        <f>ROUND(('２０表（第2表）'!T5-'２０表（第2表）'!T7)/('２０表（第2表）'!T19-'２０表（第2表）'!T22)*100,1)</f>
        <v>100.6</v>
      </c>
      <c r="K46" s="629">
        <f>ROUND(('２０表（第2表）'!U5-'２０表（第2表）'!U7)/('２０表（第2表）'!U19-'２０表（第2表）'!U22)*100,1)</f>
        <v>101.9</v>
      </c>
      <c r="L46" s="629">
        <f>ROUND(('２０表（第2表）'!V5-'２０表（第2表）'!V7)/('２０表（第2表）'!V19-'２０表（第2表）'!V22)*100,1)</f>
        <v>97.4</v>
      </c>
      <c r="M46" s="629">
        <f>ROUND(('２０表（第2表）'!W5-'２０表（第2表）'!W7)/('２０表（第2表）'!W19-'２０表（第2表）'!W22)*100,1)</f>
        <v>103.4</v>
      </c>
      <c r="N46" s="629">
        <f>ROUND(('２０表（第2表）'!X5-'２０表（第2表）'!X7)/('２０表（第2表）'!X19-'２０表（第2表）'!X22)*100,1)</f>
        <v>106.4</v>
      </c>
      <c r="O46" s="629">
        <f>ROUND(('２０表（第2表）'!Y5-'２０表（第2表）'!Y7)/('２０表（第2表）'!Y19-'２０表（第2表）'!Y22)*100,1)</f>
        <v>118.7</v>
      </c>
      <c r="P46" s="629">
        <f>ROUND(('２０表（第2表）'!Z5-'２０表（第2表）'!Z7)/('２０表（第2表）'!Z19-'２０表（第2表）'!Z22)*100,1)</f>
        <v>110</v>
      </c>
      <c r="Q46" s="630">
        <f>ROUND(('２０表（第2表）'!AA5-'２０表（第2表）'!AA7)/('２０表（第2表）'!AA19-'２０表（第2表）'!AA22)*100,1)</f>
        <v>93.2</v>
      </c>
      <c r="S46" s="258"/>
      <c r="T46" s="279" t="s">
        <v>564</v>
      </c>
      <c r="U46" s="619" t="s">
        <v>619</v>
      </c>
      <c r="V46" s="259" t="s">
        <v>620</v>
      </c>
      <c r="W46" s="627">
        <f>ROUND(('２０表（第2表）'!AM5-'２０表（第2表）'!AM7)/('２０表（第2表）'!AM19-'２０表（第2表）'!AM22)*100,1)</f>
        <v>118.2</v>
      </c>
      <c r="X46" s="627">
        <f>ROUND(('２０表（第2表）'!AN5-'２０表（第2表）'!AN7)/('２０表（第2表）'!AN19-'２０表（第2表）'!AN22)*100,1)</f>
        <v>112.8</v>
      </c>
      <c r="Y46" s="627">
        <f>ROUND(('２０表（第2表）'!AO5-'２０表（第2表）'!AO7)/('２０表（第2表）'!AO19-'２０表（第2表）'!AO22)*100,1)</f>
        <v>106.7</v>
      </c>
      <c r="Z46" s="627">
        <f>ROUND(('２０表（第2表）'!AP5-'２０表（第2表）'!AP7)/('２０表（第2表）'!AP19-'２０表（第2表）'!AP22)*100,1)</f>
        <v>89.3</v>
      </c>
      <c r="AA46" s="627">
        <f>ROUND(('２０表（第2表）'!AQ5-'２０表（第2表）'!AQ7)/('２０表（第2表）'!AQ19-'２０表（第2表）'!AQ22)*100,1)</f>
        <v>128.6</v>
      </c>
      <c r="AB46" s="627">
        <f>ROUND(('２０表（第2表）'!AR5-'２０表（第2表）'!AR7)/('２０表（第2表）'!AR19-'２０表（第2表）'!AR22)*100,1)</f>
        <v>96.6</v>
      </c>
      <c r="AC46" s="627">
        <f>ROUND(('２０表（第2表）'!AS5-'２０表（第2表）'!AS7)/('２０表（第2表）'!AS19-'２０表（第2表）'!AS22)*100,1)</f>
        <v>98.7</v>
      </c>
      <c r="AD46" s="627">
        <f>ROUND(('２０表（第2表）'!AT5-'２０表（第2表）'!AT7)/('２０表（第2表）'!AT19-'２０表（第2表）'!AT22)*100,1)</f>
        <v>40.4</v>
      </c>
      <c r="AE46" s="627">
        <f>ROUND(('２０表（第2表）'!AU5-'２０表（第2表）'!AU7)/('２０表（第2表）'!AU19-'２０表（第2表）'!AU22)*100,1)</f>
        <v>102.4</v>
      </c>
      <c r="AF46" s="627">
        <f>ROUND(('２０表（第2表）'!AV5-'２０表（第2表）'!AV7)/('２０表（第2表）'!AV19-'２０表（第2表）'!AV22)*100,1)</f>
        <v>106.7</v>
      </c>
      <c r="AG46" s="640">
        <f>ROUND(('２０表（第2表）'!AW5-'２０表（第2表）'!AW7)/('２０表（第2表）'!AW19-'２０表（第2表）'!AW22)*100,1)</f>
        <v>103.2</v>
      </c>
    </row>
    <row r="47" spans="1:33" ht="15" customHeight="1">
      <c r="A47" s="1579" t="s">
        <v>566</v>
      </c>
      <c r="B47" s="1580"/>
      <c r="C47" s="241" t="s">
        <v>567</v>
      </c>
      <c r="D47" s="69"/>
      <c r="E47" s="69"/>
      <c r="F47" s="262"/>
      <c r="G47" s="622"/>
      <c r="H47" s="623"/>
      <c r="I47" s="623"/>
      <c r="J47" s="623"/>
      <c r="K47" s="623"/>
      <c r="L47" s="623"/>
      <c r="M47" s="624"/>
      <c r="N47" s="625"/>
      <c r="O47" s="623"/>
      <c r="P47" s="623"/>
      <c r="Q47" s="626"/>
      <c r="S47" s="1579" t="s">
        <v>566</v>
      </c>
      <c r="T47" s="1581"/>
      <c r="U47" s="69" t="s">
        <v>567</v>
      </c>
      <c r="V47" s="262"/>
      <c r="W47" s="623"/>
      <c r="X47" s="625"/>
      <c r="Y47" s="623"/>
      <c r="Z47" s="623"/>
      <c r="AA47" s="623"/>
      <c r="AB47" s="623"/>
      <c r="AC47" s="623"/>
      <c r="AD47" s="623"/>
      <c r="AE47" s="623"/>
      <c r="AF47" s="643"/>
      <c r="AG47" s="639"/>
    </row>
    <row r="48" spans="1:33" ht="15" customHeight="1">
      <c r="A48" s="258"/>
      <c r="B48" s="237" t="s">
        <v>568</v>
      </c>
      <c r="C48" s="240" t="s">
        <v>569</v>
      </c>
      <c r="D48" s="66"/>
      <c r="E48" s="66"/>
      <c r="F48" s="259" t="s">
        <v>675</v>
      </c>
      <c r="G48" s="808">
        <f>ROUND('２３表(第7表)'!Q41/'２１表(第3表)'!AK17*100,1)</f>
        <v>73.3</v>
      </c>
      <c r="H48" s="629">
        <f>ROUND('２３表(第7表)'!R41/'２１表(第3表)'!AN17*100,1)</f>
        <v>81.2</v>
      </c>
      <c r="I48" s="629">
        <f>ROUND('２３表(第7表)'!S41/'２１表(第3表)'!AQ17*100,1)</f>
        <v>112.9</v>
      </c>
      <c r="J48" s="629">
        <f>ROUND('２３表(第7表)'!T41/'２１表(第3表)'!AT17*100,1)</f>
        <v>92.4</v>
      </c>
      <c r="K48" s="629">
        <f>ROUND('２３表(第7表)'!U41/'２１表(第3表)'!AW17*100,1)</f>
        <v>64.2</v>
      </c>
      <c r="L48" s="629">
        <f>ROUND('２３表(第7表)'!V41/'２１表(第3表)'!AZ17*100,1)</f>
        <v>5.9</v>
      </c>
      <c r="M48" s="629">
        <f>ROUND('２３表(第7表)'!W41/'２１表(第3表)'!BC17*100,1)</f>
        <v>39.9</v>
      </c>
      <c r="N48" s="629">
        <f>ROUND('２３表(第7表)'!X41/'２１表(第3表)'!BF17*100,1)</f>
        <v>47.5</v>
      </c>
      <c r="O48" s="629">
        <f>ROUND('２３表(第7表)'!Y41/'２１表(第3表)'!BI17*100,1)</f>
        <v>118.3</v>
      </c>
      <c r="P48" s="629">
        <f>ROUND('２３表(第7表)'!Z41/'２１表(第3表)'!BL17*100,1)</f>
        <v>68.6</v>
      </c>
      <c r="Q48" s="630">
        <f>ROUND('２３表(第7表)'!AA41/'２１表(第3表)'!BO17*100,1)</f>
        <v>118.6</v>
      </c>
      <c r="S48" s="258"/>
      <c r="T48" s="279" t="s">
        <v>676</v>
      </c>
      <c r="U48" s="66" t="s">
        <v>569</v>
      </c>
      <c r="V48" s="259" t="s">
        <v>675</v>
      </c>
      <c r="W48" s="627">
        <f>ROUND('２３表(第7表)'!AM41/'２１表(第3表)'!CY17*100,1)</f>
        <v>126.7</v>
      </c>
      <c r="X48" s="627">
        <f>ROUND('２３表(第7表)'!AN41/'２１表(第3表)'!DB17*100,1)</f>
        <v>53.2</v>
      </c>
      <c r="Y48" s="627">
        <f>ROUND('２３表(第7表)'!AO41/'２１表(第3表)'!DE17*100,1)</f>
        <v>39.5</v>
      </c>
      <c r="Z48" s="627">
        <f>ROUND('２３表(第7表)'!AP41/'２１表(第3表)'!DH17*100,1)</f>
        <v>107.4</v>
      </c>
      <c r="AA48" s="627">
        <f>ROUND('２３表(第7表)'!AQ41/'２１表(第3表)'!DK17*100,1)</f>
        <v>148</v>
      </c>
      <c r="AB48" s="627">
        <f>ROUND('２３表(第7表)'!AR41/'２１表(第3表)'!DN17*100,1)</f>
        <v>141.2</v>
      </c>
      <c r="AC48" s="627">
        <f>ROUND('２３表(第7表)'!AS41/'２１表(第3表)'!DQ17*100,1)</f>
        <v>15.1</v>
      </c>
      <c r="AD48" s="627">
        <f>ROUND('２３表(第7表)'!AT41/'２１表(第3表)'!DT17*100,1)</f>
        <v>12.3</v>
      </c>
      <c r="AE48" s="627">
        <f>ROUND('２３表(第7表)'!AU41/'２１表(第3表)'!DW17*100,1)</f>
        <v>27.6</v>
      </c>
      <c r="AF48" s="899">
        <f>ROUND('２３表(第7表)'!AV41/'２１表(第3表)'!DZ17*100,1)</f>
        <v>31</v>
      </c>
      <c r="AG48" s="640">
        <f>ROUND('２３表(第7表)'!AW41/'２１表(第3表)'!EC17*100,1)</f>
        <v>84.1</v>
      </c>
    </row>
    <row r="49" spans="1:33" ht="15" customHeight="1">
      <c r="A49" s="263" t="s">
        <v>570</v>
      </c>
      <c r="B49" s="238"/>
      <c r="C49" s="242"/>
      <c r="D49" s="70"/>
      <c r="E49" s="70"/>
      <c r="F49" s="264"/>
      <c r="G49" s="689"/>
      <c r="H49" s="690"/>
      <c r="I49" s="690"/>
      <c r="J49" s="690"/>
      <c r="K49" s="690"/>
      <c r="L49" s="690"/>
      <c r="M49" s="691"/>
      <c r="N49" s="692"/>
      <c r="O49" s="690"/>
      <c r="P49" s="690"/>
      <c r="Q49" s="693"/>
      <c r="R49" s="469"/>
      <c r="S49" s="263" t="s">
        <v>570</v>
      </c>
      <c r="T49" s="280"/>
      <c r="U49" s="70"/>
      <c r="V49" s="264"/>
      <c r="W49" s="690"/>
      <c r="X49" s="692"/>
      <c r="Y49" s="690"/>
      <c r="Z49" s="690"/>
      <c r="AA49" s="690"/>
      <c r="AB49" s="690"/>
      <c r="AC49" s="690"/>
      <c r="AD49" s="690"/>
      <c r="AE49" s="690"/>
      <c r="AF49" s="900"/>
      <c r="AG49" s="903"/>
    </row>
    <row r="50" spans="1:33" ht="15" customHeight="1">
      <c r="A50" s="260"/>
      <c r="B50" s="245" t="s">
        <v>571</v>
      </c>
      <c r="C50" s="243" t="s">
        <v>572</v>
      </c>
      <c r="D50" s="244"/>
      <c r="E50" s="244"/>
      <c r="F50" s="265"/>
      <c r="G50" s="631"/>
      <c r="H50" s="632"/>
      <c r="I50" s="632"/>
      <c r="J50" s="632"/>
      <c r="K50" s="632"/>
      <c r="L50" s="632"/>
      <c r="M50" s="633"/>
      <c r="N50" s="634"/>
      <c r="O50" s="632"/>
      <c r="P50" s="632"/>
      <c r="Q50" s="635"/>
      <c r="S50" s="260"/>
      <c r="T50" s="245" t="s">
        <v>571</v>
      </c>
      <c r="U50" s="243" t="s">
        <v>572</v>
      </c>
      <c r="V50" s="265"/>
      <c r="W50" s="632"/>
      <c r="X50" s="634"/>
      <c r="Y50" s="632"/>
      <c r="Z50" s="632"/>
      <c r="AA50" s="632"/>
      <c r="AB50" s="632"/>
      <c r="AC50" s="632"/>
      <c r="AD50" s="632"/>
      <c r="AE50" s="632"/>
      <c r="AF50" s="901"/>
      <c r="AG50" s="641"/>
    </row>
    <row r="51" spans="1:33" ht="15" customHeight="1">
      <c r="A51" s="260"/>
      <c r="B51" s="246" t="s">
        <v>22</v>
      </c>
      <c r="C51" s="252" t="s">
        <v>573</v>
      </c>
      <c r="D51" s="253"/>
      <c r="E51" s="253"/>
      <c r="F51" s="267" t="s">
        <v>677</v>
      </c>
      <c r="G51" s="813">
        <f>ROUND('２３表(第7表)'!Q37/'２０表（第2表）'!Q6*100,1)</f>
        <v>21.4</v>
      </c>
      <c r="H51" s="814">
        <f>ROUND('２３表(第7表)'!R37/'２０表（第2表）'!R6*100,1)</f>
        <v>40.8</v>
      </c>
      <c r="I51" s="814">
        <f>ROUND('２３表(第7表)'!S37/'２０表（第2表）'!S6*100,1)</f>
        <v>37.1</v>
      </c>
      <c r="J51" s="814">
        <f>ROUND('２３表(第7表)'!T37/'２０表（第2表）'!T6*100,1)</f>
        <v>17.9</v>
      </c>
      <c r="K51" s="814">
        <f>ROUND('２３表(第7表)'!U37/'２０表（第2表）'!U6*100,1)</f>
        <v>19.6</v>
      </c>
      <c r="L51" s="814">
        <f>ROUND('２３表(第7表)'!V37/'２０表（第2表）'!V6*100,1)</f>
        <v>1.1</v>
      </c>
      <c r="M51" s="814">
        <f>ROUND('２３表(第7表)'!W37/'２０表（第2表）'!W6*100,1)</f>
        <v>16.1</v>
      </c>
      <c r="N51" s="814">
        <f>ROUND('２３表(第7表)'!X37/'２０表（第2表）'!X6*100,1)</f>
        <v>14.5</v>
      </c>
      <c r="O51" s="814">
        <f>ROUND('２３表(第7表)'!Y37/'２０表（第2表）'!Y6*100,1)</f>
        <v>42.6</v>
      </c>
      <c r="P51" s="814">
        <f>ROUND('２３表(第7表)'!Z37/'２０表（第2表）'!Z6*100,1)</f>
        <v>17.5</v>
      </c>
      <c r="Q51" s="904">
        <f>ROUND('２３表(第7表)'!AA37/'２０表（第2表）'!AA6*100,1)</f>
        <v>37</v>
      </c>
      <c r="S51" s="260"/>
      <c r="T51" s="251" t="s">
        <v>22</v>
      </c>
      <c r="U51" s="252" t="s">
        <v>573</v>
      </c>
      <c r="V51" s="267" t="s">
        <v>677</v>
      </c>
      <c r="W51" s="636">
        <f>ROUND('２３表(第7表)'!AM37/'２０表（第2表）'!AM6*100,1)</f>
        <v>29.9</v>
      </c>
      <c r="X51" s="636">
        <f>ROUND('２３表(第7表)'!AN37/'２０表（第2表）'!AN6*100,1)</f>
        <v>8.9</v>
      </c>
      <c r="Y51" s="636">
        <f>ROUND('２３表(第7表)'!AO37/'２０表（第2表）'!AO6*100,1)</f>
        <v>9.6</v>
      </c>
      <c r="Z51" s="636">
        <f>ROUND('２３表(第7表)'!AP37/'２０表（第2表）'!AP6*100,1)</f>
        <v>31.3</v>
      </c>
      <c r="AA51" s="636">
        <f>ROUND('２３表(第7表)'!AQ37/'２０表（第2表）'!AQ6*100,1)</f>
        <v>45</v>
      </c>
      <c r="AB51" s="636">
        <f>ROUND('２３表(第7表)'!AR37/'２０表（第2表）'!AR6*100,1)</f>
        <v>71</v>
      </c>
      <c r="AC51" s="636">
        <f>ROUND('２３表(第7表)'!AS37/'２０表（第2表）'!AS6*100,1)</f>
        <v>3.5</v>
      </c>
      <c r="AD51" s="636">
        <f>ROUND('２３表(第7表)'!AT37/'２０表（第2表）'!AT6*100,1)</f>
        <v>2.6</v>
      </c>
      <c r="AE51" s="636">
        <f>ROUND('２３表(第7表)'!AU37/'２０表（第2表）'!AU6*100,1)</f>
        <v>6.7</v>
      </c>
      <c r="AF51" s="637">
        <f>ROUND('２３表(第7表)'!AV37/'２０表（第2表）'!AV6*100,1)</f>
        <v>8.5</v>
      </c>
      <c r="AG51" s="642">
        <f>ROUND('２３表(第7表)'!AW37/'２０表（第2表）'!AW6*100,1)</f>
        <v>28.1</v>
      </c>
    </row>
    <row r="52" spans="1:33" ht="15" customHeight="1">
      <c r="A52" s="260"/>
      <c r="B52" s="245" t="s">
        <v>360</v>
      </c>
      <c r="C52" s="250" t="s">
        <v>574</v>
      </c>
      <c r="D52" s="67"/>
      <c r="E52" s="67"/>
      <c r="F52" s="266"/>
      <c r="G52" s="622"/>
      <c r="H52" s="623"/>
      <c r="I52" s="623"/>
      <c r="J52" s="623"/>
      <c r="K52" s="623"/>
      <c r="L52" s="623"/>
      <c r="M52" s="624"/>
      <c r="N52" s="625"/>
      <c r="O52" s="623"/>
      <c r="P52" s="623"/>
      <c r="Q52" s="626"/>
      <c r="S52" s="260"/>
      <c r="T52" s="249" t="s">
        <v>360</v>
      </c>
      <c r="U52" s="67" t="s">
        <v>574</v>
      </c>
      <c r="V52" s="266"/>
      <c r="W52" s="623"/>
      <c r="X52" s="625"/>
      <c r="Y52" s="623"/>
      <c r="Z52" s="623"/>
      <c r="AA52" s="623"/>
      <c r="AB52" s="623"/>
      <c r="AC52" s="623"/>
      <c r="AD52" s="623"/>
      <c r="AE52" s="623"/>
      <c r="AF52" s="643"/>
      <c r="AG52" s="639"/>
    </row>
    <row r="53" spans="1:33" ht="15" customHeight="1">
      <c r="A53" s="260"/>
      <c r="B53" s="251" t="s">
        <v>22</v>
      </c>
      <c r="C53" s="247" t="s">
        <v>573</v>
      </c>
      <c r="D53" s="248"/>
      <c r="E53" s="248"/>
      <c r="F53" s="266" t="s">
        <v>677</v>
      </c>
      <c r="G53" s="815">
        <f>ROUND('２１表(第3表)'!AK14/'２０表（第2表）'!F6*100,1)</f>
        <v>2.4</v>
      </c>
      <c r="H53" s="638">
        <f>ROUND('２１表(第3表)'!AN14/'２０表（第2表）'!G6*100,1)</f>
        <v>17.5</v>
      </c>
      <c r="I53" s="638">
        <f>ROUND('２１表(第3表)'!AQ14/'２０表（第2表）'!H6*100,1)</f>
        <v>10</v>
      </c>
      <c r="J53" s="638">
        <f>ROUND('２１表(第3表)'!AT14/'２０表（第2表）'!I6*100,1)</f>
        <v>5.4</v>
      </c>
      <c r="K53" s="638">
        <f>ROUND('２１表(第3表)'!AW14/'２０表（第2表）'!J6*100,1)</f>
        <v>6.9</v>
      </c>
      <c r="L53" s="638">
        <f>ROUND('２１表(第3表)'!AZ14/'２０表（第2表）'!K6*100,1)</f>
        <v>0.6</v>
      </c>
      <c r="M53" s="638">
        <f>ROUND('２１表(第3表)'!BC14/'２０表（第2表）'!L6*100,1)</f>
        <v>3.2</v>
      </c>
      <c r="N53" s="638">
        <f>ROUND('２１表(第3表)'!BF14/'２０表（第2表）'!M6*100,1)</f>
        <v>3.3</v>
      </c>
      <c r="O53" s="638">
        <f>ROUND('２１表(第3表)'!BI14/'２０表（第2表）'!N6*100,1)</f>
        <v>23.6</v>
      </c>
      <c r="P53" s="638">
        <f>ROUND('２１表(第3表)'!BL14/'２０表（第2表）'!O6*100,1)</f>
        <v>15.7</v>
      </c>
      <c r="Q53" s="904">
        <f>ROUND('２１表(第3表)'!BO14/'２０表（第2表）'!P6*100,1)</f>
        <v>2.9</v>
      </c>
      <c r="S53" s="260"/>
      <c r="T53" s="246" t="s">
        <v>22</v>
      </c>
      <c r="U53" s="248" t="s">
        <v>573</v>
      </c>
      <c r="V53" s="266" t="s">
        <v>677</v>
      </c>
      <c r="W53" s="623">
        <f>ROUND('２１表(第3表)'!CY14/'２０表（第2表）'!AM6*100,1)</f>
        <v>11.5</v>
      </c>
      <c r="X53" s="623">
        <f>ROUND('２１表(第3表)'!DB14/'２０表（第2表）'!AN6*100,1)</f>
        <v>5.4</v>
      </c>
      <c r="Y53" s="623">
        <f>ROUND('２１表(第3表)'!DE14/'２０表（第2表）'!AO6*100,1)</f>
        <v>1.6</v>
      </c>
      <c r="Z53" s="623">
        <f>ROUND('２１表(第3表)'!DH14/'２０表（第2表）'!AP6*100,1)</f>
        <v>0.7</v>
      </c>
      <c r="AA53" s="623">
        <f>ROUND('２１表(第3表)'!DK14/'２０表（第2表）'!AQ6*100,1)</f>
        <v>3.3</v>
      </c>
      <c r="AB53" s="623">
        <f>ROUND('２１表(第3表)'!DN14/'２０表（第2表）'!AR6*100,1)</f>
        <v>37.4</v>
      </c>
      <c r="AC53" s="623">
        <f>ROUND('２１表(第3表)'!DQ14/'２０表（第2表）'!AS6*100,1)</f>
        <v>1.8</v>
      </c>
      <c r="AD53" s="623">
        <f>ROUND('２１表(第3表)'!DT14/'２０表（第2表）'!AT6*100,1)</f>
        <v>0.8</v>
      </c>
      <c r="AE53" s="623">
        <f>ROUND('２１表(第3表)'!DW14/'２０表（第2表）'!AU6*100,1)</f>
        <v>1.9</v>
      </c>
      <c r="AF53" s="624">
        <f>ROUND('２１表(第3表)'!DZ14/'２０表（第2表）'!AV6*100,1)</f>
        <v>5.2</v>
      </c>
      <c r="AG53" s="639">
        <f>ROUND('２１表(第3表)'!EC14/'２０表（第2表）'!AW6*100,1)</f>
        <v>9.5</v>
      </c>
    </row>
    <row r="54" spans="1:33" ht="15" customHeight="1">
      <c r="A54" s="260"/>
      <c r="B54" s="245" t="s">
        <v>575</v>
      </c>
      <c r="C54" s="816" t="s">
        <v>576</v>
      </c>
      <c r="D54" s="244"/>
      <c r="E54" s="244"/>
      <c r="F54" s="265"/>
      <c r="G54" s="631"/>
      <c r="H54" s="632"/>
      <c r="I54" s="632"/>
      <c r="J54" s="632"/>
      <c r="K54" s="632"/>
      <c r="L54" s="632"/>
      <c r="M54" s="633"/>
      <c r="N54" s="634"/>
      <c r="O54" s="632"/>
      <c r="P54" s="632"/>
      <c r="Q54" s="635"/>
      <c r="S54" s="260"/>
      <c r="T54" s="245" t="s">
        <v>575</v>
      </c>
      <c r="U54" s="818" t="s">
        <v>576</v>
      </c>
      <c r="V54" s="265"/>
      <c r="W54" s="632"/>
      <c r="X54" s="634"/>
      <c r="Y54" s="632"/>
      <c r="Z54" s="632"/>
      <c r="AA54" s="632"/>
      <c r="AB54" s="632"/>
      <c r="AC54" s="632"/>
      <c r="AD54" s="632"/>
      <c r="AE54" s="632"/>
      <c r="AF54" s="633"/>
      <c r="AG54" s="641"/>
    </row>
    <row r="55" spans="1:33" ht="15" customHeight="1">
      <c r="A55" s="260"/>
      <c r="B55" s="251" t="s">
        <v>577</v>
      </c>
      <c r="C55" s="817" t="s">
        <v>573</v>
      </c>
      <c r="D55" s="253"/>
      <c r="E55" s="253"/>
      <c r="F55" s="267" t="s">
        <v>677</v>
      </c>
      <c r="G55" s="813">
        <f>ROUND('２１表(第3表)'!AK17/'２０表（第2表）'!Q6*100,1)</f>
        <v>29.2</v>
      </c>
      <c r="H55" s="638">
        <f>ROUND('２１表(第3表)'!AN17/'２０表（第2表）'!R6*100,1)</f>
        <v>34.6</v>
      </c>
      <c r="I55" s="638">
        <f>ROUND('２１表(第3表)'!AQ17/'２０表（第2表）'!S6*100,1)</f>
        <v>32.9</v>
      </c>
      <c r="J55" s="638">
        <f>ROUND('２１表(第3表)'!AT17/'２０表（第2表）'!T6*100,1)</f>
        <v>19.4</v>
      </c>
      <c r="K55" s="638">
        <f>ROUND('２１表(第3表)'!AW17/'２０表（第2表）'!U6*100,1)</f>
        <v>30.5</v>
      </c>
      <c r="L55" s="638">
        <f>ROUND('２１表(第3表)'!AZ17/'２０表（第2表）'!V6*100,1)</f>
        <v>18.8</v>
      </c>
      <c r="M55" s="638">
        <f>ROUND('２１表(第3表)'!BC17/'２０表（第2表）'!W6*100,1)</f>
        <v>40.4</v>
      </c>
      <c r="N55" s="638">
        <f>ROUND('２１表(第3表)'!BF17/'２０表（第2表）'!X6*100,1)</f>
        <v>30.6</v>
      </c>
      <c r="O55" s="638">
        <f>ROUND('２１表(第3表)'!BI17/'２０表（第2表）'!Y6*100,1)</f>
        <v>36</v>
      </c>
      <c r="P55" s="638">
        <f>ROUND('２１表(第3表)'!BL17/'２０表（第2表）'!Z6*100,1)</f>
        <v>25.5</v>
      </c>
      <c r="Q55" s="904">
        <f>ROUND('２１表(第3表)'!BO17/'２０表（第2表）'!AA6*100,1)</f>
        <v>31.2</v>
      </c>
      <c r="S55" s="260"/>
      <c r="T55" s="251" t="s">
        <v>22</v>
      </c>
      <c r="U55" s="819" t="s">
        <v>573</v>
      </c>
      <c r="V55" s="267" t="s">
        <v>677</v>
      </c>
      <c r="W55" s="636">
        <f>ROUND('２１表(第3表)'!CY17/'２０表（第2表）'!AM6*100,1)</f>
        <v>23.6</v>
      </c>
      <c r="X55" s="636">
        <f>ROUND('２１表(第3表)'!DB17/'２０表（第2表）'!AN6*100,1)</f>
        <v>16.8</v>
      </c>
      <c r="Y55" s="636">
        <f>ROUND('２１表(第3表)'!DE17/'２０表（第2表）'!AO6*100,1)</f>
        <v>24.2</v>
      </c>
      <c r="Z55" s="636">
        <f>ROUND('２１表(第3表)'!DH17/'２０表（第2表）'!AP6*100,1)</f>
        <v>29.2</v>
      </c>
      <c r="AA55" s="636">
        <f>ROUND('２１表(第3表)'!DK17/'２０表（第2表）'!AQ6*100,1)</f>
        <v>30.4</v>
      </c>
      <c r="AB55" s="636">
        <f>ROUND('２１表(第3表)'!DN17/'２０表（第2表）'!AR6*100,1)</f>
        <v>50.3</v>
      </c>
      <c r="AC55" s="636">
        <f>ROUND('２１表(第3表)'!DQ17/'２０表（第2表）'!AS6*100,1)</f>
        <v>23.5</v>
      </c>
      <c r="AD55" s="636">
        <f>ROUND('２１表(第3表)'!DT17/'２０表（第2表）'!AT6*100,1)</f>
        <v>21</v>
      </c>
      <c r="AE55" s="636">
        <f>ROUND('２１表(第3表)'!DW17/'２０表（第2表）'!AU6*100,1)</f>
        <v>24.4</v>
      </c>
      <c r="AF55" s="637">
        <f>ROUND('２１表(第3表)'!DZ17/'２０表（第2表）'!AV6*100,1)</f>
        <v>27.5</v>
      </c>
      <c r="AG55" s="642">
        <f>ROUND('２１表(第3表)'!EC17/'２０表（第2表）'!AW6*100,1)</f>
        <v>31.8</v>
      </c>
    </row>
    <row r="56" spans="1:44" s="833" customFormat="1" ht="15" customHeight="1">
      <c r="A56" s="822"/>
      <c r="B56" s="823" t="s">
        <v>578</v>
      </c>
      <c r="C56" s="824" t="s">
        <v>448</v>
      </c>
      <c r="D56" s="820"/>
      <c r="E56" s="820"/>
      <c r="F56" s="825"/>
      <c r="G56" s="826"/>
      <c r="H56" s="827"/>
      <c r="I56" s="827"/>
      <c r="J56" s="827"/>
      <c r="K56" s="827"/>
      <c r="L56" s="827"/>
      <c r="M56" s="828"/>
      <c r="N56" s="829"/>
      <c r="O56" s="827"/>
      <c r="P56" s="827"/>
      <c r="Q56" s="830"/>
      <c r="R56" s="469"/>
      <c r="S56" s="822"/>
      <c r="T56" s="823" t="s">
        <v>578</v>
      </c>
      <c r="U56" s="820" t="s">
        <v>448</v>
      </c>
      <c r="V56" s="825"/>
      <c r="W56" s="827"/>
      <c r="X56" s="829"/>
      <c r="Y56" s="827"/>
      <c r="Z56" s="827"/>
      <c r="AA56" s="827"/>
      <c r="AB56" s="827"/>
      <c r="AC56" s="827"/>
      <c r="AD56" s="827"/>
      <c r="AE56" s="827"/>
      <c r="AF56" s="828"/>
      <c r="AG56" s="831"/>
      <c r="AH56" s="832"/>
      <c r="AI56" s="832"/>
      <c r="AJ56" s="832"/>
      <c r="AK56" s="832"/>
      <c r="AL56" s="832"/>
      <c r="AM56" s="832"/>
      <c r="AN56" s="832"/>
      <c r="AO56" s="832"/>
      <c r="AP56" s="832"/>
      <c r="AQ56" s="832"/>
      <c r="AR56" s="832"/>
    </row>
    <row r="57" spans="1:44" s="833" customFormat="1" ht="15" customHeight="1">
      <c r="A57" s="834"/>
      <c r="B57" s="835" t="s">
        <v>579</v>
      </c>
      <c r="C57" s="836" t="s">
        <v>573</v>
      </c>
      <c r="D57" s="821"/>
      <c r="E57" s="821"/>
      <c r="F57" s="837" t="s">
        <v>677</v>
      </c>
      <c r="G57" s="838">
        <f>ROUND('２１表(第3表)'!AK12/'２０表（第2表）'!Q6*100,1)</f>
        <v>8.4</v>
      </c>
      <c r="H57" s="839">
        <f>ROUND('２１表(第3表)'!AN12/'２０表（第2表）'!R6*100,1)</f>
        <v>8.5</v>
      </c>
      <c r="I57" s="839">
        <f>ROUND('２１表(第3表)'!AQ12/'２０表（第2表）'!S6*100,1)</f>
        <v>10.5</v>
      </c>
      <c r="J57" s="839">
        <f>ROUND('２１表(第3表)'!AT12/'２０表（第2表）'!T6*100,1)</f>
        <v>5.7</v>
      </c>
      <c r="K57" s="839">
        <f>ROUND('２１表(第3表)'!AW12/'２０表（第2表）'!U6*100,1)</f>
        <v>13.8</v>
      </c>
      <c r="L57" s="839">
        <f>ROUND('２１表(第3表)'!AZ12/'２０表（第2表）'!V6*100,1)</f>
        <v>4.8</v>
      </c>
      <c r="M57" s="839">
        <f>ROUND('２１表(第3表)'!BC12/'２０表（第2表）'!W6*100,1)</f>
        <v>13</v>
      </c>
      <c r="N57" s="839">
        <f>ROUND('２１表(第3表)'!BF12/'２０表（第2表）'!X6*100,1)</f>
        <v>15.3</v>
      </c>
      <c r="O57" s="839">
        <f>ROUND('２１表(第3表)'!BI12/'２０表（第2表）'!Y6*100,1)</f>
        <v>6</v>
      </c>
      <c r="P57" s="839">
        <f>ROUND('２１表(第3表)'!BL12/'２０表（第2表）'!Z6*100,1)</f>
        <v>5.7</v>
      </c>
      <c r="Q57" s="905">
        <f>ROUND('２１表(第3表)'!BO12/'２０表（第2表）'!AA6*100,1)</f>
        <v>12.8</v>
      </c>
      <c r="R57" s="469"/>
      <c r="S57" s="834"/>
      <c r="T57" s="835" t="s">
        <v>22</v>
      </c>
      <c r="U57" s="821" t="s">
        <v>573</v>
      </c>
      <c r="V57" s="840" t="s">
        <v>677</v>
      </c>
      <c r="W57" s="841">
        <f>ROUND('２１表(第3表)'!CY12/'２０表（第2表）'!AM6*100,1)</f>
        <v>23.8</v>
      </c>
      <c r="X57" s="841">
        <f>ROUND('２１表(第3表)'!DB12/'２０表（第2表）'!AN6*100,1)</f>
        <v>7.1</v>
      </c>
      <c r="Y57" s="841">
        <f>ROUND('２１表(第3表)'!DE12/'２０表（第2表）'!AO6*100,1)</f>
        <v>3.6</v>
      </c>
      <c r="Z57" s="841">
        <f>ROUND('２１表(第3表)'!DH12/'２０表（第2表）'!AP6*100,1)</f>
        <v>10.8</v>
      </c>
      <c r="AA57" s="841">
        <f>ROUND('２１表(第3表)'!DK12/'２０表（第2表）'!AQ6*100,1)</f>
        <v>8.8</v>
      </c>
      <c r="AB57" s="841">
        <f>ROUND('２１表(第3表)'!DN12/'２０表（第2表）'!AR6*100,1)</f>
        <v>7.6</v>
      </c>
      <c r="AC57" s="841">
        <f>ROUND('２１表(第3表)'!DQ12/'２０表（第2表）'!AS6*100,1)</f>
        <v>14.7</v>
      </c>
      <c r="AD57" s="841">
        <f>ROUND('２１表(第3表)'!DT12/'２０表（第2表）'!AT6*100,1)</f>
        <v>19.1</v>
      </c>
      <c r="AE57" s="841">
        <f>ROUND('２１表(第3表)'!DW12/'２０表（第2表）'!AU6*100,1)</f>
        <v>9.9</v>
      </c>
      <c r="AF57" s="902">
        <f>ROUND('２１表(第3表)'!DZ12/'２０表（第2表）'!AV6*100,1)</f>
        <v>11.7</v>
      </c>
      <c r="AG57" s="809">
        <f>ROUND('２１表(第3表)'!EC12/'２０表（第2表）'!AW6*100,1)</f>
        <v>10.7</v>
      </c>
      <c r="AH57" s="832"/>
      <c r="AI57" s="832"/>
      <c r="AJ57" s="832"/>
      <c r="AK57" s="832"/>
      <c r="AL57" s="832"/>
      <c r="AM57" s="832"/>
      <c r="AN57" s="832"/>
      <c r="AO57" s="832"/>
      <c r="AP57" s="832"/>
      <c r="AQ57" s="832"/>
      <c r="AR57" s="832"/>
    </row>
    <row r="58" spans="1:44" s="833" customFormat="1" ht="15" customHeight="1">
      <c r="A58" s="822" t="s">
        <v>621</v>
      </c>
      <c r="B58" s="469"/>
      <c r="C58" s="824" t="s">
        <v>753</v>
      </c>
      <c r="D58" s="820"/>
      <c r="E58" s="906"/>
      <c r="F58" s="825"/>
      <c r="G58" s="924"/>
      <c r="H58" s="925"/>
      <c r="I58" s="925"/>
      <c r="J58" s="925"/>
      <c r="K58" s="925"/>
      <c r="L58" s="925"/>
      <c r="M58" s="925"/>
      <c r="N58" s="925"/>
      <c r="O58" s="925"/>
      <c r="P58" s="925"/>
      <c r="Q58" s="926"/>
      <c r="R58" s="927"/>
      <c r="S58" s="928" t="s">
        <v>621</v>
      </c>
      <c r="T58" s="927"/>
      <c r="U58" s="929" t="s">
        <v>753</v>
      </c>
      <c r="V58" s="930"/>
      <c r="W58" s="931"/>
      <c r="X58" s="932"/>
      <c r="Y58" s="932"/>
      <c r="Z58" s="932"/>
      <c r="AA58" s="932"/>
      <c r="AB58" s="932"/>
      <c r="AC58" s="932"/>
      <c r="AD58" s="932"/>
      <c r="AE58" s="932"/>
      <c r="AF58" s="933"/>
      <c r="AG58" s="934"/>
      <c r="AH58" s="832"/>
      <c r="AI58" s="832"/>
      <c r="AJ58" s="832"/>
      <c r="AK58" s="832"/>
      <c r="AL58" s="832"/>
      <c r="AM58" s="832"/>
      <c r="AN58" s="832"/>
      <c r="AO58" s="832"/>
      <c r="AP58" s="832"/>
      <c r="AQ58" s="832"/>
      <c r="AR58" s="832"/>
    </row>
    <row r="59" spans="1:43" s="833" customFormat="1" ht="15" customHeight="1">
      <c r="A59" s="834"/>
      <c r="B59" s="915" t="s">
        <v>622</v>
      </c>
      <c r="C59" s="836" t="s">
        <v>618</v>
      </c>
      <c r="D59" s="821"/>
      <c r="E59" s="837"/>
      <c r="F59" s="840" t="s">
        <v>620</v>
      </c>
      <c r="G59" s="935">
        <f>ROUND('２０表（第2表）'!Q46*(-1)/('２０表（第2表）'!Q5-'２０表（第2表）'!Q7)*100,1)</f>
        <v>-44.3</v>
      </c>
      <c r="H59" s="936">
        <f>ROUND('２０表（第2表）'!R46*(-1)/('２０表（第2表）'!R5-'２０表（第2表）'!R7)*100,1)</f>
        <v>141.2</v>
      </c>
      <c r="I59" s="936">
        <f>ROUND('２０表（第2表）'!S46*(-1)/('２０表（第2表）'!S5-'２０表（第2表）'!S7)*100,1)</f>
        <v>-14.5</v>
      </c>
      <c r="J59" s="936">
        <f>ROUND('２０表（第2表）'!T46*(-1)/('２０表（第2表）'!T5-'２０表（第2表）'!T7)*100,1)</f>
        <v>-19.1</v>
      </c>
      <c r="K59" s="936">
        <f>ROUND('２０表（第2表）'!U46*(-1)/('２０表（第2表）'!U5-'２０表（第2表）'!U7)*100,1)</f>
        <v>3.7</v>
      </c>
      <c r="L59" s="936">
        <f>ROUND('２０表（第2表）'!V46*(-1)/('２０表（第2表）'!V5-'２０表（第2表）'!V7)*100,1)</f>
        <v>-8.2</v>
      </c>
      <c r="M59" s="936">
        <f>ROUND('２０表（第2表）'!W46*(-1)/('２０表（第2表）'!W5-'２０表（第2表）'!W7)*100,1)</f>
        <v>0.7</v>
      </c>
      <c r="N59" s="936">
        <f>ROUND('２０表（第2表）'!X46*(-1)/('２０表（第2表）'!X5-'２０表（第2表）'!X7)*100,1)</f>
        <v>1.7</v>
      </c>
      <c r="O59" s="936">
        <f>ROUND('２０表（第2表）'!Y46*(-1)/('２０表（第2表）'!Y5-'２０表（第2表）'!Y7)*100,1)</f>
        <v>99.6</v>
      </c>
      <c r="P59" s="936">
        <f>ROUND('２０表（第2表）'!Z46*(-1)/('２０表（第2表）'!Z5-'２０表（第2表）'!Z7)*100,1)</f>
        <v>-67.4</v>
      </c>
      <c r="Q59" s="937">
        <f>ROUND('２０表（第2表）'!AA46*(-1)/('２０表（第2表）'!AA5-'２０表（第2表）'!AA7)*100,1)</f>
        <v>-56.2</v>
      </c>
      <c r="R59" s="927"/>
      <c r="S59" s="938"/>
      <c r="T59" s="939" t="s">
        <v>564</v>
      </c>
      <c r="U59" s="940" t="s">
        <v>618</v>
      </c>
      <c r="V59" s="941" t="s">
        <v>620</v>
      </c>
      <c r="W59" s="942">
        <f>ROUND('２０表（第2表）'!AM46*(-1)/('２０表（第2表）'!AM5-'２０表（第2表）'!AM7)*100,1)</f>
        <v>-26.8</v>
      </c>
      <c r="X59" s="942">
        <f>ROUND('２０表（第2表）'!AN46*(-1)/('２０表（第2表）'!AN5-'２０表（第2表）'!AN7)*100,1)</f>
        <v>7.6</v>
      </c>
      <c r="Y59" s="942">
        <f>ROUND('２０表（第2表）'!AO46*(-1)/('２０表（第2表）'!AO5-'２０表（第2表）'!AO7)*100,1)</f>
        <v>-6.8</v>
      </c>
      <c r="Z59" s="942">
        <f>ROUND('２０表（第2表）'!AP46*(-1)/('２０表（第2表）'!AP5-'２０表（第2表）'!AP7)*100,1)</f>
        <v>-2.3</v>
      </c>
      <c r="AA59" s="942">
        <f>ROUND('２０表（第2表）'!AQ46*(-1)/('２０表（第2表）'!AQ5-'２０表（第2表）'!AQ7)*100,1)</f>
        <v>-19.5</v>
      </c>
      <c r="AB59" s="942">
        <f>ROUND('２０表（第2表）'!AR46*(-1)/('２０表（第2表）'!AR5-'２０表（第2表）'!AR7)*100,1)</f>
        <v>-5.5</v>
      </c>
      <c r="AC59" s="942">
        <f>ROUND('２０表（第2表）'!AS46*(-1)/('２０表（第2表）'!AS5-'２０表（第2表）'!AS7)*100,1)</f>
        <v>-71.8</v>
      </c>
      <c r="AD59" s="942">
        <f>ROUND('２０表（第2表）'!AT46*(-1)/('２０表（第2表）'!AT5-'２０表（第2表）'!AT7)*100,1)</f>
        <v>228.3</v>
      </c>
      <c r="AE59" s="942">
        <f>ROUND('２０表（第2表）'!AU46*(-1)/('２０表（第2表）'!AU5-'２０表（第2表）'!AU7)*100,1)</f>
        <v>-0.2</v>
      </c>
      <c r="AF59" s="943">
        <f>ROUND('２０表（第2表）'!AV46*(-1)/('２０表（第2表）'!AV5-'２０表（第2表）'!AV7)*100,1)</f>
        <v>-2</v>
      </c>
      <c r="AG59" s="944">
        <f>ROUND('２０表（第2表）'!AW46*(-1)/('２０表（第2表）'!AW5-'２０表（第2表）'!AW7)*100,1)</f>
        <v>3.9</v>
      </c>
      <c r="AH59" s="832"/>
      <c r="AI59" s="832"/>
      <c r="AJ59" s="832"/>
      <c r="AK59" s="832"/>
      <c r="AL59" s="832"/>
      <c r="AM59" s="832"/>
      <c r="AN59" s="832"/>
      <c r="AO59" s="832"/>
      <c r="AP59" s="832"/>
      <c r="AQ59" s="832"/>
    </row>
    <row r="60" spans="1:44" s="833" customFormat="1" ht="15" customHeight="1">
      <c r="A60" s="822" t="s">
        <v>623</v>
      </c>
      <c r="B60" s="469"/>
      <c r="C60" s="824" t="s">
        <v>757</v>
      </c>
      <c r="D60" s="820"/>
      <c r="E60" s="906"/>
      <c r="F60" s="825"/>
      <c r="G60" s="826"/>
      <c r="H60" s="829"/>
      <c r="I60" s="829"/>
      <c r="J60" s="829"/>
      <c r="K60" s="829"/>
      <c r="L60" s="829"/>
      <c r="M60" s="829"/>
      <c r="N60" s="829"/>
      <c r="O60" s="829"/>
      <c r="P60" s="829"/>
      <c r="Q60" s="830"/>
      <c r="R60" s="469"/>
      <c r="S60" s="822" t="s">
        <v>623</v>
      </c>
      <c r="T60" s="469"/>
      <c r="U60" s="824" t="s">
        <v>757</v>
      </c>
      <c r="V60" s="825"/>
      <c r="W60" s="827"/>
      <c r="X60" s="829"/>
      <c r="Y60" s="829"/>
      <c r="Z60" s="829"/>
      <c r="AA60" s="829"/>
      <c r="AB60" s="829"/>
      <c r="AC60" s="829"/>
      <c r="AD60" s="829"/>
      <c r="AE60" s="829"/>
      <c r="AF60" s="954"/>
      <c r="AG60" s="831"/>
      <c r="AH60" s="832"/>
      <c r="AI60" s="832"/>
      <c r="AJ60" s="832"/>
      <c r="AK60" s="832"/>
      <c r="AL60" s="832"/>
      <c r="AM60" s="832"/>
      <c r="AN60" s="832"/>
      <c r="AO60" s="832"/>
      <c r="AP60" s="832"/>
      <c r="AQ60" s="832"/>
      <c r="AR60" s="832"/>
    </row>
    <row r="61" spans="1:43" s="833" customFormat="1" ht="15" customHeight="1" thickBot="1">
      <c r="A61" s="945"/>
      <c r="B61" s="946" t="s">
        <v>671</v>
      </c>
      <c r="C61" s="947" t="s">
        <v>618</v>
      </c>
      <c r="D61" s="948"/>
      <c r="E61" s="949"/>
      <c r="F61" s="950" t="s">
        <v>620</v>
      </c>
      <c r="G61" s="951"/>
      <c r="H61" s="952"/>
      <c r="I61" s="952"/>
      <c r="J61" s="952"/>
      <c r="K61" s="952"/>
      <c r="L61" s="952"/>
      <c r="M61" s="952"/>
      <c r="N61" s="952"/>
      <c r="O61" s="952"/>
      <c r="P61" s="952"/>
      <c r="Q61" s="953"/>
      <c r="R61" s="469"/>
      <c r="S61" s="945"/>
      <c r="T61" s="946" t="s">
        <v>564</v>
      </c>
      <c r="U61" s="947" t="s">
        <v>618</v>
      </c>
      <c r="V61" s="950" t="s">
        <v>620</v>
      </c>
      <c r="W61" s="955"/>
      <c r="X61" s="952"/>
      <c r="Y61" s="952"/>
      <c r="Z61" s="952"/>
      <c r="AA61" s="952"/>
      <c r="AB61" s="952"/>
      <c r="AC61" s="952"/>
      <c r="AD61" s="952"/>
      <c r="AE61" s="952"/>
      <c r="AF61" s="956"/>
      <c r="AG61" s="957"/>
      <c r="AH61" s="832"/>
      <c r="AI61" s="832"/>
      <c r="AJ61" s="832"/>
      <c r="AK61" s="832"/>
      <c r="AL61" s="832"/>
      <c r="AM61" s="832"/>
      <c r="AN61" s="832"/>
      <c r="AO61" s="832"/>
      <c r="AP61" s="832"/>
      <c r="AQ61" s="832"/>
    </row>
    <row r="66" ht="15.75" customHeight="1">
      <c r="H66" s="621"/>
    </row>
  </sheetData>
  <sheetProtection/>
  <mergeCells count="5">
    <mergeCell ref="AG33:AG34"/>
    <mergeCell ref="A16:B16"/>
    <mergeCell ref="A47:B47"/>
    <mergeCell ref="S16:T16"/>
    <mergeCell ref="S47:T47"/>
  </mergeCells>
  <conditionalFormatting sqref="A1:F65536 G1:G7 G9:G13 G60:Q65536 H1:Q27 G15:G27 R1:V65536 AH1:IV65536 W1:AG27 G29:Q58 W60:AG65536 W29:AG58">
    <cfRule type="cellIs" priority="1" dxfId="11" operator="equal" stopIfTrue="1">
      <formula>0</formula>
    </cfRule>
  </conditionalFormatting>
  <conditionalFormatting sqref="W28:AG28 G59:Q59 W59:AG59 G28:Q28">
    <cfRule type="cellIs" priority="2" dxfId="11" operator="lessThanOr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1" r:id="rId2"/>
  <headerFooter alignWithMargins="0">
    <oddFooter>&amp;C&amp;"ＭＳ Ｐゴシック,太字"&amp;18１　水道事業</oddFooter>
  </headerFooter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AX31"/>
  <sheetViews>
    <sheetView view="pageBreakPreview" zoomScale="85" zoomScaleSheetLayoutView="85" zoomScalePageLayoutView="0" workbookViewId="0" topLeftCell="A1">
      <pane xSplit="6" ySplit="13" topLeftCell="G1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1" width="1.12109375" style="44" customWidth="1"/>
    <col min="2" max="2" width="18.875" style="44" customWidth="1"/>
    <col min="3" max="3" width="8.00390625" style="44" customWidth="1"/>
    <col min="4" max="4" width="9.00390625" style="44" customWidth="1"/>
    <col min="5" max="5" width="1.25" style="44" customWidth="1"/>
    <col min="6" max="6" width="9.00390625" style="44" customWidth="1"/>
    <col min="7" max="50" width="12.875" style="44" customWidth="1"/>
    <col min="51" max="16384" width="9.00390625" style="44" customWidth="1"/>
  </cols>
  <sheetData>
    <row r="1" ht="22.5" customHeight="1" thickBot="1">
      <c r="B1" s="84" t="s">
        <v>582</v>
      </c>
    </row>
    <row r="2" spans="2:50" ht="16.5" customHeight="1">
      <c r="B2" s="295"/>
      <c r="C2" s="296" t="s">
        <v>583</v>
      </c>
      <c r="D2" s="296"/>
      <c r="E2" s="296"/>
      <c r="F2" s="297"/>
      <c r="G2" s="272" t="s">
        <v>257</v>
      </c>
      <c r="H2" s="272" t="s">
        <v>258</v>
      </c>
      <c r="I2" s="272" t="s">
        <v>259</v>
      </c>
      <c r="J2" s="272" t="s">
        <v>260</v>
      </c>
      <c r="K2" s="272" t="s">
        <v>261</v>
      </c>
      <c r="L2" s="272" t="s">
        <v>262</v>
      </c>
      <c r="M2" s="272" t="s">
        <v>263</v>
      </c>
      <c r="N2" s="272" t="s">
        <v>264</v>
      </c>
      <c r="O2" s="272" t="s">
        <v>265</v>
      </c>
      <c r="P2" s="272" t="s">
        <v>266</v>
      </c>
      <c r="Q2" s="272" t="s">
        <v>267</v>
      </c>
      <c r="R2" s="272" t="s">
        <v>268</v>
      </c>
      <c r="S2" s="272" t="s">
        <v>269</v>
      </c>
      <c r="T2" s="272" t="s">
        <v>298</v>
      </c>
      <c r="U2" s="272" t="s">
        <v>299</v>
      </c>
      <c r="V2" s="272" t="s">
        <v>300</v>
      </c>
      <c r="W2" s="276" t="s">
        <v>34</v>
      </c>
      <c r="X2" s="276" t="s">
        <v>35</v>
      </c>
      <c r="Y2" s="276" t="s">
        <v>36</v>
      </c>
      <c r="Z2" s="276" t="s">
        <v>37</v>
      </c>
      <c r="AA2" s="276" t="s">
        <v>38</v>
      </c>
      <c r="AB2" s="276" t="s">
        <v>39</v>
      </c>
      <c r="AC2" s="276" t="s">
        <v>40</v>
      </c>
      <c r="AD2" s="276" t="s">
        <v>41</v>
      </c>
      <c r="AE2" s="276" t="s">
        <v>42</v>
      </c>
      <c r="AF2" s="276" t="s">
        <v>43</v>
      </c>
      <c r="AG2" s="276" t="s">
        <v>44</v>
      </c>
      <c r="AH2" s="276" t="s">
        <v>45</v>
      </c>
      <c r="AI2" s="276" t="s">
        <v>46</v>
      </c>
      <c r="AJ2" s="276" t="s">
        <v>47</v>
      </c>
      <c r="AK2" s="276" t="s">
        <v>48</v>
      </c>
      <c r="AL2" s="276" t="s">
        <v>49</v>
      </c>
      <c r="AM2" s="276" t="s">
        <v>50</v>
      </c>
      <c r="AN2" s="276" t="s">
        <v>51</v>
      </c>
      <c r="AO2" s="276" t="s">
        <v>52</v>
      </c>
      <c r="AP2" s="276" t="s">
        <v>53</v>
      </c>
      <c r="AQ2" s="276" t="s">
        <v>54</v>
      </c>
      <c r="AR2" s="276" t="s">
        <v>55</v>
      </c>
      <c r="AS2" s="276" t="s">
        <v>56</v>
      </c>
      <c r="AT2" s="276" t="s">
        <v>57</v>
      </c>
      <c r="AU2" s="276" t="s">
        <v>58</v>
      </c>
      <c r="AV2" s="276" t="s">
        <v>59</v>
      </c>
      <c r="AW2" s="284" t="s">
        <v>60</v>
      </c>
      <c r="AX2" s="1577" t="s">
        <v>301</v>
      </c>
    </row>
    <row r="3" spans="2:50" ht="16.5" customHeight="1" thickBot="1">
      <c r="B3" s="313" t="s">
        <v>584</v>
      </c>
      <c r="C3" s="314"/>
      <c r="D3" s="315"/>
      <c r="E3" s="315"/>
      <c r="F3" s="316"/>
      <c r="G3" s="293" t="s">
        <v>186</v>
      </c>
      <c r="H3" s="293" t="s">
        <v>187</v>
      </c>
      <c r="I3" s="293" t="s">
        <v>188</v>
      </c>
      <c r="J3" s="293" t="s">
        <v>189</v>
      </c>
      <c r="K3" s="293" t="s">
        <v>28</v>
      </c>
      <c r="L3" s="293" t="s">
        <v>190</v>
      </c>
      <c r="M3" s="293" t="s">
        <v>191</v>
      </c>
      <c r="N3" s="293" t="s">
        <v>29</v>
      </c>
      <c r="O3" s="293" t="s">
        <v>192</v>
      </c>
      <c r="P3" s="293" t="s">
        <v>193</v>
      </c>
      <c r="Q3" s="293" t="s">
        <v>194</v>
      </c>
      <c r="R3" s="293" t="s">
        <v>195</v>
      </c>
      <c r="S3" s="293" t="s">
        <v>30</v>
      </c>
      <c r="T3" s="293" t="s">
        <v>196</v>
      </c>
      <c r="U3" s="293" t="s">
        <v>197</v>
      </c>
      <c r="V3" s="293" t="s">
        <v>33</v>
      </c>
      <c r="W3" s="288" t="s">
        <v>61</v>
      </c>
      <c r="X3" s="288" t="s">
        <v>62</v>
      </c>
      <c r="Y3" s="288" t="s">
        <v>63</v>
      </c>
      <c r="Z3" s="288" t="s">
        <v>64</v>
      </c>
      <c r="AA3" s="288" t="s">
        <v>65</v>
      </c>
      <c r="AB3" s="288" t="s">
        <v>66</v>
      </c>
      <c r="AC3" s="288" t="s">
        <v>67</v>
      </c>
      <c r="AD3" s="288" t="s">
        <v>68</v>
      </c>
      <c r="AE3" s="288" t="s">
        <v>69</v>
      </c>
      <c r="AF3" s="288" t="s">
        <v>70</v>
      </c>
      <c r="AG3" s="288" t="s">
        <v>71</v>
      </c>
      <c r="AH3" s="288" t="s">
        <v>72</v>
      </c>
      <c r="AI3" s="288" t="s">
        <v>73</v>
      </c>
      <c r="AJ3" s="288" t="s">
        <v>74</v>
      </c>
      <c r="AK3" s="288" t="s">
        <v>75</v>
      </c>
      <c r="AL3" s="288" t="s">
        <v>76</v>
      </c>
      <c r="AM3" s="288" t="s">
        <v>77</v>
      </c>
      <c r="AN3" s="288" t="s">
        <v>78</v>
      </c>
      <c r="AO3" s="288" t="s">
        <v>79</v>
      </c>
      <c r="AP3" s="288" t="s">
        <v>80</v>
      </c>
      <c r="AQ3" s="288" t="s">
        <v>81</v>
      </c>
      <c r="AR3" s="288" t="s">
        <v>82</v>
      </c>
      <c r="AS3" s="288" t="s">
        <v>83</v>
      </c>
      <c r="AT3" s="288" t="s">
        <v>84</v>
      </c>
      <c r="AU3" s="288" t="s">
        <v>85</v>
      </c>
      <c r="AV3" s="288" t="s">
        <v>86</v>
      </c>
      <c r="AW3" s="289" t="s">
        <v>87</v>
      </c>
      <c r="AX3" s="1578"/>
    </row>
    <row r="4" spans="2:50" ht="16.5" customHeight="1">
      <c r="B4" s="299" t="s">
        <v>585</v>
      </c>
      <c r="C4" s="317" t="s">
        <v>586</v>
      </c>
      <c r="D4" s="318"/>
      <c r="E4" s="318"/>
      <c r="F4" s="319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5"/>
      <c r="AX4" s="646"/>
    </row>
    <row r="5" spans="2:50" s="58" customFormat="1" ht="16.5" customHeight="1">
      <c r="B5" s="301" t="s">
        <v>587</v>
      </c>
      <c r="C5" s="320" t="s">
        <v>588</v>
      </c>
      <c r="D5" s="62"/>
      <c r="E5" s="62"/>
      <c r="F5" s="274" t="s">
        <v>589</v>
      </c>
      <c r="G5" s="627">
        <f>ROUND('０１表（第1表）'!F30/'０１表（第1表）'!F27*100,1)</f>
        <v>59</v>
      </c>
      <c r="H5" s="627">
        <f>ROUND('０１表（第1表）'!G30/'０１表（第1表）'!G27*100,1)</f>
        <v>50.3</v>
      </c>
      <c r="I5" s="627">
        <f>ROUND('０１表（第1表）'!H30/'０１表（第1表）'!H27*100,1)</f>
        <v>63.5</v>
      </c>
      <c r="J5" s="627">
        <f>ROUND('０１表（第1表）'!I30/'０１表（第1表）'!I27*100,1)</f>
        <v>76</v>
      </c>
      <c r="K5" s="627">
        <f>ROUND('０１表（第1表）'!J30/'０１表（第1表）'!J27*100,1)</f>
        <v>72.3</v>
      </c>
      <c r="L5" s="627">
        <f>ROUND('０１表（第1表）'!K30/'０１表（第1表）'!K27*100,1)</f>
        <v>59.5</v>
      </c>
      <c r="M5" s="627">
        <f>ROUND('０１表（第1表）'!L30/'０１表（第1表）'!L27*100,1)</f>
        <v>57.1</v>
      </c>
      <c r="N5" s="627">
        <f>ROUND('０１表（第1表）'!M30/'０１表（第1表）'!M27*100,1)</f>
        <v>70.2</v>
      </c>
      <c r="O5" s="627">
        <f>ROUND('０１表（第1表）'!N30/'０１表（第1表）'!N27*100,1)</f>
        <v>71</v>
      </c>
      <c r="P5" s="627">
        <f>ROUND('０１表（第1表）'!O30/'０１表（第1表）'!O27*100,1)</f>
        <v>66</v>
      </c>
      <c r="Q5" s="627">
        <f>ROUND('０１表（第1表）'!P30/'０１表（第1表）'!P27*100,1)</f>
        <v>61.7</v>
      </c>
      <c r="R5" s="627">
        <f>ROUND('０１表（第1表）'!Q30/'０１表（第1表）'!Q27*100,1)</f>
        <v>73.4</v>
      </c>
      <c r="S5" s="627">
        <f>ROUND('０１表（第1表）'!R30/'０１表（第1表）'!R27*100,1)</f>
        <v>58.7</v>
      </c>
      <c r="T5" s="627">
        <f>ROUND('０１表（第1表）'!S30/'０１表（第1表）'!S27*100,1)</f>
        <v>78.7</v>
      </c>
      <c r="U5" s="627">
        <f>ROUND('０１表（第1表）'!T30/'０１表（第1表）'!T27*100,1)</f>
        <v>53</v>
      </c>
      <c r="V5" s="627">
        <f>ROUND('０１表（第1表）'!U30/'０１表（第1表）'!U27*100,1)</f>
        <v>50.7</v>
      </c>
      <c r="W5" s="627">
        <f>ROUND('０１表（第1表）'!V30/'０１表（第1表）'!V27*100,1)</f>
        <v>79.6</v>
      </c>
      <c r="X5" s="627">
        <f>ROUND('０１表（第1表）'!W30/'０１表（第1表）'!W27*100,1)</f>
        <v>65.5</v>
      </c>
      <c r="Y5" s="627">
        <f>ROUND('０１表（第1表）'!X30/'０１表（第1表）'!X27*100,1)</f>
        <v>69.4</v>
      </c>
      <c r="Z5" s="627">
        <f>ROUND('０１表（第1表）'!Y30/'０１表（第1表）'!Y27*100,1)</f>
        <v>82.3</v>
      </c>
      <c r="AA5" s="627">
        <f>ROUND('０１表（第1表）'!Z30/'０１表（第1表）'!Z27*100,1)</f>
        <v>70.9</v>
      </c>
      <c r="AB5" s="627">
        <f>ROUND('０１表（第1表）'!AA30/'０１表（第1表）'!AA27*100,1)</f>
        <v>77.5</v>
      </c>
      <c r="AC5" s="627">
        <f>ROUND('０１表（第1表）'!AB30/'０１表（第1表）'!AB27*100,1)</f>
        <v>50.1</v>
      </c>
      <c r="AD5" s="627">
        <f>ROUND('０１表（第1表）'!AC30/'０１表（第1表）'!AC27*100,1)</f>
        <v>69.9</v>
      </c>
      <c r="AE5" s="627">
        <f>ROUND('０１表（第1表）'!AD30/'０１表（第1表）'!AD27*100,1)</f>
        <v>55</v>
      </c>
      <c r="AF5" s="627">
        <f>ROUND('０１表（第1表）'!AE30/'０１表（第1表）'!AE27*100,1)</f>
        <v>58.2</v>
      </c>
      <c r="AG5" s="627">
        <f>ROUND('０１表（第1表）'!AF30/'０１表（第1表）'!AF27*100,1)</f>
        <v>42.4</v>
      </c>
      <c r="AH5" s="627">
        <f>ROUND('０１表（第1表）'!AG30/'０１表（第1表）'!AG27*100,1)</f>
        <v>78.1</v>
      </c>
      <c r="AI5" s="627">
        <f>ROUND('０１表（第1表）'!AH30/'０１表（第1表）'!AH27*100,1)</f>
        <v>74.1</v>
      </c>
      <c r="AJ5" s="627">
        <f>ROUND('０１表（第1表）'!AI30/'０１表（第1表）'!AI27*100,1)</f>
        <v>52.4</v>
      </c>
      <c r="AK5" s="627">
        <f>ROUND('０１表（第1表）'!AJ30/'０１表（第1表）'!AJ27*100,1)</f>
        <v>52.4</v>
      </c>
      <c r="AL5" s="627">
        <f>ROUND('０１表（第1表）'!AK30/'０１表（第1表）'!AK27*100,1)</f>
        <v>53.1</v>
      </c>
      <c r="AM5" s="627">
        <f>ROUND('０１表（第1表）'!AL30/'０１表（第1表）'!AL27*100,1)</f>
        <v>63.1</v>
      </c>
      <c r="AN5" s="627">
        <f>ROUND('０１表（第1表）'!AM30/'０１表（第1表）'!AM27*100,1)</f>
        <v>66.4</v>
      </c>
      <c r="AO5" s="627">
        <f>ROUND('０１表（第1表）'!AN30/'０１表（第1表）'!AN27*100,1)</f>
        <v>60.9</v>
      </c>
      <c r="AP5" s="627">
        <f>ROUND('０１表（第1表）'!AO30/'０１表（第1表）'!AO27*100,1)</f>
        <v>75.6</v>
      </c>
      <c r="AQ5" s="627">
        <f>ROUND('０１表（第1表）'!AP30/'０１表（第1表）'!AP27*100,1)</f>
        <v>68</v>
      </c>
      <c r="AR5" s="627">
        <f>ROUND('０１表（第1表）'!AQ30/'０１表（第1表）'!AQ27*100,1)</f>
        <v>58.1</v>
      </c>
      <c r="AS5" s="627">
        <f>ROUND('０１表（第1表）'!AR30/'０１表（第1表）'!AR27*100,1)</f>
        <v>59</v>
      </c>
      <c r="AT5" s="627">
        <f>ROUND('０１表（第1表）'!AS30/'０１表（第1表）'!AS27*100,1)</f>
        <v>74.7</v>
      </c>
      <c r="AU5" s="627">
        <f>ROUND('０１表（第1表）'!AT30/'０１表（第1表）'!AT27*100,1)</f>
        <v>54.9</v>
      </c>
      <c r="AV5" s="627">
        <f>ROUND('０１表（第1表）'!AU30/'０１表（第1表）'!AU27*100,1)</f>
        <v>69.7</v>
      </c>
      <c r="AW5" s="628">
        <f>ROUND('０１表（第1表）'!AV30/'０１表（第1表）'!AV27*100,1)</f>
        <v>53.6</v>
      </c>
      <c r="AX5" s="640">
        <f>ROUND('０１表（第1表）'!AW30/'０１表（第1表）'!AW27*100,1)</f>
        <v>63.2</v>
      </c>
    </row>
    <row r="6" spans="2:50" ht="16.5" customHeight="1">
      <c r="B6" s="302" t="s">
        <v>590</v>
      </c>
      <c r="C6" s="321" t="s">
        <v>586</v>
      </c>
      <c r="D6" s="47"/>
      <c r="E6" s="47"/>
      <c r="F6" s="300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AV6" s="644"/>
      <c r="AW6" s="645"/>
      <c r="AX6" s="646"/>
    </row>
    <row r="7" spans="2:50" s="58" customFormat="1" ht="16.5" customHeight="1">
      <c r="B7" s="301" t="s">
        <v>587</v>
      </c>
      <c r="C7" s="320" t="s">
        <v>591</v>
      </c>
      <c r="D7" s="62"/>
      <c r="E7" s="62"/>
      <c r="F7" s="274" t="s">
        <v>589</v>
      </c>
      <c r="G7" s="627">
        <f>ROUND('０１表（第1表）'!F30/'０１表（第1表）'!F28*100,1)</f>
        <v>88.4</v>
      </c>
      <c r="H7" s="627">
        <f>ROUND('０１表（第1表）'!G30/'０１表（第1表）'!G28*100,1)</f>
        <v>88.6</v>
      </c>
      <c r="I7" s="627">
        <f>ROUND('０１表（第1表）'!H30/'０１表（第1表）'!H28*100,1)</f>
        <v>86.5</v>
      </c>
      <c r="J7" s="627">
        <f>ROUND('０１表（第1表）'!I30/'０１表（第1表）'!I28*100,1)</f>
        <v>89.1</v>
      </c>
      <c r="K7" s="627">
        <f>ROUND('０１表（第1表）'!J30/'０１表（第1表）'!J28*100,1)</f>
        <v>83.2</v>
      </c>
      <c r="L7" s="627">
        <f>ROUND('０１表（第1表）'!K30/'０１表（第1表）'!K28*100,1)</f>
        <v>98.4</v>
      </c>
      <c r="M7" s="627">
        <f>ROUND('０１表（第1表）'!L30/'０１表（第1表）'!L28*100,1)</f>
        <v>89.2</v>
      </c>
      <c r="N7" s="627">
        <f>ROUND('０１表（第1表）'!M30/'０１表（第1表）'!M28*100,1)</f>
        <v>85.5</v>
      </c>
      <c r="O7" s="627">
        <f>ROUND('０１表（第1表）'!N30/'０１表（第1表）'!N28*100,1)</f>
        <v>84.7</v>
      </c>
      <c r="P7" s="627">
        <f>ROUND('０１表（第1表）'!O30/'０１表（第1表）'!O28*100,1)</f>
        <v>83.7</v>
      </c>
      <c r="Q7" s="627">
        <f>ROUND('０１表（第1表）'!P30/'０１表（第1表）'!P28*100,1)</f>
        <v>81.8</v>
      </c>
      <c r="R7" s="627">
        <f>ROUND('０１表（第1表）'!Q30/'０１表（第1表）'!Q28*100,1)</f>
        <v>87.9</v>
      </c>
      <c r="S7" s="627">
        <f>ROUND('０１表（第1表）'!R30/'０１表（第1表）'!R28*100,1)</f>
        <v>86.3</v>
      </c>
      <c r="T7" s="627">
        <f>ROUND('０１表（第1表）'!S30/'０１表（第1表）'!S28*100,1)</f>
        <v>76.7</v>
      </c>
      <c r="U7" s="627">
        <f>ROUND('０１表（第1表）'!T30/'０１表（第1表）'!T28*100,1)</f>
        <v>77.2</v>
      </c>
      <c r="V7" s="627">
        <f>ROUND('０１表（第1表）'!U30/'０１表（第1表）'!U28*100,1)</f>
        <v>72.8</v>
      </c>
      <c r="W7" s="627">
        <f>ROUND('０１表（第1表）'!V30/'０１表（第1表）'!V28*100,1)</f>
        <v>88.5</v>
      </c>
      <c r="X7" s="627">
        <f>ROUND('０１表（第1表）'!W30/'０１表（第1表）'!W28*100,1)</f>
        <v>89.2</v>
      </c>
      <c r="Y7" s="627">
        <f>ROUND('０１表（第1表）'!X30/'０１表（第1表）'!X28*100,1)</f>
        <v>82.8</v>
      </c>
      <c r="Z7" s="627">
        <f>ROUND('０１表（第1表）'!Y30/'０１表（第1表）'!Y28*100,1)</f>
        <v>86.6</v>
      </c>
      <c r="AA7" s="627">
        <f>ROUND('０１表（第1表）'!Z30/'０１表（第1表）'!Z28*100,1)</f>
        <v>88</v>
      </c>
      <c r="AB7" s="627">
        <f>ROUND('０１表（第1表）'!AA30/'０１表（第1表）'!AA28*100,1)</f>
        <v>84.4</v>
      </c>
      <c r="AC7" s="627">
        <f>ROUND('０１表（第1表）'!AB30/'０１表（第1表）'!AB28*100,1)</f>
        <v>86.4</v>
      </c>
      <c r="AD7" s="627">
        <f>ROUND('０１表（第1表）'!AC30/'０１表（第1表）'!AC28*100,1)</f>
        <v>86.8</v>
      </c>
      <c r="AE7" s="627">
        <f>ROUND('０１表（第1表）'!AD30/'０１表（第1表）'!AD28*100,1)</f>
        <v>82.7</v>
      </c>
      <c r="AF7" s="627">
        <f>ROUND('０１表（第1表）'!AE30/'０１表（第1表）'!AE28*100,1)</f>
        <v>92.8</v>
      </c>
      <c r="AG7" s="627">
        <f>ROUND('０１表（第1表）'!AF30/'０１表（第1表）'!AF28*100,1)</f>
        <v>72.7</v>
      </c>
      <c r="AH7" s="627">
        <f>ROUND('０１表（第1表）'!AG30/'０１表（第1表）'!AG28*100,1)</f>
        <v>86.7</v>
      </c>
      <c r="AI7" s="627">
        <f>ROUND('０１表（第1表）'!AH30/'０１表（第1表）'!AH28*100,1)</f>
        <v>85.6</v>
      </c>
      <c r="AJ7" s="627">
        <f>ROUND('０１表（第1表）'!AI30/'０１表（第1表）'!AI28*100,1)</f>
        <v>85.6</v>
      </c>
      <c r="AK7" s="627">
        <f>ROUND('０１表（第1表）'!AJ30/'０１表（第1表）'!AJ28*100,1)</f>
        <v>66.4</v>
      </c>
      <c r="AL7" s="627">
        <f>ROUND('０１表（第1表）'!AK30/'０１表（第1表）'!AK28*100,1)</f>
        <v>75.6</v>
      </c>
      <c r="AM7" s="627">
        <f>ROUND('０１表（第1表）'!AL30/'０１表（第1表）'!AL28*100,1)</f>
        <v>86</v>
      </c>
      <c r="AN7" s="627">
        <f>ROUND('０１表（第1表）'!AM30/'０１表（第1表）'!AM28*100,1)</f>
        <v>70.2</v>
      </c>
      <c r="AO7" s="627">
        <f>ROUND('０１表（第1表）'!AN30/'０１表（第1表）'!AN28*100,1)</f>
        <v>67.9</v>
      </c>
      <c r="AP7" s="627">
        <f>ROUND('０１表（第1表）'!AO30/'０１表（第1表）'!AO28*100,1)</f>
        <v>88.7</v>
      </c>
      <c r="AQ7" s="627">
        <f>ROUND('０１表（第1表）'!AP30/'０１表（第1表）'!AP28*100,1)</f>
        <v>82.4</v>
      </c>
      <c r="AR7" s="627">
        <f>ROUND('０１表（第1表）'!AQ30/'０１表（第1表）'!AQ28*100,1)</f>
        <v>81.7</v>
      </c>
      <c r="AS7" s="627">
        <f>ROUND('０１表（第1表）'!AR30/'０１表（第1表）'!AR28*100,1)</f>
        <v>71.1</v>
      </c>
      <c r="AT7" s="627">
        <f>ROUND('０１表（第1表）'!AS30/'０１表（第1表）'!AS28*100,1)</f>
        <v>83.9</v>
      </c>
      <c r="AU7" s="627">
        <f>ROUND('０１表（第1表）'!AT30/'０１表（第1表）'!AT28*100,1)</f>
        <v>79.7</v>
      </c>
      <c r="AV7" s="627">
        <f>ROUND('０１表（第1表）'!AU30/'０１表（第1表）'!AU28*100,1)</f>
        <v>85.9</v>
      </c>
      <c r="AW7" s="628">
        <f>ROUND('０１表（第1表）'!AV30/'０１表（第1表）'!AV28*100,1)</f>
        <v>85.1</v>
      </c>
      <c r="AX7" s="640">
        <f>ROUND('０１表（第1表）'!AW30/'０１表（第1表）'!AW28*100,1)</f>
        <v>84.9</v>
      </c>
    </row>
    <row r="8" spans="2:50" ht="16.5" customHeight="1">
      <c r="B8" s="302" t="s">
        <v>592</v>
      </c>
      <c r="C8" s="322" t="s">
        <v>591</v>
      </c>
      <c r="D8" s="47"/>
      <c r="E8" s="47"/>
      <c r="F8" s="300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5"/>
      <c r="AX8" s="646"/>
    </row>
    <row r="9" spans="2:50" s="58" customFormat="1" ht="16.5" customHeight="1">
      <c r="B9" s="301" t="s">
        <v>587</v>
      </c>
      <c r="C9" s="320" t="s">
        <v>588</v>
      </c>
      <c r="D9" s="62"/>
      <c r="E9" s="62"/>
      <c r="F9" s="274" t="s">
        <v>589</v>
      </c>
      <c r="G9" s="627">
        <f>ROUND('０１表（第1表）'!F28/'０１表（第1表）'!F27*100,1)</f>
        <v>66.8</v>
      </c>
      <c r="H9" s="627">
        <f>ROUND('０１表（第1表）'!G28/'０１表（第1表）'!G27*100,1)</f>
        <v>56.8</v>
      </c>
      <c r="I9" s="627">
        <f>ROUND('０１表（第1表）'!H28/'０１表（第1表）'!H27*100,1)</f>
        <v>73.4</v>
      </c>
      <c r="J9" s="627">
        <f>ROUND('０１表（第1表）'!I28/'０１表（第1表）'!I27*100,1)</f>
        <v>85.3</v>
      </c>
      <c r="K9" s="627">
        <f>ROUND('０１表（第1表）'!J28/'０１表（第1表）'!J27*100,1)</f>
        <v>86.9</v>
      </c>
      <c r="L9" s="627">
        <f>ROUND('０１表（第1表）'!K28/'０１表（第1表）'!K27*100,1)</f>
        <v>60.5</v>
      </c>
      <c r="M9" s="627">
        <f>ROUND('０１表（第1表）'!L28/'０１表（第1表）'!L27*100,1)</f>
        <v>64.1</v>
      </c>
      <c r="N9" s="627">
        <f>ROUND('０１表（第1表）'!M28/'０１表（第1表）'!M27*100,1)</f>
        <v>82</v>
      </c>
      <c r="O9" s="627">
        <f>ROUND('０１表（第1表）'!N28/'０１表（第1表）'!N27*100,1)</f>
        <v>83.9</v>
      </c>
      <c r="P9" s="627">
        <f>ROUND('０１表（第1表）'!O28/'０１表（第1表）'!O27*100,1)</f>
        <v>78.8</v>
      </c>
      <c r="Q9" s="627">
        <f>ROUND('０１表（第1表）'!P28/'０１表（第1表）'!P27*100,1)</f>
        <v>75.5</v>
      </c>
      <c r="R9" s="627">
        <f>ROUND('０１表（第1表）'!Q28/'０１表（第1表）'!Q27*100,1)</f>
        <v>83.5</v>
      </c>
      <c r="S9" s="627">
        <f>ROUND('０１表（第1表）'!R28/'０１表（第1表）'!R27*100,1)</f>
        <v>68</v>
      </c>
      <c r="T9" s="627">
        <f>ROUND('０１表（第1表）'!S28/'０１表（第1表）'!S27*100,1)</f>
        <v>102.6</v>
      </c>
      <c r="U9" s="627">
        <f>ROUND('０１表（第1表）'!T28/'０１表（第1表）'!T27*100,1)</f>
        <v>68.7</v>
      </c>
      <c r="V9" s="627">
        <f>ROUND('０１表（第1表）'!U28/'０１表（第1表）'!U27*100,1)</f>
        <v>69.6</v>
      </c>
      <c r="W9" s="627">
        <f>ROUND('０１表（第1表）'!V28/'０１表（第1表）'!V27*100,1)</f>
        <v>90</v>
      </c>
      <c r="X9" s="627">
        <f>ROUND('０１表（第1表）'!W28/'０１表（第1表）'!W27*100,1)</f>
        <v>73.5</v>
      </c>
      <c r="Y9" s="627">
        <f>ROUND('０１表（第1表）'!X28/'０１表（第1表）'!X27*100,1)</f>
        <v>83.9</v>
      </c>
      <c r="Z9" s="627">
        <f>ROUND('０１表（第1表）'!Y28/'０１表（第1表）'!Y27*100,1)</f>
        <v>94.9</v>
      </c>
      <c r="AA9" s="627">
        <f>ROUND('０１表（第1表）'!Z28/'０１表（第1表）'!Z27*100,1)</f>
        <v>80.6</v>
      </c>
      <c r="AB9" s="627">
        <f>ROUND('０１表（第1表）'!AA28/'０１表（第1表）'!AA27*100,1)</f>
        <v>91.9</v>
      </c>
      <c r="AC9" s="627">
        <f>ROUND('０１表（第1表）'!AB28/'０１表（第1表）'!AB27*100,1)</f>
        <v>58</v>
      </c>
      <c r="AD9" s="627">
        <f>ROUND('０１表（第1表）'!AC28/'０１表（第1表）'!AC27*100,1)</f>
        <v>80.5</v>
      </c>
      <c r="AE9" s="627">
        <f>ROUND('０１表（第1表）'!AD28/'０１表（第1表）'!AD27*100,1)</f>
        <v>66.5</v>
      </c>
      <c r="AF9" s="627">
        <f>ROUND('０１表（第1表）'!AE28/'０１表（第1表）'!AE27*100,1)</f>
        <v>62.8</v>
      </c>
      <c r="AG9" s="627">
        <f>ROUND('０１表（第1表）'!AF28/'０１表（第1表）'!AF27*100,1)</f>
        <v>58.4</v>
      </c>
      <c r="AH9" s="627">
        <f>ROUND('０１表（第1表）'!AG28/'０１表（第1表）'!AG27*100,1)</f>
        <v>90</v>
      </c>
      <c r="AI9" s="627">
        <f>ROUND('０１表（第1表）'!AH28/'０１表（第1表）'!AH27*100,1)</f>
        <v>86.6</v>
      </c>
      <c r="AJ9" s="627">
        <f>ROUND('０１表（第1表）'!AI28/'０１表（第1表）'!AI27*100,1)</f>
        <v>61.2</v>
      </c>
      <c r="AK9" s="627">
        <f>ROUND('０１表（第1表）'!AJ28/'０１表（第1表）'!AJ27*100,1)</f>
        <v>79</v>
      </c>
      <c r="AL9" s="627">
        <f>ROUND('０１表（第1表）'!AK28/'０１表（第1表）'!AK27*100,1)</f>
        <v>70.3</v>
      </c>
      <c r="AM9" s="627">
        <f>ROUND('０１表（第1表）'!AL28/'０１表（第1表）'!AL27*100,1)</f>
        <v>73.4</v>
      </c>
      <c r="AN9" s="627">
        <f>ROUND('０１表（第1表）'!AM28/'０１表（第1表）'!AM27*100,1)</f>
        <v>94.5</v>
      </c>
      <c r="AO9" s="627">
        <f>ROUND('０１表（第1表）'!AN28/'０１表（第1表）'!AN27*100,1)</f>
        <v>89.7</v>
      </c>
      <c r="AP9" s="627">
        <f>ROUND('０１表（第1表）'!AO28/'０１表（第1表）'!AO27*100,1)</f>
        <v>85.2</v>
      </c>
      <c r="AQ9" s="627">
        <f>ROUND('０１表（第1表）'!AP28/'０１表（第1表）'!AP27*100,1)</f>
        <v>82.6</v>
      </c>
      <c r="AR9" s="627">
        <f>ROUND('０１表（第1表）'!AQ28/'０１表（第1表）'!AQ27*100,1)</f>
        <v>71.1</v>
      </c>
      <c r="AS9" s="627">
        <f>ROUND('０１表（第1表）'!AR28/'０１表（第1表）'!AR27*100,1)</f>
        <v>82.9</v>
      </c>
      <c r="AT9" s="627">
        <f>ROUND('０１表（第1表）'!AS28/'０１表（第1表）'!AS27*100,1)</f>
        <v>89.1</v>
      </c>
      <c r="AU9" s="627">
        <f>ROUND('０１表（第1表）'!AT28/'０１表（第1表）'!AT27*100,1)</f>
        <v>68.8</v>
      </c>
      <c r="AV9" s="627">
        <f>ROUND('０１表（第1表）'!AU28/'０１表（第1表）'!AU27*100,1)</f>
        <v>81.1</v>
      </c>
      <c r="AW9" s="628">
        <f>ROUND('０１表（第1表）'!AV28/'０１表（第1表）'!AV27*100,1)</f>
        <v>63</v>
      </c>
      <c r="AX9" s="640">
        <f>ROUND('０１表（第1表）'!AW28/'０１表（第1表）'!AW27*100,1)</f>
        <v>74.5</v>
      </c>
    </row>
    <row r="10" spans="2:50" ht="16.5" customHeight="1">
      <c r="B10" s="302" t="s">
        <v>593</v>
      </c>
      <c r="C10" s="321" t="s">
        <v>594</v>
      </c>
      <c r="D10" s="47"/>
      <c r="E10" s="47"/>
      <c r="F10" s="300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44"/>
      <c r="AT10" s="644"/>
      <c r="AU10" s="644"/>
      <c r="AV10" s="644"/>
      <c r="AW10" s="645"/>
      <c r="AX10" s="646"/>
    </row>
    <row r="11" spans="2:50" ht="16.5" customHeight="1">
      <c r="B11" s="301" t="s">
        <v>595</v>
      </c>
      <c r="C11" s="323" t="s">
        <v>596</v>
      </c>
      <c r="D11" s="48"/>
      <c r="E11" s="48"/>
      <c r="F11" s="303"/>
      <c r="G11" s="647">
        <f>ROUND('０１表（第1表）'!F29/('０１表（第1表）'!F21+'０１表（第1表）'!F22+'０１表（第1表）'!F23),1)</f>
        <v>20.5</v>
      </c>
      <c r="H11" s="648">
        <f>ROUND('０１表（第1表）'!G29/('０１表（第1表）'!G21+'０１表（第1表）'!G22+'０１表（第1表）'!G23),1)</f>
        <v>24.4</v>
      </c>
      <c r="I11" s="648">
        <f>ROUND('０１表（第1表）'!H29/('０１表（第1表）'!H21+'０１表（第1表）'!H22+'０１表（第1表）'!H23),1)</f>
        <v>18.4</v>
      </c>
      <c r="J11" s="648">
        <f>ROUND('０１表（第1表）'!I29/('０１表（第1表）'!I21+'０１表（第1表）'!I22+'０１表（第1表）'!I23),1)</f>
        <v>15.3</v>
      </c>
      <c r="K11" s="648">
        <f>ROUND('０１表（第1表）'!J29/('０１表（第1表）'!J21+'０１表（第1表）'!J22+'０１表（第1表）'!J23),1)</f>
        <v>6.1</v>
      </c>
      <c r="L11" s="648">
        <f>ROUND('０１表（第1表）'!K29/('０１表（第1表）'!K21+'０１表（第1表）'!K22+'０１表（第1表）'!K23),1)</f>
        <v>14.3</v>
      </c>
      <c r="M11" s="648">
        <f>ROUND('０１表（第1表）'!L29/('０１表（第1表）'!L21+'０１表（第1表）'!L22+'０１表（第1表）'!L23),1)</f>
        <v>8.5</v>
      </c>
      <c r="N11" s="648">
        <f>ROUND('０１表（第1表）'!M29/('０１表（第1表）'!M21+'０１表（第1表）'!M22+'０１表（第1表）'!M23),1)</f>
        <v>9</v>
      </c>
      <c r="O11" s="648">
        <f>ROUND('０１表（第1表）'!N29/('０１表（第1表）'!N21+'０１表（第1表）'!N22+'０１表（第1表）'!N23),1)</f>
        <v>11.6</v>
      </c>
      <c r="P11" s="648">
        <f>ROUND('０１表（第1表）'!O29/('０１表（第1表）'!O21+'０１表（第1表）'!O22+'０１表（第1表）'!O23),1)</f>
        <v>18.2</v>
      </c>
      <c r="Q11" s="648">
        <f>ROUND('０１表（第1表）'!P29/('０１表（第1表）'!P21+'０１表（第1表）'!P22+'０１表（第1表）'!P23),1)</f>
        <v>22.9</v>
      </c>
      <c r="R11" s="648">
        <f>ROUND('０１表（第1表）'!Q29/('０１表（第1表）'!Q21+'０１表（第1表）'!Q22+'０１表（第1表）'!Q23),1)</f>
        <v>10</v>
      </c>
      <c r="S11" s="648">
        <f>ROUND('０１表（第1表）'!R29/('０１表（第1表）'!R21+'０１表（第1表）'!R22+'０１表（第1表）'!R23),1)</f>
        <v>17.9</v>
      </c>
      <c r="T11" s="648">
        <f>ROUND('０１表（第1表）'!S29/('０１表（第1表）'!S21+'０１表（第1表）'!S22+'０１表（第1表）'!S23),1)</f>
        <v>22.8</v>
      </c>
      <c r="U11" s="648">
        <f>ROUND('０１表（第1表）'!T29/('０１表（第1表）'!T21+'０１表（第1表）'!T22+'０１表（第1表）'!T23),1)</f>
        <v>11</v>
      </c>
      <c r="V11" s="648">
        <f>ROUND('０１表（第1表）'!U29/('０１表（第1表）'!U21+'０１表（第1表）'!U22+'０１表（第1表）'!U23),1)</f>
        <v>9.9</v>
      </c>
      <c r="W11" s="648">
        <f>ROUND('０１表（第1表）'!V29/('０１表（第1表）'!V21+'０１表（第1表）'!V22+'０１表（第1表）'!V23),1)</f>
        <v>17.3</v>
      </c>
      <c r="X11" s="648">
        <f>ROUND('０１表（第1表）'!W29/('０１表（第1表）'!W21+'０１表（第1表）'!W22+'０１表（第1表）'!W23),1)</f>
        <v>12.4</v>
      </c>
      <c r="Y11" s="648">
        <f>ROUND('０１表（第1表）'!X29/('０１表（第1表）'!X21+'０１表（第1表）'!X22+'０１表（第1表）'!X23),1)</f>
        <v>12</v>
      </c>
      <c r="Z11" s="648">
        <f>ROUND('０１表（第1表）'!Y29/('０１表（第1表）'!Y21+'０１表（第1表）'!Y22+'０１表（第1表）'!Y23),1)</f>
        <v>9.6</v>
      </c>
      <c r="AA11" s="648">
        <f>ROUND('０１表（第1表）'!Z29/('０１表（第1表）'!Z21+'０１表（第1表）'!Z22+'０１表（第1表）'!Z23),1)</f>
        <v>9.8</v>
      </c>
      <c r="AB11" s="648">
        <f>ROUND('０１表（第1表）'!AA29/('０１表（第1表）'!AA21+'０１表（第1表）'!AA22+'０１表（第1表）'!AA23),1)</f>
        <v>7.2</v>
      </c>
      <c r="AC11" s="648">
        <f>ROUND('０１表（第1表）'!AB29/('０１表（第1表）'!AB21+'０１表（第1表）'!AB22+'０１表（第1表）'!AB23),1)</f>
        <v>10.5</v>
      </c>
      <c r="AD11" s="648">
        <f>ROUND('０１表（第1表）'!AC29/('０１表（第1表）'!AC21+'０１表（第1表）'!AC22+'０１表（第1表）'!AC23),1)</f>
        <v>7.2</v>
      </c>
      <c r="AE11" s="648">
        <f>ROUND('０１表（第1表）'!AD29/('０１表（第1表）'!AD21+'０１表（第1表）'!AD22+'０１表（第1表）'!AD23),1)</f>
        <v>15.3</v>
      </c>
      <c r="AF11" s="648">
        <f>ROUND('０１表（第1表）'!AE29/('０１表（第1表）'!AE21+'０１表（第1表）'!AE22+'０１表（第1表）'!AE23),1)</f>
        <v>5.3</v>
      </c>
      <c r="AG11" s="648">
        <f>ROUND('０１表（第1表）'!AF29/('０１表（第1表）'!AF21+'０１表（第1表）'!AF22+'０１表（第1表）'!AF23),1)</f>
        <v>2.3</v>
      </c>
      <c r="AH11" s="648">
        <f>ROUND('０１表（第1表）'!AG29/('０１表（第1表）'!AG21+'０１表（第1表）'!AG22+'０１表（第1表）'!AG23),1)</f>
        <v>11.2</v>
      </c>
      <c r="AI11" s="648">
        <f>ROUND('０１表（第1表）'!AH29/('０１表（第1表）'!AH21+'０１表（第1表）'!AH22+'０１表（第1表）'!AH23),1)</f>
        <v>9.4</v>
      </c>
      <c r="AJ11" s="648">
        <f>ROUND('０１表（第1表）'!AI29/('０１表（第1表）'!AI21+'０１表（第1表）'!AI22+'０１表（第1表）'!AI23),1)</f>
        <v>7</v>
      </c>
      <c r="AK11" s="648">
        <f>ROUND('０１表（第1表）'!AJ29/('０１表（第1表）'!AJ21+'０１表（第1表）'!AJ22+'０１表（第1表）'!AJ23),1)</f>
        <v>22.5</v>
      </c>
      <c r="AL11" s="648">
        <f>ROUND('０１表（第1表）'!AK29/('０１表（第1表）'!AK21+'０１表（第1表）'!AK22+'０１表（第1表）'!AK23),1)</f>
        <v>6.8</v>
      </c>
      <c r="AM11" s="648">
        <f>ROUND('０１表（第1表）'!AL29/('０１表（第1表）'!AL21+'０１表（第1表）'!AL22+'０１表（第1表）'!AL23),1)</f>
        <v>16.6</v>
      </c>
      <c r="AN11" s="648">
        <f>ROUND('０１表（第1表）'!AM29/('０１表（第1表）'!AM21+'０１表（第1表）'!AM22+'０１表（第1表）'!AM23),1)</f>
        <v>8.1</v>
      </c>
      <c r="AO11" s="648">
        <f>ROUND('０１表（第1表）'!AN29/('０１表（第1表）'!AN21+'０１表（第1表）'!AN22+'０１表（第1表）'!AN23),1)</f>
        <v>17.5</v>
      </c>
      <c r="AP11" s="648">
        <f>ROUND('０１表（第1表）'!AO29/('０１表（第1表）'!AO21+'０１表（第1表）'!AO22+'０１表（第1表）'!AO23),1)</f>
        <v>23.4</v>
      </c>
      <c r="AQ11" s="648">
        <f>ROUND('０１表（第1表）'!AP29/('０１表（第1表）'!AP21+'０１表（第1表）'!AP22+'０１表（第1表）'!AP23),1)</f>
        <v>7.1</v>
      </c>
      <c r="AR11" s="648">
        <f>ROUND('０１表（第1表）'!AQ29/('０１表（第1表）'!AQ21+'０１表（第1表）'!AQ22+'０１表（第1表）'!AQ23),1)</f>
        <v>5.8</v>
      </c>
      <c r="AS11" s="648">
        <f>ROUND('０１表（第1表）'!AR29/('０１表（第1表）'!AR21+'０１表（第1表）'!AR22+'０１表（第1表）'!AR23),1)</f>
        <v>11.3</v>
      </c>
      <c r="AT11" s="648">
        <f>ROUND('０１表（第1表）'!AS29/('０１表（第1表）'!AS21+'０１表（第1表）'!AS22+'０１表（第1表）'!AS23),1)</f>
        <v>11.9</v>
      </c>
      <c r="AU11" s="648">
        <f>ROUND('０１表（第1表）'!AT29/('０１表（第1表）'!AT21+'０１表（第1表）'!AT22+'０１表（第1表）'!AT23),1)</f>
        <v>11.9</v>
      </c>
      <c r="AV11" s="648">
        <f>ROUND('０１表（第1表）'!AU29/('０１表（第1表）'!AU21+'０１表（第1表）'!AU22+'０１表（第1表）'!AU23),1)</f>
        <v>19.5</v>
      </c>
      <c r="AW11" s="649">
        <f>ROUND('０１表（第1表）'!AV29/('０１表（第1表）'!AV21+'０１表（第1表）'!AV22+'０１表（第1表）'!AV23),1)</f>
        <v>24.1</v>
      </c>
      <c r="AX11" s="650">
        <f>ROUND('０１表（第1表）'!AW29/('０１表（第1表）'!AW21+'０１表（第1表）'!AW22+'０１表（第1表）'!AW23),1)</f>
        <v>13.8</v>
      </c>
    </row>
    <row r="12" spans="2:50" ht="16.5" customHeight="1">
      <c r="B12" s="302" t="s">
        <v>597</v>
      </c>
      <c r="C12" s="321" t="s">
        <v>594</v>
      </c>
      <c r="D12" s="47"/>
      <c r="E12" s="47"/>
      <c r="F12" s="300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44"/>
      <c r="AP12" s="644"/>
      <c r="AQ12" s="644"/>
      <c r="AR12" s="644"/>
      <c r="AS12" s="644"/>
      <c r="AT12" s="644"/>
      <c r="AU12" s="644"/>
      <c r="AV12" s="644"/>
      <c r="AW12" s="645"/>
      <c r="AX12" s="646"/>
    </row>
    <row r="13" spans="2:50" ht="16.5" customHeight="1">
      <c r="B13" s="301" t="s">
        <v>808</v>
      </c>
      <c r="C13" s="323" t="s">
        <v>427</v>
      </c>
      <c r="D13" s="48"/>
      <c r="E13" s="48"/>
      <c r="F13" s="303"/>
      <c r="G13" s="627">
        <f>ROUND('０１表（第1表）'!F29/'２２表(第4表)'!F5*10000,1)</f>
        <v>6.7</v>
      </c>
      <c r="H13" s="627">
        <f>ROUND('０１表（第1表）'!G29/'２２表(第4表)'!G5*10000,1)</f>
        <v>8.2</v>
      </c>
      <c r="I13" s="627">
        <f>ROUND('０１表（第1表）'!H29/'２２表(第4表)'!H5*10000,1)</f>
        <v>8.3</v>
      </c>
      <c r="J13" s="627">
        <f>ROUND('０１表（第1表）'!I29/'２２表(第4表)'!I5*10000,1)</f>
        <v>8.2</v>
      </c>
      <c r="K13" s="627">
        <f>ROUND('０１表（第1表）'!J29/'２２表(第4表)'!J5*10000,1)</f>
        <v>5.9</v>
      </c>
      <c r="L13" s="627">
        <f>ROUND('０１表（第1表）'!K29/'２２表(第4表)'!K5*10000,1)</f>
        <v>5.6</v>
      </c>
      <c r="M13" s="627">
        <f>ROUND('０１表（第1表）'!L29/'２２表(第4表)'!L5*10000,1)</f>
        <v>3.3</v>
      </c>
      <c r="N13" s="627">
        <f>ROUND('０１表（第1表）'!M29/'２２表(第4表)'!M5*10000,1)</f>
        <v>3.2</v>
      </c>
      <c r="O13" s="627">
        <f>ROUND('０１表（第1表）'!N29/'２２表(第4表)'!N5*10000,1)</f>
        <v>4.6</v>
      </c>
      <c r="P13" s="627">
        <f>ROUND('０１表（第1表）'!O29/'２２表(第4表)'!O5*10000,1)</f>
        <v>8</v>
      </c>
      <c r="Q13" s="627">
        <f>ROUND('０１表（第1表）'!P29/'２２表(第4表)'!P5*10000,1)</f>
        <v>9.2</v>
      </c>
      <c r="R13" s="627">
        <f>ROUND('０１表（第1表）'!Q29/'２２表(第4表)'!Q5*10000,1)</f>
        <v>6.1</v>
      </c>
      <c r="S13" s="627">
        <f>ROUND('０１表（第1表）'!R29/'２２表(第4表)'!R5*10000,1)</f>
        <v>5.9</v>
      </c>
      <c r="T13" s="627">
        <f>ROUND('０１表（第1表）'!S29/'２２表(第4表)'!S5*10000,1)</f>
        <v>8</v>
      </c>
      <c r="U13" s="627">
        <f>ROUND('０１表（第1表）'!T29/'２２表(第4表)'!T5*10000,1)</f>
        <v>7.4</v>
      </c>
      <c r="V13" s="627">
        <f>ROUND('０１表（第1表）'!U29/'２２表(第4表)'!U5*10000,1)</f>
        <v>6.6</v>
      </c>
      <c r="W13" s="627">
        <f>ROUND('０１表（第1表）'!V29/'２２表(第4表)'!V5*10000,1)</f>
        <v>7.7</v>
      </c>
      <c r="X13" s="627">
        <f>ROUND('０１表（第1表）'!W29/'２２表(第4表)'!W5*10000,1)</f>
        <v>6</v>
      </c>
      <c r="Y13" s="627">
        <f>ROUND('０１表（第1表）'!X29/'２２表(第4表)'!X5*10000,1)</f>
        <v>8</v>
      </c>
      <c r="Z13" s="627">
        <f>ROUND('０１表（第1表）'!Y29/'２２表(第4表)'!Y5*10000,1)</f>
        <v>5.1</v>
      </c>
      <c r="AA13" s="627">
        <f>ROUND('０１表（第1表）'!Z29/'２２表(第4表)'!Z5*10000,1)</f>
        <v>4.5</v>
      </c>
      <c r="AB13" s="627">
        <f>ROUND('０１表（第1表）'!AA29/'２２表(第4表)'!AA5*10000,1)</f>
        <v>4.3</v>
      </c>
      <c r="AC13" s="627">
        <f>ROUND('０１表（第1表）'!AB29/'２２表(第4表)'!AB5*10000,1)</f>
        <v>5</v>
      </c>
      <c r="AD13" s="627">
        <f>ROUND('０１表（第1表）'!AC29/'２２表(第4表)'!AC5*10000,1)</f>
        <v>5.6</v>
      </c>
      <c r="AE13" s="627">
        <f>ROUND('０１表（第1表）'!AD29/'２２表(第4表)'!AD5*10000,1)</f>
        <v>7.9</v>
      </c>
      <c r="AF13" s="627">
        <f>ROUND('０１表（第1表）'!AE29/'２２表(第4表)'!AE5*10000,1)</f>
        <v>3.6</v>
      </c>
      <c r="AG13" s="627">
        <f>ROUND('０１表（第1表）'!AF29/'２２表(第4表)'!AF5*10000,1)</f>
        <v>1</v>
      </c>
      <c r="AH13" s="627">
        <f>ROUND('０１表（第1表）'!AG29/'２２表(第4表)'!AG5*10000,1)</f>
        <v>4.5</v>
      </c>
      <c r="AI13" s="627">
        <f>ROUND('０１表（第1表）'!AH29/'２２表(第4表)'!AH5*10000,1)</f>
        <v>4.6</v>
      </c>
      <c r="AJ13" s="627">
        <f>ROUND('０１表（第1表）'!AI29/'２２表(第4表)'!AI5*10000,1)</f>
        <v>4</v>
      </c>
      <c r="AK13" s="627">
        <f>ROUND('０１表（第1表）'!AJ29/'２２表(第4表)'!AJ5*10000,1)</f>
        <v>8.5</v>
      </c>
      <c r="AL13" s="627">
        <f>ROUND('０１表（第1表）'!AK29/'２２表(第4表)'!AK5*10000,1)</f>
        <v>3.4</v>
      </c>
      <c r="AM13" s="627">
        <f>ROUND('０１表（第1表）'!AL29/'２２表(第4表)'!AL5*10000,1)</f>
        <v>9</v>
      </c>
      <c r="AN13" s="627">
        <f>ROUND('０１表（第1表）'!AM29/'２２表(第4表)'!AM5*10000,1)</f>
        <v>6.2</v>
      </c>
      <c r="AO13" s="627">
        <f>ROUND('０１表（第1表）'!AN29/'２２表(第4表)'!AN5*10000,1)</f>
        <v>8.1</v>
      </c>
      <c r="AP13" s="627">
        <f>ROUND('０１表（第1表）'!AO29/'２２表(第4表)'!AO5*10000,1)</f>
        <v>7.2</v>
      </c>
      <c r="AQ13" s="627">
        <f>ROUND('０１表（第1表）'!AP29/'２２表(第4表)'!AP5*10000,1)</f>
        <v>7.2</v>
      </c>
      <c r="AR13" s="627">
        <f>ROUND('０１表（第1表）'!AQ29/'２２表(第4表)'!AQ5*10000,1)</f>
        <v>4.1</v>
      </c>
      <c r="AS13" s="627">
        <f>ROUND('０１表（第1表）'!AR29/'２２表(第4表)'!AR5*10000,1)</f>
        <v>2.8</v>
      </c>
      <c r="AT13" s="627">
        <f>ROUND('０１表（第1表）'!AS29/'２２表(第4表)'!AS5*10000,1)</f>
        <v>14.5</v>
      </c>
      <c r="AU13" s="627">
        <f>ROUND('０１表（第1表）'!AT29/'２２表(第4表)'!AT5*10000,1)</f>
        <v>6.8</v>
      </c>
      <c r="AV13" s="627">
        <f>ROUND('０１表（第1表）'!AU29/'２２表(第4表)'!AU5*10000,1)</f>
        <v>8.4</v>
      </c>
      <c r="AW13" s="628">
        <f>ROUND('０１表（第1表）'!AV29/'２２表(第4表)'!AV5*10000,1)</f>
        <v>8.2</v>
      </c>
      <c r="AX13" s="640">
        <f>ROUND('０１表（第1表）'!AW29/'２２表(第4表)'!AW5*10000,1)</f>
        <v>6.2</v>
      </c>
    </row>
    <row r="14" spans="2:50" ht="16.5" customHeight="1">
      <c r="B14" s="302" t="s">
        <v>598</v>
      </c>
      <c r="C14" s="321" t="s">
        <v>599</v>
      </c>
      <c r="D14" s="47"/>
      <c r="E14" s="47"/>
      <c r="F14" s="300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5"/>
      <c r="AX14" s="646"/>
    </row>
    <row r="15" spans="2:50" ht="16.5" customHeight="1">
      <c r="B15" s="304" t="s">
        <v>600</v>
      </c>
      <c r="C15" s="323" t="s">
        <v>601</v>
      </c>
      <c r="D15" s="48"/>
      <c r="E15" s="48"/>
      <c r="F15" s="303"/>
      <c r="G15" s="651">
        <f>ROUND('２０表（第2表）'!F6/'０１表（第1表）'!F32,2)</f>
        <v>134.37</v>
      </c>
      <c r="H15" s="651">
        <f>ROUND('２０表（第2表）'!G6/'０１表（第1表）'!G32,2)</f>
        <v>141.93</v>
      </c>
      <c r="I15" s="651">
        <f>ROUND('２０表（第2表）'!H6/'０１表（第1表）'!H32,2)</f>
        <v>232.66</v>
      </c>
      <c r="J15" s="651">
        <f>ROUND('２０表（第2表）'!I6/'０１表（第1表）'!I32,2)</f>
        <v>158.34</v>
      </c>
      <c r="K15" s="651">
        <f>ROUND('２０表（第2表）'!J6/'０１表（第1表）'!J32,2)</f>
        <v>236.21</v>
      </c>
      <c r="L15" s="651">
        <f>ROUND('２０表（第2表）'!K6/'０１表（第1表）'!K32,2)</f>
        <v>186.19</v>
      </c>
      <c r="M15" s="651">
        <f>ROUND('２０表（第2表）'!L6/'０１表（第1表）'!L32,2)</f>
        <v>218.75</v>
      </c>
      <c r="N15" s="651">
        <f>ROUND('２０表（第2表）'!M6/'０１表（第1表）'!M32,2)</f>
        <v>226.19</v>
      </c>
      <c r="O15" s="651">
        <f>ROUND('２０表（第2表）'!N6/'０１表（第1表）'!N32,2)</f>
        <v>199.06</v>
      </c>
      <c r="P15" s="651">
        <f>ROUND('２０表（第2表）'!O6/'０１表（第1表）'!O32,2)</f>
        <v>156.39</v>
      </c>
      <c r="Q15" s="651">
        <f>ROUND('２０表（第2表）'!P6/'０１表（第1表）'!P32,2)</f>
        <v>155.18</v>
      </c>
      <c r="R15" s="651">
        <f>ROUND('２０表（第2表）'!Q6/'０１表（第1表）'!Q32,2)</f>
        <v>191.85</v>
      </c>
      <c r="S15" s="651">
        <f>ROUND('２０表（第2表）'!R6/'０１表（第1表）'!R32,2)</f>
        <v>165.35</v>
      </c>
      <c r="T15" s="651">
        <f>ROUND('２０表（第2表）'!S6/'０１表（第1表）'!S32,2)</f>
        <v>153.5</v>
      </c>
      <c r="U15" s="651">
        <f>ROUND('２０表（第2表）'!T6/'０１表（第1表）'!T32,2)</f>
        <v>239.4</v>
      </c>
      <c r="V15" s="651">
        <f>ROUND('２０表（第2表）'!U6/'０１表（第1表）'!U32,2)</f>
        <v>207.09</v>
      </c>
      <c r="W15" s="651">
        <f>ROUND('２０表（第2表）'!V6/'０１表（第1表）'!V32,2)</f>
        <v>188.29</v>
      </c>
      <c r="X15" s="651">
        <f>ROUND('２０表（第2表）'!W6/'０１表（第1表）'!W32,2)</f>
        <v>214.28</v>
      </c>
      <c r="Y15" s="651">
        <f>ROUND('２０表（第2表）'!X6/'０１表（第1表）'!X32,2)</f>
        <v>186.47</v>
      </c>
      <c r="Z15" s="651">
        <f>ROUND('２０表（第2表）'!Y6/'０１表（第1表）'!Y32,2)</f>
        <v>227.31</v>
      </c>
      <c r="AA15" s="651">
        <f>ROUND('２０表（第2表）'!Z6/'０１表（第1表）'!Z32,2)</f>
        <v>228.76</v>
      </c>
      <c r="AB15" s="651">
        <f>ROUND('２０表（第2表）'!AA6/'０１表（第1表）'!AA32,2)</f>
        <v>263.92</v>
      </c>
      <c r="AC15" s="651">
        <f>ROUND('２０表（第2表）'!AB6/'０１表（第1表）'!AB32,2)</f>
        <v>225.82</v>
      </c>
      <c r="AD15" s="651">
        <f>ROUND('２０表（第2表）'!AC6/'０１表（第1表）'!AC32,2)</f>
        <v>273.2</v>
      </c>
      <c r="AE15" s="651">
        <f>ROUND('２０表（第2表）'!AD6/'０１表（第1表）'!AD32,2)</f>
        <v>213.62</v>
      </c>
      <c r="AF15" s="651">
        <f>ROUND('２０表（第2表）'!AE6/'０１表（第1表）'!AE32,2)</f>
        <v>203.05</v>
      </c>
      <c r="AG15" s="651">
        <f>ROUND('２０表（第2表）'!AF6/'０１表（第1表）'!AF32,2)</f>
        <v>271.65</v>
      </c>
      <c r="AH15" s="651">
        <f>ROUND('２０表（第2表）'!AG6/'０１表（第1表）'!AG32,2)</f>
        <v>230.87</v>
      </c>
      <c r="AI15" s="651">
        <f>ROUND('２０表（第2表）'!AH6/'０１表（第1表）'!AH32,2)</f>
        <v>188.43</v>
      </c>
      <c r="AJ15" s="651">
        <f>ROUND('２０表（第2表）'!AI6/'０１表（第1表）'!AI32,2)</f>
        <v>216.81</v>
      </c>
      <c r="AK15" s="651">
        <f>ROUND('２０表（第2表）'!AJ6/'０１表（第1表）'!AJ32,2)</f>
        <v>161.47</v>
      </c>
      <c r="AL15" s="651">
        <f>ROUND('２０表（第2表）'!AK6/'０１表（第1表）'!AK32,2)</f>
        <v>210.94</v>
      </c>
      <c r="AM15" s="651">
        <f>ROUND('２０表（第2表）'!AL6/'０１表（第1表）'!AL32,2)</f>
        <v>144.39</v>
      </c>
      <c r="AN15" s="651">
        <f>ROUND('２０表（第2表）'!AM6/'０１表（第1表）'!AM32,2)</f>
        <v>213.56</v>
      </c>
      <c r="AO15" s="651">
        <f>ROUND('２０表（第2表）'!AN6/'０１表（第1表）'!AN32,2)</f>
        <v>233.1</v>
      </c>
      <c r="AP15" s="651">
        <f>ROUND('２０表（第2表）'!AO6/'０１表（第1表）'!AO32,2)</f>
        <v>225.84</v>
      </c>
      <c r="AQ15" s="651">
        <f>ROUND('２０表（第2表）'!AP6/'０１表（第1表）'!AP32,2)</f>
        <v>216.11</v>
      </c>
      <c r="AR15" s="651">
        <f>ROUND('２０表（第2表）'!AQ6/'０１表（第1表）'!AQ32,2)</f>
        <v>252.7</v>
      </c>
      <c r="AS15" s="651">
        <f>ROUND('２０表（第2表）'!AR6/'０１表（第1表）'!AR32,2)</f>
        <v>217.91</v>
      </c>
      <c r="AT15" s="651">
        <f>ROUND('２０表（第2表）'!AS6/'０１表（第1表）'!AS32,2)</f>
        <v>197.77</v>
      </c>
      <c r="AU15" s="651">
        <f>ROUND('２０表（第2表）'!AT6/'０１表（第1表）'!AT32,2)</f>
        <v>219.25</v>
      </c>
      <c r="AV15" s="651">
        <f>ROUND('２０表（第2表）'!AU6/'０１表（第1表）'!AU32,2)</f>
        <v>206.12</v>
      </c>
      <c r="AW15" s="652">
        <f>ROUND('２０表（第2表）'!AV6/'０１表（第1表）'!AV32,2)</f>
        <v>218.46</v>
      </c>
      <c r="AX15" s="653">
        <f>ROUND('２０表（第2表）'!AW6/'０１表（第1表）'!AW32,2)</f>
        <v>187.25</v>
      </c>
    </row>
    <row r="16" spans="2:50" ht="16.5" customHeight="1">
      <c r="B16" s="302" t="s">
        <v>602</v>
      </c>
      <c r="C16" s="1587" t="s">
        <v>669</v>
      </c>
      <c r="D16" s="1588"/>
      <c r="E16" s="1588"/>
      <c r="F16" s="1589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5"/>
      <c r="AX16" s="646"/>
    </row>
    <row r="17" spans="2:50" s="25" customFormat="1" ht="16.5" customHeight="1">
      <c r="B17" s="305" t="s">
        <v>600</v>
      </c>
      <c r="C17" s="1582" t="s">
        <v>625</v>
      </c>
      <c r="D17" s="1583"/>
      <c r="E17" s="72"/>
      <c r="F17" s="306"/>
      <c r="G17" s="654">
        <f>ROUND(('２１表(第3表)'!D35-('２１表(第3表)'!D32+'２１表(第3表)'!D33+'２１表(第3表)'!D34))/'０１表（第1表）'!F32,2)</f>
        <v>134.01</v>
      </c>
      <c r="H17" s="654">
        <f>ROUND(('２１表(第3表)'!G35-('２１表(第3表)'!G32+'２１表(第3表)'!G33+'２１表(第3表)'!G34))/'０１表（第1表）'!G32,2)</f>
        <v>168.31</v>
      </c>
      <c r="I17" s="654">
        <f>ROUND(('２１表(第3表)'!J35-('２１表(第3表)'!J32+'２１表(第3表)'!J33+'２１表(第3表)'!J34))/'０１表（第1表）'!H32,2)</f>
        <v>222.6</v>
      </c>
      <c r="J17" s="654">
        <f>ROUND(('２１表(第3表)'!M35-('２１表(第3表)'!M32+'２１表(第3表)'!M33+'２１表(第3表)'!M34))/'０１表（第1表）'!I32,2)</f>
        <v>145.71</v>
      </c>
      <c r="K17" s="654">
        <f>ROUND(('２１表(第3表)'!P35-('２１表(第3表)'!P32+'２１表(第3表)'!P33+'２１表(第3表)'!P34))/'０１表（第1表）'!J32,2)</f>
        <v>240.43</v>
      </c>
      <c r="L17" s="654">
        <f>ROUND(('２１表(第3表)'!S35-('２１表(第3表)'!S32+'２１表(第3表)'!S33+'２１表(第3表)'!S34))/'０１表（第1表）'!K32,2)</f>
        <v>191.43</v>
      </c>
      <c r="M17" s="654">
        <f>ROUND(('２１表(第3表)'!V35-('２１表(第3表)'!V32+'２１表(第3表)'!V33+'２１表(第3表)'!V34))/'０１表（第1表）'!L32,2)</f>
        <v>292.62</v>
      </c>
      <c r="N17" s="654">
        <f>ROUND(('２１表(第3表)'!Y35-('２１表(第3表)'!Y32+'２１表(第3表)'!Y33+'２１表(第3表)'!Y34))/'０１表（第1表）'!M32,2)</f>
        <v>256.03</v>
      </c>
      <c r="O17" s="654">
        <f>ROUND(('２１表(第3表)'!AB35-('２１表(第3表)'!AB32+'２１表(第3表)'!AB33+'２１表(第3表)'!AB34))/'０１表（第1表）'!N32,2)</f>
        <v>215.18</v>
      </c>
      <c r="P17" s="654">
        <f>ROUND(('２１表(第3表)'!AE35-('２１表(第3表)'!AE32+'２１表(第3表)'!AE33+'２１表(第3表)'!AE34))/'０１表（第1表）'!O32,2)</f>
        <v>184.52</v>
      </c>
      <c r="Q17" s="654">
        <f>ROUND(('２１表(第3表)'!AH35-('２１表(第3表)'!AH32+'２１表(第3表)'!AH33+'２１表(第3表)'!AH34))/'０１表（第1表）'!P32,2)</f>
        <v>178.68</v>
      </c>
      <c r="R17" s="654">
        <f>ROUND(('２１表(第3表)'!AK35-('２１表(第3表)'!AK32+'２１表(第3表)'!AK33+'２１表(第3表)'!AK34))/'０１表（第1表）'!Q32,2)</f>
        <v>215.42</v>
      </c>
      <c r="S17" s="654">
        <f>ROUND(('２１表(第3表)'!AN35-('２１表(第3表)'!AN32+'２１表(第3表)'!AN33+'２１表(第3表)'!AN34))/'０１表（第1表）'!R32,2)</f>
        <v>228.79</v>
      </c>
      <c r="T17" s="654">
        <f>ROUND(('２１表(第3表)'!AQ35-('２１表(第3表)'!AQ32+'２１表(第3表)'!AQ33+'２１表(第3表)'!AQ34))/'０１表（第1表）'!S32,2)</f>
        <v>166.63</v>
      </c>
      <c r="U17" s="654">
        <f>ROUND(('２１表(第3表)'!AT35-('２１表(第3表)'!AT32+'２１表(第3表)'!AT33+'２１表(第3表)'!AT34))/'０１表（第1表）'!T32,2)</f>
        <v>266.25</v>
      </c>
      <c r="V17" s="654">
        <f>ROUND(('２１表(第3表)'!AW35-('２１表(第3表)'!AW32+'２１表(第3表)'!AW33+'２１表(第3表)'!AW34))/'０１表（第1表）'!U32,2)</f>
        <v>240.95</v>
      </c>
      <c r="W17" s="654">
        <f>ROUND(('２１表(第3表)'!AZ35-('２１表(第3表)'!AZ32+'２１表(第3表)'!AZ33+'２１表(第3表)'!AZ34))/'０１表（第1表）'!V32,2)</f>
        <v>205.22</v>
      </c>
      <c r="X17" s="654">
        <f>ROUND(('２１表(第3表)'!BC35-('２１表(第3表)'!BC32+'２１表(第3表)'!BC33+'２１表(第3表)'!BC34))/'０１表（第1表）'!W32,2)</f>
        <v>216.58</v>
      </c>
      <c r="Y17" s="654">
        <f>ROUND(('２１表(第3表)'!BF35-('２１表(第3表)'!BF32+'２１表(第3表)'!BF33+'２１表(第3表)'!BF34))/'０１表（第1表）'!X32,2)</f>
        <v>199.01</v>
      </c>
      <c r="Z17" s="654">
        <f>ROUND(('２１表(第3表)'!BI35-('２１表(第3表)'!BI32+'２１表(第3表)'!BI33+'２１表(第3表)'!BI34))/'０１表（第1表）'!Y32,2)</f>
        <v>234.35</v>
      </c>
      <c r="AA17" s="654">
        <f>ROUND(('２１表(第3表)'!BL35-('２１表(第3表)'!BL32+'２１表(第3表)'!BL33+'２１表(第3表)'!BL34))/'０１表（第1表）'!Z32,2)</f>
        <v>238.14</v>
      </c>
      <c r="AB17" s="654">
        <f>ROUND(('２１表(第3表)'!BO35-('２１表(第3表)'!BO32+'２１表(第3表)'!BO33+'２１表(第3表)'!BO34))/'０１表（第1表）'!AA32,2)</f>
        <v>296.75</v>
      </c>
      <c r="AC17" s="654">
        <f>ROUND(('２１表(第3表)'!BR35-('２１表(第3表)'!BR32+'２１表(第3表)'!BR33+'２１表(第3表)'!BR34))/'０１表（第1表）'!AB32,2)</f>
        <v>256.96</v>
      </c>
      <c r="AD17" s="654">
        <f>ROUND(('２１表(第3表)'!BU35-('２１表(第3表)'!BU32+'２１表(第3表)'!BU33+'２１表(第3表)'!BU34))/'０１表（第1表）'!AC32,2)</f>
        <v>358.57</v>
      </c>
      <c r="AE17" s="654">
        <f>ROUND(('２１表(第3表)'!BX35-('２１表(第3表)'!BX32+'２１表(第3表)'!BX33+'２１表(第3表)'!BX34))/'０１表（第1表）'!AD32,2)</f>
        <v>290.97</v>
      </c>
      <c r="AF17" s="654">
        <f>ROUND(('２１表(第3表)'!CA35-('２１表(第3表)'!CA32+'２１表(第3表)'!CA33+'２１表(第3表)'!CA34))/'０１表（第1表）'!AE32,2)</f>
        <v>220.79</v>
      </c>
      <c r="AG17" s="654">
        <f>ROUND(('２１表(第3表)'!CD35-('２１表(第3表)'!CD32+'２１表(第3表)'!CD33+'２１表(第3表)'!CD34))/'０１表（第1表）'!AF32,2)</f>
        <v>581.54</v>
      </c>
      <c r="AH17" s="654">
        <f>ROUND(('２１表(第3表)'!CG35-('２１表(第3表)'!CG32+'２１表(第3表)'!CG33+'２１表(第3表)'!CG34))/'０１表（第1表）'!AG32,2)</f>
        <v>203.9</v>
      </c>
      <c r="AI17" s="654">
        <f>ROUND(('２１表(第3表)'!CJ35-('２１表(第3表)'!CJ32+'２１表(第3表)'!CJ33+'２１表(第3表)'!CJ34))/'０１表（第1表）'!AH32,2)</f>
        <v>170.18</v>
      </c>
      <c r="AJ17" s="654">
        <f>ROUND(('２１表(第3表)'!CM35-('２１表(第3表)'!CM32+'２１表(第3表)'!CM33+'２１表(第3表)'!CM34))/'０１表（第1表）'!AI32,2)</f>
        <v>264</v>
      </c>
      <c r="AK17" s="654">
        <f>ROUND(('２１表(第3表)'!CP35-('２１表(第3表)'!CP32+'２１表(第3表)'!CP33+'２１表(第3表)'!CP34))/'０１表（第1表）'!AJ32,2)</f>
        <v>192.08</v>
      </c>
      <c r="AL17" s="654">
        <f>ROUND(('２１表(第3表)'!CS35-('２１表(第3表)'!CS32+'２１表(第3表)'!CS33+'２１表(第3表)'!CS34))/'０１表（第1表）'!AK32,2)</f>
        <v>270.69</v>
      </c>
      <c r="AM17" s="654">
        <f>ROUND(('２１表(第3表)'!CV35-('２１表(第3表)'!CV32+'２１表(第3表)'!CV33+'２１表(第3表)'!CV34))/'０１表（第1表）'!AL32,2)</f>
        <v>167.43</v>
      </c>
      <c r="AN17" s="654">
        <f>ROUND(('２１表(第3表)'!CY35-('２１表(第3表)'!CY32+'２１表(第3表)'!CY33+'２１表(第3表)'!CY34))/'０１表（第1表）'!AM32,2)</f>
        <v>205.47</v>
      </c>
      <c r="AO17" s="654">
        <f>ROUND(('２１表(第3表)'!DB35-('２１表(第3表)'!DB32+'２１表(第3表)'!DB33+'２１表(第3表)'!DB34))/'０１表（第1表）'!AN32,2)</f>
        <v>219.56</v>
      </c>
      <c r="AP17" s="654">
        <f>ROUND(('２１表(第3表)'!DE35-('２１表(第3表)'!DE32+'２１表(第3表)'!DE33+'２１表(第3表)'!DE34))/'０１表（第1表）'!AO32,2)</f>
        <v>215.64</v>
      </c>
      <c r="AQ17" s="654">
        <f>ROUND(('２１表(第3表)'!DH35-('２１表(第3表)'!DH32+'２１表(第3表)'!DH33+'２１表(第3表)'!DH34))/'０１表（第1表）'!AP32,2)</f>
        <v>246.93</v>
      </c>
      <c r="AR17" s="654">
        <f>ROUND(('２１表(第3表)'!DK35-('２１表(第3表)'!DK32+'２１表(第3表)'!DK33+'２１表(第3表)'!DK34))/'０１表（第1表）'!AQ32,2)</f>
        <v>216.81</v>
      </c>
      <c r="AS17" s="654">
        <f>ROUND(('２１表(第3表)'!DN35-('２１表(第3表)'!DN32+'２１表(第3表)'!DN33+'２１表(第3表)'!DN34))/'０１表（第1表）'!AR32,2)</f>
        <v>309.91</v>
      </c>
      <c r="AT17" s="654">
        <f>ROUND(('２１表(第3表)'!DQ35-('２１表(第3表)'!DQ32+'２１表(第3表)'!DQ33+'２１表(第3表)'!DQ34))/'０１表（第1表）'!AS32,2)</f>
        <v>220.5</v>
      </c>
      <c r="AU17" s="654">
        <f>ROUND(('２１表(第3表)'!DT35-('２１表(第3表)'!DT32+'２１表(第3表)'!DT33+'２１表(第3表)'!DT34))/'０１表（第1表）'!AT32,2)</f>
        <v>552.12</v>
      </c>
      <c r="AV17" s="654">
        <f>ROUND(('２１表(第3表)'!DW35-('２１表(第3表)'!DW32+'２１表(第3表)'!DW33+'２１表(第3表)'!DW34))/'０１表（第1表）'!AU32,2)</f>
        <v>220.28</v>
      </c>
      <c r="AW17" s="655">
        <f>ROUND(('２１表(第3表)'!DZ35-('２１表(第3表)'!DZ32+'２１表(第3表)'!DZ33+'２１表(第3表)'!DZ34))/'０１表（第1表）'!AV32,2)</f>
        <v>233.23</v>
      </c>
      <c r="AX17" s="656">
        <f>ROUND(('２１表(第3表)'!EC35-('２１表(第3表)'!EC32+'２１表(第3表)'!EC33+'２１表(第3表)'!EC34))/'０１表（第1表）'!AW32,2)</f>
        <v>209.17</v>
      </c>
    </row>
    <row r="18" spans="2:50" s="25" customFormat="1" ht="16.5" customHeight="1">
      <c r="B18" s="307" t="s">
        <v>603</v>
      </c>
      <c r="C18" s="1584" t="s">
        <v>604</v>
      </c>
      <c r="D18" s="1585"/>
      <c r="E18" s="1585"/>
      <c r="F18" s="1586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  <c r="AR18" s="657"/>
      <c r="AS18" s="657"/>
      <c r="AT18" s="657"/>
      <c r="AU18" s="657"/>
      <c r="AV18" s="657"/>
      <c r="AW18" s="658"/>
      <c r="AX18" s="659"/>
    </row>
    <row r="19" spans="2:50" s="25" customFormat="1" ht="16.5" customHeight="1">
      <c r="B19" s="305" t="s">
        <v>600</v>
      </c>
      <c r="C19" s="1582" t="s">
        <v>626</v>
      </c>
      <c r="D19" s="1583"/>
      <c r="E19" s="73"/>
      <c r="F19" s="308"/>
      <c r="G19" s="660">
        <f>ROUND(('２１表(第3表)'!D17+'２１表(第3表)'!D14+'２１表(第3表)'!D28)/'０１表（第1表）'!F32,2)</f>
        <v>64.07</v>
      </c>
      <c r="H19" s="660">
        <f>ROUND(('２１表(第3表)'!G17+'２１表(第3表)'!G14+'２１表(第3表)'!G28)/'０１表（第1表）'!G32,2)</f>
        <v>84.64</v>
      </c>
      <c r="I19" s="660">
        <f>ROUND(('２１表(第3表)'!J17+'２１表(第3表)'!J14+'２１表(第3表)'!J28)/'０１表（第1表）'!H32,2)</f>
        <v>129.73</v>
      </c>
      <c r="J19" s="660">
        <f>ROUND(('２１表(第3表)'!M17+'２１表(第3表)'!M14+'２１表(第3表)'!M28)/'０１表（第1表）'!I32,2)</f>
        <v>78.13</v>
      </c>
      <c r="K19" s="660">
        <f>ROUND(('２１表(第3表)'!P17+'２１表(第3表)'!P14+'２１表(第3表)'!P28)/'０１表（第1表）'!J32,2)</f>
        <v>135.38</v>
      </c>
      <c r="L19" s="660">
        <f>ROUND(('２１表(第3表)'!S17+'２１表(第3表)'!S14+'２１表(第3表)'!S28)/'０１表（第1表）'!K32,2)</f>
        <v>111.86</v>
      </c>
      <c r="M19" s="660">
        <f>ROUND(('２１表(第3表)'!V17+'２１表(第3表)'!V14+'２１表(第3表)'!V28)/'０１表（第1表）'!L32,2)</f>
        <v>184.64</v>
      </c>
      <c r="N19" s="660">
        <f>ROUND(('２１表(第3表)'!Y17+'２１表(第3表)'!Y14+'２１表(第3表)'!Y28)/'０１表（第1表）'!M32,2)</f>
        <v>160.73</v>
      </c>
      <c r="O19" s="660">
        <f>ROUND(('２１表(第3表)'!AB17+'２１表(第3表)'!AB14+'２１表(第3表)'!AB28)/'０１表（第1表）'!N32,2)</f>
        <v>114.4</v>
      </c>
      <c r="P19" s="660">
        <f>ROUND(('２１表(第3表)'!AE17+'２１表(第3表)'!AE14+'２１表(第3表)'!AE28)/'０１表（第1表）'!O32,2)</f>
        <v>87</v>
      </c>
      <c r="Q19" s="660">
        <f>ROUND(('２１表(第3表)'!AH17+'２１表(第3表)'!AH14+'２１表(第3表)'!AH28)/'０１表（第1表）'!P32,2)</f>
        <v>65.63</v>
      </c>
      <c r="R19" s="660">
        <f>ROUND(('２１表(第3表)'!AK17+'２１表(第3表)'!AK14+'２１表(第3表)'!AK28)/'０１表（第1表）'!Q32,2)</f>
        <v>126.34</v>
      </c>
      <c r="S19" s="660">
        <f>ROUND(('２１表(第3表)'!AN17+'２１表(第3表)'!AN14+'２１表(第3表)'!AN28)/'０１表（第1表）'!R32,2)</f>
        <v>142.98</v>
      </c>
      <c r="T19" s="660">
        <f>ROUND(('２１表(第3表)'!AQ17+'２１表(第3表)'!AQ14+'２１表(第3表)'!AQ28)/'０１表（第1表）'!S32,2)</f>
        <v>89.78</v>
      </c>
      <c r="U19" s="660">
        <f>ROUND(('２１表(第3表)'!AT17+'２１表(第3表)'!AT14+'２１表(第3表)'!AT28)/'０１表（第1表）'!T32,2)</f>
        <v>150.89</v>
      </c>
      <c r="V19" s="660">
        <f>ROUND(('２１表(第3表)'!AW17+'２１表(第3表)'!AW14+'２１表(第3表)'!AW28)/'０１表（第1表）'!U32,2)</f>
        <v>96.12</v>
      </c>
      <c r="W19" s="660">
        <f>ROUND(('２１表(第3表)'!AZ17+'２１表(第3表)'!AZ14+'２１表(第3表)'!AZ28)/'０１表（第1表）'!V32,2)</f>
        <v>86.07</v>
      </c>
      <c r="X19" s="660">
        <f>ROUND(('２１表(第3表)'!BC17+'２１表(第3表)'!BC14+'２１表(第3表)'!BC28)/'０１表（第1表）'!W32,2)</f>
        <v>116.32</v>
      </c>
      <c r="Y19" s="660">
        <f>ROUND(('２１表(第3表)'!BF17+'２１表(第3表)'!BF14+'２１表(第3表)'!BF28)/'０１表（第1表）'!X32,2)</f>
        <v>98.49</v>
      </c>
      <c r="Z19" s="660">
        <f>ROUND(('２１表(第3表)'!BI17+'２１表(第3表)'!BI14+'２１表(第3表)'!BI28)/'０１表（第1表）'!Y32,2)</f>
        <v>143.98</v>
      </c>
      <c r="AA19" s="660">
        <f>ROUND(('２１表(第3表)'!BL17+'２１表(第3表)'!BL14+'２１表(第3表)'!BL28)/'０１表（第1表）'!Z32,2)</f>
        <v>123.56</v>
      </c>
      <c r="AB19" s="660">
        <f>ROUND(('２１表(第3表)'!BO17+'２１表(第3表)'!BO14+'２１表(第3表)'!BO28)/'０１表（第1表）'!AA32,2)</f>
        <v>152.79</v>
      </c>
      <c r="AC19" s="660">
        <f>ROUND(('２１表(第3表)'!BR17+'２１表(第3表)'!BR14+'２１表(第3表)'!BR28)/'０１表（第1表）'!AB32,2)</f>
        <v>147.89</v>
      </c>
      <c r="AD19" s="660">
        <f>ROUND(('２１表(第3表)'!BU17+'２１表(第3表)'!BU14+'２１表(第3表)'!BU28)/'０１表（第1表）'!AC32,2)</f>
        <v>196.47</v>
      </c>
      <c r="AE19" s="660">
        <f>ROUND(('２１表(第3表)'!BX17+'２１表(第3表)'!BX14+'２１表(第3表)'!BX28)/'０１表（第1表）'!AD32,2)</f>
        <v>167.14</v>
      </c>
      <c r="AF19" s="660">
        <f>ROUND(('２１表(第3表)'!CA17+'２１表(第3表)'!CA14+'２１表(第3表)'!CA28)/'０１表（第1表）'!AE32,2)</f>
        <v>128.87</v>
      </c>
      <c r="AG19" s="660">
        <f>ROUND(('２１表(第3表)'!CD17+'２１表(第3表)'!CD14+'２１表(第3表)'!CD28)/'０１表（第1表）'!AF32,2)</f>
        <v>428.66</v>
      </c>
      <c r="AH19" s="660">
        <f>ROUND(('２１表(第3表)'!CG17+'２１表(第3表)'!CG14+'２１表(第3表)'!CG28)/'０１表（第1表）'!AG32,2)</f>
        <v>98.82</v>
      </c>
      <c r="AI19" s="660">
        <f>ROUND(('２１表(第3表)'!CJ17+'２１表(第3表)'!CJ14+'２１表(第3表)'!CJ28)/'０１表（第1表）'!AH32,2)</f>
        <v>95.57</v>
      </c>
      <c r="AJ19" s="660">
        <f>ROUND(('２１表(第3表)'!CM17+'２１表(第3表)'!CM14+'２１表(第3表)'!CM28)/'０１表（第1表）'!AI32,2)</f>
        <v>138.42</v>
      </c>
      <c r="AK19" s="660">
        <f>ROUND(('２１表(第3表)'!CP17+'２１表(第3表)'!CP14+'２１表(第3表)'!CP28)/'０１表（第1表）'!AJ32,2)</f>
        <v>96.79</v>
      </c>
      <c r="AL19" s="660">
        <f>ROUND(('２１表(第3表)'!CS17+'２１表(第3表)'!CS14+'２１表(第3表)'!CS28)/'０１表（第1表）'!AK32,2)</f>
        <v>168.86</v>
      </c>
      <c r="AM19" s="660">
        <f>ROUND(('２１表(第3表)'!CV17+'２１表(第3表)'!CV14+'２１表(第3表)'!CV28)/'０１表（第1表）'!AL32,2)</f>
        <v>86.92</v>
      </c>
      <c r="AN19" s="660">
        <f>ROUND(('２１表(第3表)'!CY17+'２１表(第3表)'!CY14+'２１表(第3表)'!CY28)/'０１表（第1表）'!AM32,2)</f>
        <v>75</v>
      </c>
      <c r="AO19" s="660">
        <f>ROUND(('２１表(第3表)'!DB17+'２１表(第3表)'!DB14+'２１表(第3表)'!DB28)/'０１表（第1表）'!AN32,2)</f>
        <v>121.38</v>
      </c>
      <c r="AP19" s="660">
        <f>ROUND(('２１表(第3表)'!DE17+'２１表(第3表)'!DE14+'２１表(第3表)'!DE28)/'０１表（第1表）'!AO32,2)</f>
        <v>109.51</v>
      </c>
      <c r="AQ19" s="660">
        <f>ROUND(('２１表(第3表)'!DH17+'２１表(第3表)'!DH14+'２１表(第3表)'!DH28)/'０１表（第1表）'!AP32,2)</f>
        <v>134.64</v>
      </c>
      <c r="AR19" s="660">
        <f>ROUND(('２１表(第3表)'!DK17+'２１表(第3表)'!DK14+'２１表(第3表)'!DK28)/'０１表（第1表）'!AQ32,2)</f>
        <v>110.32</v>
      </c>
      <c r="AS19" s="660">
        <f>ROUND(('２１表(第3表)'!DN17+'２１表(第3表)'!DN14+'２１表(第3表)'!DN28)/'０１表（第1表）'!AR32,2)</f>
        <v>209.11</v>
      </c>
      <c r="AT19" s="660">
        <f>ROUND(('２１表(第3表)'!DQ17+'２１表(第3表)'!DQ14+'２１表(第3表)'!DQ28)/'０１表（第1表）'!AS32,2)</f>
        <v>104.71</v>
      </c>
      <c r="AU19" s="660">
        <f>ROUND(('２１表(第3表)'!DT17+'２１表(第3表)'!DT14+'２１表(第3表)'!DT28)/'０１表（第1表）'!AT32,2)</f>
        <v>86.02</v>
      </c>
      <c r="AV19" s="660">
        <f>ROUND(('２１表(第3表)'!DW17+'２１表(第3表)'!DW14+'２１表(第3表)'!DW28)/'０１表（第1表）'!AU32,2)</f>
        <v>124.05</v>
      </c>
      <c r="AW19" s="661">
        <f>ROUND(('２１表(第3表)'!DZ17+'２１表(第3表)'!DZ14+'２１表(第3表)'!DZ28)/'０１表（第1表）'!AV32,2)</f>
        <v>110.45</v>
      </c>
      <c r="AX19" s="662">
        <f>ROUND(('２１表(第3表)'!EC17+'２１表(第3表)'!EC14+'２１表(第3表)'!EC28)/'０１表（第1表）'!AW32,2)</f>
        <v>112.95</v>
      </c>
    </row>
    <row r="20" spans="2:50" ht="16.5" customHeight="1">
      <c r="B20" s="302" t="s">
        <v>605</v>
      </c>
      <c r="C20" s="321" t="s">
        <v>606</v>
      </c>
      <c r="D20" s="47"/>
      <c r="E20" s="47"/>
      <c r="F20" s="300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5"/>
      <c r="AX20" s="646"/>
    </row>
    <row r="21" spans="2:50" ht="16.5" customHeight="1">
      <c r="B21" s="304" t="s">
        <v>23</v>
      </c>
      <c r="C21" s="323" t="s">
        <v>607</v>
      </c>
      <c r="D21" s="48"/>
      <c r="E21" s="48"/>
      <c r="F21" s="303"/>
      <c r="G21" s="627">
        <f>ROUND('０１表（第1表）'!F14/'０１表（第1表）'!F51,1)</f>
        <v>2936.5</v>
      </c>
      <c r="H21" s="627">
        <f>ROUND('０１表（第1表）'!G14/'０１表（第1表）'!G51,1)</f>
        <v>2673.1</v>
      </c>
      <c r="I21" s="627">
        <f>ROUND('０１表（第1表）'!H14/'０１表（第1表）'!H51,1)</f>
        <v>7110.2</v>
      </c>
      <c r="J21" s="627">
        <f>ROUND('０１表（第1表）'!I14/'０１表（第1表）'!I51,1)</f>
        <v>7666.8</v>
      </c>
      <c r="K21" s="627">
        <f>ROUND('０１表（第1表）'!J14/'０１表（第1表）'!J51,1)</f>
        <v>3967.6</v>
      </c>
      <c r="L21" s="627">
        <f>ROUND('０１表（第1表）'!K14/'０１表（第1表）'!K51,1)</f>
        <v>7532.6</v>
      </c>
      <c r="M21" s="627">
        <f>ROUND('０１表（第1表）'!L14/'０１表（第1表）'!L51,1)</f>
        <v>5005.3</v>
      </c>
      <c r="N21" s="627">
        <f>ROUND('０１表（第1表）'!M14/'０１表（第1表）'!M51,1)</f>
        <v>5665.8</v>
      </c>
      <c r="O21" s="627">
        <f>ROUND('０１表（第1表）'!N14/'０１表（第1表）'!N51,1)</f>
        <v>1993.4</v>
      </c>
      <c r="P21" s="627">
        <f>ROUND('０１表（第1表）'!O14/'０１表（第1表）'!O51,1)</f>
        <v>2943.9</v>
      </c>
      <c r="Q21" s="627">
        <f>ROUND('０１表（第1表）'!P14/'０１表（第1表）'!P51,1)</f>
        <v>2168.6</v>
      </c>
      <c r="R21" s="627">
        <f>ROUND('０１表（第1表）'!Q14/'０１表（第1表）'!Q51,1)</f>
        <v>4154.5</v>
      </c>
      <c r="S21" s="627">
        <f>ROUND('０１表（第1表）'!R14/'０１表（第1表）'!R51,1)</f>
        <v>4962.2</v>
      </c>
      <c r="T21" s="627">
        <f>ROUND('０１表（第1表）'!S14/'０１表（第1表）'!S51,1)</f>
        <v>4625.4</v>
      </c>
      <c r="U21" s="627">
        <f>ROUND('０１表（第1表）'!T14/'０１表（第1表）'!T51,1)</f>
        <v>5483</v>
      </c>
      <c r="V21" s="627">
        <f>ROUND('０１表（第1表）'!U14/'０１表（第1表）'!U51,1)</f>
        <v>3502.3</v>
      </c>
      <c r="W21" s="627">
        <f>ROUND('０１表（第1表）'!V14/'０１表（第1表）'!V51,1)</f>
        <v>7893.8</v>
      </c>
      <c r="X21" s="627">
        <f>ROUND('０１表（第1表）'!W14/'０１表（第1表）'!W51,1)</f>
        <v>2825.7</v>
      </c>
      <c r="Y21" s="627">
        <f>ROUND('０１表（第1表）'!X14/'０１表（第1表）'!X51,1)</f>
        <v>4220.4</v>
      </c>
      <c r="Z21" s="627">
        <f>ROUND('０１表（第1表）'!Y14/'０１表（第1表）'!Y51,1)</f>
        <v>7212</v>
      </c>
      <c r="AA21" s="627">
        <f>ROUND('０１表（第1表）'!Z14/'０１表（第1表）'!Z51,1)</f>
        <v>5503.5</v>
      </c>
      <c r="AB21" s="627">
        <f>ROUND('０１表（第1表）'!AA14/'０１表（第1表）'!AA51,1)</f>
        <v>2384.6</v>
      </c>
      <c r="AC21" s="627">
        <f>ROUND('０１表（第1表）'!AB14/'０１表（第1表）'!AB51,1)</f>
        <v>4184.1</v>
      </c>
      <c r="AD21" s="627">
        <f>ROUND('０１表（第1表）'!AC14/'０１表（第1表）'!AC51,1)</f>
        <v>3451.5</v>
      </c>
      <c r="AE21" s="627">
        <f>ROUND('０１表（第1表）'!AD14/'０１表（第1表）'!AD51,1)</f>
        <v>4980.4</v>
      </c>
      <c r="AF21" s="627">
        <f>ROUND('０１表（第1表）'!AE14/'０１表（第1表）'!AE51,1)</f>
        <v>3831.9</v>
      </c>
      <c r="AG21" s="627">
        <f>ROUND('０１表（第1表）'!AF14/'０１表（第1表）'!AF51,1)</f>
        <v>6489</v>
      </c>
      <c r="AH21" s="627">
        <f>ROUND('０１表（第1表）'!AG14/'０１表（第1表）'!AG51,1)</f>
        <v>3633.9</v>
      </c>
      <c r="AI21" s="627">
        <f>ROUND('０１表（第1表）'!AH14/'０１表（第1表）'!AH51,1)</f>
        <v>5256.3</v>
      </c>
      <c r="AJ21" s="627">
        <f>ROUND('０１表（第1表）'!AI14/'０１表（第1表）'!AI51,1)</f>
        <v>2274.7</v>
      </c>
      <c r="AK21" s="627">
        <f>ROUND('０１表（第1表）'!AJ14/'０１表（第1表）'!AJ51,1)</f>
        <v>3038.8</v>
      </c>
      <c r="AL21" s="627">
        <f>ROUND('０１表（第1表）'!AK14/'０１表（第1表）'!AK51,1)</f>
        <v>2410.9</v>
      </c>
      <c r="AM21" s="627">
        <f>ROUND('０１表（第1表）'!AL14/'０１表（第1表）'!AL51,1)</f>
        <v>3439.4</v>
      </c>
      <c r="AN21" s="627">
        <f>ROUND('０１表（第1表）'!AM14/'０１表（第1表）'!AM51,1)</f>
        <v>1434.7</v>
      </c>
      <c r="AO21" s="627">
        <f>ROUND('０１表（第1表）'!AN14/'０１表（第1表）'!AN51,1)</f>
        <v>3222.6</v>
      </c>
      <c r="AP21" s="627">
        <f>ROUND('０１表（第1表）'!AO14/'０１表（第1表）'!AO51,1)</f>
        <v>7757.2</v>
      </c>
      <c r="AQ21" s="627">
        <f>ROUND('０１表（第1表）'!AP14/'０１表（第1表）'!AP51,1)</f>
        <v>3375</v>
      </c>
      <c r="AR21" s="627">
        <f>ROUND('０１表（第1表）'!AQ14/'０１表（第1表）'!AQ51,1)</f>
        <v>5264.5</v>
      </c>
      <c r="AS21" s="627">
        <f>ROUND('０１表（第1表）'!AR14/'０１表（第1表）'!AR51,1)</f>
        <v>3057.3</v>
      </c>
      <c r="AT21" s="627">
        <f>ROUND('０１表（第1表）'!AS14/'０１表（第1表）'!AS51,1)</f>
        <v>2590.5</v>
      </c>
      <c r="AU21" s="627">
        <f>ROUND('０１表（第1表）'!AT14/'０１表（第1表）'!AT51,1)</f>
        <v>2050.3</v>
      </c>
      <c r="AV21" s="627">
        <f>ROUND('０１表（第1表）'!AU14/'０１表（第1表）'!AU51,1)</f>
        <v>3793.8</v>
      </c>
      <c r="AW21" s="628">
        <f>ROUND('０１表（第1表）'!AV14/'０１表（第1表）'!AV51,1)</f>
        <v>2164</v>
      </c>
      <c r="AX21" s="640">
        <f>ROUND('０１表（第1表）'!AW14/'０１表（第1表）'!AW51,1)</f>
        <v>3836.1</v>
      </c>
    </row>
    <row r="22" spans="2:50" ht="16.5" customHeight="1">
      <c r="B22" s="302" t="s">
        <v>608</v>
      </c>
      <c r="C22" s="324" t="s">
        <v>609</v>
      </c>
      <c r="D22" s="52"/>
      <c r="E22" s="52"/>
      <c r="F22" s="310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5"/>
      <c r="AX22" s="646"/>
    </row>
    <row r="23" spans="2:50" ht="16.5" customHeight="1">
      <c r="B23" s="304" t="s">
        <v>24</v>
      </c>
      <c r="C23" s="323" t="s">
        <v>607</v>
      </c>
      <c r="D23" s="48"/>
      <c r="E23" s="48"/>
      <c r="F23" s="303"/>
      <c r="G23" s="627">
        <f>ROUND('０１表（第1表）'!F32/'０１表（第1表）'!F51,1)</f>
        <v>360.5</v>
      </c>
      <c r="H23" s="627">
        <f>ROUND('０１表（第1表）'!G32/'０１表（第1表）'!G51,1)</f>
        <v>279.4</v>
      </c>
      <c r="I23" s="627">
        <f>ROUND('０１表（第1表）'!H32/'０１表（第1表）'!H51,1)</f>
        <v>726.9</v>
      </c>
      <c r="J23" s="627">
        <f>ROUND('０１表（第1表）'!I32/'０１表（第1表）'!I51,1)</f>
        <v>773.9</v>
      </c>
      <c r="K23" s="627">
        <f>ROUND('０１表（第1表）'!J32/'０１表（第1表）'!J51,1)</f>
        <v>280.6</v>
      </c>
      <c r="L23" s="627">
        <f>ROUND('０１表（第1表）'!K32/'０１表（第1表）'!K51,1)</f>
        <v>727.6</v>
      </c>
      <c r="M23" s="627">
        <f>ROUND('０１表（第1表）'!L32/'０１表（第1表）'!L51,1)</f>
        <v>423.8</v>
      </c>
      <c r="N23" s="627">
        <f>ROUND('０１表（第1表）'!M32/'０１表（第1表）'!M51,1)</f>
        <v>527.4</v>
      </c>
      <c r="O23" s="627">
        <f>ROUND('０１表（第1表）'!N32/'０１表（第1表）'!N51,1)</f>
        <v>205.8</v>
      </c>
      <c r="P23" s="627">
        <f>ROUND('０１表（第1表）'!O32/'０１表（第1表）'!O51,1)</f>
        <v>312.4</v>
      </c>
      <c r="Q23" s="627">
        <f>ROUND('０１表（第1表）'!P32/'０１表（第1表）'!P51,1)</f>
        <v>245.5</v>
      </c>
      <c r="R23" s="627">
        <f>ROUND('０１表（第1表）'!Q32/'０１表（第1表）'!Q51,1)</f>
        <v>486.5</v>
      </c>
      <c r="S23" s="627">
        <f>ROUND('０１表（第1表）'!R32/'０１表（第1表）'!R51,1)</f>
        <v>573</v>
      </c>
      <c r="T23" s="627">
        <f>ROUND('０１表（第1表）'!S32/'０１表（第1表）'!S51,1)</f>
        <v>489.8</v>
      </c>
      <c r="U23" s="627">
        <f>ROUND('０１表（第1表）'!T32/'０１表（第1表）'!T51,1)</f>
        <v>619.6</v>
      </c>
      <c r="V23" s="627">
        <f>ROUND('０１表（第1表）'!U32/'０１表（第1表）'!U51,1)</f>
        <v>310.3</v>
      </c>
      <c r="W23" s="627">
        <f>ROUND('０１表（第1表）'!V32/'０１表（第1表）'!V51,1)</f>
        <v>761.8</v>
      </c>
      <c r="X23" s="627">
        <f>ROUND('０１表（第1表）'!W32/'０１表（第1表）'!W51,1)</f>
        <v>308.6</v>
      </c>
      <c r="Y23" s="627">
        <f>ROUND('０１表（第1表）'!X32/'０１表（第1表）'!X51,1)</f>
        <v>375.9</v>
      </c>
      <c r="Z23" s="627">
        <f>ROUND('０１表（第1表）'!Y32/'０１表（第1表）'!Y51,1)</f>
        <v>602.3</v>
      </c>
      <c r="AA23" s="627">
        <f>ROUND('０１表（第1表）'!Z32/'０１表（第1表）'!Z51,1)</f>
        <v>549.6</v>
      </c>
      <c r="AB23" s="627">
        <f>ROUND('０１表（第1表）'!AA32/'０１表（第1表）'!AA51,1)</f>
        <v>223.9</v>
      </c>
      <c r="AC23" s="627">
        <f>ROUND('０１表（第1表）'!AB32/'０１表（第1表）'!AB51,1)</f>
        <v>371.9</v>
      </c>
      <c r="AD23" s="627">
        <f>ROUND('０１表（第1表）'!AC32/'０１表（第1表）'!AC51,1)</f>
        <v>229.5</v>
      </c>
      <c r="AE23" s="627">
        <f>ROUND('０１表（第1表）'!AD32/'０１表（第1表）'!AD51,1)</f>
        <v>470.2</v>
      </c>
      <c r="AF23" s="627">
        <f>ROUND('０１表（第1表）'!AE32/'０１表（第1表）'!AE51,1)</f>
        <v>349.6</v>
      </c>
      <c r="AG23" s="627">
        <f>ROUND('０１表（第1表）'!AF32/'０１表（第1表）'!AF51,1)</f>
        <v>277</v>
      </c>
      <c r="AH23" s="627">
        <f>ROUND('０１表（第1表）'!AG32/'０１表（第1表）'!AG51,1)</f>
        <v>350.3</v>
      </c>
      <c r="AI23" s="627">
        <f>ROUND('０１表（第1表）'!AH32/'０１表（第1表）'!AH51,1)</f>
        <v>466.2</v>
      </c>
      <c r="AJ23" s="627">
        <f>ROUND('０１表（第1表）'!AI32/'０１表（第1表）'!AI51,1)</f>
        <v>211.7</v>
      </c>
      <c r="AK23" s="627">
        <f>ROUND('０１表（第1表）'!AJ32/'０１表（第1表）'!AJ51,1)</f>
        <v>416.4</v>
      </c>
      <c r="AL23" s="627">
        <f>ROUND('０１表（第1表）'!AK32/'０１表（第1表）'!AK51,1)</f>
        <v>204.9</v>
      </c>
      <c r="AM23" s="627">
        <f>ROUND('０１表（第1表）'!AL32/'０１表（第1表）'!AL51,1)</f>
        <v>355.7</v>
      </c>
      <c r="AN23" s="627">
        <f>ROUND('０１表（第1表）'!AM32/'０１表（第1表）'!AM51,1)</f>
        <v>140.9</v>
      </c>
      <c r="AO23" s="627">
        <f>ROUND('０１表（第1表）'!AN32/'０１表（第1表）'!AN51,1)</f>
        <v>482.2</v>
      </c>
      <c r="AP23" s="627">
        <f>ROUND('０１表（第1表）'!AO32/'０１表（第1表）'!AO51,1)</f>
        <v>776.6</v>
      </c>
      <c r="AQ23" s="627">
        <f>ROUND('０１表（第1表）'!AP32/'０１表（第1表）'!AP51,1)</f>
        <v>302.1</v>
      </c>
      <c r="AR23" s="627">
        <f>ROUND('０１表（第1表）'!AQ32/'０１表（第1表）'!AQ51,1)</f>
        <v>354.8</v>
      </c>
      <c r="AS23" s="627">
        <f>ROUND('０１表（第1表）'!AR32/'０１表（第1表）'!AR51,1)</f>
        <v>466.5</v>
      </c>
      <c r="AT23" s="627">
        <f>ROUND('０１表（第1表）'!AS32/'０１表（第1表）'!AS51,1)</f>
        <v>236.7</v>
      </c>
      <c r="AU23" s="627">
        <f>ROUND('０１表（第1表）'!AT32/'０１表（第1表）'!AT51,1)</f>
        <v>202.9</v>
      </c>
      <c r="AV23" s="627">
        <f>ROUND('０１表（第1表）'!AU32/'０１表（第1表）'!AU51,1)</f>
        <v>358.6</v>
      </c>
      <c r="AW23" s="628">
        <f>ROUND('０１表（第1表）'!AV32/'０１表（第1表）'!AV51,1)</f>
        <v>262.4</v>
      </c>
      <c r="AX23" s="640">
        <f>ROUND('０１表（第1表）'!AW32/'０１表（第1表）'!AW51,1)</f>
        <v>389.2</v>
      </c>
    </row>
    <row r="24" spans="2:50" ht="16.5" customHeight="1">
      <c r="B24" s="302" t="s">
        <v>610</v>
      </c>
      <c r="C24" s="324" t="s">
        <v>611</v>
      </c>
      <c r="D24" s="52"/>
      <c r="E24" s="52"/>
      <c r="F24" s="310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44"/>
      <c r="AV24" s="644"/>
      <c r="AW24" s="645"/>
      <c r="AX24" s="646"/>
    </row>
    <row r="25" spans="2:50" ht="16.5" customHeight="1">
      <c r="B25" s="309" t="s">
        <v>761</v>
      </c>
      <c r="C25" s="323" t="s">
        <v>607</v>
      </c>
      <c r="D25" s="48"/>
      <c r="E25" s="48"/>
      <c r="F25" s="303"/>
      <c r="G25" s="627">
        <f>ROUND('２０表（第2表）'!F5/'０１表（第1表）'!F51,1)</f>
        <v>54074.5</v>
      </c>
      <c r="H25" s="627">
        <f>ROUND('２０表（第2表）'!G5/'０１表（第1表）'!G51,1)</f>
        <v>40730.2</v>
      </c>
      <c r="I25" s="627">
        <f>ROUND('２０表（第2表）'!H5/'０１表（第1表）'!H51,1)</f>
        <v>169659.8</v>
      </c>
      <c r="J25" s="627">
        <f>ROUND('２０表（第2表）'!I5/'０１表（第1表）'!I51,1)</f>
        <v>130550.2</v>
      </c>
      <c r="K25" s="627">
        <f>ROUND('２０表（第2表）'!J5/'０１表（第1表）'!J51,1)</f>
        <v>67924.7</v>
      </c>
      <c r="L25" s="627">
        <f>ROUND('２０表（第2表）'!K5/'０１表（第1表）'!K51,1)</f>
        <v>142560.6</v>
      </c>
      <c r="M25" s="627">
        <f>ROUND('２０表（第2表）'!L5/'０１表（第1表）'!L51,1)</f>
        <v>98581</v>
      </c>
      <c r="N25" s="627">
        <f>ROUND('２０表（第2表）'!M5/'０１表（第1表）'!M51,1)</f>
        <v>125604.6</v>
      </c>
      <c r="O25" s="627">
        <f>ROUND('２０表（第2表）'!N5/'０１表（第1表）'!N51,1)</f>
        <v>41259.6</v>
      </c>
      <c r="P25" s="627">
        <f>ROUND('２０表（第2表）'!O5/'０１表（第1表）'!O51,1)</f>
        <v>50349.4</v>
      </c>
      <c r="Q25" s="627">
        <f>ROUND('２０表（第2表）'!P5/'０１表（第1表）'!P51,1)</f>
        <v>39773.2</v>
      </c>
      <c r="R25" s="627">
        <f>ROUND('２０表（第2表）'!Q5/'０１表（第1表）'!Q51,1)</f>
        <v>95763.6</v>
      </c>
      <c r="S25" s="627">
        <f>ROUND('２０表（第2表）'!R5/'０１表（第1表）'!R51,1)</f>
        <v>103699.1</v>
      </c>
      <c r="T25" s="627">
        <f>ROUND('２０表（第2表）'!S5/'０１表（第1表）'!S51,1)</f>
        <v>80619.4</v>
      </c>
      <c r="U25" s="627">
        <f>ROUND('２０表（第2表）'!T5/'０１表（第1表）'!T51,1)</f>
        <v>154519.3</v>
      </c>
      <c r="V25" s="627">
        <f>ROUND('２０表（第2表）'!U5/'０１表（第1表）'!U51,1)</f>
        <v>71714.4</v>
      </c>
      <c r="W25" s="627">
        <f>ROUND('２０表（第2表）'!V5/'０１表（第1表）'!V51,1)</f>
        <v>151727.4</v>
      </c>
      <c r="X25" s="627">
        <f>ROUND('２０表（第2表）'!W5/'０１表（第1表）'!W51,1)</f>
        <v>67278.8</v>
      </c>
      <c r="Y25" s="627">
        <f>ROUND('２０表（第2表）'!X5/'０１表（第1表）'!X51,1)</f>
        <v>75767.1</v>
      </c>
      <c r="Z25" s="627">
        <f>ROUND('２０表（第2表）'!Y5/'０１表（第1表）'!Y51,1)</f>
        <v>143452.6</v>
      </c>
      <c r="AA25" s="627">
        <f>ROUND('２０表（第2表）'!Z5/'０１表（第1表）'!Z51,1)</f>
        <v>134339.1</v>
      </c>
      <c r="AB25" s="627">
        <f>ROUND('２０表（第2表）'!AA5/'０１表（第1表）'!AA51,1)</f>
        <v>60122.7</v>
      </c>
      <c r="AC25" s="627">
        <f>ROUND('２０表（第2表）'!AB5/'０１表（第1表）'!AB51,1)</f>
        <v>89966.4</v>
      </c>
      <c r="AD25" s="627">
        <f>ROUND('２０表（第2表）'!AC5/'０１表（第1表）'!AC51,1)</f>
        <v>64691.7</v>
      </c>
      <c r="AE25" s="627">
        <f>ROUND('２０表（第2表）'!AD5/'０１表（第1表）'!AD51,1)</f>
        <v>106433.1</v>
      </c>
      <c r="AF25" s="627">
        <f>ROUND('２０表（第2表）'!AE5/'０１表（第1表）'!AE51,1)</f>
        <v>73186.9</v>
      </c>
      <c r="AG25" s="627">
        <f>ROUND('２０表（第2表）'!AF5/'０１表（第1表）'!AF51,1)</f>
        <v>87640.7</v>
      </c>
      <c r="AH25" s="627">
        <f>ROUND('２０表（第2表）'!AG5/'０１表（第1表）'!AG51,1)</f>
        <v>81963.1</v>
      </c>
      <c r="AI25" s="627">
        <f>ROUND('２０表（第2表）'!AH5/'０１表（第1表）'!AH51,1)</f>
        <v>89821.9</v>
      </c>
      <c r="AJ25" s="627">
        <f>ROUND('２０表（第2表）'!AI5/'０１表（第1表）'!AI51,1)</f>
        <v>45934.8</v>
      </c>
      <c r="AK25" s="627">
        <f>ROUND('２０表（第2表）'!AJ5/'０１表（第1表）'!AJ51,1)</f>
        <v>67504</v>
      </c>
      <c r="AL25" s="627">
        <f>ROUND('２０表（第2表）'!AK5/'０１表（第1表）'!AK51,1)</f>
        <v>48252.4</v>
      </c>
      <c r="AM25" s="627">
        <f>ROUND('２０表（第2表）'!AL5/'０１表（第1表）'!AL51,1)</f>
        <v>54845.2</v>
      </c>
      <c r="AN25" s="627">
        <f>ROUND('２０表（第2表）'!AM5/'０１表（第1表）'!AM51,1)</f>
        <v>30268.6</v>
      </c>
      <c r="AO25" s="627">
        <f>ROUND('２０表（第2表）'!AN5/'０１表（第1表）'!AN51,1)</f>
        <v>112630.2</v>
      </c>
      <c r="AP25" s="627">
        <f>ROUND('２０表（第2表）'!AO5/'０１表（第1表）'!AO51,1)</f>
        <v>176228.8</v>
      </c>
      <c r="AQ25" s="627">
        <f>ROUND('２０表（第2表）'!AP5/'０１表（第1表）'!AP51,1)</f>
        <v>66071</v>
      </c>
      <c r="AR25" s="627">
        <f>ROUND('２０表（第2表）'!AQ5/'０１表（第1表）'!AQ51,1)</f>
        <v>95042.8</v>
      </c>
      <c r="AS25" s="627">
        <f>ROUND('２０表（第2表）'!AR5/'０１表（第1表）'!AR51,1)</f>
        <v>102916.7</v>
      </c>
      <c r="AT25" s="627">
        <f>ROUND('２０表（第2表）'!AS5/'０１表（第1表）'!AS51,1)</f>
        <v>50511.8</v>
      </c>
      <c r="AU25" s="627">
        <f>ROUND('２０表（第2表）'!AT5/'０１表（第1表）'!AT51,1)</f>
        <v>45170.8</v>
      </c>
      <c r="AV25" s="627">
        <f>ROUND('２０表（第2表）'!AU5/'０１表（第1表）'!AU51,1)</f>
        <v>79619.4</v>
      </c>
      <c r="AW25" s="628">
        <f>ROUND('２０表（第2表）'!AV5/'０１表（第1表）'!AV51,1)</f>
        <v>62003.8</v>
      </c>
      <c r="AX25" s="640">
        <f>ROUND('２０表（第2表）'!AW5/'０１表（第1表）'!AW51,1)</f>
        <v>76967.7</v>
      </c>
    </row>
    <row r="26" spans="2:50" ht="16.5" customHeight="1">
      <c r="B26" s="302" t="s">
        <v>270</v>
      </c>
      <c r="C26" s="46"/>
      <c r="D26" s="47"/>
      <c r="E26" s="47"/>
      <c r="F26" s="300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5"/>
      <c r="AX26" s="696"/>
    </row>
    <row r="27" spans="2:50" ht="16.5" customHeight="1">
      <c r="B27" s="299"/>
      <c r="C27" s="327" t="s">
        <v>607</v>
      </c>
      <c r="D27" s="328"/>
      <c r="E27" s="328"/>
      <c r="F27" s="329"/>
      <c r="G27" s="663">
        <f>+'０１表（第1表）'!F51/('０１表（第1表）'!F$32/366/10)</f>
        <v>10.153661549492774</v>
      </c>
      <c r="H27" s="664">
        <f>+'０１表（第1表）'!G51/('０１表（第1表）'!G$32/366/10)</f>
        <v>13.097757737492717</v>
      </c>
      <c r="I27" s="664">
        <f>+'０１表（第1表）'!H51/('０１表（第1表）'!H$32/366/10)</f>
        <v>5.0347851962545365</v>
      </c>
      <c r="J27" s="664">
        <f>+'０１表（第1表）'!I51/('０１表（第1表）'!I$32/366/10)</f>
        <v>4.729568200761125</v>
      </c>
      <c r="K27" s="664">
        <f>+'０１表（第1表）'!J51/('０１表（第1表）'!J$32/366/10)</f>
        <v>13.041751931828594</v>
      </c>
      <c r="L27" s="664">
        <f>+'０１表（第1表）'!K51/('０１表（第1表）'!K$32/366/10)</f>
        <v>5.030177136058242</v>
      </c>
      <c r="M27" s="664">
        <f>+'０１表（第1表）'!L51/('０１表（第1表）'!L$32/366/10)</f>
        <v>8.636836935456753</v>
      </c>
      <c r="N27" s="664">
        <f>+'０１表（第1表）'!M51/('０１表（第1表）'!M$32/366/10)</f>
        <v>6.940309545390762</v>
      </c>
      <c r="O27" s="664">
        <f>+'０１表（第1表）'!N51/('０１表（第1表）'!N$32/366/10)</f>
        <v>17.780224762768405</v>
      </c>
      <c r="P27" s="664">
        <f>+'０１表（第1表）'!O51/('０１表（第1表）'!O$32/366/10)</f>
        <v>11.715186530736359</v>
      </c>
      <c r="Q27" s="664">
        <f>+'０１表（第1表）'!P51/('０１表（第1表）'!P$32/366/10)</f>
        <v>14.90889975578578</v>
      </c>
      <c r="R27" s="664">
        <f>+'０１表（第1表）'!Q51/('０１表（第1表）'!Q$32/366/10)</f>
        <v>7.522873079778938</v>
      </c>
      <c r="S27" s="664">
        <f>+'０１表（第1表）'!R51/('０１表（第1表）'!R$32/366/10)</f>
        <v>6.38708104413069</v>
      </c>
      <c r="T27" s="664">
        <f>+'０１表（第1表）'!S51/('０１表（第1表）'!S$32/366/10)</f>
        <v>7.472867699058375</v>
      </c>
      <c r="U27" s="664">
        <f>+'０１表（第1表）'!T51/('０１表（第1表）'!T$32/366/10)</f>
        <v>5.906740211021611</v>
      </c>
      <c r="V27" s="664">
        <f>+'０１表（第1表）'!U51/('０１表（第1表）'!U$32/366/10)</f>
        <v>11.794324384201728</v>
      </c>
      <c r="W27" s="664">
        <f>+'０１表（第1表）'!V51/('０１表（第1表）'!V$32/366/10)</f>
        <v>4.804536742891649</v>
      </c>
      <c r="X27" s="664">
        <f>+'０１表（第1表）'!W51/('０１表（第1表）'!W$32/366/10)</f>
        <v>11.861123313912875</v>
      </c>
      <c r="Y27" s="664">
        <f>+'０１表（第1表）'!X51/('０１表（第1表）'!X$32/366/10)</f>
        <v>9.7366320830008</v>
      </c>
      <c r="Z27" s="664">
        <f>+'０１表（第1表）'!Y51/('０１表（第1表）'!Y$32/366/10)</f>
        <v>6.076465382154502</v>
      </c>
      <c r="AA27" s="664">
        <f>+'０１表（第1表）'!Z51/('０１表（第1表）'!Z$32/366/10)</f>
        <v>6.659373500333195</v>
      </c>
      <c r="AB27" s="664">
        <f>+'０１表（第1表）'!AA51/('０１表（第1表）'!AA$32/366/10)</f>
        <v>16.349391794378395</v>
      </c>
      <c r="AC27" s="664">
        <f>+'０１表（第1表）'!AB51/('０１表（第1表）'!AB$32/366/10)</f>
        <v>9.8416462976856</v>
      </c>
      <c r="AD27" s="664">
        <f>+'０１表（第1表）'!AC51/('０１表（第1表）'!AC$32/366/10)</f>
        <v>15.948349425721435</v>
      </c>
      <c r="AE27" s="664">
        <f>+'０１表（第1表）'!AD51/('０１表（第1表）'!AD$32/366/10)</f>
        <v>7.783892521733474</v>
      </c>
      <c r="AF27" s="664">
        <f>+'０１表（第1表）'!AE51/('０１表（第1表）'!AE$32/366/10)</f>
        <v>10.469573398256976</v>
      </c>
      <c r="AG27" s="664">
        <f>+'０１表（第1表）'!AF51/('０１表（第1表）'!AF$32/366/10)</f>
        <v>13.211088651458274</v>
      </c>
      <c r="AH27" s="664">
        <f>+'０１表（第1表）'!AG51/('０１表（第1表）'!AG$32/366/10)</f>
        <v>10.446969498750025</v>
      </c>
      <c r="AI27" s="664">
        <f>+'０１表（第1表）'!AH51/('０１表（第1表）'!AH$32/366/10)</f>
        <v>7.850897302862841</v>
      </c>
      <c r="AJ27" s="664">
        <f>+'０１表（第1表）'!AI51/('０１表（第1表）'!AI$32/366/10)</f>
        <v>17.291129120180255</v>
      </c>
      <c r="AK27" s="664">
        <f>+'０１表（第1表）'!AJ51/('０１表（第1表）'!AJ$32/366/10)</f>
        <v>8.789027323629115</v>
      </c>
      <c r="AL27" s="664">
        <f>+'０１表（第1表）'!AK51/('０１表（第1表）'!AK$32/366/10)</f>
        <v>17.863728063515474</v>
      </c>
      <c r="AM27" s="664">
        <f>+'０１表（第1表）'!AL51/('０１表（第1表）'!AL$32/366/10)</f>
        <v>10.290332557170643</v>
      </c>
      <c r="AN27" s="664">
        <f>+'０１表（第1表）'!AM51/('０１表（第1表）'!AM$32/366/10)</f>
        <v>25.96718121281534</v>
      </c>
      <c r="AO27" s="664">
        <f>+'０１表（第1表）'!AN51/('０１表（第1表）'!AN$32/366/10)</f>
        <v>7.590935676153262</v>
      </c>
      <c r="AP27" s="664">
        <f>+'０１表（第1表）'!AO51/('０１表（第1表）'!AO$32/366/10)</f>
        <v>4.712583886568363</v>
      </c>
      <c r="AQ27" s="664">
        <f>+'０１表（第1表）'!AP51/('０１表（第1表）'!AP$32/366/10)</f>
        <v>12.116931701557103</v>
      </c>
      <c r="AR27" s="664">
        <f>+'０１表（第1表）'!AQ51/('０１表（第1表）'!AQ$32/366/10)</f>
        <v>10.3163977168628</v>
      </c>
      <c r="AS27" s="664">
        <f>+'０１表（第1表）'!AR51/('０１表（第1表）'!AR$32/366/10)</f>
        <v>7.84498649633472</v>
      </c>
      <c r="AT27" s="664">
        <f>+'０１表（第1表）'!AS51/('０１表（第1表）'!AS$32/366/10)</f>
        <v>15.46528972065292</v>
      </c>
      <c r="AU27" s="664">
        <f>+'０１表（第1表）'!AT51/('０１表（第1表）'!AT$32/366/10)</f>
        <v>18.041443561952764</v>
      </c>
      <c r="AV27" s="664">
        <f>+'０１表（第1表）'!AU51/('０１表（第1表）'!AU$32/366/10)</f>
        <v>10.20530170953218</v>
      </c>
      <c r="AW27" s="665">
        <f>+'０１表（第1表）'!AV51/('０１表（第1表）'!AV$32/366/10)</f>
        <v>13.950363767169954</v>
      </c>
      <c r="AX27" s="666">
        <f>+'０１表（第1表）'!AW51/('０１表（第1表）'!AW$32/366/10)</f>
        <v>9.404126650101796</v>
      </c>
    </row>
    <row r="28" spans="2:50" ht="16.5" customHeight="1">
      <c r="B28" s="311"/>
      <c r="C28" s="325" t="s">
        <v>612</v>
      </c>
      <c r="D28" s="327" t="s">
        <v>613</v>
      </c>
      <c r="E28" s="328"/>
      <c r="F28" s="329"/>
      <c r="G28" s="667">
        <f>+'０１表（第1表）'!F52/('０１表（第1表）'!F$32/366/10)</f>
        <v>0</v>
      </c>
      <c r="H28" s="668">
        <f>+'０１表（第1表）'!G52/('０１表（第1表）'!G$32/366/10)</f>
        <v>1.1226649489279472</v>
      </c>
      <c r="I28" s="668">
        <f>+'０１表（第1表）'!H52/('０１表（第1表）'!H$32/366/10)</f>
        <v>0.26498869453971247</v>
      </c>
      <c r="J28" s="668">
        <f>+'０１表（第1表）'!I52/('０１表（第1表）'!I$32/366/10)</f>
        <v>0.26275378893117357</v>
      </c>
      <c r="K28" s="668">
        <f>+'０１表（第1表）'!J52/('０１表（第1表）'!J$32/366/10)</f>
        <v>0</v>
      </c>
      <c r="L28" s="668">
        <f>+'０１表（第1表）'!K52/('０１表（第1表）'!K$32/366/10)</f>
        <v>0.718596733722606</v>
      </c>
      <c r="M28" s="668">
        <f>+'０１表（第1表）'!L52/('０１表（第1表）'!L$32/366/10)</f>
        <v>0</v>
      </c>
      <c r="N28" s="668">
        <f>+'０１表（第1表）'!M52/('０１表（第1表）'!M$32/366/10)</f>
        <v>0.6940309545390762</v>
      </c>
      <c r="O28" s="668">
        <f>+'０１表（第1表）'!N52/('０１表（第1表）'!N$32/366/10)</f>
        <v>0</v>
      </c>
      <c r="P28" s="668">
        <f>+'０１表（第1表）'!O52/('０１表（第1表）'!O$32/366/10)</f>
        <v>0</v>
      </c>
      <c r="Q28" s="668">
        <f>+'０１表（第1表）'!P52/('０１表（第1表）'!P$32/366/10)</f>
        <v>2.1298428222551116</v>
      </c>
      <c r="R28" s="668">
        <f>+'０１表（第1表）'!Q52/('０１表（第1表）'!Q$32/366/10)</f>
        <v>0</v>
      </c>
      <c r="S28" s="668">
        <f>+'０１表（第1表）'!R52/('０１表（第1表）'!R$32/366/10)</f>
        <v>0</v>
      </c>
      <c r="T28" s="668">
        <f>+'０１表（第1表）'!S52/('０１表（第1表）'!S$32/366/10)</f>
        <v>0.905802145340409</v>
      </c>
      <c r="U28" s="668">
        <f>+'０１表（第1表）'!T52/('０１表（第1表）'!T$32/366/10)</f>
        <v>1.9689134036738705</v>
      </c>
      <c r="V28" s="668">
        <f>+'０１表（第1表）'!U52/('０１表（第1表）'!U$32/366/10)</f>
        <v>0</v>
      </c>
      <c r="W28" s="668">
        <f>+'０１表（第1表）'!V52/('０１表（第1表）'!V$32/366/10)</f>
        <v>0</v>
      </c>
      <c r="X28" s="668">
        <f>+'０１表（第1表）'!W52/('０１表（第1表）'!W$32/366/10)</f>
        <v>1.3179025904347639</v>
      </c>
      <c r="Y28" s="668">
        <f>+'０１表（第1表）'!X52/('０１表（第1表）'!X$32/366/10)</f>
        <v>0</v>
      </c>
      <c r="Z28" s="668">
        <f>+'０１表（第1表）'!Y52/('０１表（第1表）'!Y$32/366/10)</f>
        <v>0</v>
      </c>
      <c r="AA28" s="668">
        <f>+'０１表（第1表）'!Z52/('０１表（第1表）'!Z$32/366/10)</f>
        <v>0.8324216875416494</v>
      </c>
      <c r="AB28" s="668">
        <f>+'０１表（第1表）'!AA52/('０１表（第1表）'!AA$32/366/10)</f>
        <v>0</v>
      </c>
      <c r="AC28" s="668">
        <f>+'０１表（第1表）'!AB52/('０１表（第1表）'!AB$32/366/10)</f>
        <v>1.96832925953712</v>
      </c>
      <c r="AD28" s="668">
        <f>+'０１表（第1表）'!AC52/('０１表（第1表）'!AC$32/366/10)</f>
        <v>1.3290291188101195</v>
      </c>
      <c r="AE28" s="668">
        <f>+'０１表（第1表）'!AD52/('０１表（第1表）'!AD$32/366/10)</f>
        <v>0</v>
      </c>
      <c r="AF28" s="668">
        <f>+'０１表（第1表）'!AE52/('０１表（第1表）'!AE$32/366/10)</f>
        <v>4.653143732558656</v>
      </c>
      <c r="AG28" s="668">
        <f>+'０１表（第1表）'!AF52/('０１表（第1表）'!AF$32/366/10)</f>
        <v>0</v>
      </c>
      <c r="AH28" s="668">
        <f>+'０１表（第1表）'!AG52/('０１表（第1表）'!AG$32/366/10)</f>
        <v>0</v>
      </c>
      <c r="AI28" s="668">
        <f>+'０１表（第1表）'!AH52/('０１表（第1表）'!AH$32/366/10)</f>
        <v>0.9813621628578552</v>
      </c>
      <c r="AJ28" s="668">
        <f>+'０１表（第1表）'!AI52/('０１表（第1表）'!AI$32/366/10)</f>
        <v>2.660173710796962</v>
      </c>
      <c r="AK28" s="668">
        <f>+'０１表（第1表）'!AJ52/('０１表（第1表）'!AJ$32/366/10)</f>
        <v>1.4648378872715193</v>
      </c>
      <c r="AL28" s="668">
        <f>+'０１表（第1表）'!AK52/('０１表（第1表）'!AK$32/366/10)</f>
        <v>3.9697173474478835</v>
      </c>
      <c r="AM28" s="668">
        <f>+'０１表（第1表）'!AL52/('０１表（第1表）'!AL$32/366/10)</f>
        <v>1.8709695558492079</v>
      </c>
      <c r="AN28" s="668">
        <f>+'０１表（第1表）'!AM52/('０１表（第1表）'!AM$32/366/10)</f>
        <v>3.709597316116477</v>
      </c>
      <c r="AO28" s="668">
        <f>+'０１表（第1表）'!AN52/('０１表（第1表）'!AN$32/366/10)</f>
        <v>0</v>
      </c>
      <c r="AP28" s="668">
        <f>+'０１表（第1表）'!AO52/('０１表（第1表）'!AO$32/366/10)</f>
        <v>0</v>
      </c>
      <c r="AQ28" s="668">
        <f>+'０１表（第1表）'!AP52/('０１表（第1表）'!AP$32/366/10)</f>
        <v>0</v>
      </c>
      <c r="AR28" s="668">
        <f>+'０１表（第1表）'!AQ52/('０１表（第1表）'!AQ$32/366/10)</f>
        <v>0</v>
      </c>
      <c r="AS28" s="668">
        <f>+'０１表（第1表）'!AR52/('０１表（第1表）'!AR$32/366/10)</f>
        <v>0</v>
      </c>
      <c r="AT28" s="668">
        <f>+'０１表（第1表）'!AS52/('０１表（第1表）'!AS$32/366/10)</f>
        <v>3.093057944130584</v>
      </c>
      <c r="AU28" s="668">
        <f>+'０１表（第1表）'!AT52/('０１表（第1表）'!AT$32/366/10)</f>
        <v>2.2551804452440956</v>
      </c>
      <c r="AV28" s="668">
        <f>+'０１表（第1表）'!AU52/('０１表（第1表）'!AU$32/366/10)</f>
        <v>0</v>
      </c>
      <c r="AW28" s="669">
        <f>+'０１表（第1表）'!AV52/('０１表（第1表）'!AV$32/366/10)</f>
        <v>0</v>
      </c>
      <c r="AX28" s="670">
        <f>+'０１表（第1表）'!AW52/('０１表（第1表）'!AW$32/366/10)</f>
        <v>0.5658643543041195</v>
      </c>
    </row>
    <row r="29" spans="2:50" ht="16.5" customHeight="1">
      <c r="B29" s="299"/>
      <c r="C29" s="325"/>
      <c r="D29" s="327" t="s">
        <v>614</v>
      </c>
      <c r="E29" s="328"/>
      <c r="F29" s="329"/>
      <c r="G29" s="663">
        <f>+'０１表（第1表）'!F53/('０１表（第1表）'!F$32/366/10)</f>
        <v>2.566310061959712</v>
      </c>
      <c r="H29" s="664">
        <f>+'０１表（第1表）'!G53/('０１表（第1表）'!G$32/366/10)</f>
        <v>2.9937731971411923</v>
      </c>
      <c r="I29" s="664">
        <f>+'０１表（第1表）'!H53/('０１表（第1表）'!H$32/366/10)</f>
        <v>0</v>
      </c>
      <c r="J29" s="664">
        <f>+'０１表（第1表）'!I53/('０１表（第1表）'!I$32/366/10)</f>
        <v>1.0510151557246943</v>
      </c>
      <c r="K29" s="664">
        <f>+'０１表（第1表）'!J53/('０１表（第1表）'!J$32/366/10)</f>
        <v>0</v>
      </c>
      <c r="L29" s="664">
        <f>+'０１表（第1表）'!K53/('０１表（第1表）'!K$32/366/10)</f>
        <v>0</v>
      </c>
      <c r="M29" s="664">
        <f>+'０１表（第1表）'!L53/('０１表（第1表）'!L$32/366/10)</f>
        <v>0</v>
      </c>
      <c r="N29" s="664">
        <f>+'０１表（第1表）'!M53/('０１表（第1表）'!M$32/366/10)</f>
        <v>1.3880619090781523</v>
      </c>
      <c r="O29" s="664">
        <f>+'０１表（第1表）'!N53/('０１表（第1表）'!N$32/366/10)</f>
        <v>2.9633707937947342</v>
      </c>
      <c r="P29" s="664">
        <f>+'０１表（第1表）'!O53/('０１表（第1表）'!O$32/366/10)</f>
        <v>2.343037306147272</v>
      </c>
      <c r="Q29" s="664">
        <f>+'０１表（第1表）'!P53/('０１表（第1表）'!P$32/366/10)</f>
        <v>2.839790429673482</v>
      </c>
      <c r="R29" s="664">
        <f>+'０１表（第1表）'!Q53/('０１表（第1表）'!Q$32/366/10)</f>
        <v>0</v>
      </c>
      <c r="S29" s="664">
        <f>+'０１表（第1表）'!R53/('０１表（第1表）'!R$32/366/10)</f>
        <v>0</v>
      </c>
      <c r="T29" s="664">
        <f>+'０１表（第1表）'!S53/('０１表（第1表）'!S$32/366/10)</f>
        <v>0.6793516090053068</v>
      </c>
      <c r="U29" s="664">
        <f>+'０１表（第1表）'!T53/('０１表（第1表）'!T$32/366/10)</f>
        <v>0.6563044678912902</v>
      </c>
      <c r="V29" s="664">
        <f>+'０１表（第1表）'!U53/('０１表（第1表）'!U$32/366/10)</f>
        <v>1.474290548025216</v>
      </c>
      <c r="W29" s="664">
        <f>+'０１表（第1表）'!V53/('０１表（第1表）'!V$32/366/10)</f>
        <v>0</v>
      </c>
      <c r="X29" s="664">
        <f>+'０１表（第1表）'!W53/('０１表（第1表）'!W$32/366/10)</f>
        <v>1.3179025904347639</v>
      </c>
      <c r="Y29" s="664">
        <f>+'０１表（第1表）'!X53/('０１表（第1表）'!X$32/366/10)</f>
        <v>2.2469150960771076</v>
      </c>
      <c r="Z29" s="664">
        <f>+'０１表（第1表）'!Y53/('０１表（第1表）'!Y$32/366/10)</f>
        <v>1.8696816560475389</v>
      </c>
      <c r="AA29" s="664">
        <f>+'０１表（第1表）'!Z53/('０１表（第1表）'!Z$32/366/10)</f>
        <v>0.8324216875416494</v>
      </c>
      <c r="AB29" s="664">
        <f>+'０１表（第1表）'!AA53/('０１表（第1表）'!AA$32/366/10)</f>
        <v>0</v>
      </c>
      <c r="AC29" s="664">
        <f>+'０１表（第1表）'!AB53/('０１表（第1表）'!AB$32/366/10)</f>
        <v>5.9049877786113605</v>
      </c>
      <c r="AD29" s="664">
        <f>+'０１表（第1表）'!AC53/('０１表（第1表）'!AC$32/366/10)</f>
        <v>14.619320306911316</v>
      </c>
      <c r="AE29" s="664">
        <f>+'０１表（第1表）'!AD53/('０１表（第1表）'!AD$32/366/10)</f>
        <v>0</v>
      </c>
      <c r="AF29" s="664">
        <f>+'０１表（第1表）'!AE53/('０１表（第1表）'!AE$32/366/10)</f>
        <v>0</v>
      </c>
      <c r="AG29" s="664">
        <f>+'０１表（第1表）'!AF53/('０１表（第1表）'!AF$32/366/10)</f>
        <v>0</v>
      </c>
      <c r="AH29" s="664">
        <f>+'０１表（第1表）'!AG53/('０１表（第1表）'!AG$32/366/10)</f>
        <v>0</v>
      </c>
      <c r="AI29" s="664">
        <f>+'０１表（第1表）'!AH53/('０１表（第1表）'!AH$32/366/10)</f>
        <v>0.9813621628578552</v>
      </c>
      <c r="AJ29" s="664">
        <f>+'０１表（第1表）'!AI53/('０１表（第1表）'!AI$32/366/10)</f>
        <v>2.660173710796962</v>
      </c>
      <c r="AK29" s="664">
        <f>+'０１表（第1表）'!AJ53/('０１表（第1表）'!AJ$32/366/10)</f>
        <v>2.9296757745430386</v>
      </c>
      <c r="AL29" s="664">
        <f>+'０１表（第1表）'!AK53/('０１表（第1表）'!AK$32/366/10)</f>
        <v>5.954576021171825</v>
      </c>
      <c r="AM29" s="664">
        <f>+'０１表（第1表）'!AL53/('０１表（第1表）'!AL$32/366/10)</f>
        <v>0</v>
      </c>
      <c r="AN29" s="664">
        <f>+'０１表（第1表）'!AM53/('０１表（第1表）'!AM$32/366/10)</f>
        <v>5.564395974174715</v>
      </c>
      <c r="AO29" s="664">
        <f>+'０１表（第1表）'!AN53/('０１表（第1表）'!AN$32/366/10)</f>
        <v>0</v>
      </c>
      <c r="AP29" s="664">
        <f>+'０１表（第1表）'!AO53/('０１表（第1表）'!AO$32/366/10)</f>
        <v>0</v>
      </c>
      <c r="AQ29" s="664">
        <f>+'０１表（第1表）'!AP53/('０１表（第1表）'!AP$32/366/10)</f>
        <v>8.077954467704735</v>
      </c>
      <c r="AR29" s="664">
        <f>+'０１表（第1表）'!AQ53/('０１表（第1表）'!AQ$32/366/10)</f>
        <v>0</v>
      </c>
      <c r="AS29" s="664">
        <f>+'０１表（第1表）'!AR53/('０１表（第1表）'!AR$32/366/10)</f>
        <v>7.84498649633472</v>
      </c>
      <c r="AT29" s="664">
        <f>+'０１表（第1表）'!AS53/('０１表（第1表）'!AS$32/366/10)</f>
        <v>0</v>
      </c>
      <c r="AU29" s="664">
        <f>+'０１表（第1表）'!AT53/('０１表（第1表）'!AT$32/366/10)</f>
        <v>0</v>
      </c>
      <c r="AV29" s="664">
        <f>+'０１表（第1表）'!AU53/('０１表（第1表）'!AU$32/366/10)</f>
        <v>0</v>
      </c>
      <c r="AW29" s="665">
        <f>+'０１表（第1表）'!AV53/('０１表（第1表）'!AV$32/366/10)</f>
        <v>0</v>
      </c>
      <c r="AX29" s="666">
        <f>+'０１表（第1表）'!AW53/('０１表（第1表）'!AW$32/366/10)</f>
        <v>1.3742420033100045</v>
      </c>
    </row>
    <row r="30" spans="2:50" ht="16.5" customHeight="1">
      <c r="B30" s="299"/>
      <c r="C30" s="325"/>
      <c r="D30" s="327" t="s">
        <v>615</v>
      </c>
      <c r="E30" s="328"/>
      <c r="F30" s="329"/>
      <c r="G30" s="663">
        <f>+'０１表（第1表）'!F54/('０１表（第1表）'!F$32/366/10)</f>
        <v>2.343152665267563</v>
      </c>
      <c r="H30" s="664">
        <f>+'０１表（第1表）'!G54/('０１表（第1表）'!G$32/366/10)</f>
        <v>1.4968865985705961</v>
      </c>
      <c r="I30" s="664">
        <f>+'０１表（第1表）'!H54/('０１表（第1表）'!H$32/366/10)</f>
        <v>2.914875639936837</v>
      </c>
      <c r="J30" s="664">
        <f>+'０１表（第1表）'!I54/('０１表（第1表）'!I$32/366/10)</f>
        <v>3.4157992561052564</v>
      </c>
      <c r="K30" s="664">
        <f>+'０１表（第1表）'!J54/('０１表（第1表）'!J$32/366/10)</f>
        <v>0</v>
      </c>
      <c r="L30" s="664">
        <f>+'０１表（第1表）'!K54/('０１表（第1表）'!K$32/366/10)</f>
        <v>1.437193467445212</v>
      </c>
      <c r="M30" s="664">
        <f>+'０１表（第1表）'!L54/('０１表（第1表）'!L$32/366/10)</f>
        <v>8.636836935456753</v>
      </c>
      <c r="N30" s="664">
        <f>+'０１表（第1表）'!M54/('０１表（第1表）'!M$32/366/10)</f>
        <v>1.3880619090781523</v>
      </c>
      <c r="O30" s="664">
        <f>+'０１表（第1表）'!N54/('０１表（第1表）'!N$32/366/10)</f>
        <v>7.408426984486836</v>
      </c>
      <c r="P30" s="664">
        <f>+'０１表（第1表）'!O54/('０１表（第1表）'!O$32/366/10)</f>
        <v>3.5145559592209077</v>
      </c>
      <c r="Q30" s="664">
        <f>+'０１表（第1表）'!P54/('０１表（第1表）'!P$32/366/10)</f>
        <v>5.679580859346964</v>
      </c>
      <c r="R30" s="664">
        <f>+'０１表（第1表）'!Q54/('０１表（第1表）'!Q$32/366/10)</f>
        <v>0</v>
      </c>
      <c r="S30" s="664">
        <f>+'０１表（第1表）'!R54/('０１表（第1表）'!R$32/366/10)</f>
        <v>2.919808477316887</v>
      </c>
      <c r="T30" s="664">
        <f>+'０１表（第1表）'!S54/('０１表（第1表）'!S$32/366/10)</f>
        <v>1.3587032180106136</v>
      </c>
      <c r="U30" s="664">
        <f>+'０１表（第1表）'!T54/('０１表（第1表）'!T$32/366/10)</f>
        <v>3.2815223394564508</v>
      </c>
      <c r="V30" s="664">
        <f>+'０１表（第1表）'!U54/('０１表（第1表）'!U$32/366/10)</f>
        <v>5.897162192100864</v>
      </c>
      <c r="W30" s="664">
        <f>+'０１表（第1表）'!V54/('０１表（第1表）'!V$32/366/10)</f>
        <v>4.804536742891649</v>
      </c>
      <c r="X30" s="664">
        <f>+'０１表（第1表）'!W54/('０１表（第1表）'!W$32/366/10)</f>
        <v>3.9537077713042916</v>
      </c>
      <c r="Y30" s="664">
        <f>+'０１表（第1表）'!X54/('０１表（第1表）'!X$32/366/10)</f>
        <v>0</v>
      </c>
      <c r="Z30" s="664">
        <f>+'０１表（第1表）'!Y54/('０１表（第1表）'!Y$32/366/10)</f>
        <v>0</v>
      </c>
      <c r="AA30" s="664">
        <f>+'０１表（第1表）'!Z54/('０１表（第1表）'!Z$32/366/10)</f>
        <v>2.497265062624948</v>
      </c>
      <c r="AB30" s="664">
        <f>+'０１表（第1表）'!AA54/('０１表（第1表）'!AA$32/366/10)</f>
        <v>16.349391794378395</v>
      </c>
      <c r="AC30" s="664">
        <f>+'０１表（第1表）'!AB54/('０１表（第1表）'!AB$32/366/10)</f>
        <v>1.96832925953712</v>
      </c>
      <c r="AD30" s="664">
        <f>+'０１表（第1表）'!AC54/('０１表（第1表）'!AC$32/366/10)</f>
        <v>0</v>
      </c>
      <c r="AE30" s="664">
        <f>+'０１表（第1表）'!AD54/('０１表（第1表）'!AD$32/366/10)</f>
        <v>5.494512368282452</v>
      </c>
      <c r="AF30" s="664">
        <f>+'０１表（第1表）'!AE54/('０１表（第1表）'!AE$32/366/10)</f>
        <v>5.81642966569832</v>
      </c>
      <c r="AG30" s="664">
        <f>+'０１表（第1表）'!AF54/('０１表（第1表）'!AF$32/366/10)</f>
        <v>13.211088651458274</v>
      </c>
      <c r="AH30" s="664">
        <f>+'０１表（第1表）'!AG54/('０１表（第1表）'!AG$32/366/10)</f>
        <v>4.352903957812511</v>
      </c>
      <c r="AI30" s="664">
        <f>+'０１表（第1表）'!AH54/('０１表（第1表）'!AH$32/366/10)</f>
        <v>1.9627243257157103</v>
      </c>
      <c r="AJ30" s="664">
        <f>+'０１表（第1表）'!AI54/('０１表（第1表）'!AI$32/366/10)</f>
        <v>11.970781698586329</v>
      </c>
      <c r="AK30" s="664">
        <f>+'０１表（第1表）'!AJ54/('０１表（第1表）'!AJ$32/366/10)</f>
        <v>2.9296757745430386</v>
      </c>
      <c r="AL30" s="664">
        <f>+'０１表（第1表）'!AK54/('０１表（第1表）'!AK$32/366/10)</f>
        <v>7.939434694895767</v>
      </c>
      <c r="AM30" s="664">
        <f>+'０１表（第1表）'!AL54/('０１表（第1表）'!AL$32/366/10)</f>
        <v>2.8064543337738117</v>
      </c>
      <c r="AN30" s="664">
        <f>+'０１表（第1表）'!AM54/('０１表（第1表）'!AM$32/366/10)</f>
        <v>5.564395974174715</v>
      </c>
      <c r="AO30" s="664">
        <f>+'０１表（第1表）'!AN54/('０１表（第1表）'!AN$32/366/10)</f>
        <v>7.590935676153262</v>
      </c>
      <c r="AP30" s="664">
        <f>+'０１表（第1表）'!AO54/('０１表（第1表）'!AO$32/366/10)</f>
        <v>4.712583886568363</v>
      </c>
      <c r="AQ30" s="664">
        <f>+'０１表（第1表）'!AP54/('０１表（第1表）'!AP$32/366/10)</f>
        <v>4.038977233852368</v>
      </c>
      <c r="AR30" s="664">
        <f>+'０１表（第1表）'!AQ54/('０１表（第1表）'!AQ$32/366/10)</f>
        <v>10.3163977168628</v>
      </c>
      <c r="AS30" s="664">
        <f>+'０１表（第1表）'!AR54/('０１表（第1表）'!AR$32/366/10)</f>
        <v>0</v>
      </c>
      <c r="AT30" s="664">
        <f>+'０１表（第1表）'!AS54/('０１表（第1表）'!AS$32/366/10)</f>
        <v>12.372231776522336</v>
      </c>
      <c r="AU30" s="664">
        <f>+'０１表（第1表）'!AT54/('０１表（第1表）'!AT$32/366/10)</f>
        <v>6.765541335732287</v>
      </c>
      <c r="AV30" s="664">
        <f>+'０１表（第1表）'!AU54/('０１表（第1表）'!AU$32/366/10)</f>
        <v>0.8648560770789983</v>
      </c>
      <c r="AW30" s="665">
        <f>+'０１表（第1表）'!AV54/('０１表（第1表）'!AV$32/366/10)</f>
        <v>1.1625303139308294</v>
      </c>
      <c r="AX30" s="666">
        <f>+'０１表（第1表）'!AW54/('０１表（第1表）'!AW$32/366/10)</f>
        <v>3.0987809878558927</v>
      </c>
    </row>
    <row r="31" spans="2:50" ht="16.5" customHeight="1" thickBot="1">
      <c r="B31" s="312"/>
      <c r="C31" s="326"/>
      <c r="D31" s="326" t="s">
        <v>616</v>
      </c>
      <c r="E31" s="330"/>
      <c r="F31" s="331"/>
      <c r="G31" s="671">
        <f>(+'０１表（第1表）'!F55+'０１表（第1表）'!F56)/('０１表（第1表）'!F$32/366/10)</f>
        <v>0</v>
      </c>
      <c r="H31" s="672">
        <f>(+'０１表（第1表）'!G55+'０１表（第1表）'!G56)/('０１表（第1表）'!G$32/366/10)</f>
        <v>0</v>
      </c>
      <c r="I31" s="672">
        <f>(+'０１表（第1表）'!H55+'０１表（第1表）'!H56)/('０１表（第1表）'!H$32/366/10)</f>
        <v>0</v>
      </c>
      <c r="J31" s="672">
        <f>(+'０１表（第1表）'!I55+'０１表（第1表）'!I56)/('０１表（第1表）'!I$32/366/10)</f>
        <v>0</v>
      </c>
      <c r="K31" s="672">
        <f>(+'０１表（第1表）'!J55+'０１表（第1表）'!J56)/('０１表（第1表）'!J$32/366/10)</f>
        <v>0</v>
      </c>
      <c r="L31" s="672">
        <f>(+'０１表（第1表）'!K55+'０１表（第1表）'!K56)/('０１表（第1表）'!K$32/366/10)</f>
        <v>0</v>
      </c>
      <c r="M31" s="672">
        <f>(+'０１表（第1表）'!L55+'０１表（第1表）'!L56)/('０１表（第1表）'!L$32/366/10)</f>
        <v>0</v>
      </c>
      <c r="N31" s="672">
        <f>(+'０１表（第1表）'!M55+'０１表（第1表）'!M56)/('０１表（第1表）'!M$32/366/10)</f>
        <v>0</v>
      </c>
      <c r="O31" s="672">
        <f>(+'０１表（第1表）'!N55+'０１表（第1表）'!N56)/('０１表（第1表）'!N$32/366/10)</f>
        <v>0</v>
      </c>
      <c r="P31" s="672">
        <f>(+'０１表（第1表）'!O55+'０１表（第1表）'!O56)/('０１表（第1表）'!O$32/366/10)</f>
        <v>0</v>
      </c>
      <c r="Q31" s="672">
        <f>(+'０１表（第1表）'!P55+'０１表（第1表）'!P56)/('０１表（第1表）'!P$32/366/10)</f>
        <v>0</v>
      </c>
      <c r="R31" s="672">
        <f>(+'０１表（第1表）'!Q55+'０１表（第1表）'!Q56)/('０１表（第1表）'!Q$32/366/10)</f>
        <v>0</v>
      </c>
      <c r="S31" s="672">
        <f>(+'０１表（第1表）'!R55+'０１表（第1表）'!R56)/('０１表（第1表）'!R$32/366/10)</f>
        <v>0</v>
      </c>
      <c r="T31" s="672">
        <f>(+'０１表（第1表）'!S55+'０１表（第1表）'!S56)/('０１表（第1表）'!S$32/366/10)</f>
        <v>0</v>
      </c>
      <c r="U31" s="672">
        <f>(+'０１表（第1表）'!T55+'０１表（第1表）'!T56)/('０１表（第1表）'!T$32/366/10)</f>
        <v>0</v>
      </c>
      <c r="V31" s="672">
        <f>(+'０１表（第1表）'!U55+'０１表（第1表）'!U56)/('０１表（第1表）'!U$32/366/10)</f>
        <v>0</v>
      </c>
      <c r="W31" s="672">
        <f>(+'０１表（第1表）'!V55+'０１表（第1表）'!V56)/('０１表（第1表）'!V$32/366/10)</f>
        <v>0</v>
      </c>
      <c r="X31" s="672">
        <f>(+'０１表（第1表）'!W55+'０１表（第1表）'!W56)/('０１表（第1表）'!W$32/366/10)</f>
        <v>0</v>
      </c>
      <c r="Y31" s="672">
        <f>(+'０１表（第1表）'!X55+'０１表（第1表）'!X56)/('０１表（第1表）'!X$32/366/10)</f>
        <v>0</v>
      </c>
      <c r="Z31" s="672">
        <f>(+'０１表（第1表）'!Y55+'０１表（第1表）'!Y56)/('０１表（第1表）'!Y$32/366/10)</f>
        <v>0</v>
      </c>
      <c r="AA31" s="672">
        <f>(+'０１表（第1表）'!Z55+'０１表（第1表）'!Z56)/('０１表（第1表）'!Z$32/366/10)</f>
        <v>0</v>
      </c>
      <c r="AB31" s="672">
        <f>(+'０１表（第1表）'!AA55+'０１表（第1表）'!AA56)/('０１表（第1表）'!AA$32/366/10)</f>
        <v>0</v>
      </c>
      <c r="AC31" s="672">
        <f>(+'０１表（第1表）'!AB55+'０１表（第1表）'!AB56)/('０１表（第1表）'!AB$32/366/10)</f>
        <v>0</v>
      </c>
      <c r="AD31" s="672">
        <f>(+'０１表（第1表）'!AC55+'０１表（第1表）'!AC56)/('０１表（第1表）'!AC$32/366/10)</f>
        <v>0</v>
      </c>
      <c r="AE31" s="672">
        <f>(+'０１表（第1表）'!AD55+'０１表（第1表）'!AD56)/('０１表（第1表）'!AD$32/366/10)</f>
        <v>0</v>
      </c>
      <c r="AF31" s="672">
        <f>(+'０１表（第1表）'!AE55+'０１表（第1表）'!AE56)/('０１表（第1表）'!AE$32/366/10)</f>
        <v>0</v>
      </c>
      <c r="AG31" s="672">
        <f>(+'０１表（第1表）'!AF55+'０１表（第1表）'!AF56)/('０１表（第1表）'!AF$32/366/10)</f>
        <v>0</v>
      </c>
      <c r="AH31" s="672">
        <f>(+'０１表（第1表）'!AG55+'０１表（第1表）'!AG56)/('０１表（第1表）'!AG$32/366/10)</f>
        <v>0</v>
      </c>
      <c r="AI31" s="672">
        <f>(+'０１表（第1表）'!AH55+'０１表（第1表）'!AH56)/('０１表（第1表）'!AH$32/366/10)</f>
        <v>3.9254486514314206</v>
      </c>
      <c r="AJ31" s="672">
        <f>(+'０１表（第1表）'!AI55+'０１表（第1表）'!AI56)/('０１表（第1表）'!AI$32/366/10)</f>
        <v>0</v>
      </c>
      <c r="AK31" s="672">
        <f>(+'０１表（第1表）'!AJ55+'０１表（第1表）'!AJ56)/('０１表（第1表）'!AJ$32/366/10)</f>
        <v>0</v>
      </c>
      <c r="AL31" s="672">
        <f>(+'０１表（第1表）'!AK55+'０１表（第1表）'!AK56)/('０１表（第1表）'!AK$32/366/10)</f>
        <v>0</v>
      </c>
      <c r="AM31" s="672">
        <f>(+'０１表（第1表）'!AL55+'０１表（第1表）'!AL56)/('０１表（第1表）'!AL$32/366/10)</f>
        <v>0</v>
      </c>
      <c r="AN31" s="672">
        <f>(+'０１表（第1表）'!AM55+'０１表（第1表）'!AM56)/('０１表（第1表）'!AM$32/366/10)</f>
        <v>0</v>
      </c>
      <c r="AO31" s="672">
        <f>(+'０１表（第1表）'!AN55+'０１表（第1表）'!AN56)/('０１表（第1表）'!AN$32/366/10)</f>
        <v>0</v>
      </c>
      <c r="AP31" s="672">
        <f>(+'０１表（第1表）'!AO55+'０１表（第1表）'!AO56)/('０１表（第1表）'!AO$32/366/10)</f>
        <v>0</v>
      </c>
      <c r="AQ31" s="672">
        <f>(+'０１表（第1表）'!AP55+'０１表（第1表）'!AP56)/('０１表（第1表）'!AP$32/366/10)</f>
        <v>0</v>
      </c>
      <c r="AR31" s="672">
        <f>(+'０１表（第1表）'!AQ55+'０１表（第1表）'!AQ56)/('０１表（第1表）'!AQ$32/366/10)</f>
        <v>0</v>
      </c>
      <c r="AS31" s="672">
        <f>(+'０１表（第1表）'!AR55+'０１表（第1表）'!AR56)/('０１表（第1表）'!AR$32/366/10)</f>
        <v>0</v>
      </c>
      <c r="AT31" s="672">
        <f>(+'０１表（第1表）'!AS55+'０１表（第1表）'!AS56)/('０１表（第1表）'!AS$32/366/10)</f>
        <v>0</v>
      </c>
      <c r="AU31" s="672">
        <f>(+'０１表（第1表）'!AT55+'０１表（第1表）'!AT56)/('０１表（第1表）'!AT$32/366/10)</f>
        <v>0</v>
      </c>
      <c r="AV31" s="672">
        <f>(+'０１表（第1表）'!AU55+'０１表（第1表）'!AU56)/('０１表（第1表）'!AU$32/366/10)</f>
        <v>2.421597015821195</v>
      </c>
      <c r="AW31" s="673">
        <f>(+'０１表（第1表）'!AV55+'０１表（第1表）'!AV56)/('０１表（第1表）'!AV$32/366/10)</f>
        <v>0</v>
      </c>
      <c r="AX31" s="674">
        <f>(+'０１表（第1表）'!AW55+'０１表（第1表）'!AW56)/('０１表（第1表）'!AW$32/366/10)</f>
        <v>0.2425132947017655</v>
      </c>
    </row>
  </sheetData>
  <sheetProtection/>
  <mergeCells count="5">
    <mergeCell ref="C19:D19"/>
    <mergeCell ref="AX2:AX3"/>
    <mergeCell ref="C18:F18"/>
    <mergeCell ref="C16:F16"/>
    <mergeCell ref="C17:D17"/>
  </mergeCells>
  <conditionalFormatting sqref="A1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headerFooter alignWithMargins="0">
    <oddFooter>&amp;C&amp;"ＭＳ Ｐゴシック,太字"&amp;18１　水道事業</oddFooter>
  </headerFooter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W190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3" width="4.75390625" style="19" customWidth="1"/>
    <col min="4" max="4" width="2.125" style="19" customWidth="1"/>
    <col min="5" max="5" width="21.875" style="19" customWidth="1"/>
    <col min="6" max="49" width="9.75390625" style="19" customWidth="1"/>
    <col min="50" max="16384" width="9.00390625" style="19" customWidth="1"/>
  </cols>
  <sheetData>
    <row r="1" spans="1:49" s="13" customFormat="1" ht="15" thickBot="1">
      <c r="A1" s="216" t="s">
        <v>429</v>
      </c>
      <c r="T1" s="18" t="s">
        <v>152</v>
      </c>
      <c r="AH1" s="18" t="s">
        <v>152</v>
      </c>
      <c r="AW1" s="18" t="s">
        <v>152</v>
      </c>
    </row>
    <row r="2" spans="1:49" s="13" customFormat="1" ht="13.5" customHeight="1">
      <c r="A2" s="85"/>
      <c r="B2" s="86"/>
      <c r="C2" s="86"/>
      <c r="D2" s="86"/>
      <c r="E2" s="133" t="s">
        <v>185</v>
      </c>
      <c r="F2" s="470" t="s">
        <v>488</v>
      </c>
      <c r="G2" s="134" t="s">
        <v>489</v>
      </c>
      <c r="H2" s="134" t="s">
        <v>490</v>
      </c>
      <c r="I2" s="134" t="s">
        <v>491</v>
      </c>
      <c r="J2" s="134" t="s">
        <v>492</v>
      </c>
      <c r="K2" s="134" t="s">
        <v>493</v>
      </c>
      <c r="L2" s="134" t="s">
        <v>494</v>
      </c>
      <c r="M2" s="134" t="s">
        <v>495</v>
      </c>
      <c r="N2" s="134" t="s">
        <v>496</v>
      </c>
      <c r="O2" s="134" t="s">
        <v>497</v>
      </c>
      <c r="P2" s="134" t="s">
        <v>498</v>
      </c>
      <c r="Q2" s="134" t="s">
        <v>499</v>
      </c>
      <c r="R2" s="134" t="s">
        <v>500</v>
      </c>
      <c r="S2" s="134" t="s">
        <v>501</v>
      </c>
      <c r="T2" s="134" t="s">
        <v>502</v>
      </c>
      <c r="U2" s="134" t="s">
        <v>503</v>
      </c>
      <c r="V2" s="135" t="s">
        <v>34</v>
      </c>
      <c r="W2" s="135" t="s">
        <v>35</v>
      </c>
      <c r="X2" s="135" t="s">
        <v>36</v>
      </c>
      <c r="Y2" s="135" t="s">
        <v>37</v>
      </c>
      <c r="Z2" s="135" t="s">
        <v>38</v>
      </c>
      <c r="AA2" s="135" t="s">
        <v>39</v>
      </c>
      <c r="AB2" s="135" t="s">
        <v>40</v>
      </c>
      <c r="AC2" s="135" t="s">
        <v>41</v>
      </c>
      <c r="AD2" s="135" t="s">
        <v>42</v>
      </c>
      <c r="AE2" s="135" t="s">
        <v>43</v>
      </c>
      <c r="AF2" s="135" t="s">
        <v>44</v>
      </c>
      <c r="AG2" s="135" t="s">
        <v>45</v>
      </c>
      <c r="AH2" s="135" t="s">
        <v>46</v>
      </c>
      <c r="AI2" s="135" t="s">
        <v>47</v>
      </c>
      <c r="AJ2" s="135" t="s">
        <v>48</v>
      </c>
      <c r="AK2" s="135" t="s">
        <v>49</v>
      </c>
      <c r="AL2" s="135" t="s">
        <v>50</v>
      </c>
      <c r="AM2" s="135" t="s">
        <v>51</v>
      </c>
      <c r="AN2" s="135" t="s">
        <v>52</v>
      </c>
      <c r="AO2" s="135" t="s">
        <v>53</v>
      </c>
      <c r="AP2" s="135" t="s">
        <v>54</v>
      </c>
      <c r="AQ2" s="135" t="s">
        <v>55</v>
      </c>
      <c r="AR2" s="135" t="s">
        <v>56</v>
      </c>
      <c r="AS2" s="135" t="s">
        <v>57</v>
      </c>
      <c r="AT2" s="135" t="s">
        <v>58</v>
      </c>
      <c r="AU2" s="135" t="s">
        <v>59</v>
      </c>
      <c r="AV2" s="138" t="s">
        <v>60</v>
      </c>
      <c r="AW2" s="1596" t="s">
        <v>301</v>
      </c>
    </row>
    <row r="3" spans="1:49" s="13" customFormat="1" ht="12" thickBot="1">
      <c r="A3" s="129"/>
      <c r="B3" s="130" t="s">
        <v>302</v>
      </c>
      <c r="C3" s="130"/>
      <c r="D3" s="130"/>
      <c r="E3" s="131"/>
      <c r="F3" s="471" t="s">
        <v>186</v>
      </c>
      <c r="G3" s="136" t="s">
        <v>187</v>
      </c>
      <c r="H3" s="136" t="s">
        <v>188</v>
      </c>
      <c r="I3" s="136" t="s">
        <v>189</v>
      </c>
      <c r="J3" s="136" t="s">
        <v>28</v>
      </c>
      <c r="K3" s="136" t="s">
        <v>190</v>
      </c>
      <c r="L3" s="136" t="s">
        <v>191</v>
      </c>
      <c r="M3" s="136" t="s">
        <v>29</v>
      </c>
      <c r="N3" s="136" t="s">
        <v>192</v>
      </c>
      <c r="O3" s="136" t="s">
        <v>193</v>
      </c>
      <c r="P3" s="136" t="s">
        <v>194</v>
      </c>
      <c r="Q3" s="136" t="s">
        <v>195</v>
      </c>
      <c r="R3" s="136" t="s">
        <v>30</v>
      </c>
      <c r="S3" s="136" t="s">
        <v>196</v>
      </c>
      <c r="T3" s="136" t="s">
        <v>197</v>
      </c>
      <c r="U3" s="136" t="s">
        <v>33</v>
      </c>
      <c r="V3" s="137" t="s">
        <v>61</v>
      </c>
      <c r="W3" s="137" t="s">
        <v>62</v>
      </c>
      <c r="X3" s="137" t="s">
        <v>63</v>
      </c>
      <c r="Y3" s="137" t="s">
        <v>64</v>
      </c>
      <c r="Z3" s="137" t="s">
        <v>65</v>
      </c>
      <c r="AA3" s="137" t="s">
        <v>66</v>
      </c>
      <c r="AB3" s="137" t="s">
        <v>67</v>
      </c>
      <c r="AC3" s="137" t="s">
        <v>68</v>
      </c>
      <c r="AD3" s="137" t="s">
        <v>69</v>
      </c>
      <c r="AE3" s="137" t="s">
        <v>70</v>
      </c>
      <c r="AF3" s="137" t="s">
        <v>71</v>
      </c>
      <c r="AG3" s="137" t="s">
        <v>72</v>
      </c>
      <c r="AH3" s="137" t="s">
        <v>73</v>
      </c>
      <c r="AI3" s="137" t="s">
        <v>74</v>
      </c>
      <c r="AJ3" s="137" t="s">
        <v>75</v>
      </c>
      <c r="AK3" s="137" t="s">
        <v>76</v>
      </c>
      <c r="AL3" s="137" t="s">
        <v>77</v>
      </c>
      <c r="AM3" s="137" t="s">
        <v>78</v>
      </c>
      <c r="AN3" s="137" t="s">
        <v>79</v>
      </c>
      <c r="AO3" s="137" t="s">
        <v>80</v>
      </c>
      <c r="AP3" s="137" t="s">
        <v>81</v>
      </c>
      <c r="AQ3" s="137" t="s">
        <v>82</v>
      </c>
      <c r="AR3" s="137" t="s">
        <v>83</v>
      </c>
      <c r="AS3" s="137" t="s">
        <v>84</v>
      </c>
      <c r="AT3" s="137" t="s">
        <v>85</v>
      </c>
      <c r="AU3" s="137" t="s">
        <v>86</v>
      </c>
      <c r="AV3" s="139" t="s">
        <v>87</v>
      </c>
      <c r="AW3" s="1597"/>
    </row>
    <row r="4" spans="1:49" s="13" customFormat="1" ht="11.25">
      <c r="A4" s="88" t="s">
        <v>237</v>
      </c>
      <c r="B4" s="20"/>
      <c r="C4" s="20"/>
      <c r="D4" s="20"/>
      <c r="E4" s="127"/>
      <c r="F4" s="702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4"/>
      <c r="AW4" s="706"/>
    </row>
    <row r="5" spans="1:49" s="13" customFormat="1" ht="11.25">
      <c r="A5" s="88"/>
      <c r="B5" s="14" t="s">
        <v>430</v>
      </c>
      <c r="C5" s="15"/>
      <c r="D5" s="15"/>
      <c r="E5" s="125"/>
      <c r="F5" s="472">
        <v>730100</v>
      </c>
      <c r="G5" s="74">
        <v>352900</v>
      </c>
      <c r="H5" s="74">
        <v>182000</v>
      </c>
      <c r="I5" s="74">
        <v>345000</v>
      </c>
      <c r="J5" s="74">
        <v>0</v>
      </c>
      <c r="K5" s="74">
        <v>173300</v>
      </c>
      <c r="L5" s="74">
        <v>76000</v>
      </c>
      <c r="M5" s="74">
        <v>0</v>
      </c>
      <c r="N5" s="74">
        <v>251400</v>
      </c>
      <c r="O5" s="74">
        <v>0</v>
      </c>
      <c r="P5" s="74">
        <v>71100</v>
      </c>
      <c r="Q5" s="74">
        <v>40000</v>
      </c>
      <c r="R5" s="74">
        <v>883700</v>
      </c>
      <c r="S5" s="74">
        <v>370000</v>
      </c>
      <c r="T5" s="74">
        <v>170000</v>
      </c>
      <c r="U5" s="74">
        <v>55300</v>
      </c>
      <c r="V5" s="74">
        <v>0</v>
      </c>
      <c r="W5" s="74">
        <v>0</v>
      </c>
      <c r="X5" s="74">
        <v>0</v>
      </c>
      <c r="Y5" s="74">
        <v>293000</v>
      </c>
      <c r="Z5" s="74">
        <v>482000</v>
      </c>
      <c r="AA5" s="74">
        <v>0</v>
      </c>
      <c r="AB5" s="74">
        <v>0</v>
      </c>
      <c r="AC5" s="74">
        <v>94400</v>
      </c>
      <c r="AD5" s="74">
        <v>88300</v>
      </c>
      <c r="AE5" s="74">
        <v>0</v>
      </c>
      <c r="AF5" s="74">
        <v>151700</v>
      </c>
      <c r="AG5" s="74">
        <v>9800</v>
      </c>
      <c r="AH5" s="74">
        <v>380000</v>
      </c>
      <c r="AI5" s="74">
        <v>175800</v>
      </c>
      <c r="AJ5" s="74">
        <v>4000</v>
      </c>
      <c r="AK5" s="74">
        <v>77400</v>
      </c>
      <c r="AL5" s="74">
        <v>44800</v>
      </c>
      <c r="AM5" s="74">
        <v>33300</v>
      </c>
      <c r="AN5" s="74">
        <v>500000</v>
      </c>
      <c r="AO5" s="74">
        <v>200000</v>
      </c>
      <c r="AP5" s="74">
        <v>0</v>
      </c>
      <c r="AQ5" s="74">
        <v>0</v>
      </c>
      <c r="AR5" s="74">
        <v>5900</v>
      </c>
      <c r="AS5" s="74">
        <v>0</v>
      </c>
      <c r="AT5" s="74">
        <v>0</v>
      </c>
      <c r="AU5" s="74">
        <v>0</v>
      </c>
      <c r="AV5" s="14">
        <v>0</v>
      </c>
      <c r="AW5" s="142">
        <f aca="true" t="shared" si="0" ref="AW5:AW20">SUM(F5:AV5)</f>
        <v>6241200</v>
      </c>
    </row>
    <row r="6" spans="1:49" s="13" customFormat="1" ht="11.25">
      <c r="A6" s="88"/>
      <c r="B6" s="3"/>
      <c r="C6" s="224" t="s">
        <v>431</v>
      </c>
      <c r="D6" s="228"/>
      <c r="E6" s="225"/>
      <c r="F6" s="233">
        <v>494800</v>
      </c>
      <c r="G6" s="202">
        <v>352900</v>
      </c>
      <c r="H6" s="202">
        <v>182000</v>
      </c>
      <c r="I6" s="202">
        <v>302000</v>
      </c>
      <c r="J6" s="202">
        <v>0</v>
      </c>
      <c r="K6" s="202">
        <v>173300</v>
      </c>
      <c r="L6" s="202">
        <v>0</v>
      </c>
      <c r="M6" s="202">
        <v>0</v>
      </c>
      <c r="N6" s="202">
        <v>251400</v>
      </c>
      <c r="O6" s="202">
        <v>0</v>
      </c>
      <c r="P6" s="202">
        <v>71100</v>
      </c>
      <c r="Q6" s="202">
        <v>40000</v>
      </c>
      <c r="R6" s="202">
        <v>460900</v>
      </c>
      <c r="S6" s="202">
        <v>370000</v>
      </c>
      <c r="T6" s="202">
        <v>170000</v>
      </c>
      <c r="U6" s="202">
        <v>27500</v>
      </c>
      <c r="V6" s="202">
        <v>0</v>
      </c>
      <c r="W6" s="202">
        <v>0</v>
      </c>
      <c r="X6" s="202">
        <v>0</v>
      </c>
      <c r="Y6" s="202">
        <v>293000</v>
      </c>
      <c r="Z6" s="202">
        <v>482000</v>
      </c>
      <c r="AA6" s="202">
        <v>0</v>
      </c>
      <c r="AB6" s="202">
        <v>0</v>
      </c>
      <c r="AC6" s="202">
        <v>94400</v>
      </c>
      <c r="AD6" s="202">
        <v>88300</v>
      </c>
      <c r="AE6" s="202">
        <v>0</v>
      </c>
      <c r="AF6" s="202">
        <v>151700</v>
      </c>
      <c r="AG6" s="202">
        <v>9800</v>
      </c>
      <c r="AH6" s="202">
        <v>380000</v>
      </c>
      <c r="AI6" s="202">
        <v>153800</v>
      </c>
      <c r="AJ6" s="202">
        <v>4000</v>
      </c>
      <c r="AK6" s="202">
        <v>77400</v>
      </c>
      <c r="AL6" s="202">
        <v>44800</v>
      </c>
      <c r="AM6" s="202">
        <v>33300</v>
      </c>
      <c r="AN6" s="202">
        <v>500000</v>
      </c>
      <c r="AO6" s="202">
        <v>0</v>
      </c>
      <c r="AP6" s="202">
        <v>0</v>
      </c>
      <c r="AQ6" s="202">
        <v>0</v>
      </c>
      <c r="AR6" s="202">
        <v>5900</v>
      </c>
      <c r="AS6" s="202">
        <v>0</v>
      </c>
      <c r="AT6" s="202">
        <v>0</v>
      </c>
      <c r="AU6" s="202">
        <v>0</v>
      </c>
      <c r="AV6" s="220">
        <v>0</v>
      </c>
      <c r="AW6" s="342">
        <f t="shared" si="0"/>
        <v>5214300</v>
      </c>
    </row>
    <row r="7" spans="1:49" s="13" customFormat="1" ht="11.25">
      <c r="A7" s="88"/>
      <c r="B7" s="4"/>
      <c r="C7" s="226" t="s">
        <v>432</v>
      </c>
      <c r="D7" s="229"/>
      <c r="E7" s="227"/>
      <c r="F7" s="234">
        <v>235300</v>
      </c>
      <c r="G7" s="203">
        <v>0</v>
      </c>
      <c r="H7" s="203">
        <v>0</v>
      </c>
      <c r="I7" s="203">
        <v>43000</v>
      </c>
      <c r="J7" s="203">
        <v>0</v>
      </c>
      <c r="K7" s="203">
        <v>0</v>
      </c>
      <c r="L7" s="203">
        <v>76000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422800</v>
      </c>
      <c r="S7" s="203">
        <v>0</v>
      </c>
      <c r="T7" s="203">
        <v>0</v>
      </c>
      <c r="U7" s="203">
        <v>27800</v>
      </c>
      <c r="V7" s="203">
        <v>0</v>
      </c>
      <c r="W7" s="203">
        <v>0</v>
      </c>
      <c r="X7" s="203">
        <v>0</v>
      </c>
      <c r="Y7" s="203">
        <v>0</v>
      </c>
      <c r="Z7" s="203">
        <v>0</v>
      </c>
      <c r="AA7" s="203">
        <v>0</v>
      </c>
      <c r="AB7" s="203">
        <v>0</v>
      </c>
      <c r="AC7" s="203">
        <v>0</v>
      </c>
      <c r="AD7" s="203">
        <v>0</v>
      </c>
      <c r="AE7" s="203">
        <v>0</v>
      </c>
      <c r="AF7" s="203">
        <v>0</v>
      </c>
      <c r="AG7" s="203">
        <v>0</v>
      </c>
      <c r="AH7" s="203">
        <v>0</v>
      </c>
      <c r="AI7" s="203">
        <v>22000</v>
      </c>
      <c r="AJ7" s="203">
        <v>0</v>
      </c>
      <c r="AK7" s="203">
        <v>0</v>
      </c>
      <c r="AL7" s="203">
        <v>0</v>
      </c>
      <c r="AM7" s="203">
        <v>0</v>
      </c>
      <c r="AN7" s="203">
        <v>0</v>
      </c>
      <c r="AO7" s="203">
        <v>200000</v>
      </c>
      <c r="AP7" s="203">
        <v>0</v>
      </c>
      <c r="AQ7" s="203">
        <v>0</v>
      </c>
      <c r="AR7" s="203">
        <v>0</v>
      </c>
      <c r="AS7" s="203">
        <v>0</v>
      </c>
      <c r="AT7" s="203">
        <v>0</v>
      </c>
      <c r="AU7" s="203">
        <v>0</v>
      </c>
      <c r="AV7" s="222">
        <v>0</v>
      </c>
      <c r="AW7" s="335">
        <f t="shared" si="0"/>
        <v>1026900</v>
      </c>
    </row>
    <row r="8" spans="1:49" s="13" customFormat="1" ht="11.25">
      <c r="A8" s="88"/>
      <c r="B8" s="5" t="s">
        <v>433</v>
      </c>
      <c r="C8" s="17"/>
      <c r="D8" s="17"/>
      <c r="E8" s="126"/>
      <c r="F8" s="473">
        <v>0</v>
      </c>
      <c r="G8" s="2">
        <v>51956</v>
      </c>
      <c r="H8" s="2">
        <v>0</v>
      </c>
      <c r="I8" s="2">
        <v>4922</v>
      </c>
      <c r="J8" s="2">
        <v>104231</v>
      </c>
      <c r="K8" s="2">
        <v>0</v>
      </c>
      <c r="L8" s="2">
        <v>61887</v>
      </c>
      <c r="M8" s="2">
        <v>0</v>
      </c>
      <c r="N8" s="2">
        <v>300300</v>
      </c>
      <c r="O8" s="2">
        <v>1354</v>
      </c>
      <c r="P8" s="2">
        <v>1740</v>
      </c>
      <c r="Q8" s="2">
        <v>19821</v>
      </c>
      <c r="R8" s="2">
        <v>0</v>
      </c>
      <c r="S8" s="2">
        <v>0</v>
      </c>
      <c r="T8" s="2">
        <v>86000</v>
      </c>
      <c r="U8" s="2">
        <v>41756</v>
      </c>
      <c r="V8" s="2">
        <v>33417</v>
      </c>
      <c r="W8" s="2">
        <v>0</v>
      </c>
      <c r="X8" s="2">
        <v>4740</v>
      </c>
      <c r="Y8" s="2">
        <v>18732</v>
      </c>
      <c r="Z8" s="2">
        <v>156000</v>
      </c>
      <c r="AA8" s="2">
        <v>17132</v>
      </c>
      <c r="AB8" s="2">
        <v>15100</v>
      </c>
      <c r="AC8" s="2">
        <v>30813</v>
      </c>
      <c r="AD8" s="2">
        <v>103054</v>
      </c>
      <c r="AE8" s="2">
        <v>0</v>
      </c>
      <c r="AF8" s="2">
        <v>123000</v>
      </c>
      <c r="AG8" s="2">
        <v>19374</v>
      </c>
      <c r="AH8" s="2">
        <v>0</v>
      </c>
      <c r="AI8" s="2">
        <v>96600</v>
      </c>
      <c r="AJ8" s="2">
        <v>0</v>
      </c>
      <c r="AK8" s="2">
        <v>0</v>
      </c>
      <c r="AL8" s="2">
        <v>50000</v>
      </c>
      <c r="AM8" s="2">
        <v>0</v>
      </c>
      <c r="AN8" s="2">
        <v>0</v>
      </c>
      <c r="AO8" s="2">
        <v>0</v>
      </c>
      <c r="AP8" s="2">
        <v>4973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5">
        <v>18300</v>
      </c>
      <c r="AW8" s="141">
        <f t="shared" si="0"/>
        <v>1365202</v>
      </c>
    </row>
    <row r="9" spans="1:49" s="13" customFormat="1" ht="11.25">
      <c r="A9" s="88"/>
      <c r="B9" s="5" t="s">
        <v>434</v>
      </c>
      <c r="C9" s="17"/>
      <c r="D9" s="17"/>
      <c r="E9" s="126"/>
      <c r="F9" s="473">
        <v>11946</v>
      </c>
      <c r="G9" s="2">
        <v>4000</v>
      </c>
      <c r="H9" s="2">
        <v>10175</v>
      </c>
      <c r="I9" s="2">
        <v>5082</v>
      </c>
      <c r="J9" s="2">
        <v>788</v>
      </c>
      <c r="K9" s="2">
        <v>4990</v>
      </c>
      <c r="L9" s="2">
        <v>0</v>
      </c>
      <c r="M9" s="2">
        <v>3360</v>
      </c>
      <c r="N9" s="2">
        <v>3018</v>
      </c>
      <c r="O9" s="2">
        <v>756</v>
      </c>
      <c r="P9" s="2">
        <v>1575</v>
      </c>
      <c r="Q9" s="2">
        <v>2583</v>
      </c>
      <c r="R9" s="2">
        <v>9304</v>
      </c>
      <c r="S9" s="2">
        <v>12861</v>
      </c>
      <c r="T9" s="2">
        <v>11250</v>
      </c>
      <c r="U9" s="2">
        <v>957</v>
      </c>
      <c r="V9" s="2">
        <v>1628</v>
      </c>
      <c r="W9" s="2">
        <v>0</v>
      </c>
      <c r="X9" s="2">
        <v>6840</v>
      </c>
      <c r="Y9" s="2">
        <v>12882</v>
      </c>
      <c r="Z9" s="2">
        <v>14000</v>
      </c>
      <c r="AA9" s="2">
        <v>0</v>
      </c>
      <c r="AB9" s="2">
        <v>0</v>
      </c>
      <c r="AC9" s="2">
        <v>0</v>
      </c>
      <c r="AD9" s="2">
        <v>2300</v>
      </c>
      <c r="AE9" s="2">
        <v>1700</v>
      </c>
      <c r="AF9" s="2">
        <v>9437</v>
      </c>
      <c r="AG9" s="2">
        <v>7660</v>
      </c>
      <c r="AH9" s="2">
        <v>22796</v>
      </c>
      <c r="AI9" s="2">
        <v>6021</v>
      </c>
      <c r="AJ9" s="2">
        <v>0</v>
      </c>
      <c r="AK9" s="2">
        <v>5958</v>
      </c>
      <c r="AL9" s="2">
        <v>4200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4081</v>
      </c>
      <c r="AS9" s="2">
        <v>0</v>
      </c>
      <c r="AT9" s="2">
        <v>1838</v>
      </c>
      <c r="AU9" s="2">
        <v>25867</v>
      </c>
      <c r="AV9" s="5">
        <v>0</v>
      </c>
      <c r="AW9" s="141">
        <f t="shared" si="0"/>
        <v>209853</v>
      </c>
    </row>
    <row r="10" spans="1:49" s="13" customFormat="1" ht="11.25">
      <c r="A10" s="88"/>
      <c r="B10" s="5" t="s">
        <v>435</v>
      </c>
      <c r="C10" s="17"/>
      <c r="D10" s="17"/>
      <c r="E10" s="126"/>
      <c r="F10" s="473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5">
        <v>0</v>
      </c>
      <c r="AW10" s="141">
        <f t="shared" si="0"/>
        <v>0</v>
      </c>
    </row>
    <row r="11" spans="1:49" s="13" customFormat="1" ht="11.25">
      <c r="A11" s="88"/>
      <c r="B11" s="5" t="s">
        <v>436</v>
      </c>
      <c r="C11" s="17"/>
      <c r="D11" s="17"/>
      <c r="E11" s="126"/>
      <c r="F11" s="473">
        <v>125394</v>
      </c>
      <c r="G11" s="2">
        <v>0</v>
      </c>
      <c r="H11" s="2">
        <v>0</v>
      </c>
      <c r="I11" s="2">
        <v>0</v>
      </c>
      <c r="J11" s="2">
        <v>0</v>
      </c>
      <c r="K11" s="2">
        <v>3009</v>
      </c>
      <c r="L11" s="2">
        <v>0</v>
      </c>
      <c r="M11" s="2">
        <v>0</v>
      </c>
      <c r="N11" s="2">
        <v>14834</v>
      </c>
      <c r="O11" s="2">
        <v>0</v>
      </c>
      <c r="P11" s="2">
        <v>3047</v>
      </c>
      <c r="Q11" s="2">
        <v>0</v>
      </c>
      <c r="R11" s="2">
        <v>408</v>
      </c>
      <c r="S11" s="2">
        <v>0</v>
      </c>
      <c r="T11" s="2">
        <v>0</v>
      </c>
      <c r="U11" s="2">
        <v>0</v>
      </c>
      <c r="V11" s="2">
        <v>288</v>
      </c>
      <c r="W11" s="2">
        <v>5683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4949</v>
      </c>
      <c r="AK11" s="2">
        <v>72750</v>
      </c>
      <c r="AL11" s="2">
        <v>0</v>
      </c>
      <c r="AM11" s="2">
        <v>2146</v>
      </c>
      <c r="AN11" s="2">
        <v>0</v>
      </c>
      <c r="AO11" s="2">
        <v>0</v>
      </c>
      <c r="AP11" s="2">
        <v>0</v>
      </c>
      <c r="AQ11" s="2">
        <v>0</v>
      </c>
      <c r="AR11" s="2">
        <v>27877</v>
      </c>
      <c r="AS11" s="2">
        <v>921</v>
      </c>
      <c r="AT11" s="2">
        <v>0</v>
      </c>
      <c r="AU11" s="2">
        <v>0</v>
      </c>
      <c r="AV11" s="5">
        <v>0</v>
      </c>
      <c r="AW11" s="141">
        <f t="shared" si="0"/>
        <v>261306</v>
      </c>
    </row>
    <row r="12" spans="1:49" s="13" customFormat="1" ht="11.25">
      <c r="A12" s="88"/>
      <c r="B12" s="5" t="s">
        <v>437</v>
      </c>
      <c r="C12" s="17"/>
      <c r="D12" s="17"/>
      <c r="E12" s="126"/>
      <c r="F12" s="473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458</v>
      </c>
      <c r="M12" s="2">
        <v>0</v>
      </c>
      <c r="N12" s="2">
        <v>37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5">
        <v>0</v>
      </c>
      <c r="AW12" s="141">
        <f t="shared" si="0"/>
        <v>554</v>
      </c>
    </row>
    <row r="13" spans="1:49" s="13" customFormat="1" ht="11.25">
      <c r="A13" s="88"/>
      <c r="B13" s="5" t="s">
        <v>438</v>
      </c>
      <c r="C13" s="17"/>
      <c r="D13" s="17"/>
      <c r="E13" s="126"/>
      <c r="F13" s="473">
        <v>179310</v>
      </c>
      <c r="G13" s="2">
        <v>12532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49728</v>
      </c>
      <c r="O13" s="2">
        <v>7092</v>
      </c>
      <c r="P13" s="2">
        <v>0</v>
      </c>
      <c r="Q13" s="2">
        <v>17712</v>
      </c>
      <c r="R13" s="2">
        <v>146547</v>
      </c>
      <c r="S13" s="2">
        <v>0</v>
      </c>
      <c r="T13" s="2">
        <v>96706</v>
      </c>
      <c r="U13" s="2">
        <v>0</v>
      </c>
      <c r="V13" s="2">
        <v>0</v>
      </c>
      <c r="W13" s="2">
        <v>26124</v>
      </c>
      <c r="X13" s="2">
        <v>0</v>
      </c>
      <c r="Y13" s="2">
        <v>66675</v>
      </c>
      <c r="Z13" s="2">
        <v>71250</v>
      </c>
      <c r="AA13" s="2">
        <v>0</v>
      </c>
      <c r="AB13" s="2">
        <v>0</v>
      </c>
      <c r="AC13" s="2">
        <v>50000</v>
      </c>
      <c r="AD13" s="2">
        <v>42655</v>
      </c>
      <c r="AE13" s="2">
        <v>0</v>
      </c>
      <c r="AF13" s="2">
        <v>129567</v>
      </c>
      <c r="AG13" s="2">
        <v>185328</v>
      </c>
      <c r="AH13" s="2">
        <v>25000</v>
      </c>
      <c r="AI13" s="2">
        <v>43907</v>
      </c>
      <c r="AJ13" s="2">
        <v>30484</v>
      </c>
      <c r="AK13" s="2">
        <v>47787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18291</v>
      </c>
      <c r="AS13" s="2">
        <v>0</v>
      </c>
      <c r="AT13" s="2">
        <v>0</v>
      </c>
      <c r="AU13" s="2">
        <v>26433</v>
      </c>
      <c r="AV13" s="5">
        <v>55044</v>
      </c>
      <c r="AW13" s="141">
        <f t="shared" si="0"/>
        <v>1328172</v>
      </c>
    </row>
    <row r="14" spans="1:49" s="13" customFormat="1" ht="11.25">
      <c r="A14" s="88"/>
      <c r="B14" s="5" t="s">
        <v>439</v>
      </c>
      <c r="C14" s="17"/>
      <c r="D14" s="17"/>
      <c r="E14" s="126"/>
      <c r="F14" s="47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5">
        <v>0</v>
      </c>
      <c r="AW14" s="141">
        <f t="shared" si="0"/>
        <v>0</v>
      </c>
    </row>
    <row r="15" spans="1:49" s="13" customFormat="1" ht="11.25">
      <c r="A15" s="88"/>
      <c r="B15" s="5" t="s">
        <v>440</v>
      </c>
      <c r="C15" s="17"/>
      <c r="D15" s="17"/>
      <c r="E15" s="126"/>
      <c r="F15" s="473">
        <v>246959</v>
      </c>
      <c r="G15" s="2">
        <v>61733</v>
      </c>
      <c r="H15" s="2">
        <v>0</v>
      </c>
      <c r="I15" s="2">
        <v>0</v>
      </c>
      <c r="J15" s="2">
        <v>0</v>
      </c>
      <c r="K15" s="2">
        <v>6920</v>
      </c>
      <c r="L15" s="2">
        <v>0</v>
      </c>
      <c r="M15" s="2">
        <v>3447</v>
      </c>
      <c r="N15" s="2">
        <v>48877</v>
      </c>
      <c r="O15" s="2">
        <v>23461</v>
      </c>
      <c r="P15" s="2">
        <v>0</v>
      </c>
      <c r="Q15" s="2">
        <v>42100</v>
      </c>
      <c r="R15" s="2">
        <v>137425</v>
      </c>
      <c r="S15" s="2">
        <v>37551</v>
      </c>
      <c r="T15" s="2">
        <v>0</v>
      </c>
      <c r="U15" s="2">
        <v>0</v>
      </c>
      <c r="V15" s="2">
        <v>66463</v>
      </c>
      <c r="W15" s="2">
        <v>82784</v>
      </c>
      <c r="X15" s="2">
        <v>29437</v>
      </c>
      <c r="Y15" s="2">
        <v>7392</v>
      </c>
      <c r="Z15" s="2">
        <v>0</v>
      </c>
      <c r="AA15" s="2">
        <v>0</v>
      </c>
      <c r="AB15" s="2">
        <v>4200</v>
      </c>
      <c r="AC15" s="2">
        <v>22095</v>
      </c>
      <c r="AD15" s="2">
        <v>0</v>
      </c>
      <c r="AE15" s="2">
        <v>0</v>
      </c>
      <c r="AF15" s="2">
        <v>0</v>
      </c>
      <c r="AG15" s="2">
        <v>438157</v>
      </c>
      <c r="AH15" s="2">
        <v>0</v>
      </c>
      <c r="AI15" s="2">
        <v>46974</v>
      </c>
      <c r="AJ15" s="2">
        <v>18196</v>
      </c>
      <c r="AK15" s="2">
        <v>0</v>
      </c>
      <c r="AL15" s="2">
        <v>0</v>
      </c>
      <c r="AM15" s="2">
        <v>2063</v>
      </c>
      <c r="AN15" s="2">
        <v>0</v>
      </c>
      <c r="AO15" s="2">
        <v>51353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5">
        <v>17453</v>
      </c>
      <c r="AW15" s="141">
        <f t="shared" si="0"/>
        <v>1395040</v>
      </c>
    </row>
    <row r="16" spans="1:49" s="13" customFormat="1" ht="11.25">
      <c r="A16" s="88"/>
      <c r="B16" s="5" t="s">
        <v>441</v>
      </c>
      <c r="C16" s="17"/>
      <c r="D16" s="17"/>
      <c r="E16" s="126"/>
      <c r="F16" s="473">
        <v>35960</v>
      </c>
      <c r="G16" s="2">
        <v>0</v>
      </c>
      <c r="H16" s="2">
        <v>86015</v>
      </c>
      <c r="I16" s="2">
        <v>23263</v>
      </c>
      <c r="J16" s="2">
        <v>0</v>
      </c>
      <c r="K16" s="2">
        <v>28092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787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11550</v>
      </c>
      <c r="AF16" s="2">
        <v>0</v>
      </c>
      <c r="AG16" s="2">
        <v>42262</v>
      </c>
      <c r="AH16" s="2">
        <v>29208</v>
      </c>
      <c r="AI16" s="2">
        <v>22659</v>
      </c>
      <c r="AJ16" s="2">
        <v>3902</v>
      </c>
      <c r="AK16" s="2">
        <v>0</v>
      </c>
      <c r="AL16" s="2">
        <v>0</v>
      </c>
      <c r="AM16" s="2">
        <v>0</v>
      </c>
      <c r="AN16" s="2">
        <v>3271</v>
      </c>
      <c r="AO16" s="2">
        <v>17294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5">
        <v>0</v>
      </c>
      <c r="AW16" s="141">
        <f t="shared" si="0"/>
        <v>304263</v>
      </c>
    </row>
    <row r="17" spans="1:49" s="13" customFormat="1" ht="11.25">
      <c r="A17" s="88"/>
      <c r="B17" s="5" t="s">
        <v>442</v>
      </c>
      <c r="C17" s="17"/>
      <c r="D17" s="17"/>
      <c r="E17" s="126"/>
      <c r="F17" s="473">
        <v>1329728</v>
      </c>
      <c r="G17" s="2">
        <v>483121</v>
      </c>
      <c r="H17" s="2">
        <v>278190</v>
      </c>
      <c r="I17" s="2">
        <v>378267</v>
      </c>
      <c r="J17" s="2">
        <v>105019</v>
      </c>
      <c r="K17" s="2">
        <v>216311</v>
      </c>
      <c r="L17" s="2">
        <v>138345</v>
      </c>
      <c r="M17" s="2">
        <v>6807</v>
      </c>
      <c r="N17" s="2">
        <v>668194</v>
      </c>
      <c r="O17" s="2">
        <v>32663</v>
      </c>
      <c r="P17" s="2">
        <v>77462</v>
      </c>
      <c r="Q17" s="2">
        <v>122216</v>
      </c>
      <c r="R17" s="2">
        <v>1177384</v>
      </c>
      <c r="S17" s="2">
        <v>421199</v>
      </c>
      <c r="T17" s="2">
        <v>363956</v>
      </c>
      <c r="U17" s="2">
        <v>98013</v>
      </c>
      <c r="V17" s="2">
        <v>101796</v>
      </c>
      <c r="W17" s="2">
        <v>114591</v>
      </c>
      <c r="X17" s="2">
        <v>41017</v>
      </c>
      <c r="Y17" s="2">
        <v>398681</v>
      </c>
      <c r="Z17" s="2">
        <v>723250</v>
      </c>
      <c r="AA17" s="2">
        <v>17132</v>
      </c>
      <c r="AB17" s="2">
        <v>19300</v>
      </c>
      <c r="AC17" s="2">
        <v>197308</v>
      </c>
      <c r="AD17" s="2">
        <v>236309</v>
      </c>
      <c r="AE17" s="2">
        <v>13250</v>
      </c>
      <c r="AF17" s="2">
        <v>413704</v>
      </c>
      <c r="AG17" s="2">
        <v>702581</v>
      </c>
      <c r="AH17" s="2">
        <v>457004</v>
      </c>
      <c r="AI17" s="2">
        <v>391961</v>
      </c>
      <c r="AJ17" s="2">
        <v>61531</v>
      </c>
      <c r="AK17" s="2">
        <v>203895</v>
      </c>
      <c r="AL17" s="2">
        <v>99000</v>
      </c>
      <c r="AM17" s="2">
        <v>37509</v>
      </c>
      <c r="AN17" s="2">
        <v>503271</v>
      </c>
      <c r="AO17" s="2">
        <v>268647</v>
      </c>
      <c r="AP17" s="2">
        <v>4973</v>
      </c>
      <c r="AQ17" s="2">
        <v>0</v>
      </c>
      <c r="AR17" s="2">
        <v>56149</v>
      </c>
      <c r="AS17" s="2">
        <v>921</v>
      </c>
      <c r="AT17" s="2">
        <v>1838</v>
      </c>
      <c r="AU17" s="2">
        <v>52300</v>
      </c>
      <c r="AV17" s="5">
        <v>90797</v>
      </c>
      <c r="AW17" s="141">
        <f t="shared" si="0"/>
        <v>11105590</v>
      </c>
    </row>
    <row r="18" spans="1:49" s="13" customFormat="1" ht="11.25">
      <c r="A18" s="88"/>
      <c r="B18" s="1606" t="s">
        <v>443</v>
      </c>
      <c r="C18" s="1607"/>
      <c r="D18" s="1607"/>
      <c r="E18" s="1608"/>
      <c r="F18" s="473">
        <v>33416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5">
        <v>0</v>
      </c>
      <c r="AW18" s="141">
        <f t="shared" si="0"/>
        <v>33416</v>
      </c>
    </row>
    <row r="19" spans="1:49" s="13" customFormat="1" ht="11.25">
      <c r="A19" s="88"/>
      <c r="B19" s="5" t="s">
        <v>627</v>
      </c>
      <c r="C19" s="17"/>
      <c r="D19" s="17"/>
      <c r="E19" s="126"/>
      <c r="F19" s="473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5">
        <v>0</v>
      </c>
      <c r="AW19" s="141">
        <f t="shared" si="0"/>
        <v>0</v>
      </c>
    </row>
    <row r="20" spans="1:49" s="13" customFormat="1" ht="12.75" customHeight="1" thickBot="1">
      <c r="A20" s="129"/>
      <c r="B20" s="121" t="s">
        <v>444</v>
      </c>
      <c r="C20" s="122"/>
      <c r="D20" s="122"/>
      <c r="E20" s="128"/>
      <c r="F20" s="474">
        <v>1296312</v>
      </c>
      <c r="G20" s="90">
        <v>483121</v>
      </c>
      <c r="H20" s="90">
        <v>278190</v>
      </c>
      <c r="I20" s="90">
        <v>378267</v>
      </c>
      <c r="J20" s="90">
        <v>105019</v>
      </c>
      <c r="K20" s="90">
        <v>216311</v>
      </c>
      <c r="L20" s="90">
        <v>138345</v>
      </c>
      <c r="M20" s="90">
        <v>6807</v>
      </c>
      <c r="N20" s="90">
        <v>668194</v>
      </c>
      <c r="O20" s="90">
        <v>32663</v>
      </c>
      <c r="P20" s="90">
        <v>77462</v>
      </c>
      <c r="Q20" s="90">
        <v>122216</v>
      </c>
      <c r="R20" s="90">
        <v>1177384</v>
      </c>
      <c r="S20" s="90">
        <v>421199</v>
      </c>
      <c r="T20" s="90">
        <v>363956</v>
      </c>
      <c r="U20" s="90">
        <v>98013</v>
      </c>
      <c r="V20" s="90">
        <v>101796</v>
      </c>
      <c r="W20" s="90">
        <v>114591</v>
      </c>
      <c r="X20" s="90">
        <v>41017</v>
      </c>
      <c r="Y20" s="90">
        <v>398681</v>
      </c>
      <c r="Z20" s="90">
        <v>723250</v>
      </c>
      <c r="AA20" s="90">
        <v>17132</v>
      </c>
      <c r="AB20" s="90">
        <v>19300</v>
      </c>
      <c r="AC20" s="90">
        <v>197308</v>
      </c>
      <c r="AD20" s="90">
        <v>236309</v>
      </c>
      <c r="AE20" s="90">
        <v>13250</v>
      </c>
      <c r="AF20" s="90">
        <v>413704</v>
      </c>
      <c r="AG20" s="90">
        <v>702581</v>
      </c>
      <c r="AH20" s="90">
        <v>457004</v>
      </c>
      <c r="AI20" s="90">
        <v>391961</v>
      </c>
      <c r="AJ20" s="90">
        <v>61531</v>
      </c>
      <c r="AK20" s="90">
        <v>203895</v>
      </c>
      <c r="AL20" s="90">
        <v>99000</v>
      </c>
      <c r="AM20" s="90">
        <v>37509</v>
      </c>
      <c r="AN20" s="90">
        <v>503271</v>
      </c>
      <c r="AO20" s="90">
        <v>268647</v>
      </c>
      <c r="AP20" s="90">
        <v>4973</v>
      </c>
      <c r="AQ20" s="90">
        <v>0</v>
      </c>
      <c r="AR20" s="90">
        <v>56149</v>
      </c>
      <c r="AS20" s="90">
        <v>921</v>
      </c>
      <c r="AT20" s="90">
        <v>1838</v>
      </c>
      <c r="AU20" s="90">
        <v>52300</v>
      </c>
      <c r="AV20" s="121">
        <v>90797</v>
      </c>
      <c r="AW20" s="144">
        <f t="shared" si="0"/>
        <v>11072174</v>
      </c>
    </row>
    <row r="21" spans="1:49" s="13" customFormat="1" ht="11.25">
      <c r="A21" s="88" t="s">
        <v>445</v>
      </c>
      <c r="B21" s="20"/>
      <c r="C21" s="20"/>
      <c r="D21" s="20"/>
      <c r="E21" s="127"/>
      <c r="F21" s="702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4"/>
      <c r="AW21" s="705"/>
    </row>
    <row r="22" spans="1:49" s="13" customFormat="1" ht="11.25">
      <c r="A22" s="88"/>
      <c r="B22" s="14" t="s">
        <v>446</v>
      </c>
      <c r="C22" s="15"/>
      <c r="D22" s="15"/>
      <c r="E22" s="125"/>
      <c r="F22" s="235">
        <v>1456682</v>
      </c>
      <c r="G22" s="236">
        <v>659046</v>
      </c>
      <c r="H22" s="236">
        <v>701249</v>
      </c>
      <c r="I22" s="236">
        <v>511257</v>
      </c>
      <c r="J22" s="236">
        <v>81261</v>
      </c>
      <c r="K22" s="236">
        <v>353340</v>
      </c>
      <c r="L22" s="236">
        <v>9804</v>
      </c>
      <c r="M22" s="236">
        <v>79349</v>
      </c>
      <c r="N22" s="236">
        <v>853913</v>
      </c>
      <c r="O22" s="236">
        <v>62999</v>
      </c>
      <c r="P22" s="236">
        <v>184085</v>
      </c>
      <c r="Q22" s="236">
        <v>186847</v>
      </c>
      <c r="R22" s="236">
        <v>930902</v>
      </c>
      <c r="S22" s="236">
        <v>565552</v>
      </c>
      <c r="T22" s="236">
        <v>449696</v>
      </c>
      <c r="U22" s="236">
        <v>89296</v>
      </c>
      <c r="V22" s="236">
        <v>295421</v>
      </c>
      <c r="W22" s="236">
        <v>176662</v>
      </c>
      <c r="X22" s="236">
        <v>244009</v>
      </c>
      <c r="Y22" s="236">
        <v>601372</v>
      </c>
      <c r="Z22" s="236">
        <v>882324</v>
      </c>
      <c r="AA22" s="236">
        <v>78195</v>
      </c>
      <c r="AB22" s="236">
        <v>141938</v>
      </c>
      <c r="AC22" s="236">
        <v>211450</v>
      </c>
      <c r="AD22" s="236">
        <v>326445</v>
      </c>
      <c r="AE22" s="236">
        <v>31669</v>
      </c>
      <c r="AF22" s="236">
        <v>502629</v>
      </c>
      <c r="AG22" s="236">
        <v>688856</v>
      </c>
      <c r="AH22" s="236">
        <v>471776</v>
      </c>
      <c r="AI22" s="236">
        <v>402816</v>
      </c>
      <c r="AJ22" s="236">
        <v>83496</v>
      </c>
      <c r="AK22" s="236">
        <v>206759</v>
      </c>
      <c r="AL22" s="236">
        <v>217022</v>
      </c>
      <c r="AM22" s="236">
        <v>103012</v>
      </c>
      <c r="AN22" s="236">
        <v>529529</v>
      </c>
      <c r="AO22" s="236">
        <v>674038</v>
      </c>
      <c r="AP22" s="236">
        <v>48114</v>
      </c>
      <c r="AQ22" s="236">
        <v>10451</v>
      </c>
      <c r="AR22" s="236">
        <v>73712</v>
      </c>
      <c r="AS22" s="236">
        <v>2921</v>
      </c>
      <c r="AT22" s="236">
        <v>70952</v>
      </c>
      <c r="AU22" s="236">
        <v>847449</v>
      </c>
      <c r="AV22" s="230">
        <v>489238</v>
      </c>
      <c r="AW22" s="337">
        <f aca="true" t="shared" si="1" ref="AW22:AW46">SUM(F22:AV22)</f>
        <v>15587533</v>
      </c>
    </row>
    <row r="23" spans="1:49" s="13" customFormat="1" ht="11.25">
      <c r="A23" s="88"/>
      <c r="B23" s="350" t="s">
        <v>447</v>
      </c>
      <c r="C23" s="224" t="s">
        <v>448</v>
      </c>
      <c r="D23" s="228"/>
      <c r="E23" s="225"/>
      <c r="F23" s="355">
        <v>271064</v>
      </c>
      <c r="G23" s="356">
        <v>0</v>
      </c>
      <c r="H23" s="356">
        <v>14965</v>
      </c>
      <c r="I23" s="356">
        <v>45469</v>
      </c>
      <c r="J23" s="356">
        <v>0</v>
      </c>
      <c r="K23" s="356">
        <v>35903</v>
      </c>
      <c r="L23" s="356">
        <v>0</v>
      </c>
      <c r="M23" s="356">
        <v>0</v>
      </c>
      <c r="N23" s="356">
        <v>0</v>
      </c>
      <c r="O23" s="356">
        <v>0</v>
      </c>
      <c r="P23" s="356">
        <v>8371</v>
      </c>
      <c r="Q23" s="356">
        <v>8671</v>
      </c>
      <c r="R23" s="356">
        <v>46028</v>
      </c>
      <c r="S23" s="356">
        <v>20210</v>
      </c>
      <c r="T23" s="356">
        <v>0</v>
      </c>
      <c r="U23" s="356">
        <v>0</v>
      </c>
      <c r="V23" s="356">
        <v>8963</v>
      </c>
      <c r="W23" s="356">
        <v>0</v>
      </c>
      <c r="X23" s="356">
        <v>20599</v>
      </c>
      <c r="Y23" s="356">
        <v>50664</v>
      </c>
      <c r="Z23" s="356">
        <v>49731</v>
      </c>
      <c r="AA23" s="356">
        <v>0</v>
      </c>
      <c r="AB23" s="356">
        <v>0</v>
      </c>
      <c r="AC23" s="356">
        <v>0</v>
      </c>
      <c r="AD23" s="356">
        <v>0</v>
      </c>
      <c r="AE23" s="356">
        <v>0</v>
      </c>
      <c r="AF23" s="356">
        <v>57101</v>
      </c>
      <c r="AG23" s="356">
        <v>0</v>
      </c>
      <c r="AH23" s="356">
        <v>0</v>
      </c>
      <c r="AI23" s="356">
        <v>0</v>
      </c>
      <c r="AJ23" s="356">
        <v>16705</v>
      </c>
      <c r="AK23" s="356">
        <v>0</v>
      </c>
      <c r="AL23" s="356">
        <v>0</v>
      </c>
      <c r="AM23" s="356">
        <v>0</v>
      </c>
      <c r="AN23" s="356">
        <v>0</v>
      </c>
      <c r="AO23" s="356">
        <v>0</v>
      </c>
      <c r="AP23" s="356">
        <v>0</v>
      </c>
      <c r="AQ23" s="356">
        <v>0</v>
      </c>
      <c r="AR23" s="356">
        <v>6781</v>
      </c>
      <c r="AS23" s="356">
        <v>0</v>
      </c>
      <c r="AT23" s="356">
        <v>0</v>
      </c>
      <c r="AU23" s="356">
        <v>36628</v>
      </c>
      <c r="AV23" s="352">
        <v>23449</v>
      </c>
      <c r="AW23" s="357">
        <f t="shared" si="1"/>
        <v>721302</v>
      </c>
    </row>
    <row r="24" spans="1:49" s="13" customFormat="1" ht="11.25">
      <c r="A24" s="88"/>
      <c r="B24" s="351"/>
      <c r="C24" s="343" t="s">
        <v>449</v>
      </c>
      <c r="D24" s="344"/>
      <c r="E24" s="225"/>
      <c r="F24" s="233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  <c r="Z24" s="202">
        <v>0</v>
      </c>
      <c r="AA24" s="202">
        <v>0</v>
      </c>
      <c r="AB24" s="202">
        <v>0</v>
      </c>
      <c r="AC24" s="202">
        <v>0</v>
      </c>
      <c r="AD24" s="202">
        <v>0</v>
      </c>
      <c r="AE24" s="202">
        <v>0</v>
      </c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 s="220">
        <v>0</v>
      </c>
      <c r="AW24" s="342">
        <f t="shared" si="1"/>
        <v>0</v>
      </c>
    </row>
    <row r="25" spans="1:49" s="13" customFormat="1" ht="11.25">
      <c r="A25" s="88"/>
      <c r="B25" s="347" t="s">
        <v>447</v>
      </c>
      <c r="C25" s="343" t="s">
        <v>450</v>
      </c>
      <c r="D25" s="344"/>
      <c r="E25" s="127"/>
      <c r="F25" s="233">
        <v>0</v>
      </c>
      <c r="G25" s="202">
        <v>15666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68176</v>
      </c>
      <c r="O25" s="202">
        <v>8866</v>
      </c>
      <c r="P25" s="202">
        <v>0</v>
      </c>
      <c r="Q25" s="202">
        <v>70848</v>
      </c>
      <c r="R25" s="202">
        <v>434872</v>
      </c>
      <c r="S25" s="202">
        <v>0</v>
      </c>
      <c r="T25" s="202">
        <v>210000</v>
      </c>
      <c r="U25" s="202">
        <v>0</v>
      </c>
      <c r="V25" s="202">
        <v>0</v>
      </c>
      <c r="W25" s="202">
        <v>0</v>
      </c>
      <c r="X25" s="202">
        <v>0</v>
      </c>
      <c r="Y25" s="202">
        <v>157000</v>
      </c>
      <c r="Z25" s="202">
        <v>213750</v>
      </c>
      <c r="AA25" s="202">
        <v>0</v>
      </c>
      <c r="AB25" s="202">
        <v>0</v>
      </c>
      <c r="AC25" s="202">
        <v>150000</v>
      </c>
      <c r="AD25" s="202">
        <v>196080</v>
      </c>
      <c r="AE25" s="202">
        <v>0</v>
      </c>
      <c r="AF25" s="202">
        <v>404267</v>
      </c>
      <c r="AG25" s="202">
        <v>555985</v>
      </c>
      <c r="AH25" s="202">
        <v>109735</v>
      </c>
      <c r="AI25" s="202">
        <v>168808</v>
      </c>
      <c r="AJ25" s="202">
        <v>39482</v>
      </c>
      <c r="AK25" s="202">
        <v>138335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48968</v>
      </c>
      <c r="AS25" s="202">
        <v>0</v>
      </c>
      <c r="AT25" s="202">
        <v>0</v>
      </c>
      <c r="AU25" s="202">
        <v>105732</v>
      </c>
      <c r="AV25" s="220">
        <v>220177</v>
      </c>
      <c r="AW25" s="342">
        <f t="shared" si="1"/>
        <v>3316747</v>
      </c>
    </row>
    <row r="26" spans="1:49" s="13" customFormat="1" ht="11.25">
      <c r="A26" s="88"/>
      <c r="B26" s="3"/>
      <c r="C26" s="1612"/>
      <c r="D26" s="1613"/>
      <c r="E26" s="353" t="s">
        <v>451</v>
      </c>
      <c r="F26" s="233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40000</v>
      </c>
      <c r="R26" s="202">
        <v>160500</v>
      </c>
      <c r="S26" s="202">
        <v>0</v>
      </c>
      <c r="T26" s="202">
        <v>90000</v>
      </c>
      <c r="U26" s="202">
        <v>0</v>
      </c>
      <c r="V26" s="202">
        <v>0</v>
      </c>
      <c r="W26" s="202">
        <v>0</v>
      </c>
      <c r="X26" s="202">
        <v>0</v>
      </c>
      <c r="Y26" s="202">
        <v>157000</v>
      </c>
      <c r="Z26" s="202">
        <v>71250</v>
      </c>
      <c r="AA26" s="202">
        <v>0</v>
      </c>
      <c r="AB26" s="202">
        <v>0</v>
      </c>
      <c r="AC26" s="202">
        <v>94400</v>
      </c>
      <c r="AD26" s="202">
        <v>88300</v>
      </c>
      <c r="AE26" s="202">
        <v>0</v>
      </c>
      <c r="AF26" s="202">
        <v>151700</v>
      </c>
      <c r="AG26" s="202">
        <v>0</v>
      </c>
      <c r="AH26" s="202">
        <v>74000</v>
      </c>
      <c r="AI26" s="202">
        <v>146500</v>
      </c>
      <c r="AJ26" s="202">
        <v>4000</v>
      </c>
      <c r="AK26" s="202">
        <v>46100</v>
      </c>
      <c r="AL26" s="202">
        <v>0</v>
      </c>
      <c r="AM26" s="202">
        <v>0</v>
      </c>
      <c r="AN26" s="202">
        <v>0</v>
      </c>
      <c r="AO26" s="202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20">
        <v>0</v>
      </c>
      <c r="AW26" s="342">
        <f t="shared" si="1"/>
        <v>1123750</v>
      </c>
    </row>
    <row r="27" spans="1:49" s="13" customFormat="1" ht="11.25">
      <c r="A27" s="88"/>
      <c r="B27" s="3"/>
      <c r="C27" s="343" t="s">
        <v>452</v>
      </c>
      <c r="D27" s="344"/>
      <c r="E27" s="354"/>
      <c r="F27" s="233">
        <v>1456682</v>
      </c>
      <c r="G27" s="202">
        <v>643380</v>
      </c>
      <c r="H27" s="202">
        <v>701249</v>
      </c>
      <c r="I27" s="202">
        <v>511257</v>
      </c>
      <c r="J27" s="202">
        <v>81261</v>
      </c>
      <c r="K27" s="202">
        <v>353340</v>
      </c>
      <c r="L27" s="202">
        <v>9804</v>
      </c>
      <c r="M27" s="202">
        <v>79349</v>
      </c>
      <c r="N27" s="202">
        <v>785737</v>
      </c>
      <c r="O27" s="202">
        <v>54133</v>
      </c>
      <c r="P27" s="202">
        <v>184085</v>
      </c>
      <c r="Q27" s="202">
        <v>115999</v>
      </c>
      <c r="R27" s="202">
        <v>496030</v>
      </c>
      <c r="S27" s="202">
        <v>565552</v>
      </c>
      <c r="T27" s="202">
        <v>239696</v>
      </c>
      <c r="U27" s="202">
        <v>89296</v>
      </c>
      <c r="V27" s="202">
        <v>295421</v>
      </c>
      <c r="W27" s="202">
        <v>176662</v>
      </c>
      <c r="X27" s="202">
        <v>244009</v>
      </c>
      <c r="Y27" s="202">
        <v>444372</v>
      </c>
      <c r="Z27" s="202">
        <v>668574</v>
      </c>
      <c r="AA27" s="202">
        <v>78195</v>
      </c>
      <c r="AB27" s="202">
        <v>141938</v>
      </c>
      <c r="AC27" s="202">
        <v>61450</v>
      </c>
      <c r="AD27" s="202">
        <v>130365</v>
      </c>
      <c r="AE27" s="202">
        <v>31669</v>
      </c>
      <c r="AF27" s="202">
        <v>98362</v>
      </c>
      <c r="AG27" s="202">
        <v>132871</v>
      </c>
      <c r="AH27" s="202">
        <v>362041</v>
      </c>
      <c r="AI27" s="202">
        <v>234008</v>
      </c>
      <c r="AJ27" s="202">
        <v>44014</v>
      </c>
      <c r="AK27" s="202">
        <v>68424</v>
      </c>
      <c r="AL27" s="202">
        <v>217022</v>
      </c>
      <c r="AM27" s="202">
        <v>103012</v>
      </c>
      <c r="AN27" s="202">
        <v>529529</v>
      </c>
      <c r="AO27" s="202">
        <v>674038</v>
      </c>
      <c r="AP27" s="202">
        <v>48114</v>
      </c>
      <c r="AQ27" s="202">
        <v>10451</v>
      </c>
      <c r="AR27" s="202">
        <v>24744</v>
      </c>
      <c r="AS27" s="202">
        <v>2921</v>
      </c>
      <c r="AT27" s="202">
        <v>70952</v>
      </c>
      <c r="AU27" s="202">
        <v>741717</v>
      </c>
      <c r="AV27" s="220">
        <v>269061</v>
      </c>
      <c r="AW27" s="342">
        <f t="shared" si="1"/>
        <v>12270786</v>
      </c>
    </row>
    <row r="28" spans="1:49" s="13" customFormat="1" ht="11.25">
      <c r="A28" s="88"/>
      <c r="B28" s="352"/>
      <c r="C28" s="1590"/>
      <c r="D28" s="1591"/>
      <c r="E28" s="353" t="s">
        <v>451</v>
      </c>
      <c r="F28" s="233">
        <v>494800</v>
      </c>
      <c r="G28" s="202">
        <v>352900</v>
      </c>
      <c r="H28" s="202">
        <v>182000</v>
      </c>
      <c r="I28" s="202">
        <v>302000</v>
      </c>
      <c r="J28" s="202">
        <v>0</v>
      </c>
      <c r="K28" s="202">
        <v>173300</v>
      </c>
      <c r="L28" s="202">
        <v>0</v>
      </c>
      <c r="M28" s="202">
        <v>0</v>
      </c>
      <c r="N28" s="202">
        <v>251400</v>
      </c>
      <c r="O28" s="202">
        <v>0</v>
      </c>
      <c r="P28" s="202">
        <v>71100</v>
      </c>
      <c r="Q28" s="202">
        <v>0</v>
      </c>
      <c r="R28" s="202">
        <v>300400</v>
      </c>
      <c r="S28" s="202">
        <v>370000</v>
      </c>
      <c r="T28" s="202">
        <v>80000</v>
      </c>
      <c r="U28" s="202">
        <v>27500</v>
      </c>
      <c r="V28" s="202">
        <v>0</v>
      </c>
      <c r="W28" s="202">
        <v>0</v>
      </c>
      <c r="X28" s="202">
        <v>0</v>
      </c>
      <c r="Y28" s="202">
        <v>136000</v>
      </c>
      <c r="Z28" s="202">
        <v>410750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9800</v>
      </c>
      <c r="AH28" s="202">
        <v>306000</v>
      </c>
      <c r="AI28" s="202">
        <v>7300</v>
      </c>
      <c r="AJ28" s="202">
        <v>0</v>
      </c>
      <c r="AK28" s="202">
        <v>31300</v>
      </c>
      <c r="AL28" s="202">
        <v>44800</v>
      </c>
      <c r="AM28" s="202">
        <v>33300</v>
      </c>
      <c r="AN28" s="202">
        <v>500000</v>
      </c>
      <c r="AO28" s="202">
        <v>0</v>
      </c>
      <c r="AP28" s="202">
        <v>0</v>
      </c>
      <c r="AQ28" s="202">
        <v>0</v>
      </c>
      <c r="AR28" s="202">
        <v>5900</v>
      </c>
      <c r="AS28" s="202">
        <v>0</v>
      </c>
      <c r="AT28" s="202">
        <v>0</v>
      </c>
      <c r="AU28" s="202">
        <v>0</v>
      </c>
      <c r="AV28" s="220">
        <v>0</v>
      </c>
      <c r="AW28" s="342">
        <f t="shared" si="1"/>
        <v>4090550</v>
      </c>
    </row>
    <row r="29" spans="1:49" s="13" customFormat="1" ht="11.25">
      <c r="A29" s="88"/>
      <c r="B29" s="3" t="s">
        <v>453</v>
      </c>
      <c r="C29" s="1592" t="s">
        <v>454</v>
      </c>
      <c r="D29" s="1593"/>
      <c r="E29" s="219" t="s">
        <v>88</v>
      </c>
      <c r="F29" s="233">
        <v>47500</v>
      </c>
      <c r="G29" s="202">
        <v>153100</v>
      </c>
      <c r="H29" s="202">
        <v>150000</v>
      </c>
      <c r="I29" s="202">
        <v>302000</v>
      </c>
      <c r="J29" s="202">
        <v>0</v>
      </c>
      <c r="K29" s="202">
        <v>109400</v>
      </c>
      <c r="L29" s="202">
        <v>0</v>
      </c>
      <c r="M29" s="202">
        <v>0</v>
      </c>
      <c r="N29" s="202">
        <v>0</v>
      </c>
      <c r="O29" s="202">
        <v>0</v>
      </c>
      <c r="P29" s="202">
        <v>71100</v>
      </c>
      <c r="Q29" s="202">
        <v>40000</v>
      </c>
      <c r="R29" s="202">
        <v>0</v>
      </c>
      <c r="S29" s="202">
        <v>0</v>
      </c>
      <c r="T29" s="202">
        <v>170000</v>
      </c>
      <c r="U29" s="202">
        <v>27500</v>
      </c>
      <c r="V29" s="202">
        <v>0</v>
      </c>
      <c r="W29" s="202">
        <v>0</v>
      </c>
      <c r="X29" s="202">
        <v>0</v>
      </c>
      <c r="Y29" s="202">
        <v>0</v>
      </c>
      <c r="Z29" s="202">
        <v>482000</v>
      </c>
      <c r="AA29" s="202">
        <v>0</v>
      </c>
      <c r="AB29" s="202">
        <v>0</v>
      </c>
      <c r="AC29" s="202">
        <v>94400</v>
      </c>
      <c r="AD29" s="202">
        <v>88300</v>
      </c>
      <c r="AE29" s="202">
        <v>0</v>
      </c>
      <c r="AF29" s="202">
        <v>131200</v>
      </c>
      <c r="AG29" s="202">
        <v>9800</v>
      </c>
      <c r="AH29" s="202">
        <v>0</v>
      </c>
      <c r="AI29" s="202">
        <v>0</v>
      </c>
      <c r="AJ29" s="202">
        <v>4000</v>
      </c>
      <c r="AK29" s="202">
        <v>77400</v>
      </c>
      <c r="AL29" s="202">
        <v>44800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5900</v>
      </c>
      <c r="AS29" s="202">
        <v>0</v>
      </c>
      <c r="AT29" s="202">
        <v>0</v>
      </c>
      <c r="AU29" s="202">
        <v>0</v>
      </c>
      <c r="AV29" s="220">
        <v>0</v>
      </c>
      <c r="AW29" s="342">
        <f t="shared" si="1"/>
        <v>2008400</v>
      </c>
    </row>
    <row r="30" spans="1:49" s="13" customFormat="1" ht="11.25">
      <c r="A30" s="88"/>
      <c r="B30" s="3"/>
      <c r="C30" s="1592"/>
      <c r="D30" s="1593"/>
      <c r="E30" s="219" t="s">
        <v>764</v>
      </c>
      <c r="F30" s="233">
        <v>447300</v>
      </c>
      <c r="G30" s="202">
        <v>199800</v>
      </c>
      <c r="H30" s="202">
        <v>32000</v>
      </c>
      <c r="I30" s="202">
        <v>0</v>
      </c>
      <c r="J30" s="202">
        <v>0</v>
      </c>
      <c r="K30" s="202">
        <v>63900</v>
      </c>
      <c r="L30" s="202">
        <v>0</v>
      </c>
      <c r="M30" s="202">
        <v>0</v>
      </c>
      <c r="N30" s="202">
        <v>251400</v>
      </c>
      <c r="O30" s="202">
        <v>0</v>
      </c>
      <c r="P30" s="202">
        <v>0</v>
      </c>
      <c r="Q30" s="202">
        <v>0</v>
      </c>
      <c r="R30" s="202">
        <v>460900</v>
      </c>
      <c r="S30" s="202">
        <v>370000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293000</v>
      </c>
      <c r="Z30" s="202">
        <v>0</v>
      </c>
      <c r="AA30" s="202">
        <v>0</v>
      </c>
      <c r="AB30" s="202">
        <v>0</v>
      </c>
      <c r="AC30" s="202">
        <v>0</v>
      </c>
      <c r="AD30" s="202">
        <v>0</v>
      </c>
      <c r="AE30" s="202">
        <v>0</v>
      </c>
      <c r="AF30" s="202">
        <v>0</v>
      </c>
      <c r="AG30" s="202">
        <v>0</v>
      </c>
      <c r="AH30" s="202">
        <v>380000</v>
      </c>
      <c r="AI30" s="202">
        <v>153800</v>
      </c>
      <c r="AJ30" s="202">
        <v>0</v>
      </c>
      <c r="AK30" s="202">
        <v>0</v>
      </c>
      <c r="AL30" s="202">
        <v>0</v>
      </c>
      <c r="AM30" s="202">
        <v>33300</v>
      </c>
      <c r="AN30" s="202">
        <v>500000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220">
        <v>0</v>
      </c>
      <c r="AW30" s="342">
        <f t="shared" si="1"/>
        <v>3185400</v>
      </c>
    </row>
    <row r="31" spans="1:49" s="13" customFormat="1" ht="11.25">
      <c r="A31" s="88"/>
      <c r="B31" s="3"/>
      <c r="C31" s="1592"/>
      <c r="D31" s="1593"/>
      <c r="E31" s="219" t="s">
        <v>230</v>
      </c>
      <c r="F31" s="233">
        <v>0</v>
      </c>
      <c r="G31" s="202">
        <v>0</v>
      </c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202">
        <v>0</v>
      </c>
      <c r="AA31" s="202">
        <v>0</v>
      </c>
      <c r="AB31" s="202">
        <v>0</v>
      </c>
      <c r="AC31" s="202">
        <v>0</v>
      </c>
      <c r="AD31" s="202">
        <v>0</v>
      </c>
      <c r="AE31" s="202">
        <v>0</v>
      </c>
      <c r="AF31" s="202">
        <v>20500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220">
        <v>0</v>
      </c>
      <c r="AW31" s="342">
        <f t="shared" si="1"/>
        <v>20500</v>
      </c>
    </row>
    <row r="32" spans="1:49" s="13" customFormat="1" ht="11.25">
      <c r="A32" s="88"/>
      <c r="B32" s="3"/>
      <c r="C32" s="224" t="s">
        <v>455</v>
      </c>
      <c r="D32" s="228"/>
      <c r="E32" s="225"/>
      <c r="F32" s="233">
        <v>179310</v>
      </c>
      <c r="G32" s="202">
        <v>12532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49728</v>
      </c>
      <c r="O32" s="202">
        <v>7092</v>
      </c>
      <c r="P32" s="202">
        <v>0</v>
      </c>
      <c r="Q32" s="202">
        <v>17712</v>
      </c>
      <c r="R32" s="202">
        <v>146547</v>
      </c>
      <c r="S32" s="202">
        <v>0</v>
      </c>
      <c r="T32" s="202">
        <v>96706</v>
      </c>
      <c r="U32" s="202">
        <v>0</v>
      </c>
      <c r="V32" s="202">
        <v>0</v>
      </c>
      <c r="W32" s="202">
        <v>26124</v>
      </c>
      <c r="X32" s="202">
        <v>0</v>
      </c>
      <c r="Y32" s="202">
        <v>66675</v>
      </c>
      <c r="Z32" s="202">
        <v>71250</v>
      </c>
      <c r="AA32" s="202">
        <v>0</v>
      </c>
      <c r="AB32" s="202">
        <v>0</v>
      </c>
      <c r="AC32" s="202">
        <v>50000</v>
      </c>
      <c r="AD32" s="202">
        <v>42655</v>
      </c>
      <c r="AE32" s="202">
        <v>0</v>
      </c>
      <c r="AF32" s="202">
        <v>129567</v>
      </c>
      <c r="AG32" s="202">
        <v>185328</v>
      </c>
      <c r="AH32" s="202">
        <v>25000</v>
      </c>
      <c r="AI32" s="202">
        <v>43907</v>
      </c>
      <c r="AJ32" s="202">
        <v>30484</v>
      </c>
      <c r="AK32" s="202">
        <v>47787</v>
      </c>
      <c r="AL32" s="202">
        <v>0</v>
      </c>
      <c r="AM32" s="202">
        <v>0</v>
      </c>
      <c r="AN32" s="202">
        <v>0</v>
      </c>
      <c r="AO32" s="202">
        <v>0</v>
      </c>
      <c r="AP32" s="202">
        <v>0</v>
      </c>
      <c r="AQ32" s="202">
        <v>0</v>
      </c>
      <c r="AR32" s="202">
        <v>18291</v>
      </c>
      <c r="AS32" s="202">
        <v>0</v>
      </c>
      <c r="AT32" s="202">
        <v>0</v>
      </c>
      <c r="AU32" s="202">
        <v>26433</v>
      </c>
      <c r="AV32" s="220">
        <v>55044</v>
      </c>
      <c r="AW32" s="342">
        <f t="shared" si="1"/>
        <v>1328172</v>
      </c>
    </row>
    <row r="33" spans="1:49" s="13" customFormat="1" ht="11.25">
      <c r="A33" s="88"/>
      <c r="B33" s="3"/>
      <c r="C33" s="224" t="s">
        <v>456</v>
      </c>
      <c r="D33" s="228"/>
      <c r="E33" s="225"/>
      <c r="F33" s="233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0</v>
      </c>
      <c r="U33" s="202">
        <v>0</v>
      </c>
      <c r="V33" s="202">
        <v>0</v>
      </c>
      <c r="W33" s="202">
        <v>0</v>
      </c>
      <c r="X33" s="202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0</v>
      </c>
      <c r="AD33" s="202">
        <v>0</v>
      </c>
      <c r="AE33" s="202">
        <v>0</v>
      </c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202">
        <v>0</v>
      </c>
      <c r="AL33" s="202">
        <v>0</v>
      </c>
      <c r="AM33" s="202">
        <v>0</v>
      </c>
      <c r="AN33" s="202">
        <v>0</v>
      </c>
      <c r="AO33" s="202">
        <v>0</v>
      </c>
      <c r="AP33" s="202">
        <v>0</v>
      </c>
      <c r="AQ33" s="202">
        <v>0</v>
      </c>
      <c r="AR33" s="202">
        <v>0</v>
      </c>
      <c r="AS33" s="202">
        <v>0</v>
      </c>
      <c r="AT33" s="202">
        <v>0</v>
      </c>
      <c r="AU33" s="202">
        <v>0</v>
      </c>
      <c r="AV33" s="220">
        <v>0</v>
      </c>
      <c r="AW33" s="342">
        <f t="shared" si="1"/>
        <v>0</v>
      </c>
    </row>
    <row r="34" spans="1:49" s="13" customFormat="1" ht="11.25">
      <c r="A34" s="88"/>
      <c r="B34" s="3"/>
      <c r="C34" s="224" t="s">
        <v>457</v>
      </c>
      <c r="D34" s="228"/>
      <c r="E34" s="225"/>
      <c r="F34" s="233">
        <v>246959</v>
      </c>
      <c r="G34" s="202">
        <v>61733</v>
      </c>
      <c r="H34" s="202">
        <v>0</v>
      </c>
      <c r="I34" s="202">
        <v>0</v>
      </c>
      <c r="J34" s="202">
        <v>0</v>
      </c>
      <c r="K34" s="202">
        <v>6920</v>
      </c>
      <c r="L34" s="202">
        <v>0</v>
      </c>
      <c r="M34" s="202">
        <v>3447</v>
      </c>
      <c r="N34" s="202">
        <v>48877</v>
      </c>
      <c r="O34" s="202">
        <v>23461</v>
      </c>
      <c r="P34" s="202">
        <v>0</v>
      </c>
      <c r="Q34" s="202">
        <v>42100</v>
      </c>
      <c r="R34" s="202">
        <v>137425</v>
      </c>
      <c r="S34" s="202">
        <v>37551</v>
      </c>
      <c r="T34" s="202">
        <v>0</v>
      </c>
      <c r="U34" s="202">
        <v>0</v>
      </c>
      <c r="V34" s="202">
        <v>66463</v>
      </c>
      <c r="W34" s="202">
        <v>82784</v>
      </c>
      <c r="X34" s="202">
        <v>0</v>
      </c>
      <c r="Y34" s="202">
        <v>7392</v>
      </c>
      <c r="Z34" s="202">
        <v>0</v>
      </c>
      <c r="AA34" s="202">
        <v>0</v>
      </c>
      <c r="AB34" s="202">
        <v>4200</v>
      </c>
      <c r="AC34" s="202">
        <v>22095</v>
      </c>
      <c r="AD34" s="202">
        <v>0</v>
      </c>
      <c r="AE34" s="202">
        <v>0</v>
      </c>
      <c r="AF34" s="202">
        <v>0</v>
      </c>
      <c r="AG34" s="202">
        <v>438157</v>
      </c>
      <c r="AH34" s="202">
        <v>0</v>
      </c>
      <c r="AI34" s="202">
        <v>46974</v>
      </c>
      <c r="AJ34" s="202">
        <v>18196</v>
      </c>
      <c r="AK34" s="202">
        <v>0</v>
      </c>
      <c r="AL34" s="202">
        <v>0</v>
      </c>
      <c r="AM34" s="202">
        <v>2063</v>
      </c>
      <c r="AN34" s="202">
        <v>0</v>
      </c>
      <c r="AO34" s="202">
        <v>51353</v>
      </c>
      <c r="AP34" s="202">
        <v>0</v>
      </c>
      <c r="AQ34" s="202">
        <v>0</v>
      </c>
      <c r="AR34" s="202">
        <v>0</v>
      </c>
      <c r="AS34" s="202">
        <v>0</v>
      </c>
      <c r="AT34" s="202">
        <v>0</v>
      </c>
      <c r="AU34" s="202">
        <v>0</v>
      </c>
      <c r="AV34" s="220">
        <v>17453</v>
      </c>
      <c r="AW34" s="342">
        <f t="shared" si="1"/>
        <v>1365603</v>
      </c>
    </row>
    <row r="35" spans="1:49" s="13" customFormat="1" ht="11.25">
      <c r="A35" s="88"/>
      <c r="B35" s="3"/>
      <c r="C35" s="224" t="s">
        <v>458</v>
      </c>
      <c r="D35" s="228"/>
      <c r="E35" s="225"/>
      <c r="F35" s="233">
        <v>137340</v>
      </c>
      <c r="G35" s="202">
        <v>9615</v>
      </c>
      <c r="H35" s="202">
        <v>10175</v>
      </c>
      <c r="I35" s="202">
        <v>5082</v>
      </c>
      <c r="J35" s="202">
        <v>0</v>
      </c>
      <c r="K35" s="202">
        <v>7999</v>
      </c>
      <c r="L35" s="202">
        <v>0</v>
      </c>
      <c r="M35" s="202">
        <v>3360</v>
      </c>
      <c r="N35" s="202">
        <v>318152</v>
      </c>
      <c r="O35" s="202">
        <v>756</v>
      </c>
      <c r="P35" s="202">
        <v>1575</v>
      </c>
      <c r="Q35" s="202">
        <v>22404</v>
      </c>
      <c r="R35" s="202">
        <v>9712</v>
      </c>
      <c r="S35" s="202">
        <v>12861</v>
      </c>
      <c r="T35" s="202">
        <v>74250</v>
      </c>
      <c r="U35" s="202">
        <v>31402</v>
      </c>
      <c r="V35" s="202">
        <v>35333</v>
      </c>
      <c r="W35" s="202">
        <v>5683</v>
      </c>
      <c r="X35" s="202">
        <v>0</v>
      </c>
      <c r="Y35" s="202">
        <v>18732</v>
      </c>
      <c r="Z35" s="202">
        <v>170000</v>
      </c>
      <c r="AA35" s="202">
        <v>0</v>
      </c>
      <c r="AB35" s="202">
        <v>0</v>
      </c>
      <c r="AC35" s="202">
        <v>30813</v>
      </c>
      <c r="AD35" s="202">
        <v>2300</v>
      </c>
      <c r="AE35" s="202">
        <v>0</v>
      </c>
      <c r="AF35" s="202">
        <v>132437</v>
      </c>
      <c r="AG35" s="202">
        <v>7660</v>
      </c>
      <c r="AH35" s="202">
        <v>22796</v>
      </c>
      <c r="AI35" s="202">
        <v>96600</v>
      </c>
      <c r="AJ35" s="202">
        <v>4949</v>
      </c>
      <c r="AK35" s="202">
        <v>75200</v>
      </c>
      <c r="AL35" s="202">
        <v>54200</v>
      </c>
      <c r="AM35" s="202">
        <v>2146</v>
      </c>
      <c r="AN35" s="202">
        <v>0</v>
      </c>
      <c r="AO35" s="202">
        <v>0</v>
      </c>
      <c r="AP35" s="202">
        <v>4973</v>
      </c>
      <c r="AQ35" s="202">
        <v>0</v>
      </c>
      <c r="AR35" s="202">
        <v>31958</v>
      </c>
      <c r="AS35" s="202">
        <v>921</v>
      </c>
      <c r="AT35" s="202">
        <v>1838</v>
      </c>
      <c r="AU35" s="202">
        <v>25867</v>
      </c>
      <c r="AV35" s="220">
        <v>0</v>
      </c>
      <c r="AW35" s="342">
        <f t="shared" si="1"/>
        <v>1369089</v>
      </c>
    </row>
    <row r="36" spans="1:49" s="13" customFormat="1" ht="11.25">
      <c r="A36" s="88"/>
      <c r="B36" s="4"/>
      <c r="C36" s="226" t="s">
        <v>230</v>
      </c>
      <c r="D36" s="229"/>
      <c r="E36" s="227"/>
      <c r="F36" s="234">
        <v>398273</v>
      </c>
      <c r="G36" s="203">
        <v>222266</v>
      </c>
      <c r="H36" s="203">
        <v>509074</v>
      </c>
      <c r="I36" s="203">
        <v>204175</v>
      </c>
      <c r="J36" s="203">
        <v>81261</v>
      </c>
      <c r="K36" s="203">
        <v>165121</v>
      </c>
      <c r="L36" s="203">
        <v>9804</v>
      </c>
      <c r="M36" s="203">
        <v>72542</v>
      </c>
      <c r="N36" s="203">
        <v>185756</v>
      </c>
      <c r="O36" s="203">
        <v>31690</v>
      </c>
      <c r="P36" s="203">
        <v>111410</v>
      </c>
      <c r="Q36" s="203">
        <v>64631</v>
      </c>
      <c r="R36" s="203">
        <v>176318</v>
      </c>
      <c r="S36" s="203">
        <v>145140</v>
      </c>
      <c r="T36" s="203">
        <v>108740</v>
      </c>
      <c r="U36" s="203">
        <v>30394</v>
      </c>
      <c r="V36" s="203">
        <v>193625</v>
      </c>
      <c r="W36" s="203">
        <v>62071</v>
      </c>
      <c r="X36" s="203">
        <v>244009</v>
      </c>
      <c r="Y36" s="203">
        <v>215573</v>
      </c>
      <c r="Z36" s="203">
        <v>159074</v>
      </c>
      <c r="AA36" s="203">
        <v>78195</v>
      </c>
      <c r="AB36" s="203">
        <v>137738</v>
      </c>
      <c r="AC36" s="203">
        <v>14142</v>
      </c>
      <c r="AD36" s="203">
        <v>193190</v>
      </c>
      <c r="AE36" s="203">
        <v>31669</v>
      </c>
      <c r="AF36" s="203">
        <v>88925</v>
      </c>
      <c r="AG36" s="203">
        <v>47911</v>
      </c>
      <c r="AH36" s="203">
        <v>43980</v>
      </c>
      <c r="AI36" s="203">
        <v>61535</v>
      </c>
      <c r="AJ36" s="203">
        <v>25867</v>
      </c>
      <c r="AK36" s="203">
        <v>6372</v>
      </c>
      <c r="AL36" s="203">
        <v>118022</v>
      </c>
      <c r="AM36" s="203">
        <v>65503</v>
      </c>
      <c r="AN36" s="203">
        <v>29529</v>
      </c>
      <c r="AO36" s="203">
        <v>622685</v>
      </c>
      <c r="AP36" s="203">
        <v>43141</v>
      </c>
      <c r="AQ36" s="203">
        <v>10451</v>
      </c>
      <c r="AR36" s="203">
        <v>17563</v>
      </c>
      <c r="AS36" s="203">
        <v>2000</v>
      </c>
      <c r="AT36" s="203">
        <v>69114</v>
      </c>
      <c r="AU36" s="203">
        <v>795149</v>
      </c>
      <c r="AV36" s="222">
        <v>416741</v>
      </c>
      <c r="AW36" s="335">
        <f t="shared" si="1"/>
        <v>6310369</v>
      </c>
    </row>
    <row r="37" spans="1:49" s="13" customFormat="1" ht="11.25">
      <c r="A37" s="88"/>
      <c r="B37" s="14" t="s">
        <v>459</v>
      </c>
      <c r="C37" s="15"/>
      <c r="D37" s="15"/>
      <c r="E37" s="125"/>
      <c r="F37" s="472">
        <v>2155629</v>
      </c>
      <c r="G37" s="74">
        <v>1070155</v>
      </c>
      <c r="H37" s="74">
        <v>564149</v>
      </c>
      <c r="I37" s="74">
        <v>527683</v>
      </c>
      <c r="J37" s="74">
        <v>253412</v>
      </c>
      <c r="K37" s="74">
        <v>268210</v>
      </c>
      <c r="L37" s="74">
        <v>422551</v>
      </c>
      <c r="M37" s="74">
        <v>449593</v>
      </c>
      <c r="N37" s="74">
        <v>298821</v>
      </c>
      <c r="O37" s="74">
        <v>225108</v>
      </c>
      <c r="P37" s="74">
        <v>195414</v>
      </c>
      <c r="Q37" s="74">
        <v>319127</v>
      </c>
      <c r="R37" s="74">
        <v>1353757</v>
      </c>
      <c r="S37" s="74">
        <v>920843</v>
      </c>
      <c r="T37" s="74">
        <v>239064</v>
      </c>
      <c r="U37" s="74">
        <v>100700</v>
      </c>
      <c r="V37" s="74">
        <v>12742</v>
      </c>
      <c r="W37" s="74">
        <v>95972</v>
      </c>
      <c r="X37" s="74">
        <v>132383</v>
      </c>
      <c r="Y37" s="74">
        <v>757427</v>
      </c>
      <c r="Z37" s="74">
        <v>176253</v>
      </c>
      <c r="AA37" s="74">
        <v>284151</v>
      </c>
      <c r="AB37" s="74">
        <v>361469</v>
      </c>
      <c r="AC37" s="74">
        <v>224490</v>
      </c>
      <c r="AD37" s="74">
        <v>191759</v>
      </c>
      <c r="AE37" s="74">
        <v>283223</v>
      </c>
      <c r="AF37" s="74">
        <v>313293</v>
      </c>
      <c r="AG37" s="74">
        <v>175039</v>
      </c>
      <c r="AH37" s="74">
        <v>208368</v>
      </c>
      <c r="AI37" s="74">
        <v>284186</v>
      </c>
      <c r="AJ37" s="74">
        <v>32647</v>
      </c>
      <c r="AK37" s="74">
        <v>203057</v>
      </c>
      <c r="AL37" s="74">
        <v>79170</v>
      </c>
      <c r="AM37" s="74">
        <v>126049</v>
      </c>
      <c r="AN37" s="74">
        <v>50132</v>
      </c>
      <c r="AO37" s="74">
        <v>83813</v>
      </c>
      <c r="AP37" s="74">
        <v>61376</v>
      </c>
      <c r="AQ37" s="74">
        <v>161383</v>
      </c>
      <c r="AR37" s="74">
        <v>216522</v>
      </c>
      <c r="AS37" s="74">
        <v>16593</v>
      </c>
      <c r="AT37" s="74">
        <v>9226</v>
      </c>
      <c r="AU37" s="74">
        <v>294218</v>
      </c>
      <c r="AV37" s="14">
        <v>117211</v>
      </c>
      <c r="AW37" s="142">
        <f t="shared" si="1"/>
        <v>14316368</v>
      </c>
    </row>
    <row r="38" spans="1:49" s="13" customFormat="1" ht="11.25">
      <c r="A38" s="88"/>
      <c r="B38" s="3"/>
      <c r="C38" s="1594" t="s">
        <v>460</v>
      </c>
      <c r="D38" s="1595"/>
      <c r="E38" s="219" t="s">
        <v>461</v>
      </c>
      <c r="F38" s="233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422872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701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0</v>
      </c>
      <c r="AQ38" s="202">
        <v>0</v>
      </c>
      <c r="AR38" s="202">
        <v>0</v>
      </c>
      <c r="AS38" s="202">
        <v>0</v>
      </c>
      <c r="AT38" s="202">
        <v>0</v>
      </c>
      <c r="AU38" s="202">
        <v>0</v>
      </c>
      <c r="AV38" s="220">
        <v>0</v>
      </c>
      <c r="AW38" s="342">
        <f t="shared" si="1"/>
        <v>422872</v>
      </c>
    </row>
    <row r="39" spans="1:49" s="13" customFormat="1" ht="11.25">
      <c r="A39" s="88"/>
      <c r="B39" s="3"/>
      <c r="C39" s="1592"/>
      <c r="D39" s="1593"/>
      <c r="E39" s="353" t="s">
        <v>765</v>
      </c>
      <c r="F39" s="233">
        <v>235458</v>
      </c>
      <c r="G39" s="202">
        <v>0</v>
      </c>
      <c r="H39" s="202">
        <v>0</v>
      </c>
      <c r="I39" s="202">
        <v>43031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701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20">
        <v>0</v>
      </c>
      <c r="AW39" s="342">
        <f t="shared" si="1"/>
        <v>278489</v>
      </c>
    </row>
    <row r="40" spans="1:49" s="13" customFormat="1" ht="11.25">
      <c r="A40" s="88"/>
      <c r="B40" s="3"/>
      <c r="C40" s="1592"/>
      <c r="D40" s="1593"/>
      <c r="E40" s="353" t="s">
        <v>462</v>
      </c>
      <c r="F40" s="233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20">
        <v>0</v>
      </c>
      <c r="AW40" s="342">
        <f t="shared" si="1"/>
        <v>0</v>
      </c>
    </row>
    <row r="41" spans="1:49" s="13" customFormat="1" ht="11.25">
      <c r="A41" s="88"/>
      <c r="B41" s="3"/>
      <c r="C41" s="224" t="s">
        <v>431</v>
      </c>
      <c r="D41" s="228"/>
      <c r="E41" s="225"/>
      <c r="F41" s="233">
        <v>1920171</v>
      </c>
      <c r="G41" s="202">
        <v>1070155</v>
      </c>
      <c r="H41" s="202">
        <v>564149</v>
      </c>
      <c r="I41" s="202">
        <v>484652</v>
      </c>
      <c r="J41" s="202">
        <v>253412</v>
      </c>
      <c r="K41" s="202">
        <v>268210</v>
      </c>
      <c r="L41" s="202">
        <v>422551</v>
      </c>
      <c r="M41" s="202">
        <v>449593</v>
      </c>
      <c r="N41" s="202">
        <v>298821</v>
      </c>
      <c r="O41" s="202">
        <v>225108</v>
      </c>
      <c r="P41" s="202">
        <v>195414</v>
      </c>
      <c r="Q41" s="202">
        <v>319127</v>
      </c>
      <c r="R41" s="202">
        <v>930885</v>
      </c>
      <c r="S41" s="202">
        <v>920843</v>
      </c>
      <c r="T41" s="202">
        <v>239064</v>
      </c>
      <c r="U41" s="202">
        <v>100700</v>
      </c>
      <c r="V41" s="202">
        <v>12742</v>
      </c>
      <c r="W41" s="202">
        <v>95972</v>
      </c>
      <c r="X41" s="202">
        <v>132383</v>
      </c>
      <c r="Y41" s="202">
        <v>757427</v>
      </c>
      <c r="Z41" s="202">
        <v>176253</v>
      </c>
      <c r="AA41" s="202">
        <v>284151</v>
      </c>
      <c r="AB41" s="202">
        <v>361469</v>
      </c>
      <c r="AC41" s="202">
        <v>224490</v>
      </c>
      <c r="AD41" s="202">
        <v>191759</v>
      </c>
      <c r="AE41" s="202">
        <v>283223</v>
      </c>
      <c r="AF41" s="202">
        <v>313293</v>
      </c>
      <c r="AG41" s="202">
        <v>175039</v>
      </c>
      <c r="AH41" s="202">
        <v>208368</v>
      </c>
      <c r="AI41" s="202">
        <v>284186</v>
      </c>
      <c r="AJ41" s="202">
        <v>32647</v>
      </c>
      <c r="AK41" s="202">
        <v>203057</v>
      </c>
      <c r="AL41" s="202">
        <v>79170</v>
      </c>
      <c r="AM41" s="202">
        <v>126049</v>
      </c>
      <c r="AN41" s="202">
        <v>50132</v>
      </c>
      <c r="AO41" s="202">
        <v>83813</v>
      </c>
      <c r="AP41" s="202">
        <v>61376</v>
      </c>
      <c r="AQ41" s="202">
        <v>161383</v>
      </c>
      <c r="AR41" s="202">
        <v>216522</v>
      </c>
      <c r="AS41" s="202">
        <v>16593</v>
      </c>
      <c r="AT41" s="202">
        <v>9226</v>
      </c>
      <c r="AU41" s="202">
        <v>294218</v>
      </c>
      <c r="AV41" s="220">
        <v>117211</v>
      </c>
      <c r="AW41" s="342">
        <f t="shared" si="1"/>
        <v>13615007</v>
      </c>
    </row>
    <row r="42" spans="1:49" s="13" customFormat="1" ht="11.25">
      <c r="A42" s="88"/>
      <c r="B42" s="4"/>
      <c r="C42" s="226" t="s">
        <v>432</v>
      </c>
      <c r="D42" s="229"/>
      <c r="E42" s="227"/>
      <c r="F42" s="234">
        <v>235458</v>
      </c>
      <c r="G42" s="203">
        <v>0</v>
      </c>
      <c r="H42" s="203">
        <v>0</v>
      </c>
      <c r="I42" s="203">
        <v>43031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422872</v>
      </c>
      <c r="S42" s="203">
        <v>0</v>
      </c>
      <c r="T42" s="203">
        <v>0</v>
      </c>
      <c r="U42" s="203">
        <v>0</v>
      </c>
      <c r="V42" s="203">
        <v>0</v>
      </c>
      <c r="W42" s="203">
        <v>0</v>
      </c>
      <c r="X42" s="203">
        <v>0</v>
      </c>
      <c r="Y42" s="203">
        <v>0</v>
      </c>
      <c r="Z42" s="203">
        <v>0</v>
      </c>
      <c r="AA42" s="203">
        <v>0</v>
      </c>
      <c r="AB42" s="203">
        <v>0</v>
      </c>
      <c r="AC42" s="203">
        <v>0</v>
      </c>
      <c r="AD42" s="203">
        <v>0</v>
      </c>
      <c r="AE42" s="203">
        <v>0</v>
      </c>
      <c r="AF42" s="203">
        <v>0</v>
      </c>
      <c r="AG42" s="203">
        <v>0</v>
      </c>
      <c r="AH42" s="203">
        <v>0</v>
      </c>
      <c r="AI42" s="203">
        <v>0</v>
      </c>
      <c r="AJ42" s="203">
        <v>0</v>
      </c>
      <c r="AK42" s="203">
        <v>0</v>
      </c>
      <c r="AL42" s="203">
        <v>0</v>
      </c>
      <c r="AM42" s="203">
        <v>0</v>
      </c>
      <c r="AN42" s="203">
        <v>0</v>
      </c>
      <c r="AO42" s="203">
        <v>0</v>
      </c>
      <c r="AP42" s="203">
        <v>0</v>
      </c>
      <c r="AQ42" s="203">
        <v>0</v>
      </c>
      <c r="AR42" s="203">
        <v>0</v>
      </c>
      <c r="AS42" s="203">
        <v>0</v>
      </c>
      <c r="AT42" s="203">
        <v>0</v>
      </c>
      <c r="AU42" s="203">
        <v>0</v>
      </c>
      <c r="AV42" s="222">
        <v>0</v>
      </c>
      <c r="AW42" s="335">
        <f t="shared" si="1"/>
        <v>701361</v>
      </c>
    </row>
    <row r="43" spans="1:49" s="13" customFormat="1" ht="11.25">
      <c r="A43" s="88"/>
      <c r="B43" s="5" t="s">
        <v>463</v>
      </c>
      <c r="C43" s="17"/>
      <c r="D43" s="17"/>
      <c r="E43" s="126"/>
      <c r="F43" s="473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5">
        <v>0</v>
      </c>
      <c r="AW43" s="141">
        <f t="shared" si="1"/>
        <v>0</v>
      </c>
    </row>
    <row r="44" spans="1:49" s="13" customFormat="1" ht="11.25">
      <c r="A44" s="88"/>
      <c r="B44" s="5" t="s">
        <v>464</v>
      </c>
      <c r="C44" s="17"/>
      <c r="D44" s="17"/>
      <c r="E44" s="126"/>
      <c r="F44" s="473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5">
        <v>0</v>
      </c>
      <c r="AW44" s="141">
        <f t="shared" si="1"/>
        <v>0</v>
      </c>
    </row>
    <row r="45" spans="1:49" s="13" customFormat="1" ht="11.25">
      <c r="A45" s="88"/>
      <c r="B45" s="5" t="s">
        <v>392</v>
      </c>
      <c r="C45" s="17"/>
      <c r="D45" s="17"/>
      <c r="E45" s="126"/>
      <c r="F45" s="473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3071</v>
      </c>
      <c r="U45" s="2">
        <v>47724</v>
      </c>
      <c r="V45" s="2">
        <v>8558</v>
      </c>
      <c r="W45" s="2">
        <v>0</v>
      </c>
      <c r="X45" s="2">
        <v>0</v>
      </c>
      <c r="Y45" s="2">
        <v>0</v>
      </c>
      <c r="Z45" s="2">
        <v>0</v>
      </c>
      <c r="AA45" s="2">
        <v>8810</v>
      </c>
      <c r="AB45" s="2">
        <v>0</v>
      </c>
      <c r="AC45" s="2">
        <v>0</v>
      </c>
      <c r="AD45" s="2">
        <v>5181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5854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316</v>
      </c>
      <c r="AT45" s="2">
        <v>507476</v>
      </c>
      <c r="AU45" s="2">
        <v>1336</v>
      </c>
      <c r="AV45" s="5">
        <v>0</v>
      </c>
      <c r="AW45" s="141">
        <f t="shared" si="1"/>
        <v>588326</v>
      </c>
    </row>
    <row r="46" spans="1:49" s="13" customFormat="1" ht="12" thickBot="1">
      <c r="A46" s="129"/>
      <c r="B46" s="121" t="s">
        <v>465</v>
      </c>
      <c r="C46" s="122"/>
      <c r="D46" s="122"/>
      <c r="E46" s="128"/>
      <c r="F46" s="474">
        <v>3612311</v>
      </c>
      <c r="G46" s="90">
        <v>1729201</v>
      </c>
      <c r="H46" s="90">
        <v>1265398</v>
      </c>
      <c r="I46" s="90">
        <v>1038940</v>
      </c>
      <c r="J46" s="90">
        <v>334673</v>
      </c>
      <c r="K46" s="90">
        <v>621550</v>
      </c>
      <c r="L46" s="90">
        <v>432355</v>
      </c>
      <c r="M46" s="90">
        <v>528942</v>
      </c>
      <c r="N46" s="90">
        <v>1152734</v>
      </c>
      <c r="O46" s="90">
        <v>288107</v>
      </c>
      <c r="P46" s="90">
        <v>379499</v>
      </c>
      <c r="Q46" s="90">
        <v>505974</v>
      </c>
      <c r="R46" s="90">
        <v>2284659</v>
      </c>
      <c r="S46" s="90">
        <v>1486395</v>
      </c>
      <c r="T46" s="90">
        <v>691831</v>
      </c>
      <c r="U46" s="90">
        <v>237720</v>
      </c>
      <c r="V46" s="90">
        <v>316721</v>
      </c>
      <c r="W46" s="90">
        <v>272634</v>
      </c>
      <c r="X46" s="90">
        <v>376392</v>
      </c>
      <c r="Y46" s="90">
        <v>1358799</v>
      </c>
      <c r="Z46" s="90">
        <v>1058577</v>
      </c>
      <c r="AA46" s="90">
        <v>371156</v>
      </c>
      <c r="AB46" s="90">
        <v>503407</v>
      </c>
      <c r="AC46" s="90">
        <v>435940</v>
      </c>
      <c r="AD46" s="90">
        <v>523385</v>
      </c>
      <c r="AE46" s="90">
        <v>314892</v>
      </c>
      <c r="AF46" s="90">
        <v>815922</v>
      </c>
      <c r="AG46" s="90">
        <v>863895</v>
      </c>
      <c r="AH46" s="90">
        <v>680144</v>
      </c>
      <c r="AI46" s="90">
        <v>687002</v>
      </c>
      <c r="AJ46" s="90">
        <v>116143</v>
      </c>
      <c r="AK46" s="90">
        <v>409816</v>
      </c>
      <c r="AL46" s="90">
        <v>296192</v>
      </c>
      <c r="AM46" s="90">
        <v>234915</v>
      </c>
      <c r="AN46" s="90">
        <v>579661</v>
      </c>
      <c r="AO46" s="90">
        <v>757851</v>
      </c>
      <c r="AP46" s="90">
        <v>109490</v>
      </c>
      <c r="AQ46" s="90">
        <v>171834</v>
      </c>
      <c r="AR46" s="90">
        <v>290234</v>
      </c>
      <c r="AS46" s="90">
        <v>19830</v>
      </c>
      <c r="AT46" s="90">
        <v>587654</v>
      </c>
      <c r="AU46" s="90">
        <v>1143003</v>
      </c>
      <c r="AV46" s="121">
        <v>606449</v>
      </c>
      <c r="AW46" s="144">
        <f t="shared" si="1"/>
        <v>30492227</v>
      </c>
    </row>
    <row r="47" spans="1:49" s="13" customFormat="1" ht="11.25">
      <c r="A47" s="88" t="s">
        <v>238</v>
      </c>
      <c r="B47" s="20"/>
      <c r="C47" s="20" t="s">
        <v>466</v>
      </c>
      <c r="D47" s="20"/>
      <c r="E47" s="127"/>
      <c r="F47" s="47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4"/>
      <c r="AW47" s="145"/>
    </row>
    <row r="48" spans="1:49" s="13" customFormat="1" ht="11.25">
      <c r="A48" s="88"/>
      <c r="B48" s="230" t="s">
        <v>467</v>
      </c>
      <c r="C48" s="231"/>
      <c r="D48" s="231"/>
      <c r="E48" s="232"/>
      <c r="F48" s="235">
        <v>0</v>
      </c>
      <c r="G48" s="236">
        <v>0</v>
      </c>
      <c r="H48" s="236">
        <v>0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236">
        <v>0</v>
      </c>
      <c r="Q48" s="236">
        <v>0</v>
      </c>
      <c r="R48" s="236">
        <v>0</v>
      </c>
      <c r="S48" s="236">
        <v>0</v>
      </c>
      <c r="T48" s="236">
        <v>0</v>
      </c>
      <c r="U48" s="236">
        <v>0</v>
      </c>
      <c r="V48" s="236">
        <v>0</v>
      </c>
      <c r="W48" s="236">
        <v>0</v>
      </c>
      <c r="X48" s="236">
        <v>0</v>
      </c>
      <c r="Y48" s="236">
        <v>0</v>
      </c>
      <c r="Z48" s="236">
        <v>0</v>
      </c>
      <c r="AA48" s="236">
        <v>0</v>
      </c>
      <c r="AB48" s="236">
        <v>0</v>
      </c>
      <c r="AC48" s="236">
        <v>0</v>
      </c>
      <c r="AD48" s="236">
        <v>0</v>
      </c>
      <c r="AE48" s="236">
        <v>0</v>
      </c>
      <c r="AF48" s="236">
        <v>0</v>
      </c>
      <c r="AG48" s="236">
        <v>0</v>
      </c>
      <c r="AH48" s="236">
        <v>0</v>
      </c>
      <c r="AI48" s="236">
        <v>0</v>
      </c>
      <c r="AJ48" s="236">
        <v>0</v>
      </c>
      <c r="AK48" s="236">
        <v>0</v>
      </c>
      <c r="AL48" s="236">
        <v>0</v>
      </c>
      <c r="AM48" s="236">
        <v>0</v>
      </c>
      <c r="AN48" s="236">
        <v>0</v>
      </c>
      <c r="AO48" s="236">
        <v>0</v>
      </c>
      <c r="AP48" s="236">
        <v>0</v>
      </c>
      <c r="AQ48" s="236">
        <v>0</v>
      </c>
      <c r="AR48" s="236">
        <v>0</v>
      </c>
      <c r="AS48" s="236">
        <v>0</v>
      </c>
      <c r="AT48" s="236">
        <v>0</v>
      </c>
      <c r="AU48" s="236">
        <v>0</v>
      </c>
      <c r="AV48" s="230">
        <v>0</v>
      </c>
      <c r="AW48" s="337">
        <f>SUM(F48:AV48)</f>
        <v>0</v>
      </c>
    </row>
    <row r="49" spans="1:49" s="13" customFormat="1" ht="12" thickBot="1">
      <c r="A49" s="129"/>
      <c r="B49" s="340" t="s">
        <v>646</v>
      </c>
      <c r="C49" s="130"/>
      <c r="D49" s="130"/>
      <c r="E49" s="131" t="s">
        <v>468</v>
      </c>
      <c r="F49" s="476">
        <v>2315999</v>
      </c>
      <c r="G49" s="339">
        <v>1246080</v>
      </c>
      <c r="H49" s="339">
        <v>987208</v>
      </c>
      <c r="I49" s="339">
        <v>660673</v>
      </c>
      <c r="J49" s="339">
        <v>229654</v>
      </c>
      <c r="K49" s="339">
        <v>405239</v>
      </c>
      <c r="L49" s="339">
        <v>294010</v>
      </c>
      <c r="M49" s="339">
        <v>522135</v>
      </c>
      <c r="N49" s="339">
        <v>484540</v>
      </c>
      <c r="O49" s="339">
        <v>255444</v>
      </c>
      <c r="P49" s="339">
        <v>302037</v>
      </c>
      <c r="Q49" s="339">
        <v>383758</v>
      </c>
      <c r="R49" s="339">
        <v>1107275</v>
      </c>
      <c r="S49" s="339">
        <v>1065196</v>
      </c>
      <c r="T49" s="339">
        <v>327875</v>
      </c>
      <c r="U49" s="339">
        <v>139707</v>
      </c>
      <c r="V49" s="339">
        <v>214925</v>
      </c>
      <c r="W49" s="339">
        <v>158043</v>
      </c>
      <c r="X49" s="339">
        <v>335375</v>
      </c>
      <c r="Y49" s="339">
        <v>960118</v>
      </c>
      <c r="Z49" s="339">
        <v>335327</v>
      </c>
      <c r="AA49" s="339">
        <v>354024</v>
      </c>
      <c r="AB49" s="339">
        <v>484107</v>
      </c>
      <c r="AC49" s="339">
        <v>238632</v>
      </c>
      <c r="AD49" s="339">
        <v>287076</v>
      </c>
      <c r="AE49" s="339">
        <v>301642</v>
      </c>
      <c r="AF49" s="339">
        <v>402218</v>
      </c>
      <c r="AG49" s="339">
        <v>161314</v>
      </c>
      <c r="AH49" s="339">
        <v>223140</v>
      </c>
      <c r="AI49" s="339">
        <v>295041</v>
      </c>
      <c r="AJ49" s="339">
        <v>54612</v>
      </c>
      <c r="AK49" s="339">
        <v>205921</v>
      </c>
      <c r="AL49" s="339">
        <v>197192</v>
      </c>
      <c r="AM49" s="339">
        <v>197406</v>
      </c>
      <c r="AN49" s="339">
        <v>76390</v>
      </c>
      <c r="AO49" s="339">
        <v>489204</v>
      </c>
      <c r="AP49" s="339">
        <v>104517</v>
      </c>
      <c r="AQ49" s="339">
        <v>171834</v>
      </c>
      <c r="AR49" s="339">
        <v>234085</v>
      </c>
      <c r="AS49" s="339">
        <v>18909</v>
      </c>
      <c r="AT49" s="339">
        <v>585816</v>
      </c>
      <c r="AU49" s="339">
        <v>1090703</v>
      </c>
      <c r="AV49" s="340">
        <v>515652</v>
      </c>
      <c r="AW49" s="341">
        <f>SUM(F49:AV49)</f>
        <v>19420053</v>
      </c>
    </row>
    <row r="50" spans="1:49" s="13" customFormat="1" ht="11.25">
      <c r="A50" s="88" t="s">
        <v>776</v>
      </c>
      <c r="B50" s="20"/>
      <c r="C50" s="20"/>
      <c r="D50" s="20"/>
      <c r="E50" s="127"/>
      <c r="F50" s="697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698"/>
      <c r="AI50" s="698"/>
      <c r="AJ50" s="698"/>
      <c r="AK50" s="698"/>
      <c r="AL50" s="698"/>
      <c r="AM50" s="698"/>
      <c r="AN50" s="698"/>
      <c r="AO50" s="698"/>
      <c r="AP50" s="698"/>
      <c r="AQ50" s="698"/>
      <c r="AR50" s="698"/>
      <c r="AS50" s="698"/>
      <c r="AT50" s="698"/>
      <c r="AU50" s="698"/>
      <c r="AV50" s="699"/>
      <c r="AW50" s="700"/>
    </row>
    <row r="51" spans="1:49" s="13" customFormat="1" ht="11.25">
      <c r="A51" s="88"/>
      <c r="B51" s="224" t="s">
        <v>469</v>
      </c>
      <c r="C51" s="228"/>
      <c r="D51" s="228"/>
      <c r="E51" s="225"/>
      <c r="F51" s="233">
        <v>171186</v>
      </c>
      <c r="G51" s="202">
        <v>919032</v>
      </c>
      <c r="H51" s="202">
        <v>605659</v>
      </c>
      <c r="I51" s="202">
        <v>0</v>
      </c>
      <c r="J51" s="202">
        <v>210784</v>
      </c>
      <c r="K51" s="202">
        <v>391459</v>
      </c>
      <c r="L51" s="202">
        <v>108614</v>
      </c>
      <c r="M51" s="202">
        <v>518681</v>
      </c>
      <c r="N51" s="202">
        <v>449491</v>
      </c>
      <c r="O51" s="202">
        <v>0</v>
      </c>
      <c r="P51" s="202">
        <v>0</v>
      </c>
      <c r="Q51" s="202">
        <v>375271</v>
      </c>
      <c r="R51" s="202">
        <v>1079147</v>
      </c>
      <c r="S51" s="202">
        <v>0</v>
      </c>
      <c r="T51" s="202">
        <v>245967</v>
      </c>
      <c r="U51" s="202">
        <v>429</v>
      </c>
      <c r="V51" s="202">
        <v>191456</v>
      </c>
      <c r="W51" s="202">
        <v>155102</v>
      </c>
      <c r="X51" s="202">
        <v>233593</v>
      </c>
      <c r="Y51" s="202">
        <v>939944</v>
      </c>
      <c r="Z51" s="202">
        <v>335327</v>
      </c>
      <c r="AA51" s="202">
        <v>335748</v>
      </c>
      <c r="AB51" s="202">
        <v>241231</v>
      </c>
      <c r="AC51" s="202">
        <v>238632</v>
      </c>
      <c r="AD51" s="202">
        <v>273672</v>
      </c>
      <c r="AE51" s="202">
        <v>300684</v>
      </c>
      <c r="AF51" s="202">
        <v>387876</v>
      </c>
      <c r="AG51" s="202">
        <v>160667</v>
      </c>
      <c r="AH51" s="202">
        <v>204663</v>
      </c>
      <c r="AI51" s="202">
        <v>149707</v>
      </c>
      <c r="AJ51" s="202">
        <v>51624</v>
      </c>
      <c r="AK51" s="202">
        <v>205146</v>
      </c>
      <c r="AL51" s="202">
        <v>179141</v>
      </c>
      <c r="AM51" s="202">
        <v>192222</v>
      </c>
      <c r="AN51" s="202">
        <v>50132</v>
      </c>
      <c r="AO51" s="202">
        <v>262545</v>
      </c>
      <c r="AP51" s="202">
        <v>0</v>
      </c>
      <c r="AQ51" s="202">
        <v>0</v>
      </c>
      <c r="AR51" s="202">
        <v>232364</v>
      </c>
      <c r="AS51" s="202">
        <v>18770</v>
      </c>
      <c r="AT51" s="202">
        <v>551199</v>
      </c>
      <c r="AU51" s="202">
        <v>575523</v>
      </c>
      <c r="AV51" s="220">
        <v>496141</v>
      </c>
      <c r="AW51" s="342">
        <f aca="true" t="shared" si="2" ref="AW51:AW72">SUM(F51:AV51)</f>
        <v>12038829</v>
      </c>
    </row>
    <row r="52" spans="1:49" s="13" customFormat="1" ht="11.25">
      <c r="A52" s="88"/>
      <c r="B52" s="224" t="s">
        <v>470</v>
      </c>
      <c r="C52" s="228"/>
      <c r="D52" s="228"/>
      <c r="E52" s="225"/>
      <c r="F52" s="233">
        <v>1528422</v>
      </c>
      <c r="G52" s="202">
        <v>298979</v>
      </c>
      <c r="H52" s="202">
        <v>0</v>
      </c>
      <c r="I52" s="202">
        <v>635473</v>
      </c>
      <c r="J52" s="202">
        <v>0</v>
      </c>
      <c r="K52" s="202">
        <v>0</v>
      </c>
      <c r="L52" s="202">
        <v>184403</v>
      </c>
      <c r="M52" s="202">
        <v>0</v>
      </c>
      <c r="N52" s="202">
        <v>0</v>
      </c>
      <c r="O52" s="202">
        <v>246465</v>
      </c>
      <c r="P52" s="202">
        <v>267088</v>
      </c>
      <c r="Q52" s="202">
        <v>0</v>
      </c>
      <c r="R52" s="202">
        <v>0</v>
      </c>
      <c r="S52" s="202">
        <v>765690</v>
      </c>
      <c r="T52" s="202">
        <v>0</v>
      </c>
      <c r="U52" s="202">
        <v>133774</v>
      </c>
      <c r="V52" s="202">
        <v>0</v>
      </c>
      <c r="W52" s="202">
        <v>0</v>
      </c>
      <c r="X52" s="202">
        <v>12209</v>
      </c>
      <c r="Y52" s="202">
        <v>0</v>
      </c>
      <c r="Z52" s="202">
        <v>0</v>
      </c>
      <c r="AA52" s="202">
        <v>14307</v>
      </c>
      <c r="AB52" s="202">
        <v>236589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129662</v>
      </c>
      <c r="AJ52" s="202">
        <v>2554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57133</v>
      </c>
      <c r="AQ52" s="202">
        <v>109400</v>
      </c>
      <c r="AR52" s="202">
        <v>0</v>
      </c>
      <c r="AS52" s="202">
        <v>0</v>
      </c>
      <c r="AT52" s="202">
        <v>0</v>
      </c>
      <c r="AU52" s="202">
        <v>477721</v>
      </c>
      <c r="AV52" s="220">
        <v>0</v>
      </c>
      <c r="AW52" s="342">
        <f t="shared" si="2"/>
        <v>5099869</v>
      </c>
    </row>
    <row r="53" spans="1:49" s="13" customFormat="1" ht="11.25">
      <c r="A53" s="88"/>
      <c r="B53" s="224" t="s">
        <v>471</v>
      </c>
      <c r="C53" s="228"/>
      <c r="D53" s="228"/>
      <c r="E53" s="225"/>
      <c r="F53" s="233">
        <v>67911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20">
        <v>0</v>
      </c>
      <c r="AW53" s="342">
        <f t="shared" si="2"/>
        <v>67911</v>
      </c>
    </row>
    <row r="54" spans="1:49" s="13" customFormat="1" ht="11.25">
      <c r="A54" s="88"/>
      <c r="B54" s="224" t="s">
        <v>472</v>
      </c>
      <c r="C54" s="228"/>
      <c r="D54" s="228"/>
      <c r="E54" s="225"/>
      <c r="F54" s="233">
        <v>252093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20">
        <v>0</v>
      </c>
      <c r="AW54" s="342">
        <f t="shared" si="2"/>
        <v>252093</v>
      </c>
    </row>
    <row r="55" spans="1:49" s="13" customFormat="1" ht="11.25">
      <c r="A55" s="88"/>
      <c r="B55" s="224" t="s">
        <v>473</v>
      </c>
      <c r="C55" s="228"/>
      <c r="D55" s="228"/>
      <c r="E55" s="225"/>
      <c r="F55" s="233">
        <v>269233</v>
      </c>
      <c r="G55" s="202">
        <v>0</v>
      </c>
      <c r="H55" s="202">
        <v>356425</v>
      </c>
      <c r="I55" s="202">
        <v>0</v>
      </c>
      <c r="J55" s="202">
        <v>15000</v>
      </c>
      <c r="K55" s="202">
        <v>0</v>
      </c>
      <c r="L55" s="202">
        <v>0</v>
      </c>
      <c r="M55" s="202">
        <v>0</v>
      </c>
      <c r="N55" s="202">
        <v>0</v>
      </c>
      <c r="O55" s="202">
        <v>6000</v>
      </c>
      <c r="P55" s="202">
        <v>26602</v>
      </c>
      <c r="Q55" s="202">
        <v>0</v>
      </c>
      <c r="R55" s="202">
        <v>0</v>
      </c>
      <c r="S55" s="202">
        <v>277013</v>
      </c>
      <c r="T55" s="202">
        <v>65635</v>
      </c>
      <c r="U55" s="202">
        <v>0</v>
      </c>
      <c r="V55" s="202">
        <v>12742</v>
      </c>
      <c r="W55" s="202">
        <v>0</v>
      </c>
      <c r="X55" s="202">
        <v>80000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8000</v>
      </c>
      <c r="AM55" s="202">
        <v>0</v>
      </c>
      <c r="AN55" s="202">
        <v>1207</v>
      </c>
      <c r="AO55" s="202">
        <v>198812</v>
      </c>
      <c r="AP55" s="202">
        <v>29703</v>
      </c>
      <c r="AQ55" s="202">
        <v>62434</v>
      </c>
      <c r="AR55" s="202">
        <v>0</v>
      </c>
      <c r="AS55" s="202">
        <v>0</v>
      </c>
      <c r="AT55" s="202">
        <v>9226</v>
      </c>
      <c r="AU55" s="202">
        <v>0</v>
      </c>
      <c r="AV55" s="220">
        <v>1000</v>
      </c>
      <c r="AW55" s="342">
        <f t="shared" si="2"/>
        <v>1419032</v>
      </c>
    </row>
    <row r="56" spans="1:49" s="13" customFormat="1" ht="11.25">
      <c r="A56" s="88"/>
      <c r="B56" s="224" t="s">
        <v>474</v>
      </c>
      <c r="C56" s="228"/>
      <c r="D56" s="228"/>
      <c r="E56" s="225"/>
      <c r="F56" s="233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2">
        <v>0</v>
      </c>
      <c r="AL56" s="202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20">
        <v>0</v>
      </c>
      <c r="AW56" s="342">
        <f t="shared" si="2"/>
        <v>0</v>
      </c>
    </row>
    <row r="57" spans="1:49" s="13" customFormat="1" ht="11.25">
      <c r="A57" s="88"/>
      <c r="B57" s="343" t="s">
        <v>475</v>
      </c>
      <c r="C57" s="344"/>
      <c r="D57" s="344"/>
      <c r="E57" s="345"/>
      <c r="F57" s="477">
        <v>27154</v>
      </c>
      <c r="G57" s="346">
        <v>28069</v>
      </c>
      <c r="H57" s="346">
        <v>25124</v>
      </c>
      <c r="I57" s="346">
        <v>25200</v>
      </c>
      <c r="J57" s="346">
        <v>3870</v>
      </c>
      <c r="K57" s="346">
        <v>13780</v>
      </c>
      <c r="L57" s="346">
        <v>993</v>
      </c>
      <c r="M57" s="346">
        <v>3454</v>
      </c>
      <c r="N57" s="346">
        <v>35049</v>
      </c>
      <c r="O57" s="346">
        <v>2979</v>
      </c>
      <c r="P57" s="346">
        <v>8347</v>
      </c>
      <c r="Q57" s="346">
        <v>8487</v>
      </c>
      <c r="R57" s="346">
        <v>28128</v>
      </c>
      <c r="S57" s="346">
        <v>22493</v>
      </c>
      <c r="T57" s="346">
        <v>16273</v>
      </c>
      <c r="U57" s="346">
        <v>5504</v>
      </c>
      <c r="V57" s="346">
        <v>10727</v>
      </c>
      <c r="W57" s="346">
        <v>2941</v>
      </c>
      <c r="X57" s="346">
        <v>9573</v>
      </c>
      <c r="Y57" s="346">
        <v>20174</v>
      </c>
      <c r="Z57" s="346">
        <v>0</v>
      </c>
      <c r="AA57" s="346">
        <v>3969</v>
      </c>
      <c r="AB57" s="346">
        <v>6287</v>
      </c>
      <c r="AC57" s="346">
        <v>0</v>
      </c>
      <c r="AD57" s="346">
        <v>13404</v>
      </c>
      <c r="AE57" s="346">
        <v>958</v>
      </c>
      <c r="AF57" s="346">
        <v>14342</v>
      </c>
      <c r="AG57" s="346">
        <v>647</v>
      </c>
      <c r="AH57" s="346">
        <v>18477</v>
      </c>
      <c r="AI57" s="346">
        <v>15672</v>
      </c>
      <c r="AJ57" s="346">
        <v>434</v>
      </c>
      <c r="AK57" s="346">
        <v>775</v>
      </c>
      <c r="AL57" s="346">
        <v>10051</v>
      </c>
      <c r="AM57" s="346">
        <v>5184</v>
      </c>
      <c r="AN57" s="346">
        <v>25051</v>
      </c>
      <c r="AO57" s="346">
        <v>27847</v>
      </c>
      <c r="AP57" s="346">
        <v>17681</v>
      </c>
      <c r="AQ57" s="346">
        <v>0</v>
      </c>
      <c r="AR57" s="346">
        <v>1721</v>
      </c>
      <c r="AS57" s="346">
        <v>139</v>
      </c>
      <c r="AT57" s="346">
        <v>25391</v>
      </c>
      <c r="AU57" s="346">
        <v>37459</v>
      </c>
      <c r="AV57" s="347">
        <v>18511</v>
      </c>
      <c r="AW57" s="348">
        <f t="shared" si="2"/>
        <v>542319</v>
      </c>
    </row>
    <row r="58" spans="1:49" s="13" customFormat="1" ht="11.25">
      <c r="A58" s="88"/>
      <c r="B58" s="349"/>
      <c r="C58" s="1609" t="s">
        <v>476</v>
      </c>
      <c r="D58" s="1610"/>
      <c r="E58" s="1611"/>
      <c r="F58" s="233">
        <v>27154</v>
      </c>
      <c r="G58" s="202">
        <v>28069</v>
      </c>
      <c r="H58" s="202">
        <v>25124</v>
      </c>
      <c r="I58" s="202">
        <v>25200</v>
      </c>
      <c r="J58" s="202">
        <v>3870</v>
      </c>
      <c r="K58" s="202">
        <v>13780</v>
      </c>
      <c r="L58" s="202">
        <v>993</v>
      </c>
      <c r="M58" s="202">
        <v>3454</v>
      </c>
      <c r="N58" s="202">
        <v>35049</v>
      </c>
      <c r="O58" s="202">
        <v>2979</v>
      </c>
      <c r="P58" s="202">
        <v>8347</v>
      </c>
      <c r="Q58" s="202">
        <v>8487</v>
      </c>
      <c r="R58" s="202">
        <v>28128</v>
      </c>
      <c r="S58" s="202">
        <v>22493</v>
      </c>
      <c r="T58" s="202">
        <v>16273</v>
      </c>
      <c r="U58" s="202">
        <v>5504</v>
      </c>
      <c r="V58" s="202">
        <v>10727</v>
      </c>
      <c r="W58" s="202">
        <v>2941</v>
      </c>
      <c r="X58" s="202">
        <v>9573</v>
      </c>
      <c r="Y58" s="202">
        <v>20174</v>
      </c>
      <c r="Z58" s="202">
        <v>0</v>
      </c>
      <c r="AA58" s="202">
        <v>3969</v>
      </c>
      <c r="AB58" s="202">
        <v>6287</v>
      </c>
      <c r="AC58" s="202">
        <v>0</v>
      </c>
      <c r="AD58" s="202">
        <v>13404</v>
      </c>
      <c r="AE58" s="202">
        <v>958</v>
      </c>
      <c r="AF58" s="202">
        <v>14342</v>
      </c>
      <c r="AG58" s="202">
        <v>647</v>
      </c>
      <c r="AH58" s="202">
        <v>18477</v>
      </c>
      <c r="AI58" s="202">
        <v>15672</v>
      </c>
      <c r="AJ58" s="202">
        <v>434</v>
      </c>
      <c r="AK58" s="202">
        <v>775</v>
      </c>
      <c r="AL58" s="202">
        <v>10051</v>
      </c>
      <c r="AM58" s="202">
        <v>5184</v>
      </c>
      <c r="AN58" s="202">
        <v>25051</v>
      </c>
      <c r="AO58" s="202">
        <v>0</v>
      </c>
      <c r="AP58" s="202">
        <v>17681</v>
      </c>
      <c r="AQ58" s="202">
        <v>0</v>
      </c>
      <c r="AR58" s="202">
        <v>1721</v>
      </c>
      <c r="AS58" s="202">
        <v>139</v>
      </c>
      <c r="AT58" s="202">
        <v>25391</v>
      </c>
      <c r="AU58" s="202">
        <v>37459</v>
      </c>
      <c r="AV58" s="220">
        <v>18511</v>
      </c>
      <c r="AW58" s="342">
        <f t="shared" si="2"/>
        <v>514472</v>
      </c>
    </row>
    <row r="59" spans="1:49" s="13" customFormat="1" ht="11.25">
      <c r="A59" s="89"/>
      <c r="B59" s="223" t="s">
        <v>477</v>
      </c>
      <c r="C59" s="16"/>
      <c r="D59" s="16"/>
      <c r="E59" s="124"/>
      <c r="F59" s="475">
        <v>2315999</v>
      </c>
      <c r="G59" s="55">
        <v>1246080</v>
      </c>
      <c r="H59" s="55">
        <v>987208</v>
      </c>
      <c r="I59" s="55">
        <v>660673</v>
      </c>
      <c r="J59" s="55">
        <v>229654</v>
      </c>
      <c r="K59" s="55">
        <v>405239</v>
      </c>
      <c r="L59" s="55">
        <v>294010</v>
      </c>
      <c r="M59" s="55">
        <v>522135</v>
      </c>
      <c r="N59" s="55">
        <v>484540</v>
      </c>
      <c r="O59" s="55">
        <v>255444</v>
      </c>
      <c r="P59" s="55">
        <v>302037</v>
      </c>
      <c r="Q59" s="55">
        <v>383758</v>
      </c>
      <c r="R59" s="55">
        <v>1107275</v>
      </c>
      <c r="S59" s="55">
        <v>1065196</v>
      </c>
      <c r="T59" s="55">
        <v>327875</v>
      </c>
      <c r="U59" s="55">
        <v>139707</v>
      </c>
      <c r="V59" s="55">
        <v>214925</v>
      </c>
      <c r="W59" s="55">
        <v>158043</v>
      </c>
      <c r="X59" s="55">
        <v>335375</v>
      </c>
      <c r="Y59" s="55">
        <v>960118</v>
      </c>
      <c r="Z59" s="55">
        <v>335327</v>
      </c>
      <c r="AA59" s="55">
        <v>354024</v>
      </c>
      <c r="AB59" s="55">
        <v>484107</v>
      </c>
      <c r="AC59" s="55">
        <v>238632</v>
      </c>
      <c r="AD59" s="55">
        <v>287076</v>
      </c>
      <c r="AE59" s="55">
        <v>301642</v>
      </c>
      <c r="AF59" s="55">
        <v>402218</v>
      </c>
      <c r="AG59" s="55">
        <v>161314</v>
      </c>
      <c r="AH59" s="55">
        <v>223140</v>
      </c>
      <c r="AI59" s="55">
        <v>295041</v>
      </c>
      <c r="AJ59" s="55">
        <v>54612</v>
      </c>
      <c r="AK59" s="55">
        <v>205921</v>
      </c>
      <c r="AL59" s="55">
        <v>197192</v>
      </c>
      <c r="AM59" s="55">
        <v>197406</v>
      </c>
      <c r="AN59" s="55">
        <v>76390</v>
      </c>
      <c r="AO59" s="55">
        <v>489204</v>
      </c>
      <c r="AP59" s="55">
        <v>104517</v>
      </c>
      <c r="AQ59" s="55">
        <v>171834</v>
      </c>
      <c r="AR59" s="55">
        <v>234085</v>
      </c>
      <c r="AS59" s="55">
        <v>18909</v>
      </c>
      <c r="AT59" s="55">
        <v>585816</v>
      </c>
      <c r="AU59" s="55">
        <v>1090703</v>
      </c>
      <c r="AV59" s="4">
        <v>515652</v>
      </c>
      <c r="AW59" s="145">
        <f t="shared" si="2"/>
        <v>19420053</v>
      </c>
    </row>
    <row r="60" spans="1:49" s="13" customFormat="1" ht="11.25">
      <c r="A60" s="120" t="s">
        <v>777</v>
      </c>
      <c r="B60" s="17"/>
      <c r="C60" s="17"/>
      <c r="D60" s="17"/>
      <c r="E60" s="126"/>
      <c r="F60" s="473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5">
        <v>0</v>
      </c>
      <c r="AW60" s="141">
        <f t="shared" si="2"/>
        <v>0</v>
      </c>
    </row>
    <row r="61" spans="1:49" s="13" customFormat="1" ht="12" thickBot="1">
      <c r="A61" s="119" t="s">
        <v>668</v>
      </c>
      <c r="B61" s="15"/>
      <c r="C61" s="15"/>
      <c r="D61" s="15"/>
      <c r="E61" s="125"/>
      <c r="F61" s="472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v>0</v>
      </c>
      <c r="AU61" s="74">
        <v>0</v>
      </c>
      <c r="AV61" s="14">
        <v>0</v>
      </c>
      <c r="AW61" s="142">
        <f t="shared" si="2"/>
        <v>0</v>
      </c>
    </row>
    <row r="62" spans="1:49" s="13" customFormat="1" ht="11.25">
      <c r="A62" s="85" t="s">
        <v>145</v>
      </c>
      <c r="B62" s="86"/>
      <c r="C62" s="86"/>
      <c r="D62" s="86"/>
      <c r="E62" s="118"/>
      <c r="F62" s="478">
        <v>137340</v>
      </c>
      <c r="G62" s="87">
        <v>55956</v>
      </c>
      <c r="H62" s="87">
        <v>10175</v>
      </c>
      <c r="I62" s="87">
        <v>10004</v>
      </c>
      <c r="J62" s="87">
        <v>105019</v>
      </c>
      <c r="K62" s="87">
        <v>7999</v>
      </c>
      <c r="L62" s="87">
        <v>61887</v>
      </c>
      <c r="M62" s="87">
        <v>3360</v>
      </c>
      <c r="N62" s="87">
        <v>318152</v>
      </c>
      <c r="O62" s="87">
        <v>2110</v>
      </c>
      <c r="P62" s="87">
        <v>6362</v>
      </c>
      <c r="Q62" s="87">
        <v>22404</v>
      </c>
      <c r="R62" s="87">
        <v>9712</v>
      </c>
      <c r="S62" s="87">
        <v>12861</v>
      </c>
      <c r="T62" s="87">
        <v>97250</v>
      </c>
      <c r="U62" s="87">
        <v>42713</v>
      </c>
      <c r="V62" s="87">
        <v>35333</v>
      </c>
      <c r="W62" s="87">
        <v>5683</v>
      </c>
      <c r="X62" s="87">
        <v>11580</v>
      </c>
      <c r="Y62" s="87">
        <v>31614</v>
      </c>
      <c r="Z62" s="87">
        <v>170000</v>
      </c>
      <c r="AA62" s="87">
        <v>17132</v>
      </c>
      <c r="AB62" s="87">
        <v>15100</v>
      </c>
      <c r="AC62" s="87">
        <v>30813</v>
      </c>
      <c r="AD62" s="87">
        <v>105354</v>
      </c>
      <c r="AE62" s="87">
        <v>1700</v>
      </c>
      <c r="AF62" s="87">
        <v>132437</v>
      </c>
      <c r="AG62" s="87">
        <v>27034</v>
      </c>
      <c r="AH62" s="87">
        <v>22796</v>
      </c>
      <c r="AI62" s="87">
        <v>102621</v>
      </c>
      <c r="AJ62" s="87">
        <v>4949</v>
      </c>
      <c r="AK62" s="87">
        <v>78708</v>
      </c>
      <c r="AL62" s="87">
        <v>54200</v>
      </c>
      <c r="AM62" s="87">
        <v>2146</v>
      </c>
      <c r="AN62" s="87">
        <v>0</v>
      </c>
      <c r="AO62" s="87">
        <v>0</v>
      </c>
      <c r="AP62" s="87">
        <v>4973</v>
      </c>
      <c r="AQ62" s="87">
        <v>0</v>
      </c>
      <c r="AR62" s="87">
        <v>31958</v>
      </c>
      <c r="AS62" s="87">
        <v>921</v>
      </c>
      <c r="AT62" s="87">
        <v>1838</v>
      </c>
      <c r="AU62" s="87">
        <v>25867</v>
      </c>
      <c r="AV62" s="140">
        <v>18300</v>
      </c>
      <c r="AW62" s="143">
        <f t="shared" si="2"/>
        <v>1836361</v>
      </c>
    </row>
    <row r="63" spans="1:49" s="13" customFormat="1" ht="14.25" customHeight="1">
      <c r="A63" s="88"/>
      <c r="B63" s="5" t="s">
        <v>341</v>
      </c>
      <c r="C63" s="17"/>
      <c r="D63" s="17"/>
      <c r="E63" s="126"/>
      <c r="F63" s="473">
        <v>137179</v>
      </c>
      <c r="G63" s="2">
        <v>55956</v>
      </c>
      <c r="H63" s="2">
        <v>10175</v>
      </c>
      <c r="I63" s="2">
        <v>10004</v>
      </c>
      <c r="J63" s="2">
        <v>99019</v>
      </c>
      <c r="K63" s="2">
        <v>7999</v>
      </c>
      <c r="L63" s="2">
        <v>11887</v>
      </c>
      <c r="M63" s="2">
        <v>3360</v>
      </c>
      <c r="N63" s="2">
        <v>17852</v>
      </c>
      <c r="O63" s="2">
        <v>2110</v>
      </c>
      <c r="P63" s="2">
        <v>3315</v>
      </c>
      <c r="Q63" s="2">
        <v>22404</v>
      </c>
      <c r="R63" s="2">
        <v>9712</v>
      </c>
      <c r="S63" s="2">
        <v>12861</v>
      </c>
      <c r="T63" s="2">
        <v>74250</v>
      </c>
      <c r="U63" s="2">
        <v>42713</v>
      </c>
      <c r="V63" s="2">
        <v>35333</v>
      </c>
      <c r="W63" s="2">
        <v>5683</v>
      </c>
      <c r="X63" s="2">
        <v>11580</v>
      </c>
      <c r="Y63" s="2">
        <v>31614</v>
      </c>
      <c r="Z63" s="2">
        <v>170000</v>
      </c>
      <c r="AA63" s="2">
        <v>17132</v>
      </c>
      <c r="AB63" s="2">
        <v>0</v>
      </c>
      <c r="AC63" s="2">
        <v>6471</v>
      </c>
      <c r="AD63" s="2">
        <v>2300</v>
      </c>
      <c r="AE63" s="2">
        <v>1700</v>
      </c>
      <c r="AF63" s="2">
        <v>132437</v>
      </c>
      <c r="AG63" s="2">
        <v>27034</v>
      </c>
      <c r="AH63" s="2">
        <v>5807</v>
      </c>
      <c r="AI63" s="2">
        <v>6021</v>
      </c>
      <c r="AJ63" s="2">
        <v>4949</v>
      </c>
      <c r="AK63" s="2">
        <v>20541</v>
      </c>
      <c r="AL63" s="2">
        <v>4200</v>
      </c>
      <c r="AM63" s="2">
        <v>2146</v>
      </c>
      <c r="AN63" s="2">
        <v>0</v>
      </c>
      <c r="AO63" s="2">
        <v>0</v>
      </c>
      <c r="AP63" s="2">
        <v>4973</v>
      </c>
      <c r="AQ63" s="2">
        <v>0</v>
      </c>
      <c r="AR63" s="2">
        <v>29158</v>
      </c>
      <c r="AS63" s="2">
        <v>921</v>
      </c>
      <c r="AT63" s="2">
        <v>1838</v>
      </c>
      <c r="AU63" s="2">
        <v>25867</v>
      </c>
      <c r="AV63" s="5">
        <v>18300</v>
      </c>
      <c r="AW63" s="141">
        <f t="shared" si="2"/>
        <v>1086801</v>
      </c>
    </row>
    <row r="64" spans="1:49" s="13" customFormat="1" ht="11.25">
      <c r="A64" s="88"/>
      <c r="B64" s="14" t="s">
        <v>342</v>
      </c>
      <c r="C64" s="15"/>
      <c r="D64" s="15"/>
      <c r="E64" s="125"/>
      <c r="F64" s="472">
        <v>161</v>
      </c>
      <c r="G64" s="74">
        <v>0</v>
      </c>
      <c r="H64" s="74">
        <v>0</v>
      </c>
      <c r="I64" s="74">
        <v>0</v>
      </c>
      <c r="J64" s="74">
        <v>6000</v>
      </c>
      <c r="K64" s="74">
        <v>0</v>
      </c>
      <c r="L64" s="74">
        <v>50000</v>
      </c>
      <c r="M64" s="74">
        <v>0</v>
      </c>
      <c r="N64" s="74">
        <v>300300</v>
      </c>
      <c r="O64" s="74">
        <v>0</v>
      </c>
      <c r="P64" s="74">
        <v>3047</v>
      </c>
      <c r="Q64" s="74">
        <v>0</v>
      </c>
      <c r="R64" s="74">
        <v>0</v>
      </c>
      <c r="S64" s="74">
        <v>0</v>
      </c>
      <c r="T64" s="74">
        <v>23000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15100</v>
      </c>
      <c r="AC64" s="74">
        <v>24342</v>
      </c>
      <c r="AD64" s="74">
        <v>103054</v>
      </c>
      <c r="AE64" s="74">
        <v>0</v>
      </c>
      <c r="AF64" s="74">
        <v>0</v>
      </c>
      <c r="AG64" s="74">
        <v>0</v>
      </c>
      <c r="AH64" s="74">
        <v>16989</v>
      </c>
      <c r="AI64" s="74">
        <v>96600</v>
      </c>
      <c r="AJ64" s="74">
        <v>0</v>
      </c>
      <c r="AK64" s="74">
        <v>58167</v>
      </c>
      <c r="AL64" s="74">
        <v>50000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2800</v>
      </c>
      <c r="AS64" s="74">
        <v>0</v>
      </c>
      <c r="AT64" s="74">
        <v>0</v>
      </c>
      <c r="AU64" s="74">
        <v>0</v>
      </c>
      <c r="AV64" s="14">
        <v>0</v>
      </c>
      <c r="AW64" s="142">
        <f t="shared" si="2"/>
        <v>749560</v>
      </c>
    </row>
    <row r="65" spans="1:49" s="13" customFormat="1" ht="11.25">
      <c r="A65" s="88"/>
      <c r="B65" s="3"/>
      <c r="C65" s="1609" t="s">
        <v>343</v>
      </c>
      <c r="D65" s="1610"/>
      <c r="E65" s="1611"/>
      <c r="F65" s="233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58167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220">
        <v>0</v>
      </c>
      <c r="AW65" s="342">
        <f t="shared" si="2"/>
        <v>58167</v>
      </c>
    </row>
    <row r="66" spans="1:49" s="13" customFormat="1" ht="11.25">
      <c r="A66" s="89"/>
      <c r="B66" s="4"/>
      <c r="C66" s="226" t="s">
        <v>344</v>
      </c>
      <c r="D66" s="229"/>
      <c r="E66" s="227"/>
      <c r="F66" s="234">
        <v>161</v>
      </c>
      <c r="G66" s="203">
        <v>0</v>
      </c>
      <c r="H66" s="203">
        <v>0</v>
      </c>
      <c r="I66" s="203">
        <v>0</v>
      </c>
      <c r="J66" s="203">
        <v>6000</v>
      </c>
      <c r="K66" s="203">
        <v>0</v>
      </c>
      <c r="L66" s="203">
        <v>50000</v>
      </c>
      <c r="M66" s="203">
        <v>0</v>
      </c>
      <c r="N66" s="203">
        <v>300300</v>
      </c>
      <c r="O66" s="203">
        <v>0</v>
      </c>
      <c r="P66" s="203">
        <v>3047</v>
      </c>
      <c r="Q66" s="203">
        <v>0</v>
      </c>
      <c r="R66" s="203">
        <v>0</v>
      </c>
      <c r="S66" s="203">
        <v>0</v>
      </c>
      <c r="T66" s="203">
        <v>23000</v>
      </c>
      <c r="U66" s="203">
        <v>0</v>
      </c>
      <c r="V66" s="203">
        <v>0</v>
      </c>
      <c r="W66" s="203">
        <v>0</v>
      </c>
      <c r="X66" s="203">
        <v>0</v>
      </c>
      <c r="Y66" s="203">
        <v>0</v>
      </c>
      <c r="Z66" s="203">
        <v>0</v>
      </c>
      <c r="AA66" s="203">
        <v>0</v>
      </c>
      <c r="AB66" s="203">
        <v>15100</v>
      </c>
      <c r="AC66" s="203">
        <v>24342</v>
      </c>
      <c r="AD66" s="203">
        <v>103054</v>
      </c>
      <c r="AE66" s="203">
        <v>0</v>
      </c>
      <c r="AF66" s="203">
        <v>0</v>
      </c>
      <c r="AG66" s="203">
        <v>0</v>
      </c>
      <c r="AH66" s="203">
        <v>16989</v>
      </c>
      <c r="AI66" s="203">
        <v>96600</v>
      </c>
      <c r="AJ66" s="203">
        <v>0</v>
      </c>
      <c r="AK66" s="203">
        <v>0</v>
      </c>
      <c r="AL66" s="203">
        <v>50000</v>
      </c>
      <c r="AM66" s="203">
        <v>0</v>
      </c>
      <c r="AN66" s="203">
        <v>0</v>
      </c>
      <c r="AO66" s="203">
        <v>0</v>
      </c>
      <c r="AP66" s="203">
        <v>0</v>
      </c>
      <c r="AQ66" s="203">
        <v>0</v>
      </c>
      <c r="AR66" s="203">
        <v>2800</v>
      </c>
      <c r="AS66" s="203">
        <v>0</v>
      </c>
      <c r="AT66" s="203">
        <v>0</v>
      </c>
      <c r="AU66" s="203">
        <v>0</v>
      </c>
      <c r="AV66" s="222">
        <v>0</v>
      </c>
      <c r="AW66" s="335">
        <f t="shared" si="2"/>
        <v>691393</v>
      </c>
    </row>
    <row r="67" spans="1:49" s="13" customFormat="1" ht="11.25" customHeight="1">
      <c r="A67" s="1598" t="s">
        <v>678</v>
      </c>
      <c r="B67" s="1599"/>
      <c r="C67" s="1599"/>
      <c r="D67" s="1599"/>
      <c r="E67" s="333" t="s">
        <v>149</v>
      </c>
      <c r="F67" s="472">
        <v>78177</v>
      </c>
      <c r="G67" s="74">
        <v>46341</v>
      </c>
      <c r="H67" s="74">
        <v>0</v>
      </c>
      <c r="I67" s="74">
        <v>4922</v>
      </c>
      <c r="J67" s="74">
        <v>98231</v>
      </c>
      <c r="K67" s="74">
        <v>0</v>
      </c>
      <c r="L67" s="74">
        <v>11887</v>
      </c>
      <c r="M67" s="74">
        <v>0</v>
      </c>
      <c r="N67" s="74">
        <v>0</v>
      </c>
      <c r="O67" s="74">
        <v>1354</v>
      </c>
      <c r="P67" s="74">
        <v>1740</v>
      </c>
      <c r="Q67" s="74">
        <v>19821</v>
      </c>
      <c r="R67" s="74">
        <v>4556</v>
      </c>
      <c r="S67" s="74">
        <v>0</v>
      </c>
      <c r="T67" s="74">
        <v>2918</v>
      </c>
      <c r="U67" s="74">
        <v>11311</v>
      </c>
      <c r="V67" s="74">
        <v>0</v>
      </c>
      <c r="W67" s="74">
        <v>0</v>
      </c>
      <c r="X67" s="74">
        <v>4740</v>
      </c>
      <c r="Y67" s="74">
        <v>18732</v>
      </c>
      <c r="Z67" s="74">
        <v>0</v>
      </c>
      <c r="AA67" s="74">
        <v>17132</v>
      </c>
      <c r="AB67" s="74">
        <v>0</v>
      </c>
      <c r="AC67" s="74">
        <v>6471</v>
      </c>
      <c r="AD67" s="74">
        <v>0</v>
      </c>
      <c r="AE67" s="74">
        <v>0</v>
      </c>
      <c r="AF67" s="74">
        <v>0</v>
      </c>
      <c r="AG67" s="74">
        <v>19374</v>
      </c>
      <c r="AH67" s="74">
        <v>0</v>
      </c>
      <c r="AI67" s="74">
        <v>0</v>
      </c>
      <c r="AJ67" s="74">
        <v>0</v>
      </c>
      <c r="AK67" s="74">
        <v>9164</v>
      </c>
      <c r="AL67" s="74">
        <v>0</v>
      </c>
      <c r="AM67" s="74">
        <v>0</v>
      </c>
      <c r="AN67" s="74">
        <v>0</v>
      </c>
      <c r="AO67" s="74">
        <v>0</v>
      </c>
      <c r="AP67" s="74">
        <v>4973</v>
      </c>
      <c r="AQ67" s="74">
        <v>0</v>
      </c>
      <c r="AR67" s="74">
        <v>0</v>
      </c>
      <c r="AS67" s="74">
        <v>921</v>
      </c>
      <c r="AT67" s="74">
        <v>0</v>
      </c>
      <c r="AU67" s="74">
        <v>0</v>
      </c>
      <c r="AV67" s="14">
        <v>0</v>
      </c>
      <c r="AW67" s="142">
        <f t="shared" si="2"/>
        <v>362765</v>
      </c>
    </row>
    <row r="68" spans="1:49" s="13" customFormat="1" ht="11.25">
      <c r="A68" s="1600"/>
      <c r="B68" s="1601"/>
      <c r="C68" s="1601"/>
      <c r="D68" s="1601"/>
      <c r="E68" s="221" t="s">
        <v>150</v>
      </c>
      <c r="F68" s="234">
        <v>78177</v>
      </c>
      <c r="G68" s="203">
        <v>46341</v>
      </c>
      <c r="H68" s="203">
        <v>0</v>
      </c>
      <c r="I68" s="203">
        <v>4922</v>
      </c>
      <c r="J68" s="203">
        <v>98231</v>
      </c>
      <c r="K68" s="203">
        <v>0</v>
      </c>
      <c r="L68" s="203">
        <v>61887</v>
      </c>
      <c r="M68" s="203">
        <v>0</v>
      </c>
      <c r="N68" s="203">
        <v>0</v>
      </c>
      <c r="O68" s="203">
        <v>1354</v>
      </c>
      <c r="P68" s="203">
        <v>4787</v>
      </c>
      <c r="Q68" s="203">
        <v>19821</v>
      </c>
      <c r="R68" s="203">
        <v>0</v>
      </c>
      <c r="S68" s="203">
        <v>0</v>
      </c>
      <c r="T68" s="203">
        <v>2918</v>
      </c>
      <c r="U68" s="203">
        <v>11311</v>
      </c>
      <c r="V68" s="203">
        <v>0</v>
      </c>
      <c r="W68" s="203">
        <v>0</v>
      </c>
      <c r="X68" s="203">
        <v>4740</v>
      </c>
      <c r="Y68" s="203">
        <v>18732</v>
      </c>
      <c r="Z68" s="203">
        <v>0</v>
      </c>
      <c r="AA68" s="203">
        <v>17132</v>
      </c>
      <c r="AB68" s="203">
        <v>0</v>
      </c>
      <c r="AC68" s="203">
        <v>6471</v>
      </c>
      <c r="AD68" s="203">
        <v>0</v>
      </c>
      <c r="AE68" s="203">
        <v>0</v>
      </c>
      <c r="AF68" s="203">
        <v>0</v>
      </c>
      <c r="AG68" s="203">
        <v>19374</v>
      </c>
      <c r="AH68" s="203">
        <v>0</v>
      </c>
      <c r="AI68" s="203">
        <v>0</v>
      </c>
      <c r="AJ68" s="203">
        <v>0</v>
      </c>
      <c r="AK68" s="203">
        <v>65916</v>
      </c>
      <c r="AL68" s="203">
        <v>30000</v>
      </c>
      <c r="AM68" s="203">
        <v>0</v>
      </c>
      <c r="AN68" s="203">
        <v>0</v>
      </c>
      <c r="AO68" s="203">
        <v>0</v>
      </c>
      <c r="AP68" s="203">
        <v>4973</v>
      </c>
      <c r="AQ68" s="203">
        <v>0</v>
      </c>
      <c r="AR68" s="203">
        <v>0</v>
      </c>
      <c r="AS68" s="203">
        <v>921</v>
      </c>
      <c r="AT68" s="203">
        <v>0</v>
      </c>
      <c r="AU68" s="203">
        <v>0</v>
      </c>
      <c r="AV68" s="222">
        <v>0</v>
      </c>
      <c r="AW68" s="335">
        <f t="shared" si="2"/>
        <v>498008</v>
      </c>
    </row>
    <row r="69" spans="1:49" s="13" customFormat="1" ht="11.25" customHeight="1">
      <c r="A69" s="1598" t="s">
        <v>679</v>
      </c>
      <c r="B69" s="1599"/>
      <c r="C69" s="1599"/>
      <c r="D69" s="1599"/>
      <c r="E69" s="336" t="s">
        <v>149</v>
      </c>
      <c r="F69" s="235">
        <v>3119</v>
      </c>
      <c r="G69" s="236">
        <v>7706</v>
      </c>
      <c r="H69" s="236">
        <v>0</v>
      </c>
      <c r="I69" s="236">
        <v>2583</v>
      </c>
      <c r="J69" s="236">
        <v>12605</v>
      </c>
      <c r="K69" s="236">
        <v>0</v>
      </c>
      <c r="L69" s="236">
        <v>2874</v>
      </c>
      <c r="M69" s="236">
        <v>48758</v>
      </c>
      <c r="N69" s="236">
        <v>0</v>
      </c>
      <c r="O69" s="236">
        <v>843</v>
      </c>
      <c r="P69" s="236">
        <v>939</v>
      </c>
      <c r="Q69" s="236">
        <v>2961</v>
      </c>
      <c r="R69" s="236">
        <v>2668</v>
      </c>
      <c r="S69" s="236">
        <v>0</v>
      </c>
      <c r="T69" s="236">
        <v>493</v>
      </c>
      <c r="U69" s="236">
        <v>2259</v>
      </c>
      <c r="V69" s="236">
        <v>0</v>
      </c>
      <c r="W69" s="236">
        <v>0</v>
      </c>
      <c r="X69" s="236">
        <v>1617</v>
      </c>
      <c r="Y69" s="236">
        <v>677</v>
      </c>
      <c r="Z69" s="236">
        <v>0</v>
      </c>
      <c r="AA69" s="236">
        <v>3850</v>
      </c>
      <c r="AB69" s="236">
        <v>0</v>
      </c>
      <c r="AC69" s="236">
        <v>3461</v>
      </c>
      <c r="AD69" s="236">
        <v>0</v>
      </c>
      <c r="AE69" s="236">
        <v>51400</v>
      </c>
      <c r="AF69" s="236">
        <v>0</v>
      </c>
      <c r="AG69" s="236">
        <v>5166</v>
      </c>
      <c r="AH69" s="236">
        <v>0</v>
      </c>
      <c r="AI69" s="236">
        <v>0</v>
      </c>
      <c r="AJ69" s="236">
        <v>0</v>
      </c>
      <c r="AK69" s="236">
        <v>8864</v>
      </c>
      <c r="AL69" s="236">
        <v>0</v>
      </c>
      <c r="AM69" s="236">
        <v>18000</v>
      </c>
      <c r="AN69" s="236">
        <v>0</v>
      </c>
      <c r="AO69" s="236">
        <v>0</v>
      </c>
      <c r="AP69" s="236">
        <v>157</v>
      </c>
      <c r="AQ69" s="236">
        <v>0</v>
      </c>
      <c r="AR69" s="236">
        <v>0</v>
      </c>
      <c r="AS69" s="236">
        <v>399</v>
      </c>
      <c r="AT69" s="236">
        <v>0</v>
      </c>
      <c r="AU69" s="236">
        <v>0</v>
      </c>
      <c r="AV69" s="230">
        <v>0</v>
      </c>
      <c r="AW69" s="337">
        <f t="shared" si="2"/>
        <v>181399</v>
      </c>
    </row>
    <row r="70" spans="1:49" s="13" customFormat="1" ht="11.25">
      <c r="A70" s="1600"/>
      <c r="B70" s="1601"/>
      <c r="C70" s="1601"/>
      <c r="D70" s="1601"/>
      <c r="E70" s="334" t="s">
        <v>150</v>
      </c>
      <c r="F70" s="475">
        <v>3119</v>
      </c>
      <c r="G70" s="55">
        <v>7706</v>
      </c>
      <c r="H70" s="55">
        <v>0</v>
      </c>
      <c r="I70" s="55">
        <v>2583</v>
      </c>
      <c r="J70" s="55">
        <v>12605</v>
      </c>
      <c r="K70" s="55">
        <v>0</v>
      </c>
      <c r="L70" s="55">
        <v>2874</v>
      </c>
      <c r="M70" s="55">
        <v>48758</v>
      </c>
      <c r="N70" s="55">
        <v>24220</v>
      </c>
      <c r="O70" s="55">
        <v>843</v>
      </c>
      <c r="P70" s="55">
        <v>1457</v>
      </c>
      <c r="Q70" s="55">
        <v>2961</v>
      </c>
      <c r="R70" s="55">
        <v>397552</v>
      </c>
      <c r="S70" s="55">
        <v>0</v>
      </c>
      <c r="T70" s="55">
        <v>493</v>
      </c>
      <c r="U70" s="55">
        <v>2259</v>
      </c>
      <c r="V70" s="55">
        <v>0</v>
      </c>
      <c r="W70" s="55">
        <v>0</v>
      </c>
      <c r="X70" s="55">
        <v>1617</v>
      </c>
      <c r="Y70" s="55">
        <v>677</v>
      </c>
      <c r="Z70" s="55">
        <v>0</v>
      </c>
      <c r="AA70" s="55">
        <v>22862</v>
      </c>
      <c r="AB70" s="55">
        <v>50000</v>
      </c>
      <c r="AC70" s="55">
        <v>3461</v>
      </c>
      <c r="AD70" s="55">
        <v>0</v>
      </c>
      <c r="AE70" s="55">
        <v>51400</v>
      </c>
      <c r="AF70" s="55">
        <v>0</v>
      </c>
      <c r="AG70" s="55">
        <v>5166</v>
      </c>
      <c r="AH70" s="55">
        <v>0</v>
      </c>
      <c r="AI70" s="55">
        <v>0</v>
      </c>
      <c r="AJ70" s="55">
        <v>0</v>
      </c>
      <c r="AK70" s="55">
        <v>86576</v>
      </c>
      <c r="AL70" s="55">
        <v>40000</v>
      </c>
      <c r="AM70" s="55">
        <v>18000</v>
      </c>
      <c r="AN70" s="55">
        <v>0</v>
      </c>
      <c r="AO70" s="55">
        <v>0</v>
      </c>
      <c r="AP70" s="55">
        <v>1342</v>
      </c>
      <c r="AQ70" s="55">
        <v>0</v>
      </c>
      <c r="AR70" s="55">
        <v>0</v>
      </c>
      <c r="AS70" s="55">
        <v>399</v>
      </c>
      <c r="AT70" s="55">
        <v>0</v>
      </c>
      <c r="AU70" s="55">
        <v>0</v>
      </c>
      <c r="AV70" s="4">
        <v>0</v>
      </c>
      <c r="AW70" s="145">
        <f t="shared" si="2"/>
        <v>788930</v>
      </c>
    </row>
    <row r="71" spans="1:49" s="13" customFormat="1" ht="11.25" customHeight="1">
      <c r="A71" s="1602" t="s">
        <v>680</v>
      </c>
      <c r="B71" s="1603"/>
      <c r="C71" s="1603"/>
      <c r="D71" s="1603"/>
      <c r="E71" s="336" t="s">
        <v>149</v>
      </c>
      <c r="F71" s="235">
        <v>81296</v>
      </c>
      <c r="G71" s="236">
        <v>54047</v>
      </c>
      <c r="H71" s="236">
        <v>0</v>
      </c>
      <c r="I71" s="236">
        <v>7505</v>
      </c>
      <c r="J71" s="236">
        <v>110836</v>
      </c>
      <c r="K71" s="236">
        <v>0</v>
      </c>
      <c r="L71" s="236">
        <v>14761</v>
      </c>
      <c r="M71" s="236">
        <v>48758</v>
      </c>
      <c r="N71" s="236">
        <v>0</v>
      </c>
      <c r="O71" s="236">
        <v>2197</v>
      </c>
      <c r="P71" s="236">
        <v>2679</v>
      </c>
      <c r="Q71" s="236">
        <v>22782</v>
      </c>
      <c r="R71" s="236">
        <v>7224</v>
      </c>
      <c r="S71" s="236">
        <v>0</v>
      </c>
      <c r="T71" s="236">
        <v>3411</v>
      </c>
      <c r="U71" s="236">
        <v>13570</v>
      </c>
      <c r="V71" s="236">
        <v>0</v>
      </c>
      <c r="W71" s="236">
        <v>0</v>
      </c>
      <c r="X71" s="236">
        <v>6357</v>
      </c>
      <c r="Y71" s="236">
        <v>19409</v>
      </c>
      <c r="Z71" s="236">
        <v>0</v>
      </c>
      <c r="AA71" s="236">
        <v>20982</v>
      </c>
      <c r="AB71" s="236">
        <v>0</v>
      </c>
      <c r="AC71" s="236">
        <v>9932</v>
      </c>
      <c r="AD71" s="236">
        <v>0</v>
      </c>
      <c r="AE71" s="236">
        <v>51400</v>
      </c>
      <c r="AF71" s="236">
        <v>0</v>
      </c>
      <c r="AG71" s="236">
        <v>24540</v>
      </c>
      <c r="AH71" s="236">
        <v>0</v>
      </c>
      <c r="AI71" s="236">
        <v>0</v>
      </c>
      <c r="AJ71" s="236">
        <v>0</v>
      </c>
      <c r="AK71" s="236">
        <v>18028</v>
      </c>
      <c r="AL71" s="236">
        <v>0</v>
      </c>
      <c r="AM71" s="236">
        <v>18000</v>
      </c>
      <c r="AN71" s="236">
        <v>0</v>
      </c>
      <c r="AO71" s="236">
        <v>0</v>
      </c>
      <c r="AP71" s="236">
        <v>5130</v>
      </c>
      <c r="AQ71" s="236">
        <v>0</v>
      </c>
      <c r="AR71" s="236">
        <v>0</v>
      </c>
      <c r="AS71" s="236">
        <v>1320</v>
      </c>
      <c r="AT71" s="236">
        <v>0</v>
      </c>
      <c r="AU71" s="236">
        <v>0</v>
      </c>
      <c r="AV71" s="230">
        <v>0</v>
      </c>
      <c r="AW71" s="337">
        <f t="shared" si="2"/>
        <v>544164</v>
      </c>
    </row>
    <row r="72" spans="1:49" s="13" customFormat="1" ht="14.25" customHeight="1" thickBot="1">
      <c r="A72" s="1604"/>
      <c r="B72" s="1605"/>
      <c r="C72" s="1605"/>
      <c r="D72" s="1605"/>
      <c r="E72" s="338" t="s">
        <v>150</v>
      </c>
      <c r="F72" s="476">
        <v>81296</v>
      </c>
      <c r="G72" s="339">
        <v>54047</v>
      </c>
      <c r="H72" s="339">
        <v>0</v>
      </c>
      <c r="I72" s="339">
        <v>7505</v>
      </c>
      <c r="J72" s="339">
        <v>110836</v>
      </c>
      <c r="K72" s="339">
        <v>0</v>
      </c>
      <c r="L72" s="339">
        <v>64761</v>
      </c>
      <c r="M72" s="339">
        <v>48758</v>
      </c>
      <c r="N72" s="339">
        <v>24220</v>
      </c>
      <c r="O72" s="339">
        <v>2197</v>
      </c>
      <c r="P72" s="339">
        <v>6244</v>
      </c>
      <c r="Q72" s="339">
        <v>22782</v>
      </c>
      <c r="R72" s="339">
        <v>397552</v>
      </c>
      <c r="S72" s="339">
        <v>0</v>
      </c>
      <c r="T72" s="339">
        <v>3411</v>
      </c>
      <c r="U72" s="339">
        <v>13570</v>
      </c>
      <c r="V72" s="339">
        <v>0</v>
      </c>
      <c r="W72" s="339">
        <v>0</v>
      </c>
      <c r="X72" s="339">
        <v>6357</v>
      </c>
      <c r="Y72" s="339">
        <v>19409</v>
      </c>
      <c r="Z72" s="339">
        <v>0</v>
      </c>
      <c r="AA72" s="339">
        <v>39994</v>
      </c>
      <c r="AB72" s="339">
        <v>50000</v>
      </c>
      <c r="AC72" s="339">
        <v>9932</v>
      </c>
      <c r="AD72" s="339">
        <v>0</v>
      </c>
      <c r="AE72" s="339">
        <v>51400</v>
      </c>
      <c r="AF72" s="339">
        <v>0</v>
      </c>
      <c r="AG72" s="339">
        <v>24540</v>
      </c>
      <c r="AH72" s="339">
        <v>0</v>
      </c>
      <c r="AI72" s="339">
        <v>0</v>
      </c>
      <c r="AJ72" s="339">
        <v>0</v>
      </c>
      <c r="AK72" s="339">
        <v>152492</v>
      </c>
      <c r="AL72" s="339">
        <v>70000</v>
      </c>
      <c r="AM72" s="339">
        <v>18000</v>
      </c>
      <c r="AN72" s="339">
        <v>0</v>
      </c>
      <c r="AO72" s="339">
        <v>0</v>
      </c>
      <c r="AP72" s="339">
        <v>6315</v>
      </c>
      <c r="AQ72" s="339">
        <v>0</v>
      </c>
      <c r="AR72" s="339">
        <v>0</v>
      </c>
      <c r="AS72" s="339">
        <v>1320</v>
      </c>
      <c r="AT72" s="339">
        <v>0</v>
      </c>
      <c r="AU72" s="339">
        <v>0</v>
      </c>
      <c r="AV72" s="340">
        <v>0</v>
      </c>
      <c r="AW72" s="341">
        <f t="shared" si="2"/>
        <v>1286938</v>
      </c>
    </row>
    <row r="73" spans="5:48" ht="13.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5:48" ht="13.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5:48" ht="13.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5:48" ht="13.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5:48" ht="13.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5:48" ht="13.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5:48" ht="13.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5:48" ht="13.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5:48" ht="13.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5:48" ht="13.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5:48" ht="13.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5:48" ht="13.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5:48" ht="13.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5:48" ht="13.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5:48" ht="13.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5:48" ht="13.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5:48" ht="13.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5:48" ht="13.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5:48" ht="13.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5:48" ht="13.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5:48" ht="13.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5:48" ht="13.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5:48" ht="13.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5:48" ht="13.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5:48" ht="13.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5:48" ht="13.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5:48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5:48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5:48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5:48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5:48" ht="13.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5:48" ht="13.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5:48" ht="13.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5:48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5:48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5:48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5:48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5:48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5:48" ht="13.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5:48" ht="13.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5:48" ht="13.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5:48" ht="13.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5:48" ht="13.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5:48" ht="13.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5:48" ht="13.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5:48" ht="13.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5:48" ht="13.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5:48" ht="13.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5:48" ht="13.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5:48" ht="13.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5:48" ht="13.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5:48" ht="13.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5:48" ht="13.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5:48" ht="13.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5:48" ht="13.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5:48" ht="13.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5:48" ht="13.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5:48" ht="13.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5:48" ht="13.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5:48" ht="13.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5:48" ht="13.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5:48" ht="13.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5:48" ht="13.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5:48" ht="13.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5:48" ht="13.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5:48" ht="13.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3.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3.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3.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3.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3.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3.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3.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3.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3.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3.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3.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3.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3.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3.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3.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3.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3.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3.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3.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3.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3.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3.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3.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3.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3.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3.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3.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3.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3.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3.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3.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3.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3.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3.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3.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3.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3.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3.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3.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5:48" ht="13.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5:48" ht="13.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5:48" ht="13.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5:48" ht="13.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5:48" ht="13.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5:48" ht="13.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5:48" ht="13.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5:48" ht="13.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5:48" ht="13.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5:48" ht="13.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</sheetData>
  <sheetProtection/>
  <mergeCells count="11">
    <mergeCell ref="A71:D72"/>
    <mergeCell ref="B18:E18"/>
    <mergeCell ref="C58:E58"/>
    <mergeCell ref="C65:E65"/>
    <mergeCell ref="C26:D26"/>
    <mergeCell ref="C28:D28"/>
    <mergeCell ref="C29:D31"/>
    <mergeCell ref="C38:D40"/>
    <mergeCell ref="AW2:AW3"/>
    <mergeCell ref="A67:D68"/>
    <mergeCell ref="A69:D70"/>
  </mergeCells>
  <conditionalFormatting sqref="A1:IV65536">
    <cfRule type="cellIs" priority="4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6" r:id="rId2"/>
  <headerFooter alignWithMargins="0">
    <oddFooter>&amp;C&amp;"ＭＳ Ｐゴシック,太字"&amp;18１　水道事業</oddFooter>
  </headerFooter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BC223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3.5"/>
  <cols>
    <col min="1" max="2" width="3.125" style="21" customWidth="1"/>
    <col min="3" max="3" width="0.12890625" style="21" customWidth="1"/>
    <col min="4" max="4" width="3.375" style="21" hidden="1" customWidth="1"/>
    <col min="5" max="5" width="14.375" style="21" customWidth="1"/>
    <col min="6" max="6" width="14.125" style="22" customWidth="1"/>
    <col min="7" max="20" width="11.00390625" style="23" customWidth="1"/>
    <col min="21" max="21" width="4.625" style="23" customWidth="1"/>
    <col min="22" max="22" width="2.25390625" style="23" customWidth="1"/>
    <col min="23" max="23" width="2.75390625" style="23" customWidth="1"/>
    <col min="24" max="24" width="4.75390625" style="23" customWidth="1"/>
    <col min="25" max="25" width="15.625" style="23" customWidth="1"/>
    <col min="26" max="26" width="12.875" style="23" customWidth="1"/>
    <col min="27" max="38" width="11.00390625" style="23" customWidth="1"/>
    <col min="39" max="39" width="10.625" style="23" customWidth="1"/>
    <col min="40" max="53" width="9.00390625" style="25" customWidth="1"/>
    <col min="54" max="16384" width="9.00390625" style="44" customWidth="1"/>
  </cols>
  <sheetData>
    <row r="1" spans="1:39" ht="17.25" customHeight="1" thickBot="1">
      <c r="A1" s="217" t="s">
        <v>479</v>
      </c>
      <c r="T1" s="24" t="s">
        <v>152</v>
      </c>
      <c r="U1" s="44"/>
      <c r="AL1" s="44"/>
      <c r="AM1" s="24" t="s">
        <v>152</v>
      </c>
    </row>
    <row r="2" spans="1:54" ht="13.5" customHeight="1">
      <c r="A2" s="146"/>
      <c r="B2" s="147"/>
      <c r="C2" s="147"/>
      <c r="D2" s="147"/>
      <c r="E2" s="147"/>
      <c r="F2" s="163" t="s">
        <v>215</v>
      </c>
      <c r="G2" s="148" t="s">
        <v>488</v>
      </c>
      <c r="H2" s="148" t="s">
        <v>489</v>
      </c>
      <c r="I2" s="148" t="s">
        <v>490</v>
      </c>
      <c r="J2" s="148" t="s">
        <v>491</v>
      </c>
      <c r="K2" s="148" t="s">
        <v>492</v>
      </c>
      <c r="L2" s="148" t="s">
        <v>493</v>
      </c>
      <c r="M2" s="148" t="s">
        <v>494</v>
      </c>
      <c r="N2" s="148" t="s">
        <v>495</v>
      </c>
      <c r="O2" s="148" t="s">
        <v>496</v>
      </c>
      <c r="P2" s="148" t="s">
        <v>497</v>
      </c>
      <c r="Q2" s="148" t="s">
        <v>498</v>
      </c>
      <c r="R2" s="148" t="s">
        <v>499</v>
      </c>
      <c r="S2" s="148" t="s">
        <v>500</v>
      </c>
      <c r="T2" s="149" t="s">
        <v>501</v>
      </c>
      <c r="U2" s="44"/>
      <c r="V2" s="44"/>
      <c r="W2" s="146"/>
      <c r="X2" s="147"/>
      <c r="Y2" s="147"/>
      <c r="Z2" s="148" t="s">
        <v>185</v>
      </c>
      <c r="AA2" s="171" t="s">
        <v>46</v>
      </c>
      <c r="AB2" s="171" t="s">
        <v>47</v>
      </c>
      <c r="AC2" s="171" t="s">
        <v>48</v>
      </c>
      <c r="AD2" s="171" t="s">
        <v>49</v>
      </c>
      <c r="AE2" s="171" t="s">
        <v>50</v>
      </c>
      <c r="AF2" s="171" t="s">
        <v>51</v>
      </c>
      <c r="AG2" s="171" t="s">
        <v>52</v>
      </c>
      <c r="AH2" s="171" t="s">
        <v>53</v>
      </c>
      <c r="AI2" s="171" t="s">
        <v>54</v>
      </c>
      <c r="AJ2" s="171" t="s">
        <v>55</v>
      </c>
      <c r="AK2" s="171" t="s">
        <v>56</v>
      </c>
      <c r="AL2" s="171" t="s">
        <v>57</v>
      </c>
      <c r="AM2" s="172" t="s">
        <v>58</v>
      </c>
      <c r="BB2" s="25"/>
    </row>
    <row r="3" spans="1:54" ht="13.5" customHeight="1" thickBot="1">
      <c r="A3" s="155" t="s">
        <v>216</v>
      </c>
      <c r="B3" s="156"/>
      <c r="C3" s="156"/>
      <c r="D3" s="156"/>
      <c r="E3" s="157"/>
      <c r="F3" s="164"/>
      <c r="G3" s="158" t="s">
        <v>186</v>
      </c>
      <c r="H3" s="158" t="s">
        <v>187</v>
      </c>
      <c r="I3" s="158" t="s">
        <v>188</v>
      </c>
      <c r="J3" s="158" t="s">
        <v>189</v>
      </c>
      <c r="K3" s="158" t="s">
        <v>28</v>
      </c>
      <c r="L3" s="158" t="s">
        <v>190</v>
      </c>
      <c r="M3" s="158" t="s">
        <v>191</v>
      </c>
      <c r="N3" s="158" t="s">
        <v>29</v>
      </c>
      <c r="O3" s="158" t="s">
        <v>192</v>
      </c>
      <c r="P3" s="158" t="s">
        <v>193</v>
      </c>
      <c r="Q3" s="158" t="s">
        <v>194</v>
      </c>
      <c r="R3" s="158" t="s">
        <v>195</v>
      </c>
      <c r="S3" s="158" t="s">
        <v>30</v>
      </c>
      <c r="T3" s="159" t="s">
        <v>196</v>
      </c>
      <c r="U3" s="44"/>
      <c r="V3" s="44"/>
      <c r="W3" s="155"/>
      <c r="X3" s="156"/>
      <c r="Y3" s="156" t="s">
        <v>302</v>
      </c>
      <c r="Z3" s="479"/>
      <c r="AA3" s="480" t="s">
        <v>73</v>
      </c>
      <c r="AB3" s="480" t="s">
        <v>74</v>
      </c>
      <c r="AC3" s="480" t="s">
        <v>75</v>
      </c>
      <c r="AD3" s="480" t="s">
        <v>76</v>
      </c>
      <c r="AE3" s="480" t="s">
        <v>77</v>
      </c>
      <c r="AF3" s="480" t="s">
        <v>78</v>
      </c>
      <c r="AG3" s="480" t="s">
        <v>79</v>
      </c>
      <c r="AH3" s="480" t="s">
        <v>80</v>
      </c>
      <c r="AI3" s="480" t="s">
        <v>81</v>
      </c>
      <c r="AJ3" s="480" t="s">
        <v>82</v>
      </c>
      <c r="AK3" s="480" t="s">
        <v>83</v>
      </c>
      <c r="AL3" s="480" t="s">
        <v>84</v>
      </c>
      <c r="AM3" s="482" t="s">
        <v>85</v>
      </c>
      <c r="BB3" s="25"/>
    </row>
    <row r="4" spans="1:54" ht="13.5" customHeight="1">
      <c r="A4" s="150" t="s">
        <v>810</v>
      </c>
      <c r="B4" s="33"/>
      <c r="C4" s="33"/>
      <c r="D4" s="33"/>
      <c r="E4" s="33"/>
      <c r="F4" s="165"/>
      <c r="G4" s="160">
        <v>22951185</v>
      </c>
      <c r="H4" s="54">
        <v>15912303</v>
      </c>
      <c r="I4" s="54">
        <v>6730981</v>
      </c>
      <c r="J4" s="54">
        <v>8554747</v>
      </c>
      <c r="K4" s="54">
        <v>2284673</v>
      </c>
      <c r="L4" s="54">
        <v>4831573</v>
      </c>
      <c r="M4" s="54">
        <v>5460772</v>
      </c>
      <c r="N4" s="54">
        <v>6323779</v>
      </c>
      <c r="O4" s="54">
        <v>6253443</v>
      </c>
      <c r="P4" s="54">
        <v>2374158</v>
      </c>
      <c r="Q4" s="54">
        <v>3126987</v>
      </c>
      <c r="R4" s="54">
        <v>4436431</v>
      </c>
      <c r="S4" s="54">
        <v>17998781</v>
      </c>
      <c r="T4" s="154">
        <v>13215962</v>
      </c>
      <c r="U4" s="44"/>
      <c r="V4" s="44"/>
      <c r="W4" s="150" t="s">
        <v>783</v>
      </c>
      <c r="X4" s="33"/>
      <c r="Y4" s="33"/>
      <c r="Z4" s="198"/>
      <c r="AA4" s="54">
        <v>5580839</v>
      </c>
      <c r="AB4" s="54">
        <v>3428350</v>
      </c>
      <c r="AC4" s="54">
        <v>373004</v>
      </c>
      <c r="AD4" s="54">
        <v>3838417</v>
      </c>
      <c r="AE4" s="54">
        <v>1404203</v>
      </c>
      <c r="AF4" s="54">
        <v>1172636</v>
      </c>
      <c r="AG4" s="54">
        <v>1330523</v>
      </c>
      <c r="AH4" s="54">
        <v>858054</v>
      </c>
      <c r="AI4" s="54">
        <v>43765</v>
      </c>
      <c r="AJ4" s="54">
        <v>742102</v>
      </c>
      <c r="AK4" s="54">
        <v>2908403</v>
      </c>
      <c r="AL4" s="54">
        <v>327572</v>
      </c>
      <c r="AM4" s="154">
        <v>133010</v>
      </c>
      <c r="BB4" s="25"/>
    </row>
    <row r="5" spans="1:54" ht="13.5" customHeight="1">
      <c r="A5" s="150"/>
      <c r="B5" s="26" t="s">
        <v>480</v>
      </c>
      <c r="C5" s="27"/>
      <c r="D5" s="27"/>
      <c r="E5" s="27"/>
      <c r="F5" s="166"/>
      <c r="G5" s="711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8"/>
      <c r="U5" s="44"/>
      <c r="V5" s="44"/>
      <c r="W5" s="150"/>
      <c r="X5" s="26" t="s">
        <v>480</v>
      </c>
      <c r="Y5" s="27"/>
      <c r="Z5" s="28"/>
      <c r="AA5" s="707"/>
      <c r="AB5" s="707"/>
      <c r="AC5" s="707"/>
      <c r="AD5" s="707"/>
      <c r="AE5" s="707"/>
      <c r="AF5" s="707"/>
      <c r="AG5" s="707"/>
      <c r="AH5" s="707"/>
      <c r="AI5" s="707"/>
      <c r="AJ5" s="707"/>
      <c r="AK5" s="707"/>
      <c r="AL5" s="707"/>
      <c r="AM5" s="708"/>
      <c r="BB5" s="25"/>
    </row>
    <row r="6" spans="1:54" ht="13.5" customHeight="1">
      <c r="A6" s="150"/>
      <c r="B6" s="1614"/>
      <c r="C6" s="1615"/>
      <c r="D6" s="1616"/>
      <c r="E6" s="26" t="s">
        <v>481</v>
      </c>
      <c r="F6" s="184" t="s">
        <v>88</v>
      </c>
      <c r="G6" s="185">
        <v>10942308</v>
      </c>
      <c r="H6" s="176">
        <v>8711696</v>
      </c>
      <c r="I6" s="176">
        <v>2504505</v>
      </c>
      <c r="J6" s="176">
        <v>5238513</v>
      </c>
      <c r="K6" s="176">
        <v>1245722</v>
      </c>
      <c r="L6" s="176">
        <v>2485814</v>
      </c>
      <c r="M6" s="176">
        <v>4238604</v>
      </c>
      <c r="N6" s="176">
        <v>3413303</v>
      </c>
      <c r="O6" s="176">
        <v>3490922</v>
      </c>
      <c r="P6" s="176">
        <v>1088821</v>
      </c>
      <c r="Q6" s="176">
        <v>1950313</v>
      </c>
      <c r="R6" s="176">
        <v>2673246</v>
      </c>
      <c r="S6" s="176">
        <v>8663845</v>
      </c>
      <c r="T6" s="177">
        <v>5704043</v>
      </c>
      <c r="U6" s="44"/>
      <c r="V6" s="44"/>
      <c r="W6" s="150"/>
      <c r="X6" s="29"/>
      <c r="Y6" s="26" t="s">
        <v>481</v>
      </c>
      <c r="Z6" s="175" t="s">
        <v>88</v>
      </c>
      <c r="AA6" s="176">
        <v>2202914</v>
      </c>
      <c r="AB6" s="176">
        <v>1596788</v>
      </c>
      <c r="AC6" s="176">
        <v>260586</v>
      </c>
      <c r="AD6" s="176">
        <v>2152717</v>
      </c>
      <c r="AE6" s="176">
        <v>914156</v>
      </c>
      <c r="AF6" s="176">
        <v>739445</v>
      </c>
      <c r="AG6" s="176">
        <v>485394</v>
      </c>
      <c r="AH6" s="176">
        <v>212656</v>
      </c>
      <c r="AI6" s="176">
        <v>0</v>
      </c>
      <c r="AJ6" s="176">
        <v>197717</v>
      </c>
      <c r="AK6" s="176">
        <v>2786935</v>
      </c>
      <c r="AL6" s="176">
        <v>147836</v>
      </c>
      <c r="AM6" s="177">
        <v>75986</v>
      </c>
      <c r="BB6" s="25"/>
    </row>
    <row r="7" spans="1:54" ht="13.5" customHeight="1">
      <c r="A7" s="150"/>
      <c r="B7" s="1614"/>
      <c r="C7" s="1615"/>
      <c r="D7" s="1616"/>
      <c r="E7" s="29"/>
      <c r="F7" s="186" t="s">
        <v>89</v>
      </c>
      <c r="G7" s="187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79">
        <v>0</v>
      </c>
      <c r="S7" s="179">
        <v>0</v>
      </c>
      <c r="T7" s="180">
        <v>0</v>
      </c>
      <c r="U7" s="44"/>
      <c r="V7" s="44"/>
      <c r="W7" s="150"/>
      <c r="X7" s="29"/>
      <c r="Y7" s="29"/>
      <c r="Z7" s="178" t="s">
        <v>89</v>
      </c>
      <c r="AA7" s="179">
        <v>0</v>
      </c>
      <c r="AB7" s="179">
        <v>0</v>
      </c>
      <c r="AC7" s="179">
        <v>0</v>
      </c>
      <c r="AD7" s="179">
        <v>0</v>
      </c>
      <c r="AE7" s="179">
        <v>0</v>
      </c>
      <c r="AF7" s="179">
        <v>0</v>
      </c>
      <c r="AG7" s="179">
        <v>0</v>
      </c>
      <c r="AH7" s="179">
        <v>0</v>
      </c>
      <c r="AI7" s="179">
        <v>0</v>
      </c>
      <c r="AJ7" s="179">
        <v>0</v>
      </c>
      <c r="AK7" s="179">
        <v>0</v>
      </c>
      <c r="AL7" s="179">
        <v>0</v>
      </c>
      <c r="AM7" s="180">
        <v>0</v>
      </c>
      <c r="BB7" s="25"/>
    </row>
    <row r="8" spans="1:54" ht="13.5" customHeight="1">
      <c r="A8" s="150"/>
      <c r="B8" s="1614"/>
      <c r="C8" s="1615"/>
      <c r="D8" s="1616"/>
      <c r="E8" s="30"/>
      <c r="F8" s="188" t="s">
        <v>482</v>
      </c>
      <c r="G8" s="189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3">
        <v>0</v>
      </c>
      <c r="U8" s="44"/>
      <c r="V8" s="44"/>
      <c r="W8" s="150"/>
      <c r="X8" s="29"/>
      <c r="Y8" s="30"/>
      <c r="Z8" s="181" t="s">
        <v>482</v>
      </c>
      <c r="AA8" s="182">
        <v>0</v>
      </c>
      <c r="AB8" s="182">
        <v>0</v>
      </c>
      <c r="AC8" s="182">
        <v>0</v>
      </c>
      <c r="AD8" s="182">
        <v>0</v>
      </c>
      <c r="AE8" s="182">
        <v>0</v>
      </c>
      <c r="AF8" s="182">
        <v>0</v>
      </c>
      <c r="AG8" s="182">
        <v>0</v>
      </c>
      <c r="AH8" s="182">
        <v>0</v>
      </c>
      <c r="AI8" s="182">
        <v>0</v>
      </c>
      <c r="AJ8" s="182">
        <v>0</v>
      </c>
      <c r="AK8" s="182">
        <v>0</v>
      </c>
      <c r="AL8" s="182">
        <v>0</v>
      </c>
      <c r="AM8" s="183">
        <v>0</v>
      </c>
      <c r="BB8" s="25"/>
    </row>
    <row r="9" spans="1:54" ht="13.5" customHeight="1">
      <c r="A9" s="150"/>
      <c r="B9" s="1614"/>
      <c r="C9" s="1615"/>
      <c r="D9" s="1616"/>
      <c r="E9" s="31" t="s">
        <v>738</v>
      </c>
      <c r="F9" s="167"/>
      <c r="G9" s="161">
        <v>10267887</v>
      </c>
      <c r="H9" s="8">
        <v>5099061</v>
      </c>
      <c r="I9" s="8">
        <v>2903436</v>
      </c>
      <c r="J9" s="8">
        <v>2460009</v>
      </c>
      <c r="K9" s="8">
        <v>207417</v>
      </c>
      <c r="L9" s="8">
        <v>1950065</v>
      </c>
      <c r="M9" s="8">
        <v>357218</v>
      </c>
      <c r="N9" s="8">
        <v>1861966</v>
      </c>
      <c r="O9" s="8">
        <v>2473933</v>
      </c>
      <c r="P9" s="8">
        <v>683277</v>
      </c>
      <c r="Q9" s="8">
        <v>1058864</v>
      </c>
      <c r="R9" s="8">
        <v>761075</v>
      </c>
      <c r="S9" s="8">
        <v>8228313</v>
      </c>
      <c r="T9" s="115">
        <v>5355979</v>
      </c>
      <c r="U9" s="44"/>
      <c r="V9" s="44"/>
      <c r="W9" s="150"/>
      <c r="X9" s="29"/>
      <c r="Y9" s="31" t="s">
        <v>738</v>
      </c>
      <c r="Z9" s="32"/>
      <c r="AA9" s="8">
        <v>3279513</v>
      </c>
      <c r="AB9" s="8">
        <v>1417094</v>
      </c>
      <c r="AC9" s="8">
        <v>112418</v>
      </c>
      <c r="AD9" s="8">
        <v>1389790</v>
      </c>
      <c r="AE9" s="8">
        <v>490047</v>
      </c>
      <c r="AF9" s="8">
        <v>259877</v>
      </c>
      <c r="AG9" s="8">
        <v>845129</v>
      </c>
      <c r="AH9" s="8">
        <v>567678</v>
      </c>
      <c r="AI9" s="8">
        <v>5880</v>
      </c>
      <c r="AJ9" s="8">
        <v>12826</v>
      </c>
      <c r="AK9" s="8">
        <v>24044</v>
      </c>
      <c r="AL9" s="8">
        <v>179736</v>
      </c>
      <c r="AM9" s="115">
        <v>57024</v>
      </c>
      <c r="BB9" s="25"/>
    </row>
    <row r="10" spans="1:54" ht="13.5" customHeight="1">
      <c r="A10" s="150"/>
      <c r="B10" s="1614"/>
      <c r="C10" s="1615"/>
      <c r="D10" s="1616"/>
      <c r="E10" s="31" t="s">
        <v>483</v>
      </c>
      <c r="F10" s="167"/>
      <c r="G10" s="161">
        <v>1386470</v>
      </c>
      <c r="H10" s="8">
        <v>1283373</v>
      </c>
      <c r="I10" s="8">
        <v>980340</v>
      </c>
      <c r="J10" s="8">
        <v>856225</v>
      </c>
      <c r="K10" s="8">
        <v>436101</v>
      </c>
      <c r="L10" s="8">
        <v>390860</v>
      </c>
      <c r="M10" s="8">
        <v>371816</v>
      </c>
      <c r="N10" s="8">
        <v>1048510</v>
      </c>
      <c r="O10" s="8">
        <v>121500</v>
      </c>
      <c r="P10" s="8">
        <v>602060</v>
      </c>
      <c r="Q10" s="8">
        <v>117810</v>
      </c>
      <c r="R10" s="8">
        <v>1002110</v>
      </c>
      <c r="S10" s="8">
        <v>944660</v>
      </c>
      <c r="T10" s="115">
        <v>1387480</v>
      </c>
      <c r="U10" s="44"/>
      <c r="V10" s="44"/>
      <c r="W10" s="150"/>
      <c r="X10" s="29"/>
      <c r="Y10" s="31" t="s">
        <v>483</v>
      </c>
      <c r="Z10" s="32"/>
      <c r="AA10" s="8">
        <v>20160</v>
      </c>
      <c r="AB10" s="8">
        <v>106000</v>
      </c>
      <c r="AC10" s="8">
        <v>0</v>
      </c>
      <c r="AD10" s="8">
        <v>295910</v>
      </c>
      <c r="AE10" s="8">
        <v>0</v>
      </c>
      <c r="AF10" s="8">
        <v>0</v>
      </c>
      <c r="AG10" s="8">
        <v>0</v>
      </c>
      <c r="AH10" s="8">
        <v>23240</v>
      </c>
      <c r="AI10" s="8">
        <v>37885</v>
      </c>
      <c r="AJ10" s="8">
        <v>72498</v>
      </c>
      <c r="AK10" s="8">
        <v>61710</v>
      </c>
      <c r="AL10" s="8">
        <v>0</v>
      </c>
      <c r="AM10" s="115">
        <v>0</v>
      </c>
      <c r="BB10" s="25"/>
    </row>
    <row r="11" spans="1:54" ht="13.5" customHeight="1">
      <c r="A11" s="150"/>
      <c r="B11" s="1614"/>
      <c r="C11" s="1615"/>
      <c r="D11" s="1616"/>
      <c r="E11" s="31" t="s">
        <v>484</v>
      </c>
      <c r="F11" s="167"/>
      <c r="G11" s="161">
        <v>354520</v>
      </c>
      <c r="H11" s="8">
        <v>818173</v>
      </c>
      <c r="I11" s="8">
        <v>342700</v>
      </c>
      <c r="J11" s="8">
        <v>0</v>
      </c>
      <c r="K11" s="8">
        <v>395433</v>
      </c>
      <c r="L11" s="8">
        <v>0</v>
      </c>
      <c r="M11" s="8">
        <v>493134</v>
      </c>
      <c r="N11" s="8">
        <v>0</v>
      </c>
      <c r="O11" s="8">
        <v>167088</v>
      </c>
      <c r="P11" s="8">
        <v>0</v>
      </c>
      <c r="Q11" s="8">
        <v>0</v>
      </c>
      <c r="R11" s="8">
        <v>0</v>
      </c>
      <c r="S11" s="8">
        <v>161963</v>
      </c>
      <c r="T11" s="115">
        <v>768460</v>
      </c>
      <c r="U11" s="44"/>
      <c r="V11" s="44"/>
      <c r="W11" s="150"/>
      <c r="X11" s="29"/>
      <c r="Y11" s="31" t="s">
        <v>484</v>
      </c>
      <c r="Z11" s="32"/>
      <c r="AA11" s="8">
        <v>78252</v>
      </c>
      <c r="AB11" s="8">
        <v>308468</v>
      </c>
      <c r="AC11" s="8">
        <v>0</v>
      </c>
      <c r="AD11" s="8">
        <v>0</v>
      </c>
      <c r="AE11" s="8">
        <v>0</v>
      </c>
      <c r="AF11" s="8">
        <v>173314</v>
      </c>
      <c r="AG11" s="8">
        <v>0</v>
      </c>
      <c r="AH11" s="8">
        <v>54480</v>
      </c>
      <c r="AI11" s="8">
        <v>0</v>
      </c>
      <c r="AJ11" s="8">
        <v>459061</v>
      </c>
      <c r="AK11" s="8">
        <v>35714</v>
      </c>
      <c r="AL11" s="8">
        <v>0</v>
      </c>
      <c r="AM11" s="115">
        <v>0</v>
      </c>
      <c r="BB11" s="25"/>
    </row>
    <row r="12" spans="1:54" ht="13.5" customHeight="1">
      <c r="A12" s="150"/>
      <c r="B12" s="1614"/>
      <c r="C12" s="1615"/>
      <c r="D12" s="1616"/>
      <c r="E12" s="31" t="s">
        <v>485</v>
      </c>
      <c r="F12" s="167"/>
      <c r="G12" s="161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15">
        <v>0</v>
      </c>
      <c r="U12" s="44"/>
      <c r="V12" s="44"/>
      <c r="W12" s="150"/>
      <c r="X12" s="29"/>
      <c r="Y12" s="31" t="s">
        <v>485</v>
      </c>
      <c r="Z12" s="32"/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115">
        <v>0</v>
      </c>
      <c r="BB12" s="25"/>
    </row>
    <row r="13" spans="1:54" ht="13.5" customHeight="1">
      <c r="A13" s="150"/>
      <c r="B13" s="1614"/>
      <c r="C13" s="1615"/>
      <c r="D13" s="1616"/>
      <c r="E13" s="31" t="s">
        <v>486</v>
      </c>
      <c r="F13" s="167"/>
      <c r="G13" s="161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15">
        <v>0</v>
      </c>
      <c r="U13" s="44"/>
      <c r="V13" s="44"/>
      <c r="W13" s="150"/>
      <c r="X13" s="29"/>
      <c r="Y13" s="31" t="s">
        <v>486</v>
      </c>
      <c r="Z13" s="32"/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115">
        <v>0</v>
      </c>
      <c r="BB13" s="25"/>
    </row>
    <row r="14" spans="1:54" ht="13.5" customHeight="1">
      <c r="A14" s="150"/>
      <c r="B14" s="1614"/>
      <c r="C14" s="1615"/>
      <c r="D14" s="1616"/>
      <c r="E14" s="31" t="s">
        <v>90</v>
      </c>
      <c r="F14" s="167"/>
      <c r="G14" s="161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15">
        <v>0</v>
      </c>
      <c r="U14" s="44"/>
      <c r="V14" s="44"/>
      <c r="W14" s="150"/>
      <c r="X14" s="29"/>
      <c r="Y14" s="31" t="s">
        <v>90</v>
      </c>
      <c r="Z14" s="32"/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115">
        <v>0</v>
      </c>
      <c r="BB14" s="25"/>
    </row>
    <row r="15" spans="1:54" ht="13.5" customHeight="1">
      <c r="A15" s="150"/>
      <c r="B15" s="1614"/>
      <c r="C15" s="1615"/>
      <c r="D15" s="1616"/>
      <c r="E15" s="31" t="s">
        <v>91</v>
      </c>
      <c r="F15" s="167"/>
      <c r="G15" s="161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15">
        <v>0</v>
      </c>
      <c r="U15" s="44"/>
      <c r="V15" s="44"/>
      <c r="W15" s="150"/>
      <c r="X15" s="29"/>
      <c r="Y15" s="31" t="s">
        <v>91</v>
      </c>
      <c r="Z15" s="32"/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115">
        <v>0</v>
      </c>
      <c r="BB15" s="25"/>
    </row>
    <row r="16" spans="1:54" ht="13.5" customHeight="1" thickBot="1">
      <c r="A16" s="150"/>
      <c r="B16" s="1617"/>
      <c r="C16" s="1618"/>
      <c r="D16" s="1619"/>
      <c r="E16" s="152" t="s">
        <v>92</v>
      </c>
      <c r="F16" s="168"/>
      <c r="G16" s="201">
        <v>0</v>
      </c>
      <c r="H16" s="199">
        <v>0</v>
      </c>
      <c r="I16" s="199">
        <v>0</v>
      </c>
      <c r="J16" s="199">
        <v>0</v>
      </c>
      <c r="K16" s="199">
        <v>0</v>
      </c>
      <c r="L16" s="79">
        <v>4834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200">
        <v>0</v>
      </c>
      <c r="U16" s="44"/>
      <c r="V16" s="44"/>
      <c r="W16" s="150"/>
      <c r="X16" s="173"/>
      <c r="Y16" s="152" t="s">
        <v>92</v>
      </c>
      <c r="Z16" s="174"/>
      <c r="AA16" s="199">
        <v>0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  <c r="AG16" s="199">
        <v>0</v>
      </c>
      <c r="AH16" s="199">
        <v>0</v>
      </c>
      <c r="AI16" s="199">
        <v>0</v>
      </c>
      <c r="AJ16" s="199">
        <v>0</v>
      </c>
      <c r="AK16" s="199">
        <v>0</v>
      </c>
      <c r="AL16" s="199">
        <v>0</v>
      </c>
      <c r="AM16" s="200">
        <v>0</v>
      </c>
      <c r="BB16" s="25"/>
    </row>
    <row r="17" spans="1:54" ht="13.5" customHeight="1">
      <c r="A17" s="150"/>
      <c r="B17" s="29" t="s">
        <v>487</v>
      </c>
      <c r="C17" s="33"/>
      <c r="D17" s="33"/>
      <c r="E17" s="33"/>
      <c r="F17" s="165"/>
      <c r="G17" s="678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10"/>
      <c r="U17" s="44"/>
      <c r="V17" s="44"/>
      <c r="W17" s="150"/>
      <c r="X17" s="29" t="s">
        <v>487</v>
      </c>
      <c r="Y17" s="33"/>
      <c r="Z17" s="198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10"/>
      <c r="BB17" s="25"/>
    </row>
    <row r="18" spans="1:54" ht="13.5" customHeight="1">
      <c r="A18" s="150"/>
      <c r="B18" s="1614"/>
      <c r="C18" s="1615"/>
      <c r="D18" s="1616"/>
      <c r="E18" s="31" t="s">
        <v>628</v>
      </c>
      <c r="F18" s="167"/>
      <c r="G18" s="161">
        <v>47500</v>
      </c>
      <c r="H18" s="8">
        <v>0</v>
      </c>
      <c r="I18" s="8">
        <v>100000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15">
        <v>0</v>
      </c>
      <c r="U18" s="44"/>
      <c r="V18" s="44"/>
      <c r="W18" s="150"/>
      <c r="X18" s="29"/>
      <c r="Y18" s="31" t="s">
        <v>628</v>
      </c>
      <c r="Z18" s="444"/>
      <c r="AA18" s="8">
        <v>0</v>
      </c>
      <c r="AB18" s="8">
        <v>0</v>
      </c>
      <c r="AC18" s="8">
        <v>0</v>
      </c>
      <c r="AD18" s="8">
        <v>46100</v>
      </c>
      <c r="AE18" s="8">
        <v>4800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115">
        <v>0</v>
      </c>
      <c r="BB18" s="25"/>
    </row>
    <row r="19" spans="1:54" ht="13.5" customHeight="1">
      <c r="A19" s="150"/>
      <c r="B19" s="1614"/>
      <c r="C19" s="1615"/>
      <c r="D19" s="1616"/>
      <c r="E19" s="31" t="s">
        <v>629</v>
      </c>
      <c r="F19" s="167"/>
      <c r="G19" s="161">
        <v>221788</v>
      </c>
      <c r="H19" s="8">
        <v>875625</v>
      </c>
      <c r="I19" s="8">
        <v>106670</v>
      </c>
      <c r="J19" s="8">
        <v>607955</v>
      </c>
      <c r="K19" s="8">
        <v>0</v>
      </c>
      <c r="L19" s="8">
        <v>213620</v>
      </c>
      <c r="M19" s="8">
        <v>126828</v>
      </c>
      <c r="N19" s="8">
        <v>1408</v>
      </c>
      <c r="O19" s="8">
        <v>264357</v>
      </c>
      <c r="P19" s="8">
        <v>0</v>
      </c>
      <c r="Q19" s="8">
        <v>5277</v>
      </c>
      <c r="R19" s="8">
        <v>154440</v>
      </c>
      <c r="S19" s="8">
        <v>427760</v>
      </c>
      <c r="T19" s="115">
        <v>0</v>
      </c>
      <c r="U19" s="44"/>
      <c r="V19" s="44"/>
      <c r="W19" s="150"/>
      <c r="X19" s="29"/>
      <c r="Y19" s="31" t="s">
        <v>629</v>
      </c>
      <c r="Z19" s="444"/>
      <c r="AA19" s="8">
        <v>55986</v>
      </c>
      <c r="AB19" s="8">
        <v>211388</v>
      </c>
      <c r="AC19" s="8">
        <v>0</v>
      </c>
      <c r="AD19" s="8">
        <v>115350</v>
      </c>
      <c r="AE19" s="8">
        <v>0</v>
      </c>
      <c r="AF19" s="8">
        <v>0</v>
      </c>
      <c r="AG19" s="8">
        <v>0</v>
      </c>
      <c r="AH19" s="8">
        <v>255880</v>
      </c>
      <c r="AI19" s="8">
        <v>0</v>
      </c>
      <c r="AJ19" s="8">
        <v>0</v>
      </c>
      <c r="AK19" s="8">
        <v>103324</v>
      </c>
      <c r="AL19" s="8">
        <v>0</v>
      </c>
      <c r="AM19" s="115">
        <v>0</v>
      </c>
      <c r="BB19" s="25"/>
    </row>
    <row r="20" spans="1:54" ht="13.5" customHeight="1">
      <c r="A20" s="150"/>
      <c r="B20" s="1614"/>
      <c r="C20" s="1615"/>
      <c r="D20" s="1616"/>
      <c r="E20" s="31" t="s">
        <v>630</v>
      </c>
      <c r="F20" s="167"/>
      <c r="G20" s="161">
        <v>8484019</v>
      </c>
      <c r="H20" s="8">
        <v>5212110</v>
      </c>
      <c r="I20" s="8">
        <v>3259239</v>
      </c>
      <c r="J20" s="8">
        <v>2370080</v>
      </c>
      <c r="K20" s="8">
        <v>803259</v>
      </c>
      <c r="L20" s="8">
        <v>1527175</v>
      </c>
      <c r="M20" s="8">
        <v>1318736</v>
      </c>
      <c r="N20" s="8">
        <v>2553819</v>
      </c>
      <c r="O20" s="8">
        <v>1090495</v>
      </c>
      <c r="P20" s="8">
        <v>1028804</v>
      </c>
      <c r="Q20" s="8">
        <v>1053232</v>
      </c>
      <c r="R20" s="8">
        <v>1407035</v>
      </c>
      <c r="S20" s="8">
        <v>5358306</v>
      </c>
      <c r="T20" s="115">
        <v>4924411</v>
      </c>
      <c r="U20" s="44"/>
      <c r="V20" s="44"/>
      <c r="W20" s="150"/>
      <c r="X20" s="29"/>
      <c r="Y20" s="31" t="s">
        <v>630</v>
      </c>
      <c r="Z20" s="444"/>
      <c r="AA20" s="8">
        <v>2413789</v>
      </c>
      <c r="AB20" s="8">
        <v>743883</v>
      </c>
      <c r="AC20" s="8">
        <v>4000</v>
      </c>
      <c r="AD20" s="8">
        <v>827776</v>
      </c>
      <c r="AE20" s="8">
        <v>268498</v>
      </c>
      <c r="AF20" s="8">
        <v>225694</v>
      </c>
      <c r="AG20" s="8">
        <v>553847</v>
      </c>
      <c r="AH20" s="8">
        <v>21840</v>
      </c>
      <c r="AI20" s="8">
        <v>37885</v>
      </c>
      <c r="AJ20" s="8">
        <v>531559</v>
      </c>
      <c r="AK20" s="8">
        <v>118381</v>
      </c>
      <c r="AL20" s="8">
        <v>63662</v>
      </c>
      <c r="AM20" s="115">
        <v>39235</v>
      </c>
      <c r="BB20" s="25"/>
    </row>
    <row r="21" spans="1:54" ht="13.5" customHeight="1">
      <c r="A21" s="150"/>
      <c r="B21" s="1614"/>
      <c r="C21" s="1615"/>
      <c r="D21" s="1616"/>
      <c r="E21" s="31" t="s">
        <v>631</v>
      </c>
      <c r="F21" s="167"/>
      <c r="G21" s="161">
        <v>9999717</v>
      </c>
      <c r="H21" s="8">
        <v>5504297</v>
      </c>
      <c r="I21" s="8">
        <v>3206837</v>
      </c>
      <c r="J21" s="8">
        <v>3113714</v>
      </c>
      <c r="K21" s="8">
        <v>943386</v>
      </c>
      <c r="L21" s="8">
        <v>2515699</v>
      </c>
      <c r="M21" s="8">
        <v>1247026</v>
      </c>
      <c r="N21" s="8">
        <v>3111124</v>
      </c>
      <c r="O21" s="8">
        <v>3783610</v>
      </c>
      <c r="P21" s="8">
        <v>467168</v>
      </c>
      <c r="Q21" s="8">
        <v>1622457</v>
      </c>
      <c r="R21" s="8">
        <v>2040458</v>
      </c>
      <c r="S21" s="8">
        <v>8275181</v>
      </c>
      <c r="T21" s="115">
        <v>6075834</v>
      </c>
      <c r="U21" s="44"/>
      <c r="V21" s="44"/>
      <c r="W21" s="150"/>
      <c r="X21" s="29"/>
      <c r="Y21" s="31" t="s">
        <v>631</v>
      </c>
      <c r="Z21" s="444"/>
      <c r="AA21" s="8">
        <v>3111064</v>
      </c>
      <c r="AB21" s="8">
        <v>2154311</v>
      </c>
      <c r="AC21" s="8">
        <v>0</v>
      </c>
      <c r="AD21" s="8">
        <v>2311161</v>
      </c>
      <c r="AE21" s="8">
        <v>531345</v>
      </c>
      <c r="AF21" s="8">
        <v>103558</v>
      </c>
      <c r="AG21" s="8">
        <v>259707</v>
      </c>
      <c r="AH21" s="8">
        <v>559926</v>
      </c>
      <c r="AI21" s="8">
        <v>5880</v>
      </c>
      <c r="AJ21" s="8">
        <v>206869</v>
      </c>
      <c r="AK21" s="8">
        <v>182242</v>
      </c>
      <c r="AL21" s="8">
        <v>219806</v>
      </c>
      <c r="AM21" s="115">
        <v>93775</v>
      </c>
      <c r="BB21" s="25"/>
    </row>
    <row r="22" spans="1:54" ht="13.5" customHeight="1">
      <c r="A22" s="150"/>
      <c r="B22" s="1614"/>
      <c r="C22" s="1615"/>
      <c r="D22" s="1616"/>
      <c r="E22" s="31" t="s">
        <v>632</v>
      </c>
      <c r="F22" s="167"/>
      <c r="G22" s="161">
        <v>1227944</v>
      </c>
      <c r="H22" s="8">
        <v>2316806</v>
      </c>
      <c r="I22" s="8">
        <v>29582</v>
      </c>
      <c r="J22" s="8">
        <v>952144</v>
      </c>
      <c r="K22" s="8">
        <v>309178</v>
      </c>
      <c r="L22" s="8">
        <v>304222</v>
      </c>
      <c r="M22" s="8">
        <v>1802399</v>
      </c>
      <c r="N22" s="8">
        <v>288941</v>
      </c>
      <c r="O22" s="8">
        <v>781122</v>
      </c>
      <c r="P22" s="8">
        <v>121636</v>
      </c>
      <c r="Q22" s="8">
        <v>333964</v>
      </c>
      <c r="R22" s="8">
        <v>304235</v>
      </c>
      <c r="S22" s="8">
        <v>987934</v>
      </c>
      <c r="T22" s="115">
        <v>656286</v>
      </c>
      <c r="U22" s="44"/>
      <c r="V22" s="44"/>
      <c r="W22" s="150"/>
      <c r="X22" s="29"/>
      <c r="Y22" s="31" t="s">
        <v>632</v>
      </c>
      <c r="Z22" s="444"/>
      <c r="AA22" s="8">
        <v>0</v>
      </c>
      <c r="AB22" s="8">
        <v>244186</v>
      </c>
      <c r="AC22" s="8">
        <v>117962</v>
      </c>
      <c r="AD22" s="8">
        <v>275821</v>
      </c>
      <c r="AE22" s="8">
        <v>282487</v>
      </c>
      <c r="AF22" s="8">
        <v>193603</v>
      </c>
      <c r="AG22" s="8">
        <v>304863</v>
      </c>
      <c r="AH22" s="8">
        <v>0</v>
      </c>
      <c r="AI22" s="8">
        <v>0</v>
      </c>
      <c r="AJ22" s="8">
        <v>0</v>
      </c>
      <c r="AK22" s="8">
        <v>1239123</v>
      </c>
      <c r="AL22" s="8">
        <v>0</v>
      </c>
      <c r="AM22" s="115">
        <v>0</v>
      </c>
      <c r="BB22" s="25"/>
    </row>
    <row r="23" spans="1:54" ht="13.5" customHeight="1">
      <c r="A23" s="150"/>
      <c r="B23" s="1614"/>
      <c r="C23" s="1615"/>
      <c r="D23" s="1616"/>
      <c r="E23" s="31" t="s">
        <v>633</v>
      </c>
      <c r="F23" s="167"/>
      <c r="G23" s="161">
        <v>2018180</v>
      </c>
      <c r="H23" s="8">
        <v>1642883</v>
      </c>
      <c r="I23" s="8">
        <v>28653</v>
      </c>
      <c r="J23" s="8">
        <v>1038484</v>
      </c>
      <c r="K23" s="8">
        <v>228850</v>
      </c>
      <c r="L23" s="8">
        <v>270857</v>
      </c>
      <c r="M23" s="8">
        <v>965783</v>
      </c>
      <c r="N23" s="8">
        <v>368487</v>
      </c>
      <c r="O23" s="8">
        <v>333859</v>
      </c>
      <c r="P23" s="8">
        <v>142915</v>
      </c>
      <c r="Q23" s="8">
        <v>77411</v>
      </c>
      <c r="R23" s="8">
        <v>530263</v>
      </c>
      <c r="S23" s="8">
        <v>1690284</v>
      </c>
      <c r="T23" s="115">
        <v>715403</v>
      </c>
      <c r="U23" s="44"/>
      <c r="V23" s="44"/>
      <c r="W23" s="150"/>
      <c r="X23" s="29"/>
      <c r="Y23" s="31" t="s">
        <v>633</v>
      </c>
      <c r="Z23" s="444"/>
      <c r="AA23" s="8">
        <v>0</v>
      </c>
      <c r="AB23" s="8">
        <v>74582</v>
      </c>
      <c r="AC23" s="8">
        <v>187774</v>
      </c>
      <c r="AD23" s="8">
        <v>262209</v>
      </c>
      <c r="AE23" s="8">
        <v>111577</v>
      </c>
      <c r="AF23" s="8">
        <v>285015</v>
      </c>
      <c r="AG23" s="8">
        <v>212106</v>
      </c>
      <c r="AH23" s="8">
        <v>20408</v>
      </c>
      <c r="AI23" s="8">
        <v>0</v>
      </c>
      <c r="AJ23" s="8">
        <v>3674</v>
      </c>
      <c r="AK23" s="8">
        <v>1209269</v>
      </c>
      <c r="AL23" s="8">
        <v>20408</v>
      </c>
      <c r="AM23" s="115">
        <v>0</v>
      </c>
      <c r="BB23" s="25"/>
    </row>
    <row r="24" spans="1:54" ht="13.5" customHeight="1">
      <c r="A24" s="150"/>
      <c r="B24" s="1614"/>
      <c r="C24" s="1615"/>
      <c r="D24" s="1616"/>
      <c r="E24" s="31" t="s">
        <v>634</v>
      </c>
      <c r="F24" s="167"/>
      <c r="G24" s="161">
        <v>952037</v>
      </c>
      <c r="H24" s="8">
        <v>360582</v>
      </c>
      <c r="I24" s="8">
        <v>0</v>
      </c>
      <c r="J24" s="8">
        <v>472370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34646</v>
      </c>
      <c r="R24" s="8">
        <v>0</v>
      </c>
      <c r="S24" s="8">
        <v>1259316</v>
      </c>
      <c r="T24" s="115">
        <v>844028</v>
      </c>
      <c r="U24" s="44"/>
      <c r="V24" s="44"/>
      <c r="W24" s="150"/>
      <c r="X24" s="29"/>
      <c r="Y24" s="31" t="s">
        <v>634</v>
      </c>
      <c r="Z24" s="444"/>
      <c r="AA24" s="8">
        <v>0</v>
      </c>
      <c r="AB24" s="8">
        <v>0</v>
      </c>
      <c r="AC24" s="8">
        <v>34134</v>
      </c>
      <c r="AD24" s="8">
        <v>0</v>
      </c>
      <c r="AE24" s="8">
        <v>127528</v>
      </c>
      <c r="AF24" s="8">
        <v>364766</v>
      </c>
      <c r="AG24" s="8">
        <v>0</v>
      </c>
      <c r="AH24" s="8">
        <v>0</v>
      </c>
      <c r="AI24" s="8">
        <v>0</v>
      </c>
      <c r="AJ24" s="8">
        <v>0</v>
      </c>
      <c r="AK24" s="8">
        <v>56064</v>
      </c>
      <c r="AL24" s="8">
        <v>23696</v>
      </c>
      <c r="AM24" s="115">
        <v>0</v>
      </c>
      <c r="BB24" s="25"/>
    </row>
    <row r="25" spans="1:54" ht="13.5" customHeight="1">
      <c r="A25" s="150"/>
      <c r="B25" s="1614"/>
      <c r="C25" s="1615"/>
      <c r="D25" s="1616"/>
      <c r="E25" s="31" t="s">
        <v>635</v>
      </c>
      <c r="F25" s="167"/>
      <c r="G25" s="161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572883</v>
      </c>
      <c r="Q25" s="8">
        <v>0</v>
      </c>
      <c r="R25" s="8">
        <v>0</v>
      </c>
      <c r="S25" s="8">
        <v>0</v>
      </c>
      <c r="T25" s="115">
        <v>0</v>
      </c>
      <c r="U25" s="44"/>
      <c r="V25" s="44"/>
      <c r="W25" s="150"/>
      <c r="X25" s="29"/>
      <c r="Y25" s="31" t="s">
        <v>635</v>
      </c>
      <c r="Z25" s="444"/>
      <c r="AA25" s="8">
        <v>0</v>
      </c>
      <c r="AB25" s="8">
        <v>0</v>
      </c>
      <c r="AC25" s="8">
        <v>29134</v>
      </c>
      <c r="AD25" s="8">
        <v>0</v>
      </c>
      <c r="AE25" s="8">
        <v>63155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115">
        <v>0</v>
      </c>
      <c r="BB25" s="25"/>
    </row>
    <row r="26" spans="1:54" ht="13.5" customHeight="1">
      <c r="A26" s="150"/>
      <c r="B26" s="1614"/>
      <c r="C26" s="1615"/>
      <c r="D26" s="1616"/>
      <c r="E26" s="31" t="s">
        <v>636</v>
      </c>
      <c r="F26" s="167"/>
      <c r="G26" s="161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115">
        <v>0</v>
      </c>
      <c r="U26" s="44"/>
      <c r="V26" s="44"/>
      <c r="W26" s="150"/>
      <c r="X26" s="29"/>
      <c r="Y26" s="31" t="s">
        <v>636</v>
      </c>
      <c r="Z26" s="444"/>
      <c r="AA26" s="8">
        <v>0</v>
      </c>
      <c r="AB26" s="8">
        <v>0</v>
      </c>
      <c r="AC26" s="8">
        <v>0</v>
      </c>
      <c r="AD26" s="8">
        <v>0</v>
      </c>
      <c r="AE26" s="8">
        <v>14813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115">
        <v>0</v>
      </c>
      <c r="BB26" s="25"/>
    </row>
    <row r="27" spans="1:54" ht="13.5" customHeight="1">
      <c r="A27" s="150"/>
      <c r="B27" s="1614"/>
      <c r="C27" s="1615"/>
      <c r="D27" s="1616"/>
      <c r="E27" s="31" t="s">
        <v>637</v>
      </c>
      <c r="F27" s="167"/>
      <c r="G27" s="161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40752</v>
      </c>
      <c r="Q27" s="8">
        <v>0</v>
      </c>
      <c r="R27" s="8">
        <v>0</v>
      </c>
      <c r="S27" s="8">
        <v>0</v>
      </c>
      <c r="T27" s="115">
        <v>0</v>
      </c>
      <c r="U27" s="44"/>
      <c r="V27" s="44"/>
      <c r="W27" s="150"/>
      <c r="X27" s="29"/>
      <c r="Y27" s="31" t="s">
        <v>637</v>
      </c>
      <c r="Z27" s="444"/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115">
        <v>0</v>
      </c>
      <c r="BB27" s="25"/>
    </row>
    <row r="28" spans="1:54" ht="13.5" customHeight="1" thickBot="1">
      <c r="A28" s="151"/>
      <c r="B28" s="1617"/>
      <c r="C28" s="1618"/>
      <c r="D28" s="1619"/>
      <c r="E28" s="152" t="s">
        <v>638</v>
      </c>
      <c r="F28" s="168"/>
      <c r="G28" s="162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153">
        <v>0</v>
      </c>
      <c r="U28" s="44"/>
      <c r="V28" s="44"/>
      <c r="W28" s="151"/>
      <c r="X28" s="173"/>
      <c r="Y28" s="152" t="s">
        <v>638</v>
      </c>
      <c r="Z28" s="445"/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153">
        <v>0</v>
      </c>
      <c r="BB28" s="25"/>
    </row>
    <row r="29" spans="1:38" ht="13.5" customHeight="1">
      <c r="A29" s="33"/>
      <c r="B29" s="33"/>
      <c r="C29" s="33"/>
      <c r="D29" s="33"/>
      <c r="E29" s="33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3"/>
      <c r="X29" s="33"/>
      <c r="Y29" s="33"/>
      <c r="Z29" s="34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53" ht="20.25" customHeight="1">
      <c r="A30" s="33"/>
      <c r="B30" s="33"/>
      <c r="C30" s="33"/>
      <c r="D30" s="33"/>
      <c r="E30" s="33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3"/>
      <c r="X30" s="33"/>
      <c r="Y30" s="33"/>
      <c r="Z30" s="34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BA30" s="44"/>
    </row>
    <row r="31" spans="1:55" ht="13.5" customHeight="1" thickBot="1">
      <c r="A31" s="33"/>
      <c r="B31" s="33"/>
      <c r="C31" s="33"/>
      <c r="D31" s="33"/>
      <c r="E31" s="33"/>
      <c r="F31" s="34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4" t="s">
        <v>152</v>
      </c>
      <c r="U31" s="44"/>
      <c r="V31" s="44"/>
      <c r="W31" s="35"/>
      <c r="X31" s="33"/>
      <c r="Y31" s="33"/>
      <c r="Z31" s="33"/>
      <c r="AA31" s="33"/>
      <c r="AB31" s="33"/>
      <c r="AC31" s="24" t="s">
        <v>152</v>
      </c>
      <c r="AD31" s="44"/>
      <c r="AE31" s="35"/>
      <c r="AF31" s="35"/>
      <c r="AG31" s="35"/>
      <c r="AH31" s="35"/>
      <c r="AI31" s="35"/>
      <c r="AJ31" s="35"/>
      <c r="AK31" s="35"/>
      <c r="AL31" s="35"/>
      <c r="AM31" s="35"/>
      <c r="BB31" s="25"/>
      <c r="BC31" s="25"/>
    </row>
    <row r="32" spans="1:54" ht="13.5" customHeight="1">
      <c r="A32" s="146"/>
      <c r="B32" s="147"/>
      <c r="C32" s="147"/>
      <c r="D32" s="147"/>
      <c r="E32" s="147"/>
      <c r="F32" s="148" t="s">
        <v>185</v>
      </c>
      <c r="G32" s="148" t="s">
        <v>502</v>
      </c>
      <c r="H32" s="148" t="s">
        <v>503</v>
      </c>
      <c r="I32" s="171" t="s">
        <v>34</v>
      </c>
      <c r="J32" s="171" t="s">
        <v>35</v>
      </c>
      <c r="K32" s="171" t="s">
        <v>36</v>
      </c>
      <c r="L32" s="171" t="s">
        <v>37</v>
      </c>
      <c r="M32" s="171" t="s">
        <v>38</v>
      </c>
      <c r="N32" s="171" t="s">
        <v>39</v>
      </c>
      <c r="O32" s="171" t="s">
        <v>40</v>
      </c>
      <c r="P32" s="171" t="s">
        <v>41</v>
      </c>
      <c r="Q32" s="171" t="s">
        <v>42</v>
      </c>
      <c r="R32" s="171" t="s">
        <v>43</v>
      </c>
      <c r="S32" s="171" t="s">
        <v>44</v>
      </c>
      <c r="T32" s="172" t="s">
        <v>45</v>
      </c>
      <c r="U32" s="44"/>
      <c r="V32" s="44"/>
      <c r="W32" s="146"/>
      <c r="X32" s="147"/>
      <c r="Y32" s="147"/>
      <c r="Z32" s="446" t="s">
        <v>185</v>
      </c>
      <c r="AA32" s="171" t="s">
        <v>59</v>
      </c>
      <c r="AB32" s="172" t="s">
        <v>60</v>
      </c>
      <c r="AC32" s="451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BB32" s="25"/>
    </row>
    <row r="33" spans="1:54" ht="13.5" customHeight="1" thickBot="1">
      <c r="A33" s="155"/>
      <c r="B33" s="156"/>
      <c r="C33" s="156"/>
      <c r="D33" s="156"/>
      <c r="E33" s="156" t="s">
        <v>302</v>
      </c>
      <c r="F33" s="479"/>
      <c r="G33" s="158" t="s">
        <v>197</v>
      </c>
      <c r="H33" s="158" t="s">
        <v>33</v>
      </c>
      <c r="I33" s="480" t="s">
        <v>61</v>
      </c>
      <c r="J33" s="480" t="s">
        <v>62</v>
      </c>
      <c r="K33" s="480" t="s">
        <v>63</v>
      </c>
      <c r="L33" s="480" t="s">
        <v>64</v>
      </c>
      <c r="M33" s="480" t="s">
        <v>65</v>
      </c>
      <c r="N33" s="480" t="s">
        <v>66</v>
      </c>
      <c r="O33" s="288" t="s">
        <v>67</v>
      </c>
      <c r="P33" s="480" t="s">
        <v>68</v>
      </c>
      <c r="Q33" s="480" t="s">
        <v>69</v>
      </c>
      <c r="R33" s="480" t="s">
        <v>70</v>
      </c>
      <c r="S33" s="480" t="s">
        <v>71</v>
      </c>
      <c r="T33" s="290" t="s">
        <v>72</v>
      </c>
      <c r="U33" s="44"/>
      <c r="V33" s="44"/>
      <c r="W33" s="155"/>
      <c r="X33" s="156"/>
      <c r="Y33" s="156" t="s">
        <v>302</v>
      </c>
      <c r="Z33" s="156"/>
      <c r="AA33" s="288" t="s">
        <v>86</v>
      </c>
      <c r="AB33" s="290" t="s">
        <v>87</v>
      </c>
      <c r="AC33" s="159" t="s">
        <v>301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O33" s="25" t="s">
        <v>780</v>
      </c>
      <c r="BB33" s="25"/>
    </row>
    <row r="34" spans="1:54" ht="13.5" customHeight="1">
      <c r="A34" s="150" t="s">
        <v>810</v>
      </c>
      <c r="B34" s="33"/>
      <c r="C34" s="33"/>
      <c r="D34" s="33"/>
      <c r="E34" s="33"/>
      <c r="F34" s="198"/>
      <c r="G34" s="54">
        <v>4737412</v>
      </c>
      <c r="H34" s="54">
        <v>1207443</v>
      </c>
      <c r="I34" s="54">
        <v>138018</v>
      </c>
      <c r="J34" s="54">
        <v>1124133</v>
      </c>
      <c r="K34" s="54">
        <v>913338</v>
      </c>
      <c r="L34" s="54">
        <v>9781279</v>
      </c>
      <c r="M34" s="54">
        <v>3419611</v>
      </c>
      <c r="N34" s="54">
        <v>1149302</v>
      </c>
      <c r="O34" s="54">
        <v>4161308</v>
      </c>
      <c r="P34" s="54">
        <v>2753448</v>
      </c>
      <c r="Q34" s="54">
        <v>4313734</v>
      </c>
      <c r="R34" s="54">
        <v>4177786</v>
      </c>
      <c r="S34" s="54">
        <v>6905067</v>
      </c>
      <c r="T34" s="154">
        <v>1521271</v>
      </c>
      <c r="U34" s="44"/>
      <c r="V34" s="44"/>
      <c r="W34" s="150" t="s">
        <v>783</v>
      </c>
      <c r="X34" s="33"/>
      <c r="Y34" s="33"/>
      <c r="Z34" s="34"/>
      <c r="AA34" s="54">
        <v>3763766</v>
      </c>
      <c r="AB34" s="154">
        <v>1688874</v>
      </c>
      <c r="AC34" s="481">
        <f>SUM(G4:T4)+SUM(G34:T34)+SUM(AA4:AM4)+SUM(AA34:AB34)</f>
        <v>194352443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P34" s="25">
        <v>194352443</v>
      </c>
      <c r="AQ34" s="25" t="b">
        <f>AC34=AP34</f>
        <v>1</v>
      </c>
      <c r="BB34" s="25"/>
    </row>
    <row r="35" spans="1:54" ht="13.5" customHeight="1">
      <c r="A35" s="150"/>
      <c r="B35" s="26" t="s">
        <v>480</v>
      </c>
      <c r="C35" s="27"/>
      <c r="D35" s="27"/>
      <c r="E35" s="27"/>
      <c r="F35" s="28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8"/>
      <c r="U35" s="44"/>
      <c r="V35" s="44"/>
      <c r="W35" s="150"/>
      <c r="X35" s="26" t="s">
        <v>480</v>
      </c>
      <c r="Y35" s="27"/>
      <c r="Z35" s="447"/>
      <c r="AA35" s="707"/>
      <c r="AB35" s="708"/>
      <c r="AC35" s="708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Q35" s="25" t="b">
        <f aca="true" t="shared" si="0" ref="AQ35:AQ58">AC35=AP35</f>
        <v>1</v>
      </c>
      <c r="BB35" s="25"/>
    </row>
    <row r="36" spans="1:54" ht="13.5" customHeight="1">
      <c r="A36" s="150"/>
      <c r="B36" s="1614"/>
      <c r="C36" s="1615"/>
      <c r="D36" s="1616"/>
      <c r="E36" s="26" t="s">
        <v>481</v>
      </c>
      <c r="F36" s="175" t="s">
        <v>88</v>
      </c>
      <c r="G36" s="176">
        <v>2858632</v>
      </c>
      <c r="H36" s="176">
        <v>510533</v>
      </c>
      <c r="I36" s="176">
        <v>107971</v>
      </c>
      <c r="J36" s="176">
        <v>554754</v>
      </c>
      <c r="K36" s="176">
        <v>396624</v>
      </c>
      <c r="L36" s="176">
        <v>4744508</v>
      </c>
      <c r="M36" s="176">
        <v>2331518</v>
      </c>
      <c r="N36" s="176">
        <v>428358</v>
      </c>
      <c r="O36" s="176">
        <v>2124438</v>
      </c>
      <c r="P36" s="176">
        <v>2148195</v>
      </c>
      <c r="Q36" s="176">
        <v>2435655</v>
      </c>
      <c r="R36" s="176">
        <v>2884453</v>
      </c>
      <c r="S36" s="176">
        <v>5802630</v>
      </c>
      <c r="T36" s="177">
        <v>585407</v>
      </c>
      <c r="U36" s="44"/>
      <c r="V36" s="44"/>
      <c r="W36" s="150"/>
      <c r="X36" s="29"/>
      <c r="Y36" s="26" t="s">
        <v>481</v>
      </c>
      <c r="Z36" s="448" t="s">
        <v>88</v>
      </c>
      <c r="AA36" s="176">
        <v>1608154</v>
      </c>
      <c r="AB36" s="177">
        <v>1074857</v>
      </c>
      <c r="AC36" s="712">
        <f aca="true" t="shared" si="1" ref="AC36:AC46">SUM(G6:T6)+SUM(G36:T36)+SUM(AA6:AM6)+SUM(AA36:AB36)</f>
        <v>104721472</v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P36" s="25">
        <v>104721472</v>
      </c>
      <c r="AQ36" s="25" t="b">
        <f t="shared" si="0"/>
        <v>1</v>
      </c>
      <c r="BB36" s="25"/>
    </row>
    <row r="37" spans="1:54" ht="13.5" customHeight="1">
      <c r="A37" s="150"/>
      <c r="B37" s="1614"/>
      <c r="C37" s="1615"/>
      <c r="D37" s="1616"/>
      <c r="E37" s="29"/>
      <c r="F37" s="178" t="s">
        <v>89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80">
        <v>0</v>
      </c>
      <c r="U37" s="44"/>
      <c r="V37" s="44"/>
      <c r="W37" s="150"/>
      <c r="X37" s="29"/>
      <c r="Y37" s="29"/>
      <c r="Z37" s="449" t="s">
        <v>89</v>
      </c>
      <c r="AA37" s="179">
        <v>0</v>
      </c>
      <c r="AB37" s="180">
        <v>0</v>
      </c>
      <c r="AC37" s="195">
        <f t="shared" si="1"/>
        <v>0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Q37" s="25" t="b">
        <f t="shared" si="0"/>
        <v>1</v>
      </c>
      <c r="BB37" s="25"/>
    </row>
    <row r="38" spans="1:54" ht="13.5" customHeight="1">
      <c r="A38" s="150"/>
      <c r="B38" s="1614"/>
      <c r="C38" s="1615"/>
      <c r="D38" s="1616"/>
      <c r="E38" s="30"/>
      <c r="F38" s="181" t="s">
        <v>482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3">
        <v>0</v>
      </c>
      <c r="U38" s="44"/>
      <c r="V38" s="44"/>
      <c r="W38" s="150"/>
      <c r="X38" s="29"/>
      <c r="Y38" s="30"/>
      <c r="Z38" s="450" t="s">
        <v>482</v>
      </c>
      <c r="AA38" s="182">
        <v>0</v>
      </c>
      <c r="AB38" s="183">
        <v>0</v>
      </c>
      <c r="AC38" s="481">
        <f t="shared" si="1"/>
        <v>0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Q38" s="25" t="b">
        <f t="shared" si="0"/>
        <v>1</v>
      </c>
      <c r="BB38" s="25"/>
    </row>
    <row r="39" spans="1:54" ht="13.5" customHeight="1">
      <c r="A39" s="150"/>
      <c r="B39" s="1614"/>
      <c r="C39" s="1615"/>
      <c r="D39" s="1616"/>
      <c r="E39" s="31" t="s">
        <v>738</v>
      </c>
      <c r="F39" s="32"/>
      <c r="G39" s="8">
        <v>1878780</v>
      </c>
      <c r="H39" s="8">
        <v>293474</v>
      </c>
      <c r="I39" s="8">
        <v>30047</v>
      </c>
      <c r="J39" s="8">
        <v>535699</v>
      </c>
      <c r="K39" s="8">
        <v>516714</v>
      </c>
      <c r="L39" s="8">
        <v>3177791</v>
      </c>
      <c r="M39" s="8">
        <v>915031</v>
      </c>
      <c r="N39" s="8">
        <v>195678</v>
      </c>
      <c r="O39" s="8">
        <v>1517570</v>
      </c>
      <c r="P39" s="8">
        <v>348493</v>
      </c>
      <c r="Q39" s="8">
        <v>1853399</v>
      </c>
      <c r="R39" s="8">
        <v>796929</v>
      </c>
      <c r="S39" s="8">
        <v>843137</v>
      </c>
      <c r="T39" s="115">
        <v>559280</v>
      </c>
      <c r="U39" s="44"/>
      <c r="V39" s="44"/>
      <c r="W39" s="150"/>
      <c r="X39" s="29"/>
      <c r="Y39" s="31" t="s">
        <v>738</v>
      </c>
      <c r="Z39" s="444"/>
      <c r="AA39" s="8">
        <v>1508191</v>
      </c>
      <c r="AB39" s="115">
        <v>614017</v>
      </c>
      <c r="AC39" s="452">
        <f t="shared" si="1"/>
        <v>67893786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P39" s="25">
        <v>67893786</v>
      </c>
      <c r="AQ39" s="25" t="b">
        <f t="shared" si="0"/>
        <v>1</v>
      </c>
      <c r="BB39" s="25"/>
    </row>
    <row r="40" spans="1:54" ht="13.5" customHeight="1">
      <c r="A40" s="150"/>
      <c r="B40" s="1614"/>
      <c r="C40" s="1615"/>
      <c r="D40" s="1616"/>
      <c r="E40" s="31" t="s">
        <v>483</v>
      </c>
      <c r="F40" s="32"/>
      <c r="G40" s="8">
        <v>0</v>
      </c>
      <c r="H40" s="8">
        <v>68766</v>
      </c>
      <c r="I40" s="8">
        <v>0</v>
      </c>
      <c r="J40" s="8">
        <v>0</v>
      </c>
      <c r="K40" s="8">
        <v>0</v>
      </c>
      <c r="L40" s="8">
        <v>1858980</v>
      </c>
      <c r="M40" s="8">
        <v>29340</v>
      </c>
      <c r="N40" s="8">
        <v>0</v>
      </c>
      <c r="O40" s="8">
        <v>318960</v>
      </c>
      <c r="P40" s="8">
        <v>256760</v>
      </c>
      <c r="Q40" s="8">
        <v>24680</v>
      </c>
      <c r="R40" s="8">
        <v>305700</v>
      </c>
      <c r="S40" s="8">
        <v>259300</v>
      </c>
      <c r="T40" s="115">
        <v>226114</v>
      </c>
      <c r="U40" s="44"/>
      <c r="V40" s="44"/>
      <c r="W40" s="150"/>
      <c r="X40" s="29"/>
      <c r="Y40" s="31" t="s">
        <v>483</v>
      </c>
      <c r="Z40" s="444"/>
      <c r="AA40" s="8">
        <v>562278</v>
      </c>
      <c r="AB40" s="115">
        <v>0</v>
      </c>
      <c r="AC40" s="452">
        <f t="shared" si="1"/>
        <v>15457596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P40" s="25">
        <v>15457596</v>
      </c>
      <c r="AQ40" s="25" t="b">
        <f t="shared" si="0"/>
        <v>1</v>
      </c>
      <c r="BB40" s="25"/>
    </row>
    <row r="41" spans="1:54" ht="13.5" customHeight="1">
      <c r="A41" s="150"/>
      <c r="B41" s="1614"/>
      <c r="C41" s="1615"/>
      <c r="D41" s="1616"/>
      <c r="E41" s="31" t="s">
        <v>484</v>
      </c>
      <c r="F41" s="32"/>
      <c r="G41" s="8">
        <v>0</v>
      </c>
      <c r="H41" s="8">
        <v>334670</v>
      </c>
      <c r="I41" s="8">
        <v>0</v>
      </c>
      <c r="J41" s="8">
        <v>33680</v>
      </c>
      <c r="K41" s="8">
        <v>0</v>
      </c>
      <c r="L41" s="8">
        <v>0</v>
      </c>
      <c r="M41" s="8">
        <v>143722</v>
      </c>
      <c r="N41" s="8">
        <v>525266</v>
      </c>
      <c r="O41" s="8">
        <v>200340</v>
      </c>
      <c r="P41" s="8">
        <v>0</v>
      </c>
      <c r="Q41" s="8">
        <v>0</v>
      </c>
      <c r="R41" s="8">
        <v>190704</v>
      </c>
      <c r="S41" s="8">
        <v>0</v>
      </c>
      <c r="T41" s="115">
        <v>150470</v>
      </c>
      <c r="U41" s="44"/>
      <c r="V41" s="44"/>
      <c r="W41" s="150"/>
      <c r="X41" s="29"/>
      <c r="Y41" s="31" t="s">
        <v>484</v>
      </c>
      <c r="Z41" s="444"/>
      <c r="AA41" s="8">
        <v>85143</v>
      </c>
      <c r="AB41" s="115">
        <v>0</v>
      </c>
      <c r="AC41" s="452">
        <f t="shared" si="1"/>
        <v>6274755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P41" s="25">
        <v>6274755</v>
      </c>
      <c r="AQ41" s="25" t="b">
        <f t="shared" si="0"/>
        <v>1</v>
      </c>
      <c r="BB41" s="25"/>
    </row>
    <row r="42" spans="1:54" ht="13.5" customHeight="1">
      <c r="A42" s="150"/>
      <c r="B42" s="1614"/>
      <c r="C42" s="1615"/>
      <c r="D42" s="1616"/>
      <c r="E42" s="31" t="s">
        <v>485</v>
      </c>
      <c r="F42" s="32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115">
        <v>0</v>
      </c>
      <c r="U42" s="44"/>
      <c r="V42" s="44"/>
      <c r="W42" s="150"/>
      <c r="X42" s="29"/>
      <c r="Y42" s="31" t="s">
        <v>485</v>
      </c>
      <c r="Z42" s="444"/>
      <c r="AA42" s="8">
        <v>0</v>
      </c>
      <c r="AB42" s="115">
        <v>0</v>
      </c>
      <c r="AC42" s="452">
        <f t="shared" si="1"/>
        <v>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Q42" s="25" t="b">
        <f t="shared" si="0"/>
        <v>1</v>
      </c>
      <c r="BB42" s="25"/>
    </row>
    <row r="43" spans="1:54" ht="13.5" customHeight="1">
      <c r="A43" s="150"/>
      <c r="B43" s="1614"/>
      <c r="C43" s="1615"/>
      <c r="D43" s="1616"/>
      <c r="E43" s="31" t="s">
        <v>486</v>
      </c>
      <c r="F43" s="32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115">
        <v>0</v>
      </c>
      <c r="U43" s="44"/>
      <c r="V43" s="44"/>
      <c r="W43" s="150"/>
      <c r="X43" s="29"/>
      <c r="Y43" s="31" t="s">
        <v>486</v>
      </c>
      <c r="Z43" s="444"/>
      <c r="AA43" s="8">
        <v>0</v>
      </c>
      <c r="AB43" s="115">
        <v>0</v>
      </c>
      <c r="AC43" s="452">
        <f t="shared" si="1"/>
        <v>0</v>
      </c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Q43" s="25" t="b">
        <f t="shared" si="0"/>
        <v>1</v>
      </c>
      <c r="BB43" s="25"/>
    </row>
    <row r="44" spans="1:54" ht="13.5" customHeight="1">
      <c r="A44" s="150"/>
      <c r="B44" s="1614"/>
      <c r="C44" s="1615"/>
      <c r="D44" s="1616"/>
      <c r="E44" s="31" t="s">
        <v>90</v>
      </c>
      <c r="F44" s="32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115">
        <v>0</v>
      </c>
      <c r="U44" s="44"/>
      <c r="V44" s="44"/>
      <c r="W44" s="150"/>
      <c r="X44" s="29"/>
      <c r="Y44" s="31" t="s">
        <v>90</v>
      </c>
      <c r="Z44" s="444"/>
      <c r="AA44" s="8">
        <v>0</v>
      </c>
      <c r="AB44" s="115">
        <v>0</v>
      </c>
      <c r="AC44" s="452">
        <f t="shared" si="1"/>
        <v>0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Q44" s="25" t="b">
        <f t="shared" si="0"/>
        <v>1</v>
      </c>
      <c r="BB44" s="25"/>
    </row>
    <row r="45" spans="1:54" ht="13.5" customHeight="1">
      <c r="A45" s="150"/>
      <c r="B45" s="1614"/>
      <c r="C45" s="1615"/>
      <c r="D45" s="1616"/>
      <c r="E45" s="31" t="s">
        <v>91</v>
      </c>
      <c r="F45" s="32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115">
        <v>0</v>
      </c>
      <c r="U45" s="44"/>
      <c r="V45" s="44"/>
      <c r="W45" s="150"/>
      <c r="X45" s="29"/>
      <c r="Y45" s="31" t="s">
        <v>91</v>
      </c>
      <c r="Z45" s="444"/>
      <c r="AA45" s="8">
        <v>0</v>
      </c>
      <c r="AB45" s="115">
        <v>0</v>
      </c>
      <c r="AC45" s="452">
        <f t="shared" si="1"/>
        <v>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Q45" s="25" t="b">
        <f t="shared" si="0"/>
        <v>1</v>
      </c>
      <c r="BB45" s="25"/>
    </row>
    <row r="46" spans="1:54" ht="13.5" customHeight="1" thickBot="1">
      <c r="A46" s="150"/>
      <c r="B46" s="1617"/>
      <c r="C46" s="1618"/>
      <c r="D46" s="1619"/>
      <c r="E46" s="152" t="s">
        <v>92</v>
      </c>
      <c r="F46" s="174"/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200">
        <v>0</v>
      </c>
      <c r="U46" s="44"/>
      <c r="V46" s="44"/>
      <c r="W46" s="150"/>
      <c r="X46" s="173"/>
      <c r="Y46" s="152" t="s">
        <v>92</v>
      </c>
      <c r="Z46" s="445"/>
      <c r="AA46" s="199">
        <v>0</v>
      </c>
      <c r="AB46" s="200">
        <v>0</v>
      </c>
      <c r="AC46" s="191">
        <f t="shared" si="1"/>
        <v>4834</v>
      </c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P46" s="25">
        <v>4834</v>
      </c>
      <c r="AQ46" s="25" t="b">
        <f t="shared" si="0"/>
        <v>1</v>
      </c>
      <c r="BB46" s="25"/>
    </row>
    <row r="47" spans="1:54" ht="13.5" customHeight="1">
      <c r="A47" s="150"/>
      <c r="B47" s="29" t="s">
        <v>487</v>
      </c>
      <c r="C47" s="33"/>
      <c r="D47" s="33"/>
      <c r="E47" s="33"/>
      <c r="F47" s="198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10"/>
      <c r="U47" s="44"/>
      <c r="V47" s="44"/>
      <c r="W47" s="150"/>
      <c r="X47" s="29" t="s">
        <v>487</v>
      </c>
      <c r="Y47" s="33"/>
      <c r="Z47" s="34"/>
      <c r="AA47" s="707"/>
      <c r="AB47" s="708"/>
      <c r="AC47" s="708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Q47" s="25" t="b">
        <f t="shared" si="0"/>
        <v>1</v>
      </c>
      <c r="BB47" s="25"/>
    </row>
    <row r="48" spans="1:54" ht="13.5" customHeight="1">
      <c r="A48" s="150"/>
      <c r="B48" s="1614"/>
      <c r="C48" s="1615"/>
      <c r="D48" s="1616"/>
      <c r="E48" s="31" t="s">
        <v>628</v>
      </c>
      <c r="F48" s="444"/>
      <c r="G48" s="8">
        <v>0</v>
      </c>
      <c r="H48" s="8">
        <v>65500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115">
        <v>0</v>
      </c>
      <c r="U48" s="44"/>
      <c r="V48" s="44"/>
      <c r="W48" s="150"/>
      <c r="X48" s="29"/>
      <c r="Y48" s="31" t="s">
        <v>628</v>
      </c>
      <c r="Z48" s="444"/>
      <c r="AA48" s="8">
        <v>0</v>
      </c>
      <c r="AB48" s="115">
        <v>0</v>
      </c>
      <c r="AC48" s="452">
        <f aca="true" t="shared" si="2" ref="AC48:AC58">SUM(G18:T18)+SUM(G48:T48)+SUM(AA18:AM18)+SUM(AA48:AB48)</f>
        <v>263900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O48" s="25" t="s">
        <v>727</v>
      </c>
      <c r="AP48" s="25">
        <v>263900</v>
      </c>
      <c r="AQ48" s="25" t="b">
        <f t="shared" si="0"/>
        <v>1</v>
      </c>
      <c r="BB48" s="25"/>
    </row>
    <row r="49" spans="1:54" ht="13.5" customHeight="1">
      <c r="A49" s="150"/>
      <c r="B49" s="1614"/>
      <c r="C49" s="1615"/>
      <c r="D49" s="1616"/>
      <c r="E49" s="31" t="s">
        <v>629</v>
      </c>
      <c r="F49" s="444"/>
      <c r="G49" s="8">
        <v>0</v>
      </c>
      <c r="H49" s="8">
        <v>132315</v>
      </c>
      <c r="I49" s="8">
        <v>0</v>
      </c>
      <c r="J49" s="8">
        <v>219580</v>
      </c>
      <c r="K49" s="8">
        <v>42400</v>
      </c>
      <c r="L49" s="8">
        <v>902280</v>
      </c>
      <c r="M49" s="8">
        <v>0</v>
      </c>
      <c r="N49" s="8">
        <v>486121</v>
      </c>
      <c r="O49" s="8">
        <v>61148</v>
      </c>
      <c r="P49" s="8">
        <v>72500</v>
      </c>
      <c r="Q49" s="8">
        <v>0</v>
      </c>
      <c r="R49" s="8">
        <v>241020</v>
      </c>
      <c r="S49" s="8">
        <v>0</v>
      </c>
      <c r="T49" s="115">
        <v>91600</v>
      </c>
      <c r="U49" s="44"/>
      <c r="V49" s="44"/>
      <c r="W49" s="150"/>
      <c r="X49" s="29"/>
      <c r="Y49" s="31" t="s">
        <v>629</v>
      </c>
      <c r="Z49" s="444"/>
      <c r="AA49" s="8">
        <v>0</v>
      </c>
      <c r="AB49" s="115">
        <v>0</v>
      </c>
      <c r="AC49" s="452">
        <f t="shared" si="2"/>
        <v>5996620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O49" s="25" t="s">
        <v>728</v>
      </c>
      <c r="AP49" s="25">
        <v>5996620</v>
      </c>
      <c r="AQ49" s="25" t="b">
        <f t="shared" si="0"/>
        <v>1</v>
      </c>
      <c r="BB49" s="25"/>
    </row>
    <row r="50" spans="1:54" ht="13.5" customHeight="1">
      <c r="A50" s="150"/>
      <c r="B50" s="1614"/>
      <c r="C50" s="1615"/>
      <c r="D50" s="1616"/>
      <c r="E50" s="31" t="s">
        <v>630</v>
      </c>
      <c r="F50" s="444"/>
      <c r="G50" s="8">
        <v>1308188</v>
      </c>
      <c r="H50" s="8">
        <v>473621</v>
      </c>
      <c r="I50" s="8">
        <v>6278</v>
      </c>
      <c r="J50" s="8">
        <v>0</v>
      </c>
      <c r="K50" s="8">
        <v>0</v>
      </c>
      <c r="L50" s="8">
        <v>2698095</v>
      </c>
      <c r="M50" s="8">
        <v>1266501</v>
      </c>
      <c r="N50" s="8">
        <v>57877</v>
      </c>
      <c r="O50" s="8">
        <v>1061696</v>
      </c>
      <c r="P50" s="8">
        <v>959488</v>
      </c>
      <c r="Q50" s="8">
        <v>1204628</v>
      </c>
      <c r="R50" s="8">
        <v>1281203</v>
      </c>
      <c r="S50" s="8">
        <v>1385282</v>
      </c>
      <c r="T50" s="115">
        <v>493191</v>
      </c>
      <c r="U50" s="44"/>
      <c r="V50" s="44"/>
      <c r="W50" s="150"/>
      <c r="X50" s="29"/>
      <c r="Y50" s="31" t="s">
        <v>630</v>
      </c>
      <c r="Z50" s="444"/>
      <c r="AA50" s="8">
        <v>805421</v>
      </c>
      <c r="AB50" s="115">
        <v>0</v>
      </c>
      <c r="AC50" s="452">
        <f t="shared" si="2"/>
        <v>59242238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O50" s="25" t="s">
        <v>729</v>
      </c>
      <c r="AP50" s="25">
        <v>59242238</v>
      </c>
      <c r="AQ50" s="25" t="b">
        <f t="shared" si="0"/>
        <v>1</v>
      </c>
      <c r="BB50" s="25"/>
    </row>
    <row r="51" spans="1:54" ht="13.5" customHeight="1">
      <c r="A51" s="150"/>
      <c r="B51" s="1614"/>
      <c r="C51" s="1615"/>
      <c r="D51" s="1616"/>
      <c r="E51" s="31" t="s">
        <v>631</v>
      </c>
      <c r="F51" s="444"/>
      <c r="G51" s="8">
        <v>2744100</v>
      </c>
      <c r="H51" s="8">
        <v>323575</v>
      </c>
      <c r="I51" s="8">
        <v>51424</v>
      </c>
      <c r="J51" s="8">
        <v>875705</v>
      </c>
      <c r="K51" s="8">
        <v>99089</v>
      </c>
      <c r="L51" s="8">
        <v>3869291</v>
      </c>
      <c r="M51" s="8">
        <v>1387146</v>
      </c>
      <c r="N51" s="8">
        <v>553555</v>
      </c>
      <c r="O51" s="8">
        <v>2224671</v>
      </c>
      <c r="P51" s="8">
        <v>620483</v>
      </c>
      <c r="Q51" s="8">
        <v>2387011</v>
      </c>
      <c r="R51" s="8">
        <v>2081617</v>
      </c>
      <c r="S51" s="8">
        <v>3948954</v>
      </c>
      <c r="T51" s="115">
        <v>784676</v>
      </c>
      <c r="U51" s="44"/>
      <c r="V51" s="44"/>
      <c r="W51" s="150"/>
      <c r="X51" s="29"/>
      <c r="Y51" s="31" t="s">
        <v>631</v>
      </c>
      <c r="Z51" s="444"/>
      <c r="AA51" s="8">
        <v>2715721</v>
      </c>
      <c r="AB51" s="115">
        <v>226509</v>
      </c>
      <c r="AC51" s="452">
        <f t="shared" si="2"/>
        <v>86539679</v>
      </c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O51" s="25" t="s">
        <v>730</v>
      </c>
      <c r="AP51" s="25">
        <v>86539679</v>
      </c>
      <c r="AQ51" s="25" t="b">
        <f t="shared" si="0"/>
        <v>1</v>
      </c>
      <c r="BB51" s="25"/>
    </row>
    <row r="52" spans="1:54" ht="13.5" customHeight="1">
      <c r="A52" s="150"/>
      <c r="B52" s="1614"/>
      <c r="C52" s="1615"/>
      <c r="D52" s="1616"/>
      <c r="E52" s="31" t="s">
        <v>632</v>
      </c>
      <c r="F52" s="444"/>
      <c r="G52" s="8">
        <v>155813</v>
      </c>
      <c r="H52" s="8">
        <v>9249</v>
      </c>
      <c r="I52" s="8">
        <v>20901</v>
      </c>
      <c r="J52" s="8">
        <v>28848</v>
      </c>
      <c r="K52" s="8">
        <v>490762</v>
      </c>
      <c r="L52" s="8">
        <v>1058030</v>
      </c>
      <c r="M52" s="8">
        <v>491318</v>
      </c>
      <c r="N52" s="8">
        <v>0</v>
      </c>
      <c r="O52" s="8">
        <v>494742</v>
      </c>
      <c r="P52" s="8">
        <v>115369</v>
      </c>
      <c r="Q52" s="8">
        <v>151944</v>
      </c>
      <c r="R52" s="8">
        <v>191690</v>
      </c>
      <c r="S52" s="8">
        <v>926289</v>
      </c>
      <c r="T52" s="115">
        <v>32048</v>
      </c>
      <c r="U52" s="44"/>
      <c r="V52" s="44"/>
      <c r="W52" s="150"/>
      <c r="X52" s="29"/>
      <c r="Y52" s="31" t="s">
        <v>632</v>
      </c>
      <c r="Z52" s="444"/>
      <c r="AA52" s="8">
        <v>0</v>
      </c>
      <c r="AB52" s="115">
        <v>316579</v>
      </c>
      <c r="AC52" s="452">
        <f t="shared" si="2"/>
        <v>17558020</v>
      </c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O52" s="25" t="s">
        <v>731</v>
      </c>
      <c r="AP52" s="25">
        <v>17558020</v>
      </c>
      <c r="AQ52" s="25" t="b">
        <f t="shared" si="0"/>
        <v>1</v>
      </c>
      <c r="BB52" s="25"/>
    </row>
    <row r="53" spans="1:54" ht="13.5" customHeight="1">
      <c r="A53" s="150"/>
      <c r="B53" s="1614"/>
      <c r="C53" s="1615"/>
      <c r="D53" s="1616"/>
      <c r="E53" s="31" t="s">
        <v>633</v>
      </c>
      <c r="F53" s="444"/>
      <c r="G53" s="8">
        <v>181064</v>
      </c>
      <c r="H53" s="8">
        <v>203183</v>
      </c>
      <c r="I53" s="8">
        <v>24787</v>
      </c>
      <c r="J53" s="8">
        <v>0</v>
      </c>
      <c r="K53" s="8">
        <v>45474</v>
      </c>
      <c r="L53" s="8">
        <v>1253583</v>
      </c>
      <c r="M53" s="8">
        <v>189816</v>
      </c>
      <c r="N53" s="8">
        <v>51749</v>
      </c>
      <c r="O53" s="8">
        <v>319051</v>
      </c>
      <c r="P53" s="8">
        <v>536383</v>
      </c>
      <c r="Q53" s="8">
        <v>197067</v>
      </c>
      <c r="R53" s="8">
        <v>382256</v>
      </c>
      <c r="S53" s="8">
        <v>644542</v>
      </c>
      <c r="T53" s="115">
        <v>119756</v>
      </c>
      <c r="U53" s="44"/>
      <c r="V53" s="44"/>
      <c r="W53" s="150"/>
      <c r="X53" s="29"/>
      <c r="Y53" s="31" t="s">
        <v>633</v>
      </c>
      <c r="Z53" s="444"/>
      <c r="AA53" s="8">
        <v>242624</v>
      </c>
      <c r="AB53" s="115">
        <v>1145786</v>
      </c>
      <c r="AC53" s="452">
        <f t="shared" si="2"/>
        <v>17976455</v>
      </c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O53" s="25" t="s">
        <v>732</v>
      </c>
      <c r="AP53" s="25">
        <v>17976455</v>
      </c>
      <c r="AQ53" s="25" t="b">
        <f t="shared" si="0"/>
        <v>1</v>
      </c>
      <c r="BB53" s="25"/>
    </row>
    <row r="54" spans="1:54" ht="13.5" customHeight="1">
      <c r="A54" s="150"/>
      <c r="B54" s="1614"/>
      <c r="C54" s="1615"/>
      <c r="D54" s="1616"/>
      <c r="E54" s="31" t="s">
        <v>634</v>
      </c>
      <c r="F54" s="444"/>
      <c r="G54" s="8">
        <v>116899</v>
      </c>
      <c r="H54" s="8">
        <v>0</v>
      </c>
      <c r="I54" s="8">
        <v>34628</v>
      </c>
      <c r="J54" s="8">
        <v>0</v>
      </c>
      <c r="K54" s="8">
        <v>158267</v>
      </c>
      <c r="L54" s="8">
        <v>0</v>
      </c>
      <c r="M54" s="8">
        <v>84830</v>
      </c>
      <c r="N54" s="8">
        <v>0</v>
      </c>
      <c r="O54" s="8">
        <v>0</v>
      </c>
      <c r="P54" s="8">
        <v>190284</v>
      </c>
      <c r="Q54" s="8">
        <v>158950</v>
      </c>
      <c r="R54" s="8">
        <v>0</v>
      </c>
      <c r="S54" s="8">
        <v>0</v>
      </c>
      <c r="T54" s="115">
        <v>0</v>
      </c>
      <c r="U54" s="44"/>
      <c r="V54" s="44"/>
      <c r="W54" s="150"/>
      <c r="X54" s="29"/>
      <c r="Y54" s="31" t="s">
        <v>634</v>
      </c>
      <c r="Z54" s="444"/>
      <c r="AA54" s="8">
        <v>0</v>
      </c>
      <c r="AB54" s="115">
        <v>0</v>
      </c>
      <c r="AC54" s="452">
        <f t="shared" si="2"/>
        <v>5273025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O54" s="25" t="s">
        <v>733</v>
      </c>
      <c r="AP54" s="25">
        <v>5273025</v>
      </c>
      <c r="AQ54" s="25" t="b">
        <f t="shared" si="0"/>
        <v>1</v>
      </c>
      <c r="BB54" s="25"/>
    </row>
    <row r="55" spans="1:54" ht="13.5" customHeight="1">
      <c r="A55" s="150"/>
      <c r="B55" s="1614"/>
      <c r="C55" s="1615"/>
      <c r="D55" s="1616"/>
      <c r="E55" s="31" t="s">
        <v>635</v>
      </c>
      <c r="F55" s="444"/>
      <c r="G55" s="8">
        <v>145648</v>
      </c>
      <c r="H55" s="8">
        <v>0</v>
      </c>
      <c r="I55" s="8">
        <v>0</v>
      </c>
      <c r="J55" s="8">
        <v>0</v>
      </c>
      <c r="K55" s="8">
        <v>32460</v>
      </c>
      <c r="L55" s="8">
        <v>0</v>
      </c>
      <c r="M55" s="8">
        <v>0</v>
      </c>
      <c r="N55" s="8">
        <v>0</v>
      </c>
      <c r="O55" s="8">
        <v>0</v>
      </c>
      <c r="P55" s="8">
        <v>241583</v>
      </c>
      <c r="Q55" s="8">
        <v>174657</v>
      </c>
      <c r="R55" s="8">
        <v>0</v>
      </c>
      <c r="S55" s="8">
        <v>0</v>
      </c>
      <c r="T55" s="115">
        <v>0</v>
      </c>
      <c r="U55" s="44"/>
      <c r="V55" s="44"/>
      <c r="W55" s="150"/>
      <c r="X55" s="29"/>
      <c r="Y55" s="31" t="s">
        <v>635</v>
      </c>
      <c r="Z55" s="444"/>
      <c r="AA55" s="8">
        <v>0</v>
      </c>
      <c r="AB55" s="115">
        <v>0</v>
      </c>
      <c r="AC55" s="452">
        <f t="shared" si="2"/>
        <v>1259520</v>
      </c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O55" s="25" t="s">
        <v>734</v>
      </c>
      <c r="AP55" s="25">
        <v>1259520</v>
      </c>
      <c r="AQ55" s="25" t="b">
        <f t="shared" si="0"/>
        <v>1</v>
      </c>
      <c r="BB55" s="25"/>
    </row>
    <row r="56" spans="1:54" ht="13.5" customHeight="1">
      <c r="A56" s="150"/>
      <c r="B56" s="1614"/>
      <c r="C56" s="1615"/>
      <c r="D56" s="1616"/>
      <c r="E56" s="31" t="s">
        <v>636</v>
      </c>
      <c r="F56" s="444"/>
      <c r="G56" s="8">
        <v>85700</v>
      </c>
      <c r="H56" s="8">
        <v>0</v>
      </c>
      <c r="I56" s="8">
        <v>0</v>
      </c>
      <c r="J56" s="8">
        <v>0</v>
      </c>
      <c r="K56" s="8">
        <v>44886</v>
      </c>
      <c r="L56" s="8">
        <v>0</v>
      </c>
      <c r="M56" s="8">
        <v>0</v>
      </c>
      <c r="N56" s="8">
        <v>0</v>
      </c>
      <c r="O56" s="8">
        <v>0</v>
      </c>
      <c r="P56" s="8">
        <v>17358</v>
      </c>
      <c r="Q56" s="8">
        <v>39477</v>
      </c>
      <c r="R56" s="8">
        <v>0</v>
      </c>
      <c r="S56" s="8">
        <v>0</v>
      </c>
      <c r="T56" s="115">
        <v>0</v>
      </c>
      <c r="U56" s="44"/>
      <c r="V56" s="44"/>
      <c r="W56" s="150"/>
      <c r="X56" s="29"/>
      <c r="Y56" s="31" t="s">
        <v>636</v>
      </c>
      <c r="Z56" s="444"/>
      <c r="AA56" s="8">
        <v>0</v>
      </c>
      <c r="AB56" s="115">
        <v>0</v>
      </c>
      <c r="AC56" s="452">
        <f t="shared" si="2"/>
        <v>202234</v>
      </c>
      <c r="AD56" s="35"/>
      <c r="AO56" s="25" t="s">
        <v>735</v>
      </c>
      <c r="AP56" s="25">
        <v>202234</v>
      </c>
      <c r="AQ56" s="25" t="b">
        <f t="shared" si="0"/>
        <v>1</v>
      </c>
      <c r="BB56" s="25"/>
    </row>
    <row r="57" spans="1:54" ht="13.5" customHeight="1">
      <c r="A57" s="150"/>
      <c r="B57" s="1614"/>
      <c r="C57" s="1615"/>
      <c r="D57" s="1616"/>
      <c r="E57" s="31" t="s">
        <v>637</v>
      </c>
      <c r="F57" s="444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115">
        <v>0</v>
      </c>
      <c r="U57" s="44"/>
      <c r="V57" s="44"/>
      <c r="W57" s="150"/>
      <c r="X57" s="29"/>
      <c r="Y57" s="31" t="s">
        <v>637</v>
      </c>
      <c r="Z57" s="444"/>
      <c r="AA57" s="8">
        <v>0</v>
      </c>
      <c r="AB57" s="115">
        <v>0</v>
      </c>
      <c r="AC57" s="452">
        <f t="shared" si="2"/>
        <v>40752</v>
      </c>
      <c r="AD57" s="35"/>
      <c r="AO57" s="25" t="s">
        <v>736</v>
      </c>
      <c r="AP57" s="25">
        <v>40752</v>
      </c>
      <c r="AQ57" s="25" t="b">
        <f t="shared" si="0"/>
        <v>1</v>
      </c>
      <c r="BB57" s="25"/>
    </row>
    <row r="58" spans="1:54" ht="13.5" customHeight="1" thickBot="1">
      <c r="A58" s="151"/>
      <c r="B58" s="1617"/>
      <c r="C58" s="1618"/>
      <c r="D58" s="1619"/>
      <c r="E58" s="152" t="s">
        <v>638</v>
      </c>
      <c r="F58" s="445"/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153">
        <v>0</v>
      </c>
      <c r="U58" s="44"/>
      <c r="V58" s="44"/>
      <c r="W58" s="151"/>
      <c r="X58" s="173"/>
      <c r="Y58" s="152" t="s">
        <v>638</v>
      </c>
      <c r="Z58" s="445"/>
      <c r="AA58" s="79">
        <v>0</v>
      </c>
      <c r="AB58" s="153">
        <v>0</v>
      </c>
      <c r="AC58" s="191">
        <f t="shared" si="2"/>
        <v>0</v>
      </c>
      <c r="AD58" s="35">
        <v>0</v>
      </c>
      <c r="AO58" s="25" t="s">
        <v>737</v>
      </c>
      <c r="AP58" s="25">
        <v>0</v>
      </c>
      <c r="AQ58" s="25" t="b">
        <f t="shared" si="0"/>
        <v>1</v>
      </c>
      <c r="BB58" s="25"/>
    </row>
    <row r="59" spans="5:53" s="1291" customFormat="1" ht="13.5">
      <c r="E59" s="1289"/>
      <c r="F59" s="1288"/>
      <c r="G59" s="1288"/>
      <c r="H59" s="1288"/>
      <c r="I59" s="1288"/>
      <c r="J59" s="1288"/>
      <c r="K59" s="1288"/>
      <c r="L59" s="1288"/>
      <c r="M59" s="1288"/>
      <c r="N59" s="1288"/>
      <c r="O59" s="1288"/>
      <c r="P59" s="1288"/>
      <c r="Q59" s="1288"/>
      <c r="R59" s="1288"/>
      <c r="S59" s="1288"/>
      <c r="T59" s="1288"/>
      <c r="U59" s="1288"/>
      <c r="V59" s="1288"/>
      <c r="W59" s="1288"/>
      <c r="X59" s="1288"/>
      <c r="Y59" s="1288"/>
      <c r="Z59" s="1288"/>
      <c r="AA59" s="1288"/>
      <c r="AB59" s="1288"/>
      <c r="AC59" s="1288"/>
      <c r="AD59" s="1288"/>
      <c r="AE59" s="1288"/>
      <c r="AF59" s="1288"/>
      <c r="AG59" s="1288"/>
      <c r="AH59" s="1288"/>
      <c r="AI59" s="1288"/>
      <c r="AJ59" s="1288"/>
      <c r="AK59" s="1288"/>
      <c r="AL59" s="1288"/>
      <c r="AM59" s="1288"/>
      <c r="AN59" s="1288"/>
      <c r="AO59" s="1288"/>
      <c r="AP59" s="1288"/>
      <c r="AQ59" s="1288"/>
      <c r="AR59" s="1288"/>
      <c r="AS59" s="1288"/>
      <c r="AT59" s="1288"/>
      <c r="AU59" s="1288"/>
      <c r="AV59" s="1290"/>
      <c r="AW59" s="1290"/>
      <c r="AX59" s="1290"/>
      <c r="AY59" s="1290"/>
      <c r="AZ59" s="1290"/>
      <c r="BA59" s="1290"/>
    </row>
    <row r="60" spans="5:47" ht="13.5">
      <c r="E60" s="45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5:47" ht="13.5">
      <c r="E61" s="45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5:47" ht="13.5">
      <c r="E62" s="45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5:47" ht="13.5">
      <c r="E63" s="45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6:47" ht="13.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6:47" ht="13.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6:55" ht="13.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BB66" s="25"/>
      <c r="BC66" s="25"/>
    </row>
    <row r="67" spans="6:55" ht="13.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BB67" s="25"/>
      <c r="BC67" s="25"/>
    </row>
    <row r="68" spans="6:55" ht="13.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BB68" s="25"/>
      <c r="BC68" s="25"/>
    </row>
    <row r="69" spans="6:55" ht="13.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BB69" s="25"/>
      <c r="BC69" s="25"/>
    </row>
    <row r="70" spans="6:53" ht="13.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BA70" s="44"/>
    </row>
    <row r="71" spans="6:53" ht="13.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BA71" s="44"/>
    </row>
    <row r="72" spans="6:53" ht="13.5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BA72" s="44"/>
    </row>
    <row r="73" spans="6:53" ht="13.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BA73" s="44"/>
    </row>
    <row r="74" spans="6:47" ht="13.5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6:47" ht="13.5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6:47" ht="13.5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6:47" ht="13.5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6:47" ht="13.5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6:47" ht="13.5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6:47" ht="13.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6:47" ht="13.5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6:47" ht="13.5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6:47" ht="13.5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6:47" ht="13.5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6:47" ht="13.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6:47" ht="13.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6:47" ht="13.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6:47" ht="13.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6:47" ht="13.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6:47" ht="13.5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6:47" ht="13.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6:47" ht="13.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6:47" ht="13.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6:47" ht="13.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6:47" ht="13.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6:47" ht="13.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6:47" ht="13.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6:47" ht="13.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6:47" ht="13.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6:47" ht="13.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6:47" ht="13.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6:47" ht="13.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6:47" ht="13.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6:47" ht="13.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6:47" ht="13.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6:47" ht="13.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6:47" ht="13.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6:47" ht="13.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6:47" ht="13.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6:47" ht="13.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6:47" ht="13.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6:47" ht="13.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6:47" ht="13.5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6:47" ht="13.5"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6:47" ht="13.5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6:47" ht="13.5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6:47" ht="13.5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6:47" ht="13.5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6:47" ht="13.5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6:47" ht="13.5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6:47" ht="13.5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6:47" ht="13.5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6:48" ht="13.5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 s="804"/>
    </row>
    <row r="124" spans="6:48" ht="13.5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 s="804"/>
    </row>
    <row r="125" spans="6:48" ht="13.5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 s="804"/>
    </row>
    <row r="126" spans="6:48" ht="13.5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 s="804"/>
    </row>
    <row r="127" spans="6:48" ht="13.5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 s="803"/>
    </row>
    <row r="128" spans="6:48" ht="13.5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 s="804"/>
    </row>
    <row r="129" spans="6:48" ht="13.5"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 s="804"/>
    </row>
    <row r="130" spans="6:48" ht="13.5"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 s="804"/>
    </row>
    <row r="131" spans="6:48" ht="13.5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 s="804"/>
    </row>
    <row r="132" spans="6:48" ht="13.5"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 s="804"/>
    </row>
    <row r="133" spans="6:48" ht="13.5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 s="804"/>
    </row>
    <row r="134" spans="6:48" ht="13.5"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 s="804"/>
    </row>
    <row r="135" spans="6:48" ht="13.5"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 s="804"/>
    </row>
    <row r="136" spans="6:48" ht="13.5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 s="804"/>
    </row>
    <row r="137" spans="6:48" ht="13.5"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 s="804"/>
    </row>
    <row r="138" spans="6:48" ht="13.5"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 s="804"/>
    </row>
    <row r="139" spans="6:47" ht="13.5"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6:47" ht="13.5"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6:47" ht="13.5"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6:47" ht="13.5"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6:47" ht="13.5"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6:47" ht="13.5"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6:47" ht="13.5"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6:47" ht="13.5"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6:47" ht="13.5"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6:47" ht="13.5"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6:47" ht="13.5"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6:47" ht="13.5"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6:47" ht="13.5"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6:47" ht="13.5"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6:47" ht="13.5"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6:47" ht="13.5"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6:47" ht="13.5"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6:47" ht="13.5"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6:47" ht="13.5"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6:47" ht="13.5"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6:47" ht="13.5"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6:47" ht="13.5"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6:47" ht="13.5"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6:47" ht="13.5"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6:47" ht="13.5"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6:47" ht="13.5"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6:47" ht="13.5"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6:47" ht="13.5"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6:47" ht="13.5"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6:47" ht="13.5"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6:47" ht="13.5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6:47" ht="13.5"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6:47" ht="13.5"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6:47" ht="13.5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6:47" ht="13.5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6:47" ht="13.5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6:47" ht="13.5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6:47" ht="13.5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6:47" ht="13.5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6:47" ht="13.5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6:47" ht="13.5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6:47" ht="13.5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6:47" ht="13.5"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6:47" ht="13.5"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6:47" ht="13.5"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6:47" ht="13.5"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6:47" ht="13.5"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6:47" ht="13.5"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6:47" ht="13.5"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6:47" ht="13.5"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6:47" ht="13.5"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6:47" ht="13.5"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6:47" ht="13.5"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6:47" ht="13.5"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6:47" ht="13.5"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6:47" ht="13.5"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6:47" ht="13.5"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6:47" ht="13.5"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6:47" ht="13.5"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6:47" ht="13.5"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6:47" ht="13.5"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6:47" ht="13.5"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6:47" ht="13.5"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6:47" ht="13.5"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6:47" ht="13.5"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6:47" ht="13.5"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6:47" ht="13.5"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6:47" ht="13.5"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8" spans="6:47" ht="13.5">
      <c r="F208" s="802"/>
      <c r="G208" s="806"/>
      <c r="H208" s="806"/>
      <c r="I208" s="806"/>
      <c r="J208" s="806"/>
      <c r="K208" s="806"/>
      <c r="L208" s="806"/>
      <c r="M208" s="806"/>
      <c r="N208" s="806"/>
      <c r="O208" s="806"/>
      <c r="P208" s="806"/>
      <c r="Q208" s="806"/>
      <c r="R208" s="806"/>
      <c r="S208" s="806"/>
      <c r="T208" s="806"/>
      <c r="U208" s="806"/>
      <c r="V208" s="806"/>
      <c r="W208" s="806"/>
      <c r="X208" s="806"/>
      <c r="Y208" s="806"/>
      <c r="Z208" s="806"/>
      <c r="AA208" s="806"/>
      <c r="AB208" s="806"/>
      <c r="AC208" s="806"/>
      <c r="AD208" s="806"/>
      <c r="AE208" s="806"/>
      <c r="AF208" s="806"/>
      <c r="AG208" s="806"/>
      <c r="AH208" s="806"/>
      <c r="AI208" s="806"/>
      <c r="AJ208" s="806"/>
      <c r="AK208" s="806"/>
      <c r="AL208" s="806"/>
      <c r="AM208" s="806"/>
      <c r="AN208" s="806"/>
      <c r="AO208" s="806"/>
      <c r="AP208" s="806"/>
      <c r="AQ208" s="806"/>
      <c r="AR208" s="806"/>
      <c r="AS208" s="806"/>
      <c r="AT208" s="806"/>
      <c r="AU208" s="806"/>
    </row>
    <row r="209" spans="6:47" ht="13.5">
      <c r="F209" s="802"/>
      <c r="G209" s="806"/>
      <c r="H209" s="806"/>
      <c r="I209" s="806"/>
      <c r="J209" s="806"/>
      <c r="K209" s="806"/>
      <c r="L209" s="806"/>
      <c r="M209" s="806"/>
      <c r="N209" s="806"/>
      <c r="O209" s="806"/>
      <c r="P209" s="806"/>
      <c r="Q209" s="806"/>
      <c r="R209" s="806"/>
      <c r="S209" s="806"/>
      <c r="T209" s="806"/>
      <c r="U209" s="806"/>
      <c r="V209" s="806"/>
      <c r="W209" s="806"/>
      <c r="X209" s="806"/>
      <c r="Y209" s="806"/>
      <c r="Z209" s="806"/>
      <c r="AA209" s="806"/>
      <c r="AB209" s="806"/>
      <c r="AC209" s="806"/>
      <c r="AD209" s="806"/>
      <c r="AE209" s="806"/>
      <c r="AF209" s="806"/>
      <c r="AG209" s="806"/>
      <c r="AH209" s="806"/>
      <c r="AI209" s="806"/>
      <c r="AJ209" s="806"/>
      <c r="AK209" s="806"/>
      <c r="AL209" s="806"/>
      <c r="AM209" s="806"/>
      <c r="AN209" s="806"/>
      <c r="AO209" s="806"/>
      <c r="AP209" s="806"/>
      <c r="AQ209" s="806"/>
      <c r="AR209" s="806"/>
      <c r="AS209" s="806"/>
      <c r="AT209" s="806"/>
      <c r="AU209" s="806"/>
    </row>
    <row r="210" spans="6:47" ht="13.5">
      <c r="F210" s="802"/>
      <c r="G210" s="806"/>
      <c r="H210" s="806"/>
      <c r="I210" s="806"/>
      <c r="J210" s="806"/>
      <c r="K210" s="806"/>
      <c r="L210" s="806"/>
      <c r="M210" s="806"/>
      <c r="N210" s="806"/>
      <c r="O210" s="806"/>
      <c r="P210" s="806"/>
      <c r="Q210" s="806"/>
      <c r="R210" s="806"/>
      <c r="S210" s="806"/>
      <c r="T210" s="806"/>
      <c r="U210" s="806"/>
      <c r="V210" s="806"/>
      <c r="W210" s="806"/>
      <c r="X210" s="806"/>
      <c r="Y210" s="806"/>
      <c r="Z210" s="806"/>
      <c r="AA210" s="806"/>
      <c r="AB210" s="806"/>
      <c r="AC210" s="806"/>
      <c r="AD210" s="806"/>
      <c r="AE210" s="806"/>
      <c r="AF210" s="806"/>
      <c r="AG210" s="806"/>
      <c r="AH210" s="806"/>
      <c r="AI210" s="806"/>
      <c r="AJ210" s="806"/>
      <c r="AK210" s="806"/>
      <c r="AL210" s="806"/>
      <c r="AM210" s="806"/>
      <c r="AN210" s="806"/>
      <c r="AO210" s="806"/>
      <c r="AP210" s="806"/>
      <c r="AQ210" s="806"/>
      <c r="AR210" s="806"/>
      <c r="AS210" s="806"/>
      <c r="AT210" s="806"/>
      <c r="AU210" s="806"/>
    </row>
    <row r="211" spans="6:47" ht="13.5">
      <c r="F211" s="802"/>
      <c r="G211" s="806"/>
      <c r="H211" s="806"/>
      <c r="I211" s="806"/>
      <c r="J211" s="806"/>
      <c r="K211" s="806"/>
      <c r="L211" s="806"/>
      <c r="M211" s="806"/>
      <c r="N211" s="806"/>
      <c r="O211" s="806"/>
      <c r="P211" s="806"/>
      <c r="Q211" s="806"/>
      <c r="R211" s="806"/>
      <c r="S211" s="806"/>
      <c r="T211" s="806"/>
      <c r="U211" s="806"/>
      <c r="V211" s="806"/>
      <c r="W211" s="806"/>
      <c r="X211" s="806"/>
      <c r="Y211" s="806"/>
      <c r="Z211" s="806"/>
      <c r="AA211" s="806"/>
      <c r="AB211" s="806"/>
      <c r="AC211" s="806"/>
      <c r="AD211" s="806"/>
      <c r="AE211" s="806"/>
      <c r="AF211" s="806"/>
      <c r="AG211" s="806"/>
      <c r="AH211" s="806"/>
      <c r="AI211" s="806"/>
      <c r="AJ211" s="806"/>
      <c r="AK211" s="806"/>
      <c r="AL211" s="806"/>
      <c r="AM211" s="806"/>
      <c r="AN211" s="806"/>
      <c r="AO211" s="806"/>
      <c r="AP211" s="806"/>
      <c r="AQ211" s="806"/>
      <c r="AR211" s="806"/>
      <c r="AS211" s="806"/>
      <c r="AT211" s="806"/>
      <c r="AU211" s="806"/>
    </row>
    <row r="212" spans="6:47" ht="13.5">
      <c r="F212" s="803"/>
      <c r="G212" s="751"/>
      <c r="H212" s="751"/>
      <c r="I212" s="751"/>
      <c r="J212" s="751"/>
      <c r="K212" s="751"/>
      <c r="L212" s="751"/>
      <c r="M212" s="751"/>
      <c r="N212" s="751"/>
      <c r="O212" s="751"/>
      <c r="P212" s="751"/>
      <c r="Q212" s="751"/>
      <c r="R212" s="751"/>
      <c r="S212" s="751"/>
      <c r="T212" s="751"/>
      <c r="U212" s="751"/>
      <c r="V212" s="751"/>
      <c r="W212" s="751"/>
      <c r="X212" s="751"/>
      <c r="Y212" s="751"/>
      <c r="Z212" s="751"/>
      <c r="AA212" s="751"/>
      <c r="AB212" s="751"/>
      <c r="AC212" s="751"/>
      <c r="AD212" s="751"/>
      <c r="AE212" s="751"/>
      <c r="AF212" s="751"/>
      <c r="AG212" s="751"/>
      <c r="AH212" s="751"/>
      <c r="AI212" s="751"/>
      <c r="AJ212" s="751"/>
      <c r="AK212" s="751"/>
      <c r="AL212" s="751"/>
      <c r="AM212" s="751"/>
      <c r="AN212" s="751"/>
      <c r="AO212" s="751"/>
      <c r="AP212" s="751"/>
      <c r="AQ212" s="751"/>
      <c r="AR212" s="751"/>
      <c r="AS212" s="751"/>
      <c r="AT212" s="751"/>
      <c r="AU212" s="751"/>
    </row>
    <row r="213" spans="6:47" ht="13.5">
      <c r="F213" s="804"/>
      <c r="G213" s="751"/>
      <c r="H213" s="751"/>
      <c r="I213" s="751"/>
      <c r="J213" s="751"/>
      <c r="K213" s="751"/>
      <c r="L213" s="751"/>
      <c r="M213" s="751"/>
      <c r="N213" s="751"/>
      <c r="O213" s="751"/>
      <c r="P213" s="751"/>
      <c r="Q213" s="751"/>
      <c r="R213" s="751"/>
      <c r="S213" s="751"/>
      <c r="T213" s="751"/>
      <c r="U213" s="751"/>
      <c r="V213" s="751"/>
      <c r="W213" s="751"/>
      <c r="X213" s="751"/>
      <c r="Y213" s="751"/>
      <c r="Z213" s="751"/>
      <c r="AA213" s="751"/>
      <c r="AB213" s="751"/>
      <c r="AC213" s="751"/>
      <c r="AD213" s="751"/>
      <c r="AE213" s="751"/>
      <c r="AF213" s="751"/>
      <c r="AG213" s="751"/>
      <c r="AH213" s="751"/>
      <c r="AI213" s="751"/>
      <c r="AJ213" s="751"/>
      <c r="AK213" s="751"/>
      <c r="AL213" s="751"/>
      <c r="AM213" s="751"/>
      <c r="AN213" s="751"/>
      <c r="AO213" s="751"/>
      <c r="AP213" s="751"/>
      <c r="AQ213" s="751"/>
      <c r="AR213" s="751"/>
      <c r="AS213" s="751"/>
      <c r="AT213" s="751"/>
      <c r="AU213" s="751"/>
    </row>
    <row r="214" spans="6:47" ht="13.5">
      <c r="F214" s="804"/>
      <c r="G214" s="751"/>
      <c r="H214" s="751"/>
      <c r="I214" s="751"/>
      <c r="J214" s="751"/>
      <c r="K214" s="751"/>
      <c r="L214" s="751"/>
      <c r="M214" s="751"/>
      <c r="N214" s="751"/>
      <c r="O214" s="751"/>
      <c r="P214" s="751"/>
      <c r="Q214" s="751"/>
      <c r="R214" s="751"/>
      <c r="S214" s="751"/>
      <c r="T214" s="751"/>
      <c r="U214" s="751"/>
      <c r="V214" s="751"/>
      <c r="W214" s="751"/>
      <c r="X214" s="751"/>
      <c r="Y214" s="751"/>
      <c r="Z214" s="751"/>
      <c r="AA214" s="751"/>
      <c r="AB214" s="751"/>
      <c r="AC214" s="751"/>
      <c r="AD214" s="751"/>
      <c r="AE214" s="751"/>
      <c r="AF214" s="751"/>
      <c r="AG214" s="751"/>
      <c r="AH214" s="751"/>
      <c r="AI214" s="751"/>
      <c r="AJ214" s="751"/>
      <c r="AK214" s="751"/>
      <c r="AL214" s="751"/>
      <c r="AM214" s="751"/>
      <c r="AN214" s="751"/>
      <c r="AO214" s="751"/>
      <c r="AP214" s="751"/>
      <c r="AQ214" s="751"/>
      <c r="AR214" s="751"/>
      <c r="AS214" s="751"/>
      <c r="AT214" s="751"/>
      <c r="AU214" s="751"/>
    </row>
    <row r="215" spans="6:47" ht="13.5">
      <c r="F215" s="804"/>
      <c r="G215" s="751"/>
      <c r="H215" s="751"/>
      <c r="I215" s="751"/>
      <c r="J215" s="751"/>
      <c r="K215" s="751"/>
      <c r="L215" s="751"/>
      <c r="M215" s="751"/>
      <c r="N215" s="751"/>
      <c r="O215" s="751"/>
      <c r="P215" s="751"/>
      <c r="Q215" s="751"/>
      <c r="R215" s="751"/>
      <c r="S215" s="751"/>
      <c r="T215" s="751"/>
      <c r="U215" s="751"/>
      <c r="V215" s="751"/>
      <c r="W215" s="751"/>
      <c r="X215" s="751"/>
      <c r="Y215" s="751"/>
      <c r="Z215" s="751"/>
      <c r="AA215" s="751"/>
      <c r="AB215" s="751"/>
      <c r="AC215" s="751"/>
      <c r="AD215" s="751"/>
      <c r="AE215" s="751"/>
      <c r="AF215" s="751"/>
      <c r="AG215" s="751"/>
      <c r="AH215" s="751"/>
      <c r="AI215" s="751"/>
      <c r="AJ215" s="751"/>
      <c r="AK215" s="751"/>
      <c r="AL215" s="751"/>
      <c r="AM215" s="751"/>
      <c r="AN215" s="751"/>
      <c r="AO215" s="751"/>
      <c r="AP215" s="751"/>
      <c r="AQ215" s="751"/>
      <c r="AR215" s="751"/>
      <c r="AS215" s="751"/>
      <c r="AT215" s="751"/>
      <c r="AU215" s="751"/>
    </row>
    <row r="216" spans="6:47" ht="13.5">
      <c r="F216" s="804"/>
      <c r="G216" s="751"/>
      <c r="H216" s="751"/>
      <c r="I216" s="751"/>
      <c r="J216" s="751"/>
      <c r="K216" s="751"/>
      <c r="L216" s="751"/>
      <c r="M216" s="751"/>
      <c r="N216" s="751"/>
      <c r="O216" s="751"/>
      <c r="P216" s="751"/>
      <c r="Q216" s="751"/>
      <c r="R216" s="751"/>
      <c r="S216" s="751"/>
      <c r="T216" s="751"/>
      <c r="U216" s="751"/>
      <c r="V216" s="751"/>
      <c r="W216" s="751"/>
      <c r="X216" s="751"/>
      <c r="Y216" s="751"/>
      <c r="Z216" s="751"/>
      <c r="AA216" s="751"/>
      <c r="AB216" s="751"/>
      <c r="AC216" s="751"/>
      <c r="AD216" s="751"/>
      <c r="AE216" s="751"/>
      <c r="AF216" s="751"/>
      <c r="AG216" s="751"/>
      <c r="AH216" s="751"/>
      <c r="AI216" s="751"/>
      <c r="AJ216" s="751"/>
      <c r="AK216" s="751"/>
      <c r="AL216" s="751"/>
      <c r="AM216" s="751"/>
      <c r="AN216" s="751"/>
      <c r="AO216" s="751"/>
      <c r="AP216" s="751"/>
      <c r="AQ216" s="751"/>
      <c r="AR216" s="751"/>
      <c r="AS216" s="751"/>
      <c r="AT216" s="751"/>
      <c r="AU216" s="751"/>
    </row>
    <row r="217" spans="6:47" ht="13.5">
      <c r="F217" s="804"/>
      <c r="G217" s="751"/>
      <c r="H217" s="751"/>
      <c r="I217" s="751"/>
      <c r="J217" s="751"/>
      <c r="K217" s="751"/>
      <c r="L217" s="751"/>
      <c r="M217" s="751"/>
      <c r="N217" s="751"/>
      <c r="O217" s="751"/>
      <c r="P217" s="751"/>
      <c r="Q217" s="751"/>
      <c r="R217" s="751"/>
      <c r="S217" s="751"/>
      <c r="T217" s="751"/>
      <c r="U217" s="751"/>
      <c r="V217" s="751"/>
      <c r="W217" s="751"/>
      <c r="X217" s="751"/>
      <c r="Y217" s="751"/>
      <c r="Z217" s="751"/>
      <c r="AA217" s="751"/>
      <c r="AB217" s="751"/>
      <c r="AC217" s="751"/>
      <c r="AD217" s="751"/>
      <c r="AE217" s="751"/>
      <c r="AF217" s="751"/>
      <c r="AG217" s="751"/>
      <c r="AH217" s="751"/>
      <c r="AI217" s="751"/>
      <c r="AJ217" s="751"/>
      <c r="AK217" s="751"/>
      <c r="AL217" s="751"/>
      <c r="AM217" s="751"/>
      <c r="AN217" s="751"/>
      <c r="AO217" s="751"/>
      <c r="AP217" s="751"/>
      <c r="AQ217" s="751"/>
      <c r="AR217" s="751"/>
      <c r="AS217" s="751"/>
      <c r="AT217" s="751"/>
      <c r="AU217" s="751"/>
    </row>
    <row r="218" spans="6:47" ht="13.5">
      <c r="F218" s="804"/>
      <c r="G218" s="751"/>
      <c r="H218" s="751"/>
      <c r="I218" s="751"/>
      <c r="J218" s="751"/>
      <c r="K218" s="751"/>
      <c r="L218" s="751"/>
      <c r="M218" s="751"/>
      <c r="N218" s="751"/>
      <c r="O218" s="751"/>
      <c r="P218" s="751"/>
      <c r="Q218" s="751"/>
      <c r="R218" s="751"/>
      <c r="S218" s="751"/>
      <c r="T218" s="751"/>
      <c r="U218" s="751"/>
      <c r="V218" s="751"/>
      <c r="W218" s="751"/>
      <c r="X218" s="751"/>
      <c r="Y218" s="751"/>
      <c r="Z218" s="751"/>
      <c r="AA218" s="751"/>
      <c r="AB218" s="751"/>
      <c r="AC218" s="751"/>
      <c r="AD218" s="751"/>
      <c r="AE218" s="751"/>
      <c r="AF218" s="751"/>
      <c r="AG218" s="751"/>
      <c r="AH218" s="751"/>
      <c r="AI218" s="751"/>
      <c r="AJ218" s="751"/>
      <c r="AK218" s="751"/>
      <c r="AL218" s="751"/>
      <c r="AM218" s="751"/>
      <c r="AN218" s="751"/>
      <c r="AO218" s="751"/>
      <c r="AP218" s="751"/>
      <c r="AQ218" s="751"/>
      <c r="AR218" s="751"/>
      <c r="AS218" s="751"/>
      <c r="AT218" s="751"/>
      <c r="AU218" s="751"/>
    </row>
    <row r="219" spans="6:47" ht="13.5">
      <c r="F219" s="804"/>
      <c r="G219" s="751"/>
      <c r="H219" s="751"/>
      <c r="I219" s="751"/>
      <c r="J219" s="751"/>
      <c r="K219" s="751"/>
      <c r="L219" s="751"/>
      <c r="M219" s="751"/>
      <c r="N219" s="751"/>
      <c r="O219" s="751"/>
      <c r="P219" s="751"/>
      <c r="Q219" s="751"/>
      <c r="R219" s="751"/>
      <c r="S219" s="751"/>
      <c r="T219" s="751"/>
      <c r="U219" s="751"/>
      <c r="V219" s="751"/>
      <c r="W219" s="751"/>
      <c r="X219" s="751"/>
      <c r="Y219" s="751"/>
      <c r="Z219" s="751"/>
      <c r="AA219" s="751"/>
      <c r="AB219" s="751"/>
      <c r="AC219" s="751"/>
      <c r="AD219" s="751"/>
      <c r="AE219" s="751"/>
      <c r="AF219" s="751"/>
      <c r="AG219" s="751"/>
      <c r="AH219" s="751"/>
      <c r="AI219" s="751"/>
      <c r="AJ219" s="751"/>
      <c r="AK219" s="751"/>
      <c r="AL219" s="751"/>
      <c r="AM219" s="751"/>
      <c r="AN219" s="751"/>
      <c r="AO219" s="751"/>
      <c r="AP219" s="751"/>
      <c r="AQ219" s="751"/>
      <c r="AR219" s="751"/>
      <c r="AS219" s="751"/>
      <c r="AT219" s="751"/>
      <c r="AU219" s="751"/>
    </row>
    <row r="220" spans="6:47" ht="13.5">
      <c r="F220" s="804"/>
      <c r="G220" s="751"/>
      <c r="H220" s="751"/>
      <c r="I220" s="751"/>
      <c r="J220" s="751"/>
      <c r="K220" s="751"/>
      <c r="L220" s="751"/>
      <c r="M220" s="751"/>
      <c r="N220" s="751"/>
      <c r="O220" s="751"/>
      <c r="P220" s="751"/>
      <c r="Q220" s="751"/>
      <c r="R220" s="751"/>
      <c r="S220" s="751"/>
      <c r="T220" s="751"/>
      <c r="U220" s="751"/>
      <c r="V220" s="751"/>
      <c r="W220" s="751"/>
      <c r="X220" s="751"/>
      <c r="Y220" s="751"/>
      <c r="Z220" s="751"/>
      <c r="AA220" s="751"/>
      <c r="AB220" s="751"/>
      <c r="AC220" s="751"/>
      <c r="AD220" s="751"/>
      <c r="AE220" s="751"/>
      <c r="AF220" s="751"/>
      <c r="AG220" s="751"/>
      <c r="AH220" s="751"/>
      <c r="AI220" s="751"/>
      <c r="AJ220" s="751"/>
      <c r="AK220" s="751"/>
      <c r="AL220" s="751"/>
      <c r="AM220" s="751"/>
      <c r="AN220" s="751"/>
      <c r="AO220" s="751"/>
      <c r="AP220" s="751"/>
      <c r="AQ220" s="751"/>
      <c r="AR220" s="751"/>
      <c r="AS220" s="751"/>
      <c r="AT220" s="751"/>
      <c r="AU220" s="751"/>
    </row>
    <row r="221" spans="6:47" ht="13.5">
      <c r="F221" s="804"/>
      <c r="G221" s="751"/>
      <c r="H221" s="751"/>
      <c r="I221" s="751"/>
      <c r="J221" s="751"/>
      <c r="K221" s="751"/>
      <c r="L221" s="751"/>
      <c r="M221" s="751"/>
      <c r="N221" s="751"/>
      <c r="O221" s="751"/>
      <c r="P221" s="751"/>
      <c r="Q221" s="751"/>
      <c r="R221" s="751"/>
      <c r="S221" s="751"/>
      <c r="T221" s="751"/>
      <c r="U221" s="751"/>
      <c r="V221" s="751"/>
      <c r="W221" s="751"/>
      <c r="X221" s="751"/>
      <c r="Y221" s="751"/>
      <c r="Z221" s="751"/>
      <c r="AA221" s="751"/>
      <c r="AB221" s="751"/>
      <c r="AC221" s="751"/>
      <c r="AD221" s="751"/>
      <c r="AE221" s="751"/>
      <c r="AF221" s="751"/>
      <c r="AG221" s="751"/>
      <c r="AH221" s="751"/>
      <c r="AI221" s="751"/>
      <c r="AJ221" s="751"/>
      <c r="AK221" s="751"/>
      <c r="AL221" s="751"/>
      <c r="AM221" s="751"/>
      <c r="AN221" s="751"/>
      <c r="AO221" s="751"/>
      <c r="AP221" s="751"/>
      <c r="AQ221" s="751"/>
      <c r="AR221" s="751"/>
      <c r="AS221" s="751"/>
      <c r="AT221" s="751"/>
      <c r="AU221" s="751"/>
    </row>
    <row r="222" spans="6:47" ht="13.5">
      <c r="F222" s="804"/>
      <c r="G222" s="751"/>
      <c r="H222" s="751"/>
      <c r="I222" s="751"/>
      <c r="J222" s="751"/>
      <c r="K222" s="751"/>
      <c r="L222" s="751"/>
      <c r="M222" s="751"/>
      <c r="N222" s="751"/>
      <c r="O222" s="751"/>
      <c r="P222" s="751"/>
      <c r="Q222" s="751"/>
      <c r="R222" s="751"/>
      <c r="S222" s="751"/>
      <c r="T222" s="751"/>
      <c r="U222" s="751"/>
      <c r="V222" s="751"/>
      <c r="W222" s="751"/>
      <c r="X222" s="751"/>
      <c r="Y222" s="751"/>
      <c r="Z222" s="751"/>
      <c r="AA222" s="751"/>
      <c r="AB222" s="751"/>
      <c r="AC222" s="751"/>
      <c r="AD222" s="751"/>
      <c r="AE222" s="751"/>
      <c r="AF222" s="751"/>
      <c r="AG222" s="751"/>
      <c r="AH222" s="751"/>
      <c r="AI222" s="751"/>
      <c r="AJ222" s="751"/>
      <c r="AK222" s="751"/>
      <c r="AL222" s="751"/>
      <c r="AM222" s="751"/>
      <c r="AN222" s="751"/>
      <c r="AO222" s="751"/>
      <c r="AP222" s="751"/>
      <c r="AQ222" s="751"/>
      <c r="AR222" s="751"/>
      <c r="AS222" s="751"/>
      <c r="AT222" s="751"/>
      <c r="AU222" s="751"/>
    </row>
    <row r="223" spans="6:47" ht="13.5">
      <c r="F223" s="804"/>
      <c r="G223" s="751"/>
      <c r="H223" s="751"/>
      <c r="I223" s="751"/>
      <c r="J223" s="751"/>
      <c r="K223" s="751"/>
      <c r="L223" s="751"/>
      <c r="M223" s="751"/>
      <c r="N223" s="751"/>
      <c r="O223" s="751"/>
      <c r="P223" s="751"/>
      <c r="Q223" s="751"/>
      <c r="R223" s="751"/>
      <c r="S223" s="751"/>
      <c r="T223" s="751"/>
      <c r="U223" s="751"/>
      <c r="V223" s="751"/>
      <c r="W223" s="751"/>
      <c r="X223" s="751"/>
      <c r="Y223" s="751"/>
      <c r="Z223" s="751"/>
      <c r="AA223" s="751"/>
      <c r="AB223" s="751"/>
      <c r="AC223" s="751"/>
      <c r="AD223" s="751"/>
      <c r="AE223" s="751"/>
      <c r="AF223" s="751"/>
      <c r="AG223" s="751"/>
      <c r="AH223" s="751"/>
      <c r="AI223" s="751"/>
      <c r="AJ223" s="751"/>
      <c r="AK223" s="751"/>
      <c r="AL223" s="751"/>
      <c r="AM223" s="751"/>
      <c r="AN223" s="751"/>
      <c r="AO223" s="751"/>
      <c r="AP223" s="751"/>
      <c r="AQ223" s="751"/>
      <c r="AR223" s="751"/>
      <c r="AS223" s="751"/>
      <c r="AT223" s="751"/>
      <c r="AU223" s="751"/>
    </row>
  </sheetData>
  <sheetProtection/>
  <mergeCells count="4">
    <mergeCell ref="B6:D16"/>
    <mergeCell ref="B18:D28"/>
    <mergeCell ref="B36:D46"/>
    <mergeCell ref="B48:D58"/>
  </mergeCells>
  <conditionalFormatting sqref="AP33:AP47 AR1:AU58 AP1:AQ2 AP29:AQ32 U1:AO58 A60:IV65536 A1:D58 AV1:IV59 AA59:AM59 E1:T59">
    <cfRule type="cellIs" priority="3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  <headerFooter alignWithMargins="0">
    <oddFooter>&amp;C&amp;"ＭＳ Ｐゴシック,太字"&amp;18１　水道事業</oddFooter>
  </headerFooter>
  <colBreaks count="1" manualBreakCount="1">
    <brk id="2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W224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59" sqref="A59:IV167"/>
      <selection pane="topRight" activeCell="A59" sqref="A59:IV167"/>
      <selection pane="bottomLeft" activeCell="A59" sqref="A59:IV167"/>
      <selection pane="bottomRight" activeCell="A59" sqref="A59:IV167"/>
    </sheetView>
  </sheetViews>
  <sheetFormatPr defaultColWidth="9.00390625" defaultRowHeight="12" customHeight="1"/>
  <cols>
    <col min="1" max="1" width="2.50390625" style="37" customWidth="1"/>
    <col min="2" max="3" width="3.25390625" style="37" hidden="1" customWidth="1"/>
    <col min="4" max="4" width="4.875" style="37" customWidth="1"/>
    <col min="5" max="5" width="14.875" style="37" customWidth="1"/>
    <col min="6" max="6" width="9.875" style="36" bestFit="1" customWidth="1"/>
    <col min="7" max="45" width="9.125" style="36" bestFit="1" customWidth="1"/>
    <col min="46" max="48" width="9.25390625" style="36" bestFit="1" customWidth="1"/>
    <col min="49" max="49" width="10.50390625" style="36" bestFit="1" customWidth="1"/>
  </cols>
  <sheetData>
    <row r="1" spans="1:3" ht="17.25" customHeight="1" thickBot="1">
      <c r="A1" s="489" t="s">
        <v>129</v>
      </c>
      <c r="B1" s="38"/>
      <c r="C1" s="38"/>
    </row>
    <row r="2" spans="1:49" ht="12" customHeight="1">
      <c r="A2" s="363"/>
      <c r="B2" s="364"/>
      <c r="C2" s="364"/>
      <c r="D2" s="364"/>
      <c r="E2" s="389" t="s">
        <v>255</v>
      </c>
      <c r="F2" s="487" t="s">
        <v>9</v>
      </c>
      <c r="G2" s="123" t="s">
        <v>10</v>
      </c>
      <c r="H2" s="123" t="s">
        <v>11</v>
      </c>
      <c r="I2" s="123" t="s">
        <v>12</v>
      </c>
      <c r="J2" s="123" t="s">
        <v>27</v>
      </c>
      <c r="K2" s="123" t="s">
        <v>13</v>
      </c>
      <c r="L2" s="123" t="s">
        <v>14</v>
      </c>
      <c r="M2" s="123" t="s">
        <v>15</v>
      </c>
      <c r="N2" s="123" t="s">
        <v>16</v>
      </c>
      <c r="O2" s="123" t="s">
        <v>17</v>
      </c>
      <c r="P2" s="123" t="s">
        <v>18</v>
      </c>
      <c r="Q2" s="123" t="s">
        <v>19</v>
      </c>
      <c r="R2" s="123" t="s">
        <v>31</v>
      </c>
      <c r="S2" s="123" t="s">
        <v>20</v>
      </c>
      <c r="T2" s="123" t="s">
        <v>21</v>
      </c>
      <c r="U2" s="123" t="s">
        <v>32</v>
      </c>
      <c r="V2" s="376" t="s">
        <v>34</v>
      </c>
      <c r="W2" s="376" t="s">
        <v>35</v>
      </c>
      <c r="X2" s="376" t="s">
        <v>36</v>
      </c>
      <c r="Y2" s="376" t="s">
        <v>37</v>
      </c>
      <c r="Z2" s="376" t="s">
        <v>38</v>
      </c>
      <c r="AA2" s="376" t="s">
        <v>39</v>
      </c>
      <c r="AB2" s="376" t="s">
        <v>40</v>
      </c>
      <c r="AC2" s="376" t="s">
        <v>41</v>
      </c>
      <c r="AD2" s="376" t="s">
        <v>42</v>
      </c>
      <c r="AE2" s="376" t="s">
        <v>43</v>
      </c>
      <c r="AF2" s="376" t="s">
        <v>44</v>
      </c>
      <c r="AG2" s="376" t="s">
        <v>45</v>
      </c>
      <c r="AH2" s="376" t="s">
        <v>46</v>
      </c>
      <c r="AI2" s="376" t="s">
        <v>47</v>
      </c>
      <c r="AJ2" s="376" t="s">
        <v>48</v>
      </c>
      <c r="AK2" s="376" t="s">
        <v>49</v>
      </c>
      <c r="AL2" s="376" t="s">
        <v>50</v>
      </c>
      <c r="AM2" s="376" t="s">
        <v>51</v>
      </c>
      <c r="AN2" s="376" t="s">
        <v>52</v>
      </c>
      <c r="AO2" s="376" t="s">
        <v>53</v>
      </c>
      <c r="AP2" s="376" t="s">
        <v>54</v>
      </c>
      <c r="AQ2" s="376" t="s">
        <v>55</v>
      </c>
      <c r="AR2" s="376" t="s">
        <v>56</v>
      </c>
      <c r="AS2" s="376" t="s">
        <v>57</v>
      </c>
      <c r="AT2" s="376" t="s">
        <v>58</v>
      </c>
      <c r="AU2" s="376" t="s">
        <v>59</v>
      </c>
      <c r="AV2" s="381" t="s">
        <v>60</v>
      </c>
      <c r="AW2" s="1620" t="s">
        <v>301</v>
      </c>
    </row>
    <row r="3" spans="1:49" ht="12" customHeight="1" thickBot="1">
      <c r="A3" s="377" t="s">
        <v>478</v>
      </c>
      <c r="B3" s="378"/>
      <c r="C3" s="378"/>
      <c r="D3" s="378"/>
      <c r="E3" s="379"/>
      <c r="F3" s="488" t="s">
        <v>186</v>
      </c>
      <c r="G3" s="132" t="s">
        <v>187</v>
      </c>
      <c r="H3" s="132" t="s">
        <v>188</v>
      </c>
      <c r="I3" s="132" t="s">
        <v>189</v>
      </c>
      <c r="J3" s="132" t="s">
        <v>28</v>
      </c>
      <c r="K3" s="132" t="s">
        <v>190</v>
      </c>
      <c r="L3" s="132" t="s">
        <v>191</v>
      </c>
      <c r="M3" s="132" t="s">
        <v>29</v>
      </c>
      <c r="N3" s="132" t="s">
        <v>192</v>
      </c>
      <c r="O3" s="132" t="s">
        <v>193</v>
      </c>
      <c r="P3" s="132" t="s">
        <v>194</v>
      </c>
      <c r="Q3" s="132" t="s">
        <v>195</v>
      </c>
      <c r="R3" s="132" t="s">
        <v>30</v>
      </c>
      <c r="S3" s="136" t="s">
        <v>196</v>
      </c>
      <c r="T3" s="132" t="s">
        <v>197</v>
      </c>
      <c r="U3" s="132" t="s">
        <v>33</v>
      </c>
      <c r="V3" s="380" t="s">
        <v>61</v>
      </c>
      <c r="W3" s="380" t="s">
        <v>62</v>
      </c>
      <c r="X3" s="380" t="s">
        <v>63</v>
      </c>
      <c r="Y3" s="380" t="s">
        <v>64</v>
      </c>
      <c r="Z3" s="380" t="s">
        <v>65</v>
      </c>
      <c r="AA3" s="380" t="s">
        <v>66</v>
      </c>
      <c r="AB3" s="137" t="s">
        <v>67</v>
      </c>
      <c r="AC3" s="380" t="s">
        <v>68</v>
      </c>
      <c r="AD3" s="380" t="s">
        <v>69</v>
      </c>
      <c r="AE3" s="380" t="s">
        <v>70</v>
      </c>
      <c r="AF3" s="380" t="s">
        <v>71</v>
      </c>
      <c r="AG3" s="380" t="s">
        <v>72</v>
      </c>
      <c r="AH3" s="380" t="s">
        <v>73</v>
      </c>
      <c r="AI3" s="380" t="s">
        <v>74</v>
      </c>
      <c r="AJ3" s="380" t="s">
        <v>75</v>
      </c>
      <c r="AK3" s="380" t="s">
        <v>76</v>
      </c>
      <c r="AL3" s="380" t="s">
        <v>77</v>
      </c>
      <c r="AM3" s="380" t="s">
        <v>78</v>
      </c>
      <c r="AN3" s="380" t="s">
        <v>79</v>
      </c>
      <c r="AO3" s="380" t="s">
        <v>80</v>
      </c>
      <c r="AP3" s="380" t="s">
        <v>81</v>
      </c>
      <c r="AQ3" s="380" t="s">
        <v>82</v>
      </c>
      <c r="AR3" s="380" t="s">
        <v>83</v>
      </c>
      <c r="AS3" s="380" t="s">
        <v>84</v>
      </c>
      <c r="AT3" s="380" t="s">
        <v>85</v>
      </c>
      <c r="AU3" s="137" t="s">
        <v>86</v>
      </c>
      <c r="AV3" s="139" t="s">
        <v>87</v>
      </c>
      <c r="AW3" s="1621"/>
    </row>
    <row r="4" spans="1:49" s="1" customFormat="1" ht="12" customHeight="1">
      <c r="A4" s="375" t="s">
        <v>130</v>
      </c>
      <c r="B4" s="75"/>
      <c r="C4" s="75"/>
      <c r="D4" s="42"/>
      <c r="E4" s="365"/>
      <c r="F4" s="713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  <c r="AO4" s="714"/>
      <c r="AP4" s="714"/>
      <c r="AQ4" s="714"/>
      <c r="AR4" s="714"/>
      <c r="AS4" s="714"/>
      <c r="AT4" s="714"/>
      <c r="AU4" s="714"/>
      <c r="AV4" s="715"/>
      <c r="AW4" s="716"/>
    </row>
    <row r="5" spans="1:49" ht="12" customHeight="1">
      <c r="A5" s="1622"/>
      <c r="B5" s="1623"/>
      <c r="C5" s="1623"/>
      <c r="D5" s="358" t="s">
        <v>141</v>
      </c>
      <c r="E5" s="368"/>
      <c r="F5" s="454">
        <v>600</v>
      </c>
      <c r="G5" s="455">
        <v>444</v>
      </c>
      <c r="H5" s="455">
        <v>84</v>
      </c>
      <c r="I5" s="455">
        <v>240</v>
      </c>
      <c r="J5" s="455">
        <v>88</v>
      </c>
      <c r="K5" s="455">
        <v>84</v>
      </c>
      <c r="L5" s="455">
        <v>96</v>
      </c>
      <c r="M5" s="455">
        <v>72</v>
      </c>
      <c r="N5" s="455">
        <v>120</v>
      </c>
      <c r="O5" s="455">
        <v>60</v>
      </c>
      <c r="P5" s="455">
        <v>72</v>
      </c>
      <c r="Q5" s="455">
        <v>204</v>
      </c>
      <c r="R5" s="455">
        <v>492</v>
      </c>
      <c r="S5" s="455">
        <v>192</v>
      </c>
      <c r="T5" s="455">
        <v>72</v>
      </c>
      <c r="U5" s="455">
        <v>36</v>
      </c>
      <c r="V5" s="455">
        <v>96</v>
      </c>
      <c r="W5" s="455">
        <v>108</v>
      </c>
      <c r="X5" s="455">
        <v>96</v>
      </c>
      <c r="Y5" s="455">
        <v>108</v>
      </c>
      <c r="Z5" s="455">
        <v>156</v>
      </c>
      <c r="AA5" s="455">
        <v>164</v>
      </c>
      <c r="AB5" s="455">
        <v>120</v>
      </c>
      <c r="AC5" s="455">
        <v>144</v>
      </c>
      <c r="AD5" s="455">
        <v>192</v>
      </c>
      <c r="AE5" s="455">
        <v>60</v>
      </c>
      <c r="AF5" s="455">
        <v>168</v>
      </c>
      <c r="AG5" s="455">
        <v>144</v>
      </c>
      <c r="AH5" s="455">
        <v>103</v>
      </c>
      <c r="AI5" s="455">
        <v>138</v>
      </c>
      <c r="AJ5" s="455">
        <v>60</v>
      </c>
      <c r="AK5" s="455">
        <v>75</v>
      </c>
      <c r="AL5" s="455">
        <v>96</v>
      </c>
      <c r="AM5" s="455">
        <v>60</v>
      </c>
      <c r="AN5" s="455">
        <v>36</v>
      </c>
      <c r="AO5" s="455">
        <v>60</v>
      </c>
      <c r="AP5" s="455">
        <v>24</v>
      </c>
      <c r="AQ5" s="455">
        <v>48</v>
      </c>
      <c r="AR5" s="455">
        <v>48</v>
      </c>
      <c r="AS5" s="455">
        <v>120</v>
      </c>
      <c r="AT5" s="455">
        <v>96</v>
      </c>
      <c r="AU5" s="455">
        <v>204</v>
      </c>
      <c r="AV5" s="456">
        <v>204</v>
      </c>
      <c r="AW5" s="384">
        <f aca="true" t="shared" si="0" ref="AW5:AW67">SUM(F5:AV5)</f>
        <v>5884</v>
      </c>
    </row>
    <row r="6" spans="1:49" ht="12" customHeight="1">
      <c r="A6" s="1622"/>
      <c r="B6" s="1623"/>
      <c r="C6" s="1623"/>
      <c r="D6" s="359" t="s">
        <v>142</v>
      </c>
      <c r="E6" s="369"/>
      <c r="F6" s="457">
        <v>50</v>
      </c>
      <c r="G6" s="458">
        <v>37</v>
      </c>
      <c r="H6" s="458">
        <v>7</v>
      </c>
      <c r="I6" s="458">
        <v>20</v>
      </c>
      <c r="J6" s="458">
        <v>7</v>
      </c>
      <c r="K6" s="458">
        <v>7</v>
      </c>
      <c r="L6" s="458">
        <v>8</v>
      </c>
      <c r="M6" s="458">
        <v>6</v>
      </c>
      <c r="N6" s="458">
        <v>10</v>
      </c>
      <c r="O6" s="458">
        <v>5</v>
      </c>
      <c r="P6" s="458">
        <v>6</v>
      </c>
      <c r="Q6" s="458">
        <v>17</v>
      </c>
      <c r="R6" s="458">
        <v>41</v>
      </c>
      <c r="S6" s="458">
        <v>16</v>
      </c>
      <c r="T6" s="458">
        <v>6</v>
      </c>
      <c r="U6" s="458">
        <v>3</v>
      </c>
      <c r="V6" s="458">
        <v>8</v>
      </c>
      <c r="W6" s="458">
        <v>9</v>
      </c>
      <c r="X6" s="458">
        <v>8</v>
      </c>
      <c r="Y6" s="458">
        <v>9</v>
      </c>
      <c r="Z6" s="458">
        <v>13</v>
      </c>
      <c r="AA6" s="458">
        <v>13</v>
      </c>
      <c r="AB6" s="458">
        <v>10</v>
      </c>
      <c r="AC6" s="458">
        <v>12</v>
      </c>
      <c r="AD6" s="458">
        <v>16</v>
      </c>
      <c r="AE6" s="458">
        <v>5</v>
      </c>
      <c r="AF6" s="458">
        <v>14</v>
      </c>
      <c r="AG6" s="458">
        <v>12</v>
      </c>
      <c r="AH6" s="458">
        <v>8</v>
      </c>
      <c r="AI6" s="458">
        <v>11</v>
      </c>
      <c r="AJ6" s="458">
        <v>5</v>
      </c>
      <c r="AK6" s="458">
        <v>6</v>
      </c>
      <c r="AL6" s="458">
        <v>8</v>
      </c>
      <c r="AM6" s="458">
        <v>5</v>
      </c>
      <c r="AN6" s="458">
        <v>3</v>
      </c>
      <c r="AO6" s="458">
        <v>5</v>
      </c>
      <c r="AP6" s="458">
        <v>2</v>
      </c>
      <c r="AQ6" s="458">
        <v>4</v>
      </c>
      <c r="AR6" s="458">
        <v>4</v>
      </c>
      <c r="AS6" s="458">
        <v>10</v>
      </c>
      <c r="AT6" s="458">
        <v>8</v>
      </c>
      <c r="AU6" s="458">
        <v>17</v>
      </c>
      <c r="AV6" s="459">
        <v>17</v>
      </c>
      <c r="AW6" s="386">
        <f t="shared" si="0"/>
        <v>488</v>
      </c>
    </row>
    <row r="7" spans="1:49" ht="12" customHeight="1">
      <c r="A7" s="1622"/>
      <c r="B7" s="1623"/>
      <c r="C7" s="1623"/>
      <c r="D7" s="359" t="s">
        <v>504</v>
      </c>
      <c r="E7" s="369"/>
      <c r="F7" s="457">
        <v>196053</v>
      </c>
      <c r="G7" s="458">
        <v>170685</v>
      </c>
      <c r="H7" s="458">
        <v>28328</v>
      </c>
      <c r="I7" s="458">
        <v>89810</v>
      </c>
      <c r="J7" s="458">
        <v>29718</v>
      </c>
      <c r="K7" s="458">
        <v>26390</v>
      </c>
      <c r="L7" s="458">
        <v>32201</v>
      </c>
      <c r="M7" s="458">
        <v>25233</v>
      </c>
      <c r="N7" s="458">
        <v>41095</v>
      </c>
      <c r="O7" s="458">
        <v>21089</v>
      </c>
      <c r="P7" s="458">
        <v>27817</v>
      </c>
      <c r="Q7" s="458">
        <v>75192</v>
      </c>
      <c r="R7" s="458">
        <v>189143</v>
      </c>
      <c r="S7" s="458">
        <v>71140</v>
      </c>
      <c r="T7" s="458">
        <v>26202</v>
      </c>
      <c r="U7" s="458">
        <v>12757</v>
      </c>
      <c r="V7" s="458">
        <v>30852</v>
      </c>
      <c r="W7" s="458">
        <v>39277</v>
      </c>
      <c r="X7" s="458">
        <v>33097</v>
      </c>
      <c r="Y7" s="458">
        <v>39214</v>
      </c>
      <c r="Z7" s="458">
        <v>53293</v>
      </c>
      <c r="AA7" s="458">
        <v>56349</v>
      </c>
      <c r="AB7" s="458">
        <v>40644</v>
      </c>
      <c r="AC7" s="458">
        <v>52364</v>
      </c>
      <c r="AD7" s="458">
        <v>71133</v>
      </c>
      <c r="AE7" s="458">
        <v>20113</v>
      </c>
      <c r="AF7" s="458">
        <v>49504</v>
      </c>
      <c r="AG7" s="458">
        <v>44967</v>
      </c>
      <c r="AH7" s="458">
        <v>37665</v>
      </c>
      <c r="AI7" s="458">
        <v>47960</v>
      </c>
      <c r="AJ7" s="458">
        <v>20528</v>
      </c>
      <c r="AK7" s="458">
        <v>22704</v>
      </c>
      <c r="AL7" s="458">
        <v>35128</v>
      </c>
      <c r="AM7" s="458">
        <v>21601</v>
      </c>
      <c r="AN7" s="458">
        <v>13523</v>
      </c>
      <c r="AO7" s="458">
        <v>18038</v>
      </c>
      <c r="AP7" s="458">
        <v>7344</v>
      </c>
      <c r="AQ7" s="458">
        <v>18420</v>
      </c>
      <c r="AR7" s="458">
        <v>16644</v>
      </c>
      <c r="AS7" s="458">
        <v>40322</v>
      </c>
      <c r="AT7" s="458">
        <v>34498</v>
      </c>
      <c r="AU7" s="458">
        <v>71896</v>
      </c>
      <c r="AV7" s="459">
        <v>70993</v>
      </c>
      <c r="AW7" s="386">
        <f t="shared" si="0"/>
        <v>2070924</v>
      </c>
    </row>
    <row r="8" spans="1:49" ht="12" customHeight="1">
      <c r="A8" s="1622"/>
      <c r="B8" s="1623"/>
      <c r="C8" s="1623"/>
      <c r="D8" s="360" t="s">
        <v>505</v>
      </c>
      <c r="E8" s="370"/>
      <c r="F8" s="457">
        <v>100680</v>
      </c>
      <c r="G8" s="458">
        <v>73072</v>
      </c>
      <c r="H8" s="458">
        <v>13413</v>
      </c>
      <c r="I8" s="458">
        <v>37106</v>
      </c>
      <c r="J8" s="458">
        <v>11377</v>
      </c>
      <c r="K8" s="458">
        <v>12214</v>
      </c>
      <c r="L8" s="458">
        <v>12955</v>
      </c>
      <c r="M8" s="458">
        <v>10597</v>
      </c>
      <c r="N8" s="458">
        <v>20355</v>
      </c>
      <c r="O8" s="458">
        <v>10778</v>
      </c>
      <c r="P8" s="458">
        <v>12312</v>
      </c>
      <c r="Q8" s="458">
        <v>34779</v>
      </c>
      <c r="R8" s="458">
        <v>83425</v>
      </c>
      <c r="S8" s="458">
        <v>33387</v>
      </c>
      <c r="T8" s="458">
        <v>11309</v>
      </c>
      <c r="U8" s="458">
        <v>5432</v>
      </c>
      <c r="V8" s="458">
        <v>16013</v>
      </c>
      <c r="W8" s="458">
        <v>16741</v>
      </c>
      <c r="X8" s="458">
        <v>16325</v>
      </c>
      <c r="Y8" s="458">
        <v>15914</v>
      </c>
      <c r="Z8" s="458">
        <v>22925</v>
      </c>
      <c r="AA8" s="458">
        <v>24535</v>
      </c>
      <c r="AB8" s="458">
        <v>16695</v>
      </c>
      <c r="AC8" s="458">
        <v>21279</v>
      </c>
      <c r="AD8" s="458">
        <v>49536</v>
      </c>
      <c r="AE8" s="458">
        <v>8846</v>
      </c>
      <c r="AF8" s="458">
        <v>21911</v>
      </c>
      <c r="AG8" s="458">
        <v>31165</v>
      </c>
      <c r="AH8" s="458">
        <v>17427</v>
      </c>
      <c r="AI8" s="458">
        <v>23744</v>
      </c>
      <c r="AJ8" s="458">
        <v>8571</v>
      </c>
      <c r="AK8" s="458">
        <v>10446</v>
      </c>
      <c r="AL8" s="458">
        <v>17108</v>
      </c>
      <c r="AM8" s="458">
        <v>10254</v>
      </c>
      <c r="AN8" s="458">
        <v>5414</v>
      </c>
      <c r="AO8" s="458">
        <v>7958</v>
      </c>
      <c r="AP8" s="458">
        <v>2560</v>
      </c>
      <c r="AQ8" s="458">
        <v>7424</v>
      </c>
      <c r="AR8" s="458">
        <v>7255</v>
      </c>
      <c r="AS8" s="458">
        <v>15987</v>
      </c>
      <c r="AT8" s="458">
        <v>14952</v>
      </c>
      <c r="AU8" s="458">
        <v>32105</v>
      </c>
      <c r="AV8" s="459">
        <v>33576</v>
      </c>
      <c r="AW8" s="386">
        <f>SUM(F8:AV8)</f>
        <v>959857</v>
      </c>
    </row>
    <row r="9" spans="1:49" ht="12" customHeight="1">
      <c r="A9" s="1622"/>
      <c r="B9" s="1623"/>
      <c r="C9" s="1623"/>
      <c r="D9" s="43"/>
      <c r="E9" s="371" t="s">
        <v>131</v>
      </c>
      <c r="F9" s="457">
        <v>18278</v>
      </c>
      <c r="G9" s="458">
        <v>10460</v>
      </c>
      <c r="H9" s="458">
        <v>1488</v>
      </c>
      <c r="I9" s="458">
        <v>2158</v>
      </c>
      <c r="J9" s="458">
        <v>905</v>
      </c>
      <c r="K9" s="458">
        <v>1118</v>
      </c>
      <c r="L9" s="458">
        <v>564</v>
      </c>
      <c r="M9" s="458">
        <v>711</v>
      </c>
      <c r="N9" s="458">
        <v>4057</v>
      </c>
      <c r="O9" s="458">
        <v>1504</v>
      </c>
      <c r="P9" s="458">
        <v>956</v>
      </c>
      <c r="Q9" s="458">
        <v>6540</v>
      </c>
      <c r="R9" s="458">
        <v>4355</v>
      </c>
      <c r="S9" s="458">
        <v>2811</v>
      </c>
      <c r="T9" s="458">
        <v>757</v>
      </c>
      <c r="U9" s="458">
        <v>0</v>
      </c>
      <c r="V9" s="458">
        <v>4237</v>
      </c>
      <c r="W9" s="458">
        <v>1132</v>
      </c>
      <c r="X9" s="458">
        <v>889</v>
      </c>
      <c r="Y9" s="458">
        <v>307</v>
      </c>
      <c r="Z9" s="458">
        <v>2215</v>
      </c>
      <c r="AA9" s="458">
        <v>2721</v>
      </c>
      <c r="AB9" s="458">
        <v>731</v>
      </c>
      <c r="AC9" s="458">
        <v>461</v>
      </c>
      <c r="AD9" s="458">
        <v>16274</v>
      </c>
      <c r="AE9" s="458">
        <v>546</v>
      </c>
      <c r="AF9" s="458">
        <v>3039</v>
      </c>
      <c r="AG9" s="458">
        <v>3302</v>
      </c>
      <c r="AH9" s="458">
        <v>1981</v>
      </c>
      <c r="AI9" s="458">
        <v>3585</v>
      </c>
      <c r="AJ9" s="458">
        <v>514</v>
      </c>
      <c r="AK9" s="458">
        <v>1722</v>
      </c>
      <c r="AL9" s="458">
        <v>2686</v>
      </c>
      <c r="AM9" s="458">
        <v>1540</v>
      </c>
      <c r="AN9" s="458">
        <v>113</v>
      </c>
      <c r="AO9" s="458">
        <v>334</v>
      </c>
      <c r="AP9" s="458">
        <v>51</v>
      </c>
      <c r="AQ9" s="458">
        <v>308</v>
      </c>
      <c r="AR9" s="458">
        <v>191</v>
      </c>
      <c r="AS9" s="458">
        <v>892</v>
      </c>
      <c r="AT9" s="458">
        <v>977</v>
      </c>
      <c r="AU9" s="458">
        <v>1260</v>
      </c>
      <c r="AV9" s="459">
        <v>1788</v>
      </c>
      <c r="AW9" s="386">
        <f t="shared" si="0"/>
        <v>110458</v>
      </c>
    </row>
    <row r="10" spans="1:49" ht="12" customHeight="1">
      <c r="A10" s="1622"/>
      <c r="B10" s="1623"/>
      <c r="C10" s="1623"/>
      <c r="D10" s="43"/>
      <c r="E10" s="371" t="s">
        <v>132</v>
      </c>
      <c r="F10" s="457">
        <v>86</v>
      </c>
      <c r="G10" s="458">
        <v>608</v>
      </c>
      <c r="H10" s="458">
        <v>0</v>
      </c>
      <c r="I10" s="458">
        <v>0</v>
      </c>
      <c r="J10" s="458">
        <v>0</v>
      </c>
      <c r="K10" s="458">
        <v>25</v>
      </c>
      <c r="L10" s="458">
        <v>0</v>
      </c>
      <c r="M10" s="458">
        <v>2</v>
      </c>
      <c r="N10" s="458">
        <v>0</v>
      </c>
      <c r="O10" s="458">
        <v>0</v>
      </c>
      <c r="P10" s="458">
        <v>0</v>
      </c>
      <c r="Q10" s="458">
        <v>0</v>
      </c>
      <c r="R10" s="458">
        <v>0</v>
      </c>
      <c r="S10" s="458">
        <v>0</v>
      </c>
      <c r="T10" s="458">
        <v>2</v>
      </c>
      <c r="U10" s="458">
        <v>0</v>
      </c>
      <c r="V10" s="458">
        <v>3</v>
      </c>
      <c r="W10" s="458">
        <v>0</v>
      </c>
      <c r="X10" s="458">
        <v>0</v>
      </c>
      <c r="Y10" s="458">
        <v>10</v>
      </c>
      <c r="Z10" s="458">
        <v>0</v>
      </c>
      <c r="AA10" s="458">
        <v>0</v>
      </c>
      <c r="AB10" s="458">
        <v>0</v>
      </c>
      <c r="AC10" s="458">
        <v>0</v>
      </c>
      <c r="AD10" s="458">
        <v>2</v>
      </c>
      <c r="AE10" s="458">
        <v>0</v>
      </c>
      <c r="AF10" s="458">
        <v>0</v>
      </c>
      <c r="AG10" s="458">
        <v>31</v>
      </c>
      <c r="AH10" s="458">
        <v>0</v>
      </c>
      <c r="AI10" s="458">
        <v>38</v>
      </c>
      <c r="AJ10" s="458">
        <v>0</v>
      </c>
      <c r="AK10" s="458">
        <v>0</v>
      </c>
      <c r="AL10" s="458">
        <v>0</v>
      </c>
      <c r="AM10" s="458">
        <v>15</v>
      </c>
      <c r="AN10" s="458">
        <v>0</v>
      </c>
      <c r="AO10" s="458">
        <v>0</v>
      </c>
      <c r="AP10" s="458">
        <v>0</v>
      </c>
      <c r="AQ10" s="458">
        <v>0</v>
      </c>
      <c r="AR10" s="458">
        <v>0</v>
      </c>
      <c r="AS10" s="458">
        <v>0</v>
      </c>
      <c r="AT10" s="458">
        <v>1414</v>
      </c>
      <c r="AU10" s="458">
        <v>336</v>
      </c>
      <c r="AV10" s="459">
        <v>1193</v>
      </c>
      <c r="AW10" s="386">
        <f t="shared" si="0"/>
        <v>3765</v>
      </c>
    </row>
    <row r="11" spans="1:49" ht="12" customHeight="1">
      <c r="A11" s="1622"/>
      <c r="B11" s="1623"/>
      <c r="C11" s="1623"/>
      <c r="D11" s="43"/>
      <c r="E11" s="371" t="s">
        <v>133</v>
      </c>
      <c r="F11" s="457">
        <v>67855</v>
      </c>
      <c r="G11" s="458">
        <v>58644</v>
      </c>
      <c r="H11" s="458">
        <v>10154</v>
      </c>
      <c r="I11" s="458">
        <v>31211</v>
      </c>
      <c r="J11" s="458">
        <v>9518</v>
      </c>
      <c r="K11" s="458">
        <v>8947</v>
      </c>
      <c r="L11" s="458">
        <v>11130</v>
      </c>
      <c r="M11" s="458">
        <v>8818</v>
      </c>
      <c r="N11" s="458">
        <v>13839</v>
      </c>
      <c r="O11" s="458">
        <v>7483</v>
      </c>
      <c r="P11" s="458">
        <v>9783</v>
      </c>
      <c r="Q11" s="458">
        <v>25730</v>
      </c>
      <c r="R11" s="458">
        <v>65918</v>
      </c>
      <c r="S11" s="458">
        <v>25023</v>
      </c>
      <c r="T11" s="458">
        <v>9165</v>
      </c>
      <c r="U11" s="458">
        <v>4480</v>
      </c>
      <c r="V11" s="458">
        <v>10221</v>
      </c>
      <c r="W11" s="458">
        <v>13555</v>
      </c>
      <c r="X11" s="458">
        <v>11316</v>
      </c>
      <c r="Y11" s="458">
        <v>13798</v>
      </c>
      <c r="Z11" s="458">
        <v>18658</v>
      </c>
      <c r="AA11" s="458">
        <v>19049</v>
      </c>
      <c r="AB11" s="458">
        <v>13986</v>
      </c>
      <c r="AC11" s="458">
        <v>18881</v>
      </c>
      <c r="AD11" s="458">
        <v>26643</v>
      </c>
      <c r="AE11" s="458">
        <v>7039</v>
      </c>
      <c r="AF11" s="458">
        <v>15988</v>
      </c>
      <c r="AG11" s="458">
        <v>15907</v>
      </c>
      <c r="AH11" s="458">
        <v>13004</v>
      </c>
      <c r="AI11" s="458">
        <v>17667</v>
      </c>
      <c r="AJ11" s="458">
        <v>7210</v>
      </c>
      <c r="AK11" s="458">
        <v>7894</v>
      </c>
      <c r="AL11" s="458">
        <v>12076</v>
      </c>
      <c r="AM11" s="458">
        <v>7690</v>
      </c>
      <c r="AN11" s="458">
        <v>4832</v>
      </c>
      <c r="AO11" s="458">
        <v>6224</v>
      </c>
      <c r="AP11" s="458">
        <v>2460</v>
      </c>
      <c r="AQ11" s="458">
        <v>6513</v>
      </c>
      <c r="AR11" s="458">
        <v>6064</v>
      </c>
      <c r="AS11" s="458">
        <v>13647</v>
      </c>
      <c r="AT11" s="458">
        <v>11959</v>
      </c>
      <c r="AU11" s="458">
        <v>25378</v>
      </c>
      <c r="AV11" s="459">
        <v>25261</v>
      </c>
      <c r="AW11" s="386">
        <f t="shared" si="0"/>
        <v>720618</v>
      </c>
    </row>
    <row r="12" spans="1:49" ht="12" customHeight="1">
      <c r="A12" s="1622"/>
      <c r="B12" s="1623"/>
      <c r="C12" s="1623"/>
      <c r="D12" s="361"/>
      <c r="E12" s="371" t="s">
        <v>134</v>
      </c>
      <c r="F12" s="457">
        <v>14461</v>
      </c>
      <c r="G12" s="458">
        <v>3360</v>
      </c>
      <c r="H12" s="458">
        <v>1771</v>
      </c>
      <c r="I12" s="458">
        <v>3737</v>
      </c>
      <c r="J12" s="458">
        <v>954</v>
      </c>
      <c r="K12" s="458">
        <v>2124</v>
      </c>
      <c r="L12" s="458">
        <v>1261</v>
      </c>
      <c r="M12" s="458">
        <v>1066</v>
      </c>
      <c r="N12" s="458">
        <v>2459</v>
      </c>
      <c r="O12" s="458">
        <v>1791</v>
      </c>
      <c r="P12" s="458">
        <v>1573</v>
      </c>
      <c r="Q12" s="458">
        <v>2509</v>
      </c>
      <c r="R12" s="458">
        <v>13152</v>
      </c>
      <c r="S12" s="458">
        <v>5553</v>
      </c>
      <c r="T12" s="458">
        <v>1385</v>
      </c>
      <c r="U12" s="458">
        <v>952</v>
      </c>
      <c r="V12" s="458">
        <v>1552</v>
      </c>
      <c r="W12" s="458">
        <v>2054</v>
      </c>
      <c r="X12" s="458">
        <v>4120</v>
      </c>
      <c r="Y12" s="458">
        <v>1799</v>
      </c>
      <c r="Z12" s="458">
        <v>2052</v>
      </c>
      <c r="AA12" s="458">
        <v>2765</v>
      </c>
      <c r="AB12" s="458">
        <v>1978</v>
      </c>
      <c r="AC12" s="458">
        <v>1937</v>
      </c>
      <c r="AD12" s="458">
        <v>6617</v>
      </c>
      <c r="AE12" s="458">
        <v>1261</v>
      </c>
      <c r="AF12" s="458">
        <v>2884</v>
      </c>
      <c r="AG12" s="458">
        <v>11925</v>
      </c>
      <c r="AH12" s="458">
        <v>2442</v>
      </c>
      <c r="AI12" s="458">
        <v>2454</v>
      </c>
      <c r="AJ12" s="458">
        <v>847</v>
      </c>
      <c r="AK12" s="458">
        <v>830</v>
      </c>
      <c r="AL12" s="458">
        <v>2346</v>
      </c>
      <c r="AM12" s="458">
        <v>1009</v>
      </c>
      <c r="AN12" s="458">
        <v>469</v>
      </c>
      <c r="AO12" s="458">
        <v>1400</v>
      </c>
      <c r="AP12" s="458">
        <v>49</v>
      </c>
      <c r="AQ12" s="458">
        <v>603</v>
      </c>
      <c r="AR12" s="458">
        <v>1000</v>
      </c>
      <c r="AS12" s="458">
        <v>1448</v>
      </c>
      <c r="AT12" s="458">
        <v>602</v>
      </c>
      <c r="AU12" s="458">
        <v>5131</v>
      </c>
      <c r="AV12" s="459">
        <v>5334</v>
      </c>
      <c r="AW12" s="386">
        <f t="shared" si="0"/>
        <v>125016</v>
      </c>
    </row>
    <row r="13" spans="1:49" ht="12" customHeight="1">
      <c r="A13" s="1622"/>
      <c r="B13" s="1623"/>
      <c r="C13" s="1623"/>
      <c r="D13" s="362" t="s">
        <v>506</v>
      </c>
      <c r="E13" s="372"/>
      <c r="F13" s="460">
        <v>296733</v>
      </c>
      <c r="G13" s="461">
        <v>243757</v>
      </c>
      <c r="H13" s="461">
        <v>41741</v>
      </c>
      <c r="I13" s="461">
        <v>126916</v>
      </c>
      <c r="J13" s="461">
        <v>41095</v>
      </c>
      <c r="K13" s="461">
        <v>38604</v>
      </c>
      <c r="L13" s="461">
        <v>45156</v>
      </c>
      <c r="M13" s="461">
        <v>35830</v>
      </c>
      <c r="N13" s="461">
        <v>61450</v>
      </c>
      <c r="O13" s="461">
        <v>31867</v>
      </c>
      <c r="P13" s="461">
        <v>40129</v>
      </c>
      <c r="Q13" s="461">
        <v>109971</v>
      </c>
      <c r="R13" s="461">
        <v>272568</v>
      </c>
      <c r="S13" s="461">
        <v>104527</v>
      </c>
      <c r="T13" s="461">
        <v>37511</v>
      </c>
      <c r="U13" s="461">
        <v>18189</v>
      </c>
      <c r="V13" s="461">
        <v>46865</v>
      </c>
      <c r="W13" s="461">
        <v>56018</v>
      </c>
      <c r="X13" s="461">
        <v>49422</v>
      </c>
      <c r="Y13" s="461">
        <v>55128</v>
      </c>
      <c r="Z13" s="461">
        <v>76218</v>
      </c>
      <c r="AA13" s="461">
        <v>80884</v>
      </c>
      <c r="AB13" s="461">
        <v>57339</v>
      </c>
      <c r="AC13" s="461">
        <v>73643</v>
      </c>
      <c r="AD13" s="461">
        <v>120669</v>
      </c>
      <c r="AE13" s="461">
        <v>28959</v>
      </c>
      <c r="AF13" s="461">
        <v>71415</v>
      </c>
      <c r="AG13" s="461">
        <v>76132</v>
      </c>
      <c r="AH13" s="461">
        <v>55092</v>
      </c>
      <c r="AI13" s="461">
        <v>71704</v>
      </c>
      <c r="AJ13" s="461">
        <v>29099</v>
      </c>
      <c r="AK13" s="461">
        <v>33150</v>
      </c>
      <c r="AL13" s="461">
        <v>52236</v>
      </c>
      <c r="AM13" s="461">
        <v>31855</v>
      </c>
      <c r="AN13" s="461">
        <v>18937</v>
      </c>
      <c r="AO13" s="461">
        <v>25996</v>
      </c>
      <c r="AP13" s="461">
        <v>9904</v>
      </c>
      <c r="AQ13" s="461">
        <v>25844</v>
      </c>
      <c r="AR13" s="461">
        <v>23899</v>
      </c>
      <c r="AS13" s="461">
        <v>56309</v>
      </c>
      <c r="AT13" s="461">
        <v>49450</v>
      </c>
      <c r="AU13" s="461">
        <v>104001</v>
      </c>
      <c r="AV13" s="462">
        <v>104569</v>
      </c>
      <c r="AW13" s="385">
        <f t="shared" si="0"/>
        <v>3030781</v>
      </c>
    </row>
    <row r="14" spans="1:49" ht="12" customHeight="1">
      <c r="A14" s="1622"/>
      <c r="B14" s="1623"/>
      <c r="C14" s="1623"/>
      <c r="D14" s="361" t="s">
        <v>143</v>
      </c>
      <c r="E14" s="368"/>
      <c r="F14" s="454">
        <v>2152</v>
      </c>
      <c r="G14" s="455">
        <v>1597</v>
      </c>
      <c r="H14" s="455">
        <v>289</v>
      </c>
      <c r="I14" s="455">
        <v>888</v>
      </c>
      <c r="J14" s="455">
        <v>299</v>
      </c>
      <c r="K14" s="455">
        <v>278</v>
      </c>
      <c r="L14" s="455">
        <v>338</v>
      </c>
      <c r="M14" s="455">
        <v>280</v>
      </c>
      <c r="N14" s="455">
        <v>457</v>
      </c>
      <c r="O14" s="455">
        <v>249</v>
      </c>
      <c r="P14" s="455">
        <v>305</v>
      </c>
      <c r="Q14" s="455">
        <v>800</v>
      </c>
      <c r="R14" s="455">
        <v>1900</v>
      </c>
      <c r="S14" s="455">
        <v>537</v>
      </c>
      <c r="T14" s="455">
        <v>300</v>
      </c>
      <c r="U14" s="455">
        <v>137</v>
      </c>
      <c r="V14" s="455">
        <v>336</v>
      </c>
      <c r="W14" s="455">
        <v>412</v>
      </c>
      <c r="X14" s="455">
        <v>355</v>
      </c>
      <c r="Y14" s="455">
        <v>437</v>
      </c>
      <c r="Z14" s="455">
        <v>561</v>
      </c>
      <c r="AA14" s="455">
        <v>583</v>
      </c>
      <c r="AB14" s="455">
        <v>429</v>
      </c>
      <c r="AC14" s="455">
        <v>583</v>
      </c>
      <c r="AD14" s="455">
        <v>722</v>
      </c>
      <c r="AE14" s="455">
        <v>218</v>
      </c>
      <c r="AF14" s="455">
        <v>553</v>
      </c>
      <c r="AG14" s="455">
        <v>496</v>
      </c>
      <c r="AH14" s="455">
        <v>367</v>
      </c>
      <c r="AI14" s="455">
        <v>491</v>
      </c>
      <c r="AJ14" s="455">
        <v>230</v>
      </c>
      <c r="AK14" s="455">
        <v>282</v>
      </c>
      <c r="AL14" s="455">
        <v>374</v>
      </c>
      <c r="AM14" s="455">
        <v>245</v>
      </c>
      <c r="AN14" s="455">
        <v>146</v>
      </c>
      <c r="AO14" s="455">
        <v>211</v>
      </c>
      <c r="AP14" s="455">
        <v>73</v>
      </c>
      <c r="AQ14" s="455">
        <v>198</v>
      </c>
      <c r="AR14" s="455">
        <v>179</v>
      </c>
      <c r="AS14" s="455">
        <v>456</v>
      </c>
      <c r="AT14" s="455">
        <v>365</v>
      </c>
      <c r="AU14" s="455">
        <v>768</v>
      </c>
      <c r="AV14" s="456">
        <v>792</v>
      </c>
      <c r="AW14" s="384">
        <f t="shared" si="0"/>
        <v>21668</v>
      </c>
    </row>
    <row r="15" spans="1:49" ht="12" customHeight="1">
      <c r="A15" s="1625"/>
      <c r="B15" s="1626"/>
      <c r="C15" s="1626"/>
      <c r="D15" s="41" t="s">
        <v>144</v>
      </c>
      <c r="E15" s="365"/>
      <c r="F15" s="460">
        <v>881</v>
      </c>
      <c r="G15" s="461">
        <v>713</v>
      </c>
      <c r="H15" s="461">
        <v>126</v>
      </c>
      <c r="I15" s="461">
        <v>469</v>
      </c>
      <c r="J15" s="461">
        <v>102</v>
      </c>
      <c r="K15" s="461">
        <v>129</v>
      </c>
      <c r="L15" s="461">
        <v>38</v>
      </c>
      <c r="M15" s="461">
        <v>147</v>
      </c>
      <c r="N15" s="461">
        <v>216</v>
      </c>
      <c r="O15" s="461">
        <v>128</v>
      </c>
      <c r="P15" s="461">
        <v>184</v>
      </c>
      <c r="Q15" s="461">
        <v>402</v>
      </c>
      <c r="R15" s="461">
        <v>1006</v>
      </c>
      <c r="S15" s="461">
        <v>217</v>
      </c>
      <c r="T15" s="461">
        <v>166</v>
      </c>
      <c r="U15" s="461">
        <v>65</v>
      </c>
      <c r="V15" s="461">
        <v>163</v>
      </c>
      <c r="W15" s="461">
        <v>229</v>
      </c>
      <c r="X15" s="461">
        <v>36</v>
      </c>
      <c r="Y15" s="461">
        <v>232</v>
      </c>
      <c r="Z15" s="461">
        <v>266</v>
      </c>
      <c r="AA15" s="461">
        <v>301</v>
      </c>
      <c r="AB15" s="461">
        <v>190</v>
      </c>
      <c r="AC15" s="461">
        <v>328</v>
      </c>
      <c r="AD15" s="461">
        <v>376</v>
      </c>
      <c r="AE15" s="461">
        <v>111</v>
      </c>
      <c r="AF15" s="461">
        <v>257</v>
      </c>
      <c r="AG15" s="461">
        <v>38</v>
      </c>
      <c r="AH15" s="461">
        <v>203</v>
      </c>
      <c r="AI15" s="461">
        <v>84</v>
      </c>
      <c r="AJ15" s="461">
        <v>128</v>
      </c>
      <c r="AK15" s="461">
        <v>106</v>
      </c>
      <c r="AL15" s="461">
        <v>51</v>
      </c>
      <c r="AM15" s="461">
        <v>129</v>
      </c>
      <c r="AN15" s="461">
        <v>86</v>
      </c>
      <c r="AO15" s="461">
        <v>96</v>
      </c>
      <c r="AP15" s="461">
        <v>37</v>
      </c>
      <c r="AQ15" s="461">
        <v>116</v>
      </c>
      <c r="AR15" s="461">
        <v>19</v>
      </c>
      <c r="AS15" s="461">
        <v>203</v>
      </c>
      <c r="AT15" s="461">
        <v>180</v>
      </c>
      <c r="AU15" s="461">
        <v>407</v>
      </c>
      <c r="AV15" s="462">
        <v>391</v>
      </c>
      <c r="AW15" s="385">
        <f t="shared" si="0"/>
        <v>9752</v>
      </c>
    </row>
    <row r="16" spans="1:49" s="1" customFormat="1" ht="12" customHeight="1">
      <c r="A16" s="366" t="s">
        <v>135</v>
      </c>
      <c r="B16" s="40"/>
      <c r="C16" s="40"/>
      <c r="D16" s="40"/>
      <c r="E16" s="367"/>
      <c r="F16" s="717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9"/>
      <c r="AW16" s="720"/>
    </row>
    <row r="17" spans="1:49" ht="12" customHeight="1">
      <c r="A17" s="1622"/>
      <c r="B17" s="1623"/>
      <c r="C17" s="1624"/>
      <c r="D17" s="358" t="s">
        <v>141</v>
      </c>
      <c r="E17" s="368"/>
      <c r="F17" s="454">
        <v>845</v>
      </c>
      <c r="G17" s="455">
        <v>468</v>
      </c>
      <c r="H17" s="455">
        <v>168</v>
      </c>
      <c r="I17" s="455">
        <v>36</v>
      </c>
      <c r="J17" s="455">
        <v>0</v>
      </c>
      <c r="K17" s="455">
        <v>60</v>
      </c>
      <c r="L17" s="455">
        <v>0</v>
      </c>
      <c r="M17" s="455">
        <v>49</v>
      </c>
      <c r="N17" s="455">
        <v>120</v>
      </c>
      <c r="O17" s="455">
        <v>60</v>
      </c>
      <c r="P17" s="455">
        <v>180</v>
      </c>
      <c r="Q17" s="455">
        <v>0</v>
      </c>
      <c r="R17" s="455">
        <v>0</v>
      </c>
      <c r="S17" s="455">
        <v>252</v>
      </c>
      <c r="T17" s="455">
        <v>36</v>
      </c>
      <c r="U17" s="455">
        <v>60</v>
      </c>
      <c r="V17" s="455">
        <v>12</v>
      </c>
      <c r="W17" s="455">
        <v>0</v>
      </c>
      <c r="X17" s="455">
        <v>84</v>
      </c>
      <c r="Y17" s="455">
        <v>120</v>
      </c>
      <c r="Z17" s="455">
        <v>12</v>
      </c>
      <c r="AA17" s="455">
        <v>0</v>
      </c>
      <c r="AB17" s="455">
        <v>0</v>
      </c>
      <c r="AC17" s="455">
        <v>0</v>
      </c>
      <c r="AD17" s="455">
        <v>12</v>
      </c>
      <c r="AE17" s="455">
        <v>48</v>
      </c>
      <c r="AF17" s="455">
        <v>0</v>
      </c>
      <c r="AG17" s="455">
        <v>0</v>
      </c>
      <c r="AH17" s="455">
        <v>0</v>
      </c>
      <c r="AI17" s="455">
        <v>24</v>
      </c>
      <c r="AJ17" s="455">
        <v>36</v>
      </c>
      <c r="AK17" s="455">
        <v>36</v>
      </c>
      <c r="AL17" s="455">
        <v>36</v>
      </c>
      <c r="AM17" s="455">
        <v>96</v>
      </c>
      <c r="AN17" s="455">
        <v>24</v>
      </c>
      <c r="AO17" s="455">
        <v>0</v>
      </c>
      <c r="AP17" s="455">
        <v>12</v>
      </c>
      <c r="AQ17" s="455">
        <v>0</v>
      </c>
      <c r="AR17" s="455">
        <v>0</v>
      </c>
      <c r="AS17" s="455">
        <v>0</v>
      </c>
      <c r="AT17" s="455">
        <v>0</v>
      </c>
      <c r="AU17" s="455">
        <v>348</v>
      </c>
      <c r="AV17" s="456">
        <v>120</v>
      </c>
      <c r="AW17" s="384">
        <f t="shared" si="0"/>
        <v>3354</v>
      </c>
    </row>
    <row r="18" spans="1:49" ht="12" customHeight="1">
      <c r="A18" s="1622"/>
      <c r="B18" s="1623"/>
      <c r="C18" s="1624"/>
      <c r="D18" s="359" t="s">
        <v>142</v>
      </c>
      <c r="E18" s="369"/>
      <c r="F18" s="457">
        <v>69</v>
      </c>
      <c r="G18" s="458">
        <v>39</v>
      </c>
      <c r="H18" s="458">
        <v>14</v>
      </c>
      <c r="I18" s="458">
        <v>3</v>
      </c>
      <c r="J18" s="458">
        <v>0</v>
      </c>
      <c r="K18" s="458">
        <v>5</v>
      </c>
      <c r="L18" s="458">
        <v>0</v>
      </c>
      <c r="M18" s="458">
        <v>4</v>
      </c>
      <c r="N18" s="458">
        <v>10</v>
      </c>
      <c r="O18" s="458">
        <v>5</v>
      </c>
      <c r="P18" s="458">
        <v>15</v>
      </c>
      <c r="Q18" s="458">
        <v>0</v>
      </c>
      <c r="R18" s="458">
        <v>0</v>
      </c>
      <c r="S18" s="458">
        <v>21</v>
      </c>
      <c r="T18" s="458">
        <v>3</v>
      </c>
      <c r="U18" s="458">
        <v>5</v>
      </c>
      <c r="V18" s="458">
        <v>1</v>
      </c>
      <c r="W18" s="458">
        <v>0</v>
      </c>
      <c r="X18" s="458">
        <v>7</v>
      </c>
      <c r="Y18" s="458">
        <v>10</v>
      </c>
      <c r="Z18" s="458">
        <v>1</v>
      </c>
      <c r="AA18" s="458">
        <v>0</v>
      </c>
      <c r="AB18" s="458">
        <v>0</v>
      </c>
      <c r="AC18" s="458">
        <v>0</v>
      </c>
      <c r="AD18" s="458">
        <v>1</v>
      </c>
      <c r="AE18" s="458">
        <v>4</v>
      </c>
      <c r="AF18" s="458">
        <v>0</v>
      </c>
      <c r="AG18" s="458">
        <v>0</v>
      </c>
      <c r="AH18" s="458">
        <v>0</v>
      </c>
      <c r="AI18" s="458">
        <v>2</v>
      </c>
      <c r="AJ18" s="458">
        <v>3</v>
      </c>
      <c r="AK18" s="458">
        <v>3</v>
      </c>
      <c r="AL18" s="458">
        <v>3</v>
      </c>
      <c r="AM18" s="458">
        <v>8</v>
      </c>
      <c r="AN18" s="458">
        <v>2</v>
      </c>
      <c r="AO18" s="458">
        <v>0</v>
      </c>
      <c r="AP18" s="458">
        <v>1</v>
      </c>
      <c r="AQ18" s="458">
        <v>0</v>
      </c>
      <c r="AR18" s="458">
        <v>0</v>
      </c>
      <c r="AS18" s="458">
        <v>0</v>
      </c>
      <c r="AT18" s="458">
        <v>0</v>
      </c>
      <c r="AU18" s="458">
        <v>30</v>
      </c>
      <c r="AV18" s="459">
        <v>10</v>
      </c>
      <c r="AW18" s="386">
        <f t="shared" si="0"/>
        <v>279</v>
      </c>
    </row>
    <row r="19" spans="1:49" ht="12" customHeight="1">
      <c r="A19" s="1622"/>
      <c r="B19" s="1623"/>
      <c r="C19" s="1624"/>
      <c r="D19" s="359" t="s">
        <v>504</v>
      </c>
      <c r="E19" s="369"/>
      <c r="F19" s="457">
        <v>332644</v>
      </c>
      <c r="G19" s="458">
        <v>170055</v>
      </c>
      <c r="H19" s="458">
        <v>64132</v>
      </c>
      <c r="I19" s="458">
        <v>15645</v>
      </c>
      <c r="J19" s="458">
        <v>0</v>
      </c>
      <c r="K19" s="458">
        <v>21180</v>
      </c>
      <c r="L19" s="458">
        <v>0</v>
      </c>
      <c r="M19" s="458">
        <v>16823</v>
      </c>
      <c r="N19" s="458">
        <v>42475</v>
      </c>
      <c r="O19" s="458">
        <v>23385</v>
      </c>
      <c r="P19" s="458">
        <v>67329</v>
      </c>
      <c r="Q19" s="458">
        <v>0</v>
      </c>
      <c r="R19" s="458">
        <v>0</v>
      </c>
      <c r="S19" s="458">
        <v>86124</v>
      </c>
      <c r="T19" s="458">
        <v>12600</v>
      </c>
      <c r="U19" s="458">
        <v>24911</v>
      </c>
      <c r="V19" s="458">
        <v>4852</v>
      </c>
      <c r="W19" s="458">
        <v>0</v>
      </c>
      <c r="X19" s="458">
        <v>32169</v>
      </c>
      <c r="Y19" s="458">
        <v>41219</v>
      </c>
      <c r="Z19" s="458">
        <v>4874</v>
      </c>
      <c r="AA19" s="458">
        <v>0</v>
      </c>
      <c r="AB19" s="458">
        <v>0</v>
      </c>
      <c r="AC19" s="458">
        <v>0</v>
      </c>
      <c r="AD19" s="458">
        <v>4673</v>
      </c>
      <c r="AE19" s="458">
        <v>16454</v>
      </c>
      <c r="AF19" s="458">
        <v>0</v>
      </c>
      <c r="AG19" s="458">
        <v>0</v>
      </c>
      <c r="AH19" s="458">
        <v>0</v>
      </c>
      <c r="AI19" s="458">
        <v>6010</v>
      </c>
      <c r="AJ19" s="458">
        <v>11955</v>
      </c>
      <c r="AK19" s="458">
        <v>14314</v>
      </c>
      <c r="AL19" s="458">
        <v>10765</v>
      </c>
      <c r="AM19" s="458">
        <v>35215</v>
      </c>
      <c r="AN19" s="458">
        <v>9725</v>
      </c>
      <c r="AO19" s="458">
        <v>0</v>
      </c>
      <c r="AP19" s="458">
        <v>4135</v>
      </c>
      <c r="AQ19" s="458">
        <v>0</v>
      </c>
      <c r="AR19" s="458">
        <v>0</v>
      </c>
      <c r="AS19" s="458">
        <v>0</v>
      </c>
      <c r="AT19" s="458">
        <v>0</v>
      </c>
      <c r="AU19" s="458">
        <v>130912</v>
      </c>
      <c r="AV19" s="459">
        <v>43672</v>
      </c>
      <c r="AW19" s="386">
        <f t="shared" si="0"/>
        <v>1248247</v>
      </c>
    </row>
    <row r="20" spans="1:49" ht="12" customHeight="1">
      <c r="A20" s="1622"/>
      <c r="B20" s="1623"/>
      <c r="C20" s="1624"/>
      <c r="D20" s="360" t="s">
        <v>505</v>
      </c>
      <c r="E20" s="370"/>
      <c r="F20" s="457">
        <v>164890</v>
      </c>
      <c r="G20" s="458">
        <v>103600</v>
      </c>
      <c r="H20" s="458">
        <v>30677</v>
      </c>
      <c r="I20" s="458">
        <v>7283</v>
      </c>
      <c r="J20" s="458">
        <v>0</v>
      </c>
      <c r="K20" s="458">
        <v>9424</v>
      </c>
      <c r="L20" s="458">
        <v>0</v>
      </c>
      <c r="M20" s="458">
        <v>8193</v>
      </c>
      <c r="N20" s="458">
        <v>19287</v>
      </c>
      <c r="O20" s="458">
        <v>12009</v>
      </c>
      <c r="P20" s="458">
        <v>27280</v>
      </c>
      <c r="Q20" s="458">
        <v>0</v>
      </c>
      <c r="R20" s="458">
        <v>0</v>
      </c>
      <c r="S20" s="458">
        <v>45765</v>
      </c>
      <c r="T20" s="458">
        <v>6045</v>
      </c>
      <c r="U20" s="458">
        <v>16274</v>
      </c>
      <c r="V20" s="458">
        <v>1624</v>
      </c>
      <c r="W20" s="458">
        <v>0</v>
      </c>
      <c r="X20" s="458">
        <v>23778</v>
      </c>
      <c r="Y20" s="458">
        <v>19392</v>
      </c>
      <c r="Z20" s="458">
        <v>2172</v>
      </c>
      <c r="AA20" s="458">
        <v>0</v>
      </c>
      <c r="AB20" s="458">
        <v>0</v>
      </c>
      <c r="AC20" s="458">
        <v>0</v>
      </c>
      <c r="AD20" s="458">
        <v>4483</v>
      </c>
      <c r="AE20" s="458">
        <v>7194</v>
      </c>
      <c r="AF20" s="458">
        <v>0</v>
      </c>
      <c r="AG20" s="458">
        <v>0</v>
      </c>
      <c r="AH20" s="458">
        <v>0</v>
      </c>
      <c r="AI20" s="458">
        <v>2640</v>
      </c>
      <c r="AJ20" s="458">
        <v>5030</v>
      </c>
      <c r="AK20" s="458">
        <v>7041</v>
      </c>
      <c r="AL20" s="458">
        <v>5606</v>
      </c>
      <c r="AM20" s="458">
        <v>22531</v>
      </c>
      <c r="AN20" s="458">
        <v>3793</v>
      </c>
      <c r="AO20" s="458">
        <v>0</v>
      </c>
      <c r="AP20" s="458">
        <v>1599</v>
      </c>
      <c r="AQ20" s="458">
        <v>0</v>
      </c>
      <c r="AR20" s="458">
        <v>0</v>
      </c>
      <c r="AS20" s="458">
        <v>0</v>
      </c>
      <c r="AT20" s="458">
        <v>0</v>
      </c>
      <c r="AU20" s="458">
        <v>58728</v>
      </c>
      <c r="AV20" s="459">
        <v>22663</v>
      </c>
      <c r="AW20" s="386">
        <f t="shared" si="0"/>
        <v>639001</v>
      </c>
    </row>
    <row r="21" spans="1:49" ht="12" customHeight="1">
      <c r="A21" s="1622"/>
      <c r="B21" s="1623"/>
      <c r="C21" s="1624"/>
      <c r="D21" s="43"/>
      <c r="E21" s="371" t="s">
        <v>131</v>
      </c>
      <c r="F21" s="457">
        <v>21691</v>
      </c>
      <c r="G21" s="458">
        <v>12189</v>
      </c>
      <c r="H21" s="458">
        <v>4988</v>
      </c>
      <c r="I21" s="458">
        <v>0</v>
      </c>
      <c r="J21" s="458">
        <v>0</v>
      </c>
      <c r="K21" s="458">
        <v>821</v>
      </c>
      <c r="L21" s="458">
        <v>0</v>
      </c>
      <c r="M21" s="458">
        <v>1190</v>
      </c>
      <c r="N21" s="458">
        <v>3132</v>
      </c>
      <c r="O21" s="458">
        <v>2535</v>
      </c>
      <c r="P21" s="458">
        <v>1856</v>
      </c>
      <c r="Q21" s="458">
        <v>0</v>
      </c>
      <c r="R21" s="458">
        <v>0</v>
      </c>
      <c r="S21" s="458">
        <v>5715</v>
      </c>
      <c r="T21" s="458">
        <v>1552</v>
      </c>
      <c r="U21" s="458">
        <v>7643</v>
      </c>
      <c r="V21" s="458">
        <v>0</v>
      </c>
      <c r="W21" s="458">
        <v>0</v>
      </c>
      <c r="X21" s="458">
        <v>7445</v>
      </c>
      <c r="Y21" s="458">
        <v>2522</v>
      </c>
      <c r="Z21" s="458">
        <v>0</v>
      </c>
      <c r="AA21" s="458">
        <v>0</v>
      </c>
      <c r="AB21" s="458">
        <v>0</v>
      </c>
      <c r="AC21" s="458">
        <v>0</v>
      </c>
      <c r="AD21" s="458">
        <v>2511</v>
      </c>
      <c r="AE21" s="458">
        <v>1040</v>
      </c>
      <c r="AF21" s="458">
        <v>0</v>
      </c>
      <c r="AG21" s="458">
        <v>0</v>
      </c>
      <c r="AH21" s="458">
        <v>0</v>
      </c>
      <c r="AI21" s="458">
        <v>471</v>
      </c>
      <c r="AJ21" s="458">
        <v>779</v>
      </c>
      <c r="AK21" s="458">
        <v>448</v>
      </c>
      <c r="AL21" s="458">
        <v>1372</v>
      </c>
      <c r="AM21" s="458">
        <v>8633</v>
      </c>
      <c r="AN21" s="458">
        <v>211</v>
      </c>
      <c r="AO21" s="458">
        <v>0</v>
      </c>
      <c r="AP21" s="458">
        <v>90</v>
      </c>
      <c r="AQ21" s="458">
        <v>0</v>
      </c>
      <c r="AR21" s="458">
        <v>0</v>
      </c>
      <c r="AS21" s="458">
        <v>0</v>
      </c>
      <c r="AT21" s="458">
        <v>0</v>
      </c>
      <c r="AU21" s="458">
        <v>5039</v>
      </c>
      <c r="AV21" s="459">
        <v>1386</v>
      </c>
      <c r="AW21" s="386">
        <f t="shared" si="0"/>
        <v>95259</v>
      </c>
    </row>
    <row r="22" spans="1:49" ht="12" customHeight="1">
      <c r="A22" s="1622"/>
      <c r="B22" s="1623"/>
      <c r="C22" s="1624"/>
      <c r="D22" s="43"/>
      <c r="E22" s="371" t="s">
        <v>132</v>
      </c>
      <c r="F22" s="457">
        <v>226</v>
      </c>
      <c r="G22" s="458">
        <v>7866</v>
      </c>
      <c r="H22" s="458">
        <v>60</v>
      </c>
      <c r="I22" s="458">
        <v>0</v>
      </c>
      <c r="J22" s="458">
        <v>0</v>
      </c>
      <c r="K22" s="458">
        <v>27</v>
      </c>
      <c r="L22" s="458">
        <v>0</v>
      </c>
      <c r="M22" s="458">
        <v>8</v>
      </c>
      <c r="N22" s="458">
        <v>0</v>
      </c>
      <c r="O22" s="458">
        <v>0</v>
      </c>
      <c r="P22" s="458">
        <v>50</v>
      </c>
      <c r="Q22" s="458">
        <v>0</v>
      </c>
      <c r="R22" s="458">
        <v>0</v>
      </c>
      <c r="S22" s="458">
        <v>3756</v>
      </c>
      <c r="T22" s="458">
        <v>15</v>
      </c>
      <c r="U22" s="458">
        <v>0</v>
      </c>
      <c r="V22" s="458">
        <v>0</v>
      </c>
      <c r="W22" s="458">
        <v>0</v>
      </c>
      <c r="X22" s="458">
        <v>0</v>
      </c>
      <c r="Y22" s="458">
        <v>0</v>
      </c>
      <c r="Z22" s="458">
        <v>0</v>
      </c>
      <c r="AA22" s="458">
        <v>0</v>
      </c>
      <c r="AB22" s="458">
        <v>0</v>
      </c>
      <c r="AC22" s="458">
        <v>0</v>
      </c>
      <c r="AD22" s="458">
        <v>0</v>
      </c>
      <c r="AE22" s="458">
        <v>0</v>
      </c>
      <c r="AF22" s="458">
        <v>0</v>
      </c>
      <c r="AG22" s="458">
        <v>0</v>
      </c>
      <c r="AH22" s="458">
        <v>0</v>
      </c>
      <c r="AI22" s="458">
        <v>0</v>
      </c>
      <c r="AJ22" s="458">
        <v>0</v>
      </c>
      <c r="AK22" s="458">
        <v>0</v>
      </c>
      <c r="AL22" s="458">
        <v>180</v>
      </c>
      <c r="AM22" s="458">
        <v>320</v>
      </c>
      <c r="AN22" s="458">
        <v>0</v>
      </c>
      <c r="AO22" s="458">
        <v>0</v>
      </c>
      <c r="AP22" s="458">
        <v>0</v>
      </c>
      <c r="AQ22" s="458">
        <v>0</v>
      </c>
      <c r="AR22" s="458">
        <v>0</v>
      </c>
      <c r="AS22" s="458">
        <v>0</v>
      </c>
      <c r="AT22" s="458">
        <v>0</v>
      </c>
      <c r="AU22" s="458">
        <v>1173</v>
      </c>
      <c r="AV22" s="459">
        <v>1185</v>
      </c>
      <c r="AW22" s="386">
        <f t="shared" si="0"/>
        <v>14866</v>
      </c>
    </row>
    <row r="23" spans="1:49" ht="12" customHeight="1">
      <c r="A23" s="1622"/>
      <c r="B23" s="1623"/>
      <c r="C23" s="1624"/>
      <c r="D23" s="43"/>
      <c r="E23" s="371" t="s">
        <v>133</v>
      </c>
      <c r="F23" s="457">
        <v>117442</v>
      </c>
      <c r="G23" s="458">
        <v>62023</v>
      </c>
      <c r="H23" s="458">
        <v>22186</v>
      </c>
      <c r="I23" s="458">
        <v>5737</v>
      </c>
      <c r="J23" s="458">
        <v>0</v>
      </c>
      <c r="K23" s="458">
        <v>7520</v>
      </c>
      <c r="L23" s="458">
        <v>0</v>
      </c>
      <c r="M23" s="458">
        <v>5703</v>
      </c>
      <c r="N23" s="458">
        <v>14502</v>
      </c>
      <c r="O23" s="458">
        <v>8013</v>
      </c>
      <c r="P23" s="458">
        <v>23506</v>
      </c>
      <c r="Q23" s="458">
        <v>0</v>
      </c>
      <c r="R23" s="458">
        <v>0</v>
      </c>
      <c r="S23" s="458">
        <v>29475</v>
      </c>
      <c r="T23" s="458">
        <v>4409</v>
      </c>
      <c r="U23" s="458">
        <v>7723</v>
      </c>
      <c r="V23" s="458">
        <v>1624</v>
      </c>
      <c r="W23" s="458">
        <v>0</v>
      </c>
      <c r="X23" s="458">
        <v>11459</v>
      </c>
      <c r="Y23" s="458">
        <v>14500</v>
      </c>
      <c r="Z23" s="458">
        <v>1770</v>
      </c>
      <c r="AA23" s="458">
        <v>0</v>
      </c>
      <c r="AB23" s="458">
        <v>0</v>
      </c>
      <c r="AC23" s="458">
        <v>0</v>
      </c>
      <c r="AD23" s="458">
        <v>1655</v>
      </c>
      <c r="AE23" s="458">
        <v>5526</v>
      </c>
      <c r="AF23" s="458">
        <v>0</v>
      </c>
      <c r="AG23" s="458">
        <v>0</v>
      </c>
      <c r="AH23" s="458">
        <v>0</v>
      </c>
      <c r="AI23" s="458">
        <v>1802</v>
      </c>
      <c r="AJ23" s="458">
        <v>4133</v>
      </c>
      <c r="AK23" s="458">
        <v>5314</v>
      </c>
      <c r="AL23" s="458">
        <v>3720</v>
      </c>
      <c r="AM23" s="458">
        <v>12483</v>
      </c>
      <c r="AN23" s="458">
        <v>3455</v>
      </c>
      <c r="AO23" s="458">
        <v>0</v>
      </c>
      <c r="AP23" s="458">
        <v>1485</v>
      </c>
      <c r="AQ23" s="458">
        <v>0</v>
      </c>
      <c r="AR23" s="458">
        <v>0</v>
      </c>
      <c r="AS23" s="458">
        <v>0</v>
      </c>
      <c r="AT23" s="458">
        <v>0</v>
      </c>
      <c r="AU23" s="458">
        <v>45195</v>
      </c>
      <c r="AV23" s="459">
        <v>15574</v>
      </c>
      <c r="AW23" s="386">
        <f t="shared" si="0"/>
        <v>437934</v>
      </c>
    </row>
    <row r="24" spans="1:49" ht="12" customHeight="1">
      <c r="A24" s="1622"/>
      <c r="B24" s="1623"/>
      <c r="C24" s="1624"/>
      <c r="D24" s="361"/>
      <c r="E24" s="371" t="s">
        <v>134</v>
      </c>
      <c r="F24" s="457">
        <v>25531</v>
      </c>
      <c r="G24" s="458">
        <v>21522</v>
      </c>
      <c r="H24" s="458">
        <v>3443</v>
      </c>
      <c r="I24" s="458">
        <v>1546</v>
      </c>
      <c r="J24" s="458">
        <v>0</v>
      </c>
      <c r="K24" s="458">
        <v>1056</v>
      </c>
      <c r="L24" s="458">
        <v>0</v>
      </c>
      <c r="M24" s="458">
        <v>1292</v>
      </c>
      <c r="N24" s="458">
        <v>1653</v>
      </c>
      <c r="O24" s="458">
        <v>1461</v>
      </c>
      <c r="P24" s="458">
        <v>1868</v>
      </c>
      <c r="Q24" s="458">
        <v>0</v>
      </c>
      <c r="R24" s="458">
        <v>0</v>
      </c>
      <c r="S24" s="458">
        <v>6819</v>
      </c>
      <c r="T24" s="458">
        <v>69</v>
      </c>
      <c r="U24" s="458">
        <v>908</v>
      </c>
      <c r="V24" s="458">
        <v>0</v>
      </c>
      <c r="W24" s="458">
        <v>0</v>
      </c>
      <c r="X24" s="458">
        <v>4874</v>
      </c>
      <c r="Y24" s="458">
        <v>2370</v>
      </c>
      <c r="Z24" s="458">
        <v>402</v>
      </c>
      <c r="AA24" s="458">
        <v>0</v>
      </c>
      <c r="AB24" s="458">
        <v>0</v>
      </c>
      <c r="AC24" s="458">
        <v>0</v>
      </c>
      <c r="AD24" s="458">
        <v>317</v>
      </c>
      <c r="AE24" s="458">
        <v>628</v>
      </c>
      <c r="AF24" s="458">
        <v>0</v>
      </c>
      <c r="AG24" s="458">
        <v>0</v>
      </c>
      <c r="AH24" s="458">
        <v>0</v>
      </c>
      <c r="AI24" s="458">
        <v>367</v>
      </c>
      <c r="AJ24" s="458">
        <v>118</v>
      </c>
      <c r="AK24" s="458">
        <v>1279</v>
      </c>
      <c r="AL24" s="458">
        <v>334</v>
      </c>
      <c r="AM24" s="458">
        <v>1095</v>
      </c>
      <c r="AN24" s="458">
        <v>127</v>
      </c>
      <c r="AO24" s="458">
        <v>0</v>
      </c>
      <c r="AP24" s="458">
        <v>24</v>
      </c>
      <c r="AQ24" s="458">
        <v>0</v>
      </c>
      <c r="AR24" s="458">
        <v>0</v>
      </c>
      <c r="AS24" s="458">
        <v>0</v>
      </c>
      <c r="AT24" s="458">
        <v>0</v>
      </c>
      <c r="AU24" s="458">
        <v>7321</v>
      </c>
      <c r="AV24" s="459">
        <v>4518</v>
      </c>
      <c r="AW24" s="386">
        <f t="shared" si="0"/>
        <v>90942</v>
      </c>
    </row>
    <row r="25" spans="1:49" ht="12" customHeight="1">
      <c r="A25" s="1622"/>
      <c r="B25" s="1623"/>
      <c r="C25" s="1624"/>
      <c r="D25" s="362" t="s">
        <v>506</v>
      </c>
      <c r="E25" s="372"/>
      <c r="F25" s="460">
        <v>497534</v>
      </c>
      <c r="G25" s="461">
        <v>273655</v>
      </c>
      <c r="H25" s="461">
        <v>94809</v>
      </c>
      <c r="I25" s="461">
        <v>22928</v>
      </c>
      <c r="J25" s="461">
        <v>0</v>
      </c>
      <c r="K25" s="461">
        <v>30604</v>
      </c>
      <c r="L25" s="461">
        <v>0</v>
      </c>
      <c r="M25" s="461">
        <v>25016</v>
      </c>
      <c r="N25" s="461">
        <v>61762</v>
      </c>
      <c r="O25" s="461">
        <v>35394</v>
      </c>
      <c r="P25" s="461">
        <v>94609</v>
      </c>
      <c r="Q25" s="461">
        <v>0</v>
      </c>
      <c r="R25" s="461">
        <v>0</v>
      </c>
      <c r="S25" s="461">
        <v>131889</v>
      </c>
      <c r="T25" s="461">
        <v>18645</v>
      </c>
      <c r="U25" s="461">
        <v>41185</v>
      </c>
      <c r="V25" s="461">
        <v>6476</v>
      </c>
      <c r="W25" s="461">
        <v>0</v>
      </c>
      <c r="X25" s="461">
        <v>55947</v>
      </c>
      <c r="Y25" s="461">
        <v>60611</v>
      </c>
      <c r="Z25" s="461">
        <v>7046</v>
      </c>
      <c r="AA25" s="461">
        <v>0</v>
      </c>
      <c r="AB25" s="461">
        <v>0</v>
      </c>
      <c r="AC25" s="461">
        <v>0</v>
      </c>
      <c r="AD25" s="461">
        <v>9156</v>
      </c>
      <c r="AE25" s="461">
        <v>23648</v>
      </c>
      <c r="AF25" s="461">
        <v>0</v>
      </c>
      <c r="AG25" s="461">
        <v>0</v>
      </c>
      <c r="AH25" s="461">
        <v>0</v>
      </c>
      <c r="AI25" s="461">
        <v>8650</v>
      </c>
      <c r="AJ25" s="461">
        <v>16985</v>
      </c>
      <c r="AK25" s="461">
        <v>21355</v>
      </c>
      <c r="AL25" s="461">
        <v>16371</v>
      </c>
      <c r="AM25" s="461">
        <v>57746</v>
      </c>
      <c r="AN25" s="461">
        <v>13518</v>
      </c>
      <c r="AO25" s="461">
        <v>0</v>
      </c>
      <c r="AP25" s="461">
        <v>5734</v>
      </c>
      <c r="AQ25" s="461">
        <v>0</v>
      </c>
      <c r="AR25" s="461">
        <v>0</v>
      </c>
      <c r="AS25" s="461">
        <v>0</v>
      </c>
      <c r="AT25" s="461">
        <v>0</v>
      </c>
      <c r="AU25" s="461">
        <v>189640</v>
      </c>
      <c r="AV25" s="462">
        <v>66335</v>
      </c>
      <c r="AW25" s="385">
        <f t="shared" si="0"/>
        <v>1887248</v>
      </c>
    </row>
    <row r="26" spans="1:49" ht="12" customHeight="1">
      <c r="A26" s="1622"/>
      <c r="B26" s="1623"/>
      <c r="C26" s="1624"/>
      <c r="D26" s="361" t="s">
        <v>143</v>
      </c>
      <c r="E26" s="368"/>
      <c r="F26" s="454">
        <v>3473</v>
      </c>
      <c r="G26" s="455">
        <v>1925</v>
      </c>
      <c r="H26" s="455">
        <v>693</v>
      </c>
      <c r="I26" s="455">
        <v>169</v>
      </c>
      <c r="J26" s="455">
        <v>0</v>
      </c>
      <c r="K26" s="455">
        <v>222</v>
      </c>
      <c r="L26" s="455">
        <v>0</v>
      </c>
      <c r="M26" s="455">
        <v>175</v>
      </c>
      <c r="N26" s="455">
        <v>440</v>
      </c>
      <c r="O26" s="455">
        <v>245</v>
      </c>
      <c r="P26" s="455">
        <v>800</v>
      </c>
      <c r="Q26" s="455">
        <v>0</v>
      </c>
      <c r="R26" s="455">
        <v>0</v>
      </c>
      <c r="S26" s="455">
        <v>699</v>
      </c>
      <c r="T26" s="455">
        <v>152</v>
      </c>
      <c r="U26" s="455">
        <v>215</v>
      </c>
      <c r="V26" s="455">
        <v>42</v>
      </c>
      <c r="W26" s="455">
        <v>0</v>
      </c>
      <c r="X26" s="455">
        <v>332</v>
      </c>
      <c r="Y26" s="455">
        <v>391</v>
      </c>
      <c r="Z26" s="455">
        <v>56</v>
      </c>
      <c r="AA26" s="455">
        <v>0</v>
      </c>
      <c r="AB26" s="455">
        <v>0</v>
      </c>
      <c r="AC26" s="455">
        <v>0</v>
      </c>
      <c r="AD26" s="455">
        <v>48</v>
      </c>
      <c r="AE26" s="455">
        <v>174</v>
      </c>
      <c r="AF26" s="455">
        <v>0</v>
      </c>
      <c r="AG26" s="455">
        <v>0</v>
      </c>
      <c r="AH26" s="455">
        <v>0</v>
      </c>
      <c r="AI26" s="455">
        <v>68</v>
      </c>
      <c r="AJ26" s="455">
        <v>131</v>
      </c>
      <c r="AK26" s="455">
        <v>154</v>
      </c>
      <c r="AL26" s="455">
        <v>108</v>
      </c>
      <c r="AM26" s="455">
        <v>396</v>
      </c>
      <c r="AN26" s="455">
        <v>105</v>
      </c>
      <c r="AO26" s="455">
        <v>0</v>
      </c>
      <c r="AP26" s="455">
        <v>44</v>
      </c>
      <c r="AQ26" s="455">
        <v>0</v>
      </c>
      <c r="AR26" s="455">
        <v>0</v>
      </c>
      <c r="AS26" s="455">
        <v>0</v>
      </c>
      <c r="AT26" s="455">
        <v>0</v>
      </c>
      <c r="AU26" s="455">
        <v>1371</v>
      </c>
      <c r="AV26" s="456">
        <v>479</v>
      </c>
      <c r="AW26" s="384">
        <f t="shared" si="0"/>
        <v>13107</v>
      </c>
    </row>
    <row r="27" spans="1:49" ht="12" customHeight="1">
      <c r="A27" s="1625"/>
      <c r="B27" s="1626"/>
      <c r="C27" s="1627"/>
      <c r="D27" s="41" t="s">
        <v>144</v>
      </c>
      <c r="E27" s="365"/>
      <c r="F27" s="460">
        <v>1856</v>
      </c>
      <c r="G27" s="461">
        <v>860</v>
      </c>
      <c r="H27" s="461">
        <v>383</v>
      </c>
      <c r="I27" s="461">
        <v>110</v>
      </c>
      <c r="J27" s="461">
        <v>0</v>
      </c>
      <c r="K27" s="461">
        <v>111</v>
      </c>
      <c r="L27" s="461">
        <v>0</v>
      </c>
      <c r="M27" s="461">
        <v>91</v>
      </c>
      <c r="N27" s="461">
        <v>242</v>
      </c>
      <c r="O27" s="461">
        <v>136</v>
      </c>
      <c r="P27" s="461">
        <v>444</v>
      </c>
      <c r="Q27" s="461">
        <v>0</v>
      </c>
      <c r="R27" s="461">
        <v>0</v>
      </c>
      <c r="S27" s="461">
        <v>279</v>
      </c>
      <c r="T27" s="461">
        <v>90</v>
      </c>
      <c r="U27" s="461">
        <v>63</v>
      </c>
      <c r="V27" s="461">
        <v>24</v>
      </c>
      <c r="W27" s="461">
        <v>0</v>
      </c>
      <c r="X27" s="461">
        <v>78</v>
      </c>
      <c r="Y27" s="461">
        <v>167</v>
      </c>
      <c r="Z27" s="461">
        <v>34</v>
      </c>
      <c r="AA27" s="461">
        <v>0</v>
      </c>
      <c r="AB27" s="461">
        <v>0</v>
      </c>
      <c r="AC27" s="461">
        <v>0</v>
      </c>
      <c r="AD27" s="461">
        <v>22</v>
      </c>
      <c r="AE27" s="461">
        <v>74</v>
      </c>
      <c r="AF27" s="461">
        <v>0</v>
      </c>
      <c r="AG27" s="461">
        <v>0</v>
      </c>
      <c r="AH27" s="461">
        <v>0</v>
      </c>
      <c r="AI27" s="461">
        <v>16</v>
      </c>
      <c r="AJ27" s="461">
        <v>52</v>
      </c>
      <c r="AK27" s="461">
        <v>85</v>
      </c>
      <c r="AL27" s="461">
        <v>13</v>
      </c>
      <c r="AM27" s="461">
        <v>206</v>
      </c>
      <c r="AN27" s="461">
        <v>69</v>
      </c>
      <c r="AO27" s="461">
        <v>0</v>
      </c>
      <c r="AP27" s="461">
        <v>21</v>
      </c>
      <c r="AQ27" s="461">
        <v>0</v>
      </c>
      <c r="AR27" s="461">
        <v>0</v>
      </c>
      <c r="AS27" s="461">
        <v>0</v>
      </c>
      <c r="AT27" s="461">
        <v>0</v>
      </c>
      <c r="AU27" s="461">
        <v>757</v>
      </c>
      <c r="AV27" s="462">
        <v>229</v>
      </c>
      <c r="AW27" s="385">
        <f t="shared" si="0"/>
        <v>6512</v>
      </c>
    </row>
    <row r="28" spans="1:49" s="1" customFormat="1" ht="12" customHeight="1">
      <c r="A28" s="366" t="s">
        <v>140</v>
      </c>
      <c r="B28" s="40"/>
      <c r="C28" s="40"/>
      <c r="D28" s="40"/>
      <c r="E28" s="367"/>
      <c r="F28" s="717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9"/>
      <c r="AW28" s="720"/>
    </row>
    <row r="29" spans="1:49" ht="12" customHeight="1">
      <c r="A29" s="1622"/>
      <c r="B29" s="1623"/>
      <c r="C29" s="1624"/>
      <c r="D29" s="358" t="s">
        <v>141</v>
      </c>
      <c r="E29" s="368"/>
      <c r="F29" s="454">
        <v>0</v>
      </c>
      <c r="G29" s="455">
        <v>0</v>
      </c>
      <c r="H29" s="455">
        <v>0</v>
      </c>
      <c r="I29" s="455">
        <v>0</v>
      </c>
      <c r="J29" s="455">
        <v>0</v>
      </c>
      <c r="K29" s="455">
        <v>0</v>
      </c>
      <c r="L29" s="455">
        <v>0</v>
      </c>
      <c r="M29" s="455">
        <v>0</v>
      </c>
      <c r="N29" s="455">
        <v>0</v>
      </c>
      <c r="O29" s="455">
        <v>0</v>
      </c>
      <c r="P29" s="455">
        <v>0</v>
      </c>
      <c r="Q29" s="455">
        <v>0</v>
      </c>
      <c r="R29" s="455">
        <v>0</v>
      </c>
      <c r="S29" s="455">
        <v>0</v>
      </c>
      <c r="T29" s="455">
        <v>0</v>
      </c>
      <c r="U29" s="455">
        <v>0</v>
      </c>
      <c r="V29" s="455">
        <v>0</v>
      </c>
      <c r="W29" s="455">
        <v>0</v>
      </c>
      <c r="X29" s="455">
        <v>0</v>
      </c>
      <c r="Y29" s="455">
        <v>0</v>
      </c>
      <c r="Z29" s="455">
        <v>0</v>
      </c>
      <c r="AA29" s="455">
        <v>0</v>
      </c>
      <c r="AB29" s="455">
        <v>0</v>
      </c>
      <c r="AC29" s="455">
        <v>0</v>
      </c>
      <c r="AD29" s="455">
        <v>0</v>
      </c>
      <c r="AE29" s="455">
        <v>0</v>
      </c>
      <c r="AF29" s="455">
        <v>0</v>
      </c>
      <c r="AG29" s="455">
        <v>0</v>
      </c>
      <c r="AH29" s="455">
        <v>0</v>
      </c>
      <c r="AI29" s="455">
        <v>0</v>
      </c>
      <c r="AJ29" s="455">
        <v>0</v>
      </c>
      <c r="AK29" s="455">
        <v>0</v>
      </c>
      <c r="AL29" s="455">
        <v>0</v>
      </c>
      <c r="AM29" s="455">
        <v>0</v>
      </c>
      <c r="AN29" s="455">
        <v>0</v>
      </c>
      <c r="AO29" s="455">
        <v>0</v>
      </c>
      <c r="AP29" s="455">
        <v>0</v>
      </c>
      <c r="AQ29" s="455">
        <v>0</v>
      </c>
      <c r="AR29" s="455">
        <v>0</v>
      </c>
      <c r="AS29" s="455">
        <v>0</v>
      </c>
      <c r="AT29" s="455">
        <v>0</v>
      </c>
      <c r="AU29" s="455">
        <v>168</v>
      </c>
      <c r="AV29" s="456">
        <v>0</v>
      </c>
      <c r="AW29" s="384">
        <f t="shared" si="0"/>
        <v>168</v>
      </c>
    </row>
    <row r="30" spans="1:49" ht="12" customHeight="1">
      <c r="A30" s="1622"/>
      <c r="B30" s="1623"/>
      <c r="C30" s="1624"/>
      <c r="D30" s="359" t="s">
        <v>142</v>
      </c>
      <c r="E30" s="369"/>
      <c r="F30" s="457">
        <v>0</v>
      </c>
      <c r="G30" s="458">
        <v>0</v>
      </c>
      <c r="H30" s="458">
        <v>0</v>
      </c>
      <c r="I30" s="458">
        <v>0</v>
      </c>
      <c r="J30" s="458">
        <v>0</v>
      </c>
      <c r="K30" s="458">
        <v>0</v>
      </c>
      <c r="L30" s="458">
        <v>0</v>
      </c>
      <c r="M30" s="458">
        <v>0</v>
      </c>
      <c r="N30" s="458">
        <v>0</v>
      </c>
      <c r="O30" s="458">
        <v>0</v>
      </c>
      <c r="P30" s="458">
        <v>0</v>
      </c>
      <c r="Q30" s="458">
        <v>0</v>
      </c>
      <c r="R30" s="458">
        <v>0</v>
      </c>
      <c r="S30" s="458">
        <v>0</v>
      </c>
      <c r="T30" s="458">
        <v>0</v>
      </c>
      <c r="U30" s="458">
        <v>0</v>
      </c>
      <c r="V30" s="458">
        <v>0</v>
      </c>
      <c r="W30" s="458">
        <v>0</v>
      </c>
      <c r="X30" s="458">
        <v>0</v>
      </c>
      <c r="Y30" s="458">
        <v>0</v>
      </c>
      <c r="Z30" s="458">
        <v>0</v>
      </c>
      <c r="AA30" s="458">
        <v>0</v>
      </c>
      <c r="AB30" s="458">
        <v>0</v>
      </c>
      <c r="AC30" s="458">
        <v>0</v>
      </c>
      <c r="AD30" s="458">
        <v>0</v>
      </c>
      <c r="AE30" s="458">
        <v>0</v>
      </c>
      <c r="AF30" s="458">
        <v>0</v>
      </c>
      <c r="AG30" s="458">
        <v>0</v>
      </c>
      <c r="AH30" s="458">
        <v>0</v>
      </c>
      <c r="AI30" s="458">
        <v>0</v>
      </c>
      <c r="AJ30" s="458">
        <v>0</v>
      </c>
      <c r="AK30" s="458">
        <v>0</v>
      </c>
      <c r="AL30" s="458">
        <v>0</v>
      </c>
      <c r="AM30" s="458">
        <v>0</v>
      </c>
      <c r="AN30" s="458">
        <v>0</v>
      </c>
      <c r="AO30" s="458">
        <v>0</v>
      </c>
      <c r="AP30" s="458">
        <v>0</v>
      </c>
      <c r="AQ30" s="458">
        <v>0</v>
      </c>
      <c r="AR30" s="458">
        <v>0</v>
      </c>
      <c r="AS30" s="458">
        <v>0</v>
      </c>
      <c r="AT30" s="458">
        <v>0</v>
      </c>
      <c r="AU30" s="458">
        <v>14</v>
      </c>
      <c r="AV30" s="459">
        <v>0</v>
      </c>
      <c r="AW30" s="386">
        <f t="shared" si="0"/>
        <v>14</v>
      </c>
    </row>
    <row r="31" spans="1:49" ht="12" customHeight="1">
      <c r="A31" s="1622"/>
      <c r="B31" s="1623"/>
      <c r="C31" s="1624"/>
      <c r="D31" s="359" t="s">
        <v>504</v>
      </c>
      <c r="E31" s="369"/>
      <c r="F31" s="457">
        <v>0</v>
      </c>
      <c r="G31" s="458">
        <v>0</v>
      </c>
      <c r="H31" s="458">
        <v>0</v>
      </c>
      <c r="I31" s="458">
        <v>0</v>
      </c>
      <c r="J31" s="458">
        <v>0</v>
      </c>
      <c r="K31" s="458">
        <v>0</v>
      </c>
      <c r="L31" s="458">
        <v>0</v>
      </c>
      <c r="M31" s="458">
        <v>0</v>
      </c>
      <c r="N31" s="458">
        <v>0</v>
      </c>
      <c r="O31" s="458">
        <v>0</v>
      </c>
      <c r="P31" s="458">
        <v>0</v>
      </c>
      <c r="Q31" s="458">
        <v>0</v>
      </c>
      <c r="R31" s="458">
        <v>0</v>
      </c>
      <c r="S31" s="458">
        <v>0</v>
      </c>
      <c r="T31" s="458">
        <v>0</v>
      </c>
      <c r="U31" s="458">
        <v>0</v>
      </c>
      <c r="V31" s="458">
        <v>0</v>
      </c>
      <c r="W31" s="458">
        <v>0</v>
      </c>
      <c r="X31" s="458">
        <v>0</v>
      </c>
      <c r="Y31" s="458">
        <v>0</v>
      </c>
      <c r="Z31" s="458">
        <v>0</v>
      </c>
      <c r="AA31" s="458">
        <v>0</v>
      </c>
      <c r="AB31" s="458">
        <v>0</v>
      </c>
      <c r="AC31" s="458">
        <v>0</v>
      </c>
      <c r="AD31" s="458">
        <v>0</v>
      </c>
      <c r="AE31" s="458">
        <v>0</v>
      </c>
      <c r="AF31" s="458">
        <v>0</v>
      </c>
      <c r="AG31" s="458">
        <v>0</v>
      </c>
      <c r="AH31" s="458">
        <v>0</v>
      </c>
      <c r="AI31" s="458">
        <v>0</v>
      </c>
      <c r="AJ31" s="458">
        <v>0</v>
      </c>
      <c r="AK31" s="458">
        <v>0</v>
      </c>
      <c r="AL31" s="458">
        <v>0</v>
      </c>
      <c r="AM31" s="458">
        <v>0</v>
      </c>
      <c r="AN31" s="458">
        <v>0</v>
      </c>
      <c r="AO31" s="458">
        <v>0</v>
      </c>
      <c r="AP31" s="458">
        <v>0</v>
      </c>
      <c r="AQ31" s="458">
        <v>0</v>
      </c>
      <c r="AR31" s="458">
        <v>0</v>
      </c>
      <c r="AS31" s="458">
        <v>0</v>
      </c>
      <c r="AT31" s="458">
        <v>0</v>
      </c>
      <c r="AU31" s="458">
        <v>62725</v>
      </c>
      <c r="AV31" s="459">
        <v>0</v>
      </c>
      <c r="AW31" s="386">
        <f t="shared" si="0"/>
        <v>62725</v>
      </c>
    </row>
    <row r="32" spans="1:49" ht="12" customHeight="1">
      <c r="A32" s="1622"/>
      <c r="B32" s="1623"/>
      <c r="C32" s="1624"/>
      <c r="D32" s="360" t="s">
        <v>505</v>
      </c>
      <c r="E32" s="370"/>
      <c r="F32" s="457">
        <v>0</v>
      </c>
      <c r="G32" s="458">
        <v>0</v>
      </c>
      <c r="H32" s="458">
        <v>0</v>
      </c>
      <c r="I32" s="458">
        <v>0</v>
      </c>
      <c r="J32" s="458">
        <v>0</v>
      </c>
      <c r="K32" s="458">
        <v>0</v>
      </c>
      <c r="L32" s="458">
        <v>0</v>
      </c>
      <c r="M32" s="458">
        <v>0</v>
      </c>
      <c r="N32" s="458">
        <v>0</v>
      </c>
      <c r="O32" s="458">
        <v>0</v>
      </c>
      <c r="P32" s="458">
        <v>0</v>
      </c>
      <c r="Q32" s="458">
        <v>0</v>
      </c>
      <c r="R32" s="458">
        <v>0</v>
      </c>
      <c r="S32" s="458">
        <v>0</v>
      </c>
      <c r="T32" s="458">
        <v>0</v>
      </c>
      <c r="U32" s="458">
        <v>0</v>
      </c>
      <c r="V32" s="458">
        <v>0</v>
      </c>
      <c r="W32" s="458">
        <v>0</v>
      </c>
      <c r="X32" s="458">
        <v>0</v>
      </c>
      <c r="Y32" s="458">
        <v>0</v>
      </c>
      <c r="Z32" s="458">
        <v>0</v>
      </c>
      <c r="AA32" s="458">
        <v>0</v>
      </c>
      <c r="AB32" s="458">
        <v>0</v>
      </c>
      <c r="AC32" s="458">
        <v>0</v>
      </c>
      <c r="AD32" s="458">
        <v>0</v>
      </c>
      <c r="AE32" s="458">
        <v>0</v>
      </c>
      <c r="AF32" s="458">
        <v>0</v>
      </c>
      <c r="AG32" s="458">
        <v>0</v>
      </c>
      <c r="AH32" s="458">
        <v>0</v>
      </c>
      <c r="AI32" s="458">
        <v>0</v>
      </c>
      <c r="AJ32" s="458">
        <v>0</v>
      </c>
      <c r="AK32" s="458">
        <v>0</v>
      </c>
      <c r="AL32" s="458">
        <v>0</v>
      </c>
      <c r="AM32" s="458">
        <v>0</v>
      </c>
      <c r="AN32" s="458">
        <v>0</v>
      </c>
      <c r="AO32" s="458">
        <v>0</v>
      </c>
      <c r="AP32" s="458">
        <v>0</v>
      </c>
      <c r="AQ32" s="458">
        <v>0</v>
      </c>
      <c r="AR32" s="458">
        <v>0</v>
      </c>
      <c r="AS32" s="458">
        <v>0</v>
      </c>
      <c r="AT32" s="458">
        <v>0</v>
      </c>
      <c r="AU32" s="458">
        <v>29565</v>
      </c>
      <c r="AV32" s="459">
        <v>0</v>
      </c>
      <c r="AW32" s="386">
        <f t="shared" si="0"/>
        <v>29565</v>
      </c>
    </row>
    <row r="33" spans="1:49" ht="12" customHeight="1">
      <c r="A33" s="1622"/>
      <c r="B33" s="1623"/>
      <c r="C33" s="1624"/>
      <c r="D33" s="43"/>
      <c r="E33" s="371" t="s">
        <v>131</v>
      </c>
      <c r="F33" s="457">
        <v>0</v>
      </c>
      <c r="G33" s="458">
        <v>0</v>
      </c>
      <c r="H33" s="458">
        <v>0</v>
      </c>
      <c r="I33" s="458">
        <v>0</v>
      </c>
      <c r="J33" s="458">
        <v>0</v>
      </c>
      <c r="K33" s="458">
        <v>0</v>
      </c>
      <c r="L33" s="458">
        <v>0</v>
      </c>
      <c r="M33" s="458">
        <v>0</v>
      </c>
      <c r="N33" s="458">
        <v>0</v>
      </c>
      <c r="O33" s="458">
        <v>0</v>
      </c>
      <c r="P33" s="458">
        <v>0</v>
      </c>
      <c r="Q33" s="458">
        <v>0</v>
      </c>
      <c r="R33" s="458">
        <v>0</v>
      </c>
      <c r="S33" s="458">
        <v>0</v>
      </c>
      <c r="T33" s="458">
        <v>0</v>
      </c>
      <c r="U33" s="458">
        <v>0</v>
      </c>
      <c r="V33" s="458">
        <v>0</v>
      </c>
      <c r="W33" s="458">
        <v>0</v>
      </c>
      <c r="X33" s="458">
        <v>0</v>
      </c>
      <c r="Y33" s="458">
        <v>0</v>
      </c>
      <c r="Z33" s="458">
        <v>0</v>
      </c>
      <c r="AA33" s="458">
        <v>0</v>
      </c>
      <c r="AB33" s="458">
        <v>0</v>
      </c>
      <c r="AC33" s="458">
        <v>0</v>
      </c>
      <c r="AD33" s="458">
        <v>0</v>
      </c>
      <c r="AE33" s="458">
        <v>0</v>
      </c>
      <c r="AF33" s="458">
        <v>0</v>
      </c>
      <c r="AG33" s="458">
        <v>0</v>
      </c>
      <c r="AH33" s="458">
        <v>0</v>
      </c>
      <c r="AI33" s="458">
        <v>0</v>
      </c>
      <c r="AJ33" s="458">
        <v>0</v>
      </c>
      <c r="AK33" s="458">
        <v>0</v>
      </c>
      <c r="AL33" s="458">
        <v>0</v>
      </c>
      <c r="AM33" s="458">
        <v>0</v>
      </c>
      <c r="AN33" s="458">
        <v>0</v>
      </c>
      <c r="AO33" s="458">
        <v>0</v>
      </c>
      <c r="AP33" s="458">
        <v>0</v>
      </c>
      <c r="AQ33" s="458">
        <v>0</v>
      </c>
      <c r="AR33" s="458">
        <v>0</v>
      </c>
      <c r="AS33" s="458">
        <v>0</v>
      </c>
      <c r="AT33" s="458">
        <v>0</v>
      </c>
      <c r="AU33" s="458">
        <v>3957</v>
      </c>
      <c r="AV33" s="459">
        <v>0</v>
      </c>
      <c r="AW33" s="386">
        <f t="shared" si="0"/>
        <v>3957</v>
      </c>
    </row>
    <row r="34" spans="1:49" ht="12" customHeight="1">
      <c r="A34" s="1622"/>
      <c r="B34" s="1623"/>
      <c r="C34" s="1624"/>
      <c r="D34" s="43"/>
      <c r="E34" s="371" t="s">
        <v>132</v>
      </c>
      <c r="F34" s="457">
        <v>0</v>
      </c>
      <c r="G34" s="458">
        <v>0</v>
      </c>
      <c r="H34" s="458">
        <v>0</v>
      </c>
      <c r="I34" s="458">
        <v>0</v>
      </c>
      <c r="J34" s="458">
        <v>0</v>
      </c>
      <c r="K34" s="458">
        <v>0</v>
      </c>
      <c r="L34" s="458">
        <v>0</v>
      </c>
      <c r="M34" s="458">
        <v>0</v>
      </c>
      <c r="N34" s="458">
        <v>0</v>
      </c>
      <c r="O34" s="458">
        <v>0</v>
      </c>
      <c r="P34" s="458">
        <v>0</v>
      </c>
      <c r="Q34" s="458">
        <v>0</v>
      </c>
      <c r="R34" s="458">
        <v>0</v>
      </c>
      <c r="S34" s="458">
        <v>0</v>
      </c>
      <c r="T34" s="458">
        <v>0</v>
      </c>
      <c r="U34" s="458">
        <v>0</v>
      </c>
      <c r="V34" s="458">
        <v>0</v>
      </c>
      <c r="W34" s="458">
        <v>0</v>
      </c>
      <c r="X34" s="458">
        <v>0</v>
      </c>
      <c r="Y34" s="458">
        <v>0</v>
      </c>
      <c r="Z34" s="458">
        <v>0</v>
      </c>
      <c r="AA34" s="458">
        <v>0</v>
      </c>
      <c r="AB34" s="458">
        <v>0</v>
      </c>
      <c r="AC34" s="458">
        <v>0</v>
      </c>
      <c r="AD34" s="458">
        <v>0</v>
      </c>
      <c r="AE34" s="458">
        <v>0</v>
      </c>
      <c r="AF34" s="458">
        <v>0</v>
      </c>
      <c r="AG34" s="458">
        <v>0</v>
      </c>
      <c r="AH34" s="458">
        <v>0</v>
      </c>
      <c r="AI34" s="458">
        <v>0</v>
      </c>
      <c r="AJ34" s="458">
        <v>0</v>
      </c>
      <c r="AK34" s="458">
        <v>0</v>
      </c>
      <c r="AL34" s="458">
        <v>0</v>
      </c>
      <c r="AM34" s="458">
        <v>0</v>
      </c>
      <c r="AN34" s="458">
        <v>0</v>
      </c>
      <c r="AO34" s="458">
        <v>0</v>
      </c>
      <c r="AP34" s="458">
        <v>0</v>
      </c>
      <c r="AQ34" s="458">
        <v>0</v>
      </c>
      <c r="AR34" s="458">
        <v>0</v>
      </c>
      <c r="AS34" s="458">
        <v>0</v>
      </c>
      <c r="AT34" s="458">
        <v>0</v>
      </c>
      <c r="AU34" s="458">
        <v>583</v>
      </c>
      <c r="AV34" s="459">
        <v>0</v>
      </c>
      <c r="AW34" s="386">
        <f t="shared" si="0"/>
        <v>583</v>
      </c>
    </row>
    <row r="35" spans="1:49" ht="12" customHeight="1">
      <c r="A35" s="1622"/>
      <c r="B35" s="1623"/>
      <c r="C35" s="1624"/>
      <c r="D35" s="43"/>
      <c r="E35" s="371" t="s">
        <v>133</v>
      </c>
      <c r="F35" s="457">
        <v>0</v>
      </c>
      <c r="G35" s="458">
        <v>0</v>
      </c>
      <c r="H35" s="458">
        <v>0</v>
      </c>
      <c r="I35" s="458">
        <v>0</v>
      </c>
      <c r="J35" s="458">
        <v>0</v>
      </c>
      <c r="K35" s="458">
        <v>0</v>
      </c>
      <c r="L35" s="458">
        <v>0</v>
      </c>
      <c r="M35" s="458">
        <v>0</v>
      </c>
      <c r="N35" s="458">
        <v>0</v>
      </c>
      <c r="O35" s="458">
        <v>0</v>
      </c>
      <c r="P35" s="458">
        <v>0</v>
      </c>
      <c r="Q35" s="458">
        <v>0</v>
      </c>
      <c r="R35" s="458">
        <v>0</v>
      </c>
      <c r="S35" s="458">
        <v>0</v>
      </c>
      <c r="T35" s="458">
        <v>0</v>
      </c>
      <c r="U35" s="458">
        <v>0</v>
      </c>
      <c r="V35" s="458">
        <v>0</v>
      </c>
      <c r="W35" s="458">
        <v>0</v>
      </c>
      <c r="X35" s="458">
        <v>0</v>
      </c>
      <c r="Y35" s="458">
        <v>0</v>
      </c>
      <c r="Z35" s="458">
        <v>0</v>
      </c>
      <c r="AA35" s="458">
        <v>0</v>
      </c>
      <c r="AB35" s="458">
        <v>0</v>
      </c>
      <c r="AC35" s="458">
        <v>0</v>
      </c>
      <c r="AD35" s="458">
        <v>0</v>
      </c>
      <c r="AE35" s="458">
        <v>0</v>
      </c>
      <c r="AF35" s="458">
        <v>0</v>
      </c>
      <c r="AG35" s="458">
        <v>0</v>
      </c>
      <c r="AH35" s="458">
        <v>0</v>
      </c>
      <c r="AI35" s="458">
        <v>0</v>
      </c>
      <c r="AJ35" s="458">
        <v>0</v>
      </c>
      <c r="AK35" s="458">
        <v>0</v>
      </c>
      <c r="AL35" s="458">
        <v>0</v>
      </c>
      <c r="AM35" s="458">
        <v>0</v>
      </c>
      <c r="AN35" s="458">
        <v>0</v>
      </c>
      <c r="AO35" s="458">
        <v>0</v>
      </c>
      <c r="AP35" s="458">
        <v>0</v>
      </c>
      <c r="AQ35" s="458">
        <v>0</v>
      </c>
      <c r="AR35" s="458">
        <v>0</v>
      </c>
      <c r="AS35" s="458">
        <v>0</v>
      </c>
      <c r="AT35" s="458">
        <v>0</v>
      </c>
      <c r="AU35" s="458">
        <v>22117</v>
      </c>
      <c r="AV35" s="459">
        <v>0</v>
      </c>
      <c r="AW35" s="386">
        <f t="shared" si="0"/>
        <v>22117</v>
      </c>
    </row>
    <row r="36" spans="1:49" ht="12" customHeight="1">
      <c r="A36" s="1622"/>
      <c r="B36" s="1623"/>
      <c r="C36" s="1624"/>
      <c r="D36" s="361"/>
      <c r="E36" s="371" t="s">
        <v>134</v>
      </c>
      <c r="F36" s="457">
        <v>0</v>
      </c>
      <c r="G36" s="458">
        <v>0</v>
      </c>
      <c r="H36" s="458">
        <v>0</v>
      </c>
      <c r="I36" s="458">
        <v>0</v>
      </c>
      <c r="J36" s="458">
        <v>0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458">
        <v>0</v>
      </c>
      <c r="Q36" s="458">
        <v>0</v>
      </c>
      <c r="R36" s="458">
        <v>0</v>
      </c>
      <c r="S36" s="458">
        <v>0</v>
      </c>
      <c r="T36" s="458">
        <v>0</v>
      </c>
      <c r="U36" s="458">
        <v>0</v>
      </c>
      <c r="V36" s="458">
        <v>0</v>
      </c>
      <c r="W36" s="458">
        <v>0</v>
      </c>
      <c r="X36" s="458">
        <v>0</v>
      </c>
      <c r="Y36" s="458">
        <v>0</v>
      </c>
      <c r="Z36" s="458">
        <v>0</v>
      </c>
      <c r="AA36" s="458">
        <v>0</v>
      </c>
      <c r="AB36" s="458">
        <v>0</v>
      </c>
      <c r="AC36" s="458">
        <v>0</v>
      </c>
      <c r="AD36" s="458">
        <v>0</v>
      </c>
      <c r="AE36" s="458">
        <v>0</v>
      </c>
      <c r="AF36" s="458">
        <v>0</v>
      </c>
      <c r="AG36" s="458">
        <v>0</v>
      </c>
      <c r="AH36" s="458">
        <v>0</v>
      </c>
      <c r="AI36" s="458">
        <v>0</v>
      </c>
      <c r="AJ36" s="458">
        <v>0</v>
      </c>
      <c r="AK36" s="458">
        <v>0</v>
      </c>
      <c r="AL36" s="458">
        <v>0</v>
      </c>
      <c r="AM36" s="458">
        <v>0</v>
      </c>
      <c r="AN36" s="458">
        <v>0</v>
      </c>
      <c r="AO36" s="458">
        <v>0</v>
      </c>
      <c r="AP36" s="458">
        <v>0</v>
      </c>
      <c r="AQ36" s="458">
        <v>0</v>
      </c>
      <c r="AR36" s="458">
        <v>0</v>
      </c>
      <c r="AS36" s="458">
        <v>0</v>
      </c>
      <c r="AT36" s="458">
        <v>0</v>
      </c>
      <c r="AU36" s="458">
        <v>2908</v>
      </c>
      <c r="AV36" s="459">
        <v>0</v>
      </c>
      <c r="AW36" s="386">
        <f t="shared" si="0"/>
        <v>2908</v>
      </c>
    </row>
    <row r="37" spans="1:49" ht="12" customHeight="1">
      <c r="A37" s="1622"/>
      <c r="B37" s="1623"/>
      <c r="C37" s="1624"/>
      <c r="D37" s="362" t="s">
        <v>506</v>
      </c>
      <c r="E37" s="372"/>
      <c r="F37" s="460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1">
        <v>0</v>
      </c>
      <c r="O37" s="461">
        <v>0</v>
      </c>
      <c r="P37" s="461">
        <v>0</v>
      </c>
      <c r="Q37" s="461">
        <v>0</v>
      </c>
      <c r="R37" s="461">
        <v>0</v>
      </c>
      <c r="S37" s="461">
        <v>0</v>
      </c>
      <c r="T37" s="461">
        <v>0</v>
      </c>
      <c r="U37" s="461">
        <v>0</v>
      </c>
      <c r="V37" s="461">
        <v>0</v>
      </c>
      <c r="W37" s="461">
        <v>0</v>
      </c>
      <c r="X37" s="461">
        <v>0</v>
      </c>
      <c r="Y37" s="461">
        <v>0</v>
      </c>
      <c r="Z37" s="461">
        <v>0</v>
      </c>
      <c r="AA37" s="461">
        <v>0</v>
      </c>
      <c r="AB37" s="461">
        <v>0</v>
      </c>
      <c r="AC37" s="461">
        <v>0</v>
      </c>
      <c r="AD37" s="461">
        <v>0</v>
      </c>
      <c r="AE37" s="461">
        <v>0</v>
      </c>
      <c r="AF37" s="461">
        <v>0</v>
      </c>
      <c r="AG37" s="461">
        <v>0</v>
      </c>
      <c r="AH37" s="461">
        <v>0</v>
      </c>
      <c r="AI37" s="461">
        <v>0</v>
      </c>
      <c r="AJ37" s="461">
        <v>0</v>
      </c>
      <c r="AK37" s="461">
        <v>0</v>
      </c>
      <c r="AL37" s="461">
        <v>0</v>
      </c>
      <c r="AM37" s="461">
        <v>0</v>
      </c>
      <c r="AN37" s="461">
        <v>0</v>
      </c>
      <c r="AO37" s="461">
        <v>0</v>
      </c>
      <c r="AP37" s="461">
        <v>0</v>
      </c>
      <c r="AQ37" s="461">
        <v>0</v>
      </c>
      <c r="AR37" s="461">
        <v>0</v>
      </c>
      <c r="AS37" s="461">
        <v>0</v>
      </c>
      <c r="AT37" s="461">
        <v>0</v>
      </c>
      <c r="AU37" s="461">
        <v>92290</v>
      </c>
      <c r="AV37" s="462">
        <v>0</v>
      </c>
      <c r="AW37" s="385">
        <f t="shared" si="0"/>
        <v>92290</v>
      </c>
    </row>
    <row r="38" spans="1:49" ht="12" customHeight="1">
      <c r="A38" s="1622"/>
      <c r="B38" s="1623"/>
      <c r="C38" s="1624"/>
      <c r="D38" s="361" t="s">
        <v>143</v>
      </c>
      <c r="E38" s="368"/>
      <c r="F38" s="454">
        <v>0</v>
      </c>
      <c r="G38" s="455">
        <v>0</v>
      </c>
      <c r="H38" s="455">
        <v>0</v>
      </c>
      <c r="I38" s="455">
        <v>0</v>
      </c>
      <c r="J38" s="455">
        <v>0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5">
        <v>0</v>
      </c>
      <c r="R38" s="455">
        <v>0</v>
      </c>
      <c r="S38" s="455">
        <v>0</v>
      </c>
      <c r="T38" s="455">
        <v>0</v>
      </c>
      <c r="U38" s="455">
        <v>0</v>
      </c>
      <c r="V38" s="455">
        <v>0</v>
      </c>
      <c r="W38" s="455">
        <v>0</v>
      </c>
      <c r="X38" s="455">
        <v>0</v>
      </c>
      <c r="Y38" s="455">
        <v>0</v>
      </c>
      <c r="Z38" s="455">
        <v>0</v>
      </c>
      <c r="AA38" s="455">
        <v>0</v>
      </c>
      <c r="AB38" s="455">
        <v>0</v>
      </c>
      <c r="AC38" s="455">
        <v>0</v>
      </c>
      <c r="AD38" s="455">
        <v>0</v>
      </c>
      <c r="AE38" s="455">
        <v>0</v>
      </c>
      <c r="AF38" s="455">
        <v>0</v>
      </c>
      <c r="AG38" s="455">
        <v>0</v>
      </c>
      <c r="AH38" s="455">
        <v>0</v>
      </c>
      <c r="AI38" s="455">
        <v>0</v>
      </c>
      <c r="AJ38" s="455">
        <v>0</v>
      </c>
      <c r="AK38" s="455">
        <v>0</v>
      </c>
      <c r="AL38" s="455">
        <v>0</v>
      </c>
      <c r="AM38" s="455">
        <v>0</v>
      </c>
      <c r="AN38" s="455">
        <v>0</v>
      </c>
      <c r="AO38" s="455">
        <v>0</v>
      </c>
      <c r="AP38" s="455">
        <v>0</v>
      </c>
      <c r="AQ38" s="455">
        <v>0</v>
      </c>
      <c r="AR38" s="455">
        <v>0</v>
      </c>
      <c r="AS38" s="455">
        <v>0</v>
      </c>
      <c r="AT38" s="455">
        <v>0</v>
      </c>
      <c r="AU38" s="455">
        <v>646</v>
      </c>
      <c r="AV38" s="456">
        <v>0</v>
      </c>
      <c r="AW38" s="384">
        <f t="shared" si="0"/>
        <v>646</v>
      </c>
    </row>
    <row r="39" spans="1:49" ht="12" customHeight="1">
      <c r="A39" s="1625"/>
      <c r="B39" s="1626"/>
      <c r="C39" s="1627"/>
      <c r="D39" s="41" t="s">
        <v>144</v>
      </c>
      <c r="E39" s="365"/>
      <c r="F39" s="460">
        <v>0</v>
      </c>
      <c r="G39" s="461">
        <v>0</v>
      </c>
      <c r="H39" s="461">
        <v>0</v>
      </c>
      <c r="I39" s="461">
        <v>0</v>
      </c>
      <c r="J39" s="461">
        <v>0</v>
      </c>
      <c r="K39" s="461">
        <v>0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61">
        <v>0</v>
      </c>
      <c r="T39" s="461">
        <v>0</v>
      </c>
      <c r="U39" s="461">
        <v>0</v>
      </c>
      <c r="V39" s="461">
        <v>0</v>
      </c>
      <c r="W39" s="461">
        <v>0</v>
      </c>
      <c r="X39" s="461">
        <v>0</v>
      </c>
      <c r="Y39" s="461">
        <v>0</v>
      </c>
      <c r="Z39" s="461">
        <v>0</v>
      </c>
      <c r="AA39" s="461">
        <v>0</v>
      </c>
      <c r="AB39" s="461">
        <v>0</v>
      </c>
      <c r="AC39" s="461">
        <v>0</v>
      </c>
      <c r="AD39" s="461">
        <v>0</v>
      </c>
      <c r="AE39" s="461">
        <v>0</v>
      </c>
      <c r="AF39" s="461">
        <v>0</v>
      </c>
      <c r="AG39" s="461">
        <v>0</v>
      </c>
      <c r="AH39" s="461">
        <v>0</v>
      </c>
      <c r="AI39" s="461">
        <v>0</v>
      </c>
      <c r="AJ39" s="461">
        <v>0</v>
      </c>
      <c r="AK39" s="461">
        <v>0</v>
      </c>
      <c r="AL39" s="461">
        <v>0</v>
      </c>
      <c r="AM39" s="461">
        <v>0</v>
      </c>
      <c r="AN39" s="461">
        <v>0</v>
      </c>
      <c r="AO39" s="461">
        <v>0</v>
      </c>
      <c r="AP39" s="461">
        <v>0</v>
      </c>
      <c r="AQ39" s="461">
        <v>0</v>
      </c>
      <c r="AR39" s="461">
        <v>0</v>
      </c>
      <c r="AS39" s="461">
        <v>0</v>
      </c>
      <c r="AT39" s="461">
        <v>0</v>
      </c>
      <c r="AU39" s="461">
        <v>343</v>
      </c>
      <c r="AV39" s="462">
        <v>0</v>
      </c>
      <c r="AW39" s="385">
        <f t="shared" si="0"/>
        <v>343</v>
      </c>
    </row>
    <row r="40" spans="1:49" s="1" customFormat="1" ht="12" customHeight="1">
      <c r="A40" s="366" t="s">
        <v>136</v>
      </c>
      <c r="B40" s="40"/>
      <c r="C40" s="40"/>
      <c r="D40" s="40"/>
      <c r="E40" s="367"/>
      <c r="F40" s="717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8"/>
      <c r="AJ40" s="718"/>
      <c r="AK40" s="718"/>
      <c r="AL40" s="718"/>
      <c r="AM40" s="718"/>
      <c r="AN40" s="718"/>
      <c r="AO40" s="718"/>
      <c r="AP40" s="718"/>
      <c r="AQ40" s="718"/>
      <c r="AR40" s="718"/>
      <c r="AS40" s="718"/>
      <c r="AT40" s="718"/>
      <c r="AU40" s="718"/>
      <c r="AV40" s="719"/>
      <c r="AW40" s="720"/>
    </row>
    <row r="41" spans="1:49" ht="12" customHeight="1">
      <c r="A41" s="1622"/>
      <c r="B41" s="1623"/>
      <c r="C41" s="1624"/>
      <c r="D41" s="358" t="s">
        <v>141</v>
      </c>
      <c r="E41" s="368"/>
      <c r="F41" s="454">
        <v>0</v>
      </c>
      <c r="G41" s="455">
        <v>0</v>
      </c>
      <c r="H41" s="455">
        <v>0</v>
      </c>
      <c r="I41" s="455">
        <v>0</v>
      </c>
      <c r="J41" s="455">
        <v>0</v>
      </c>
      <c r="K41" s="455">
        <v>0</v>
      </c>
      <c r="L41" s="455">
        <v>0</v>
      </c>
      <c r="M41" s="455">
        <v>0</v>
      </c>
      <c r="N41" s="455">
        <v>48</v>
      </c>
      <c r="O41" s="455">
        <v>0</v>
      </c>
      <c r="P41" s="455">
        <v>0</v>
      </c>
      <c r="Q41" s="455">
        <v>0</v>
      </c>
      <c r="R41" s="455">
        <v>0</v>
      </c>
      <c r="S41" s="455">
        <v>0</v>
      </c>
      <c r="T41" s="455">
        <v>0</v>
      </c>
      <c r="U41" s="455">
        <v>0</v>
      </c>
      <c r="V41" s="455">
        <v>0</v>
      </c>
      <c r="W41" s="455">
        <v>0</v>
      </c>
      <c r="X41" s="455">
        <v>0</v>
      </c>
      <c r="Y41" s="455">
        <v>0</v>
      </c>
      <c r="Z41" s="455">
        <v>0</v>
      </c>
      <c r="AA41" s="455">
        <v>0</v>
      </c>
      <c r="AB41" s="455">
        <v>0</v>
      </c>
      <c r="AC41" s="455">
        <v>0</v>
      </c>
      <c r="AD41" s="455">
        <v>0</v>
      </c>
      <c r="AE41" s="455">
        <v>0</v>
      </c>
      <c r="AF41" s="455">
        <v>0</v>
      </c>
      <c r="AG41" s="455">
        <v>0</v>
      </c>
      <c r="AH41" s="455">
        <v>0</v>
      </c>
      <c r="AI41" s="455">
        <v>0</v>
      </c>
      <c r="AJ41" s="455">
        <v>0</v>
      </c>
      <c r="AK41" s="455">
        <v>0</v>
      </c>
      <c r="AL41" s="455">
        <v>0</v>
      </c>
      <c r="AM41" s="455">
        <v>0</v>
      </c>
      <c r="AN41" s="455">
        <v>0</v>
      </c>
      <c r="AO41" s="455">
        <v>0</v>
      </c>
      <c r="AP41" s="455">
        <v>0</v>
      </c>
      <c r="AQ41" s="455">
        <v>0</v>
      </c>
      <c r="AR41" s="455">
        <v>0</v>
      </c>
      <c r="AS41" s="455">
        <v>0</v>
      </c>
      <c r="AT41" s="455">
        <v>0</v>
      </c>
      <c r="AU41" s="455">
        <v>0</v>
      </c>
      <c r="AV41" s="456">
        <v>0</v>
      </c>
      <c r="AW41" s="384">
        <f t="shared" si="0"/>
        <v>48</v>
      </c>
    </row>
    <row r="42" spans="1:49" ht="12" customHeight="1">
      <c r="A42" s="1622"/>
      <c r="B42" s="1623"/>
      <c r="C42" s="1624"/>
      <c r="D42" s="359" t="s">
        <v>142</v>
      </c>
      <c r="E42" s="369"/>
      <c r="F42" s="457">
        <v>0</v>
      </c>
      <c r="G42" s="458">
        <v>0</v>
      </c>
      <c r="H42" s="458">
        <v>0</v>
      </c>
      <c r="I42" s="458">
        <v>0</v>
      </c>
      <c r="J42" s="458">
        <v>0</v>
      </c>
      <c r="K42" s="458">
        <v>0</v>
      </c>
      <c r="L42" s="458">
        <v>0</v>
      </c>
      <c r="M42" s="458">
        <v>0</v>
      </c>
      <c r="N42" s="458">
        <v>4</v>
      </c>
      <c r="O42" s="458">
        <v>0</v>
      </c>
      <c r="P42" s="458">
        <v>0</v>
      </c>
      <c r="Q42" s="458">
        <v>0</v>
      </c>
      <c r="R42" s="458">
        <v>0</v>
      </c>
      <c r="S42" s="458">
        <v>0</v>
      </c>
      <c r="T42" s="458">
        <v>0</v>
      </c>
      <c r="U42" s="458">
        <v>0</v>
      </c>
      <c r="V42" s="458">
        <v>0</v>
      </c>
      <c r="W42" s="458">
        <v>0</v>
      </c>
      <c r="X42" s="458">
        <v>0</v>
      </c>
      <c r="Y42" s="458">
        <v>0</v>
      </c>
      <c r="Z42" s="458">
        <v>0</v>
      </c>
      <c r="AA42" s="458">
        <v>0</v>
      </c>
      <c r="AB42" s="458">
        <v>0</v>
      </c>
      <c r="AC42" s="458">
        <v>0</v>
      </c>
      <c r="AD42" s="458">
        <v>0</v>
      </c>
      <c r="AE42" s="458">
        <v>0</v>
      </c>
      <c r="AF42" s="458">
        <v>0</v>
      </c>
      <c r="AG42" s="458">
        <v>0</v>
      </c>
      <c r="AH42" s="458">
        <v>0</v>
      </c>
      <c r="AI42" s="458">
        <v>0</v>
      </c>
      <c r="AJ42" s="458">
        <v>0</v>
      </c>
      <c r="AK42" s="458">
        <v>0</v>
      </c>
      <c r="AL42" s="458">
        <v>0</v>
      </c>
      <c r="AM42" s="458">
        <v>0</v>
      </c>
      <c r="AN42" s="458">
        <v>0</v>
      </c>
      <c r="AO42" s="458">
        <v>0</v>
      </c>
      <c r="AP42" s="458">
        <v>0</v>
      </c>
      <c r="AQ42" s="458">
        <v>0</v>
      </c>
      <c r="AR42" s="458">
        <v>0</v>
      </c>
      <c r="AS42" s="458">
        <v>0</v>
      </c>
      <c r="AT42" s="458">
        <v>0</v>
      </c>
      <c r="AU42" s="458">
        <v>0</v>
      </c>
      <c r="AV42" s="459">
        <v>0</v>
      </c>
      <c r="AW42" s="386">
        <f t="shared" si="0"/>
        <v>4</v>
      </c>
    </row>
    <row r="43" spans="1:49" ht="12" customHeight="1">
      <c r="A43" s="1622"/>
      <c r="B43" s="1623"/>
      <c r="C43" s="1624"/>
      <c r="D43" s="359" t="s">
        <v>504</v>
      </c>
      <c r="E43" s="369"/>
      <c r="F43" s="457">
        <v>0</v>
      </c>
      <c r="G43" s="458">
        <v>0</v>
      </c>
      <c r="H43" s="458">
        <v>0</v>
      </c>
      <c r="I43" s="458">
        <v>0</v>
      </c>
      <c r="J43" s="458">
        <v>0</v>
      </c>
      <c r="K43" s="458">
        <v>0</v>
      </c>
      <c r="L43" s="458">
        <v>0</v>
      </c>
      <c r="M43" s="458">
        <v>0</v>
      </c>
      <c r="N43" s="458">
        <v>15564</v>
      </c>
      <c r="O43" s="458">
        <v>0</v>
      </c>
      <c r="P43" s="458">
        <v>0</v>
      </c>
      <c r="Q43" s="458">
        <v>0</v>
      </c>
      <c r="R43" s="458">
        <v>0</v>
      </c>
      <c r="S43" s="458">
        <v>0</v>
      </c>
      <c r="T43" s="458">
        <v>0</v>
      </c>
      <c r="U43" s="458">
        <v>0</v>
      </c>
      <c r="V43" s="458">
        <v>0</v>
      </c>
      <c r="W43" s="458">
        <v>0</v>
      </c>
      <c r="X43" s="458">
        <v>0</v>
      </c>
      <c r="Y43" s="458">
        <v>0</v>
      </c>
      <c r="Z43" s="458">
        <v>0</v>
      </c>
      <c r="AA43" s="458">
        <v>0</v>
      </c>
      <c r="AB43" s="458">
        <v>0</v>
      </c>
      <c r="AC43" s="458">
        <v>0</v>
      </c>
      <c r="AD43" s="458">
        <v>0</v>
      </c>
      <c r="AE43" s="458">
        <v>0</v>
      </c>
      <c r="AF43" s="458">
        <v>0</v>
      </c>
      <c r="AG43" s="458">
        <v>0</v>
      </c>
      <c r="AH43" s="458">
        <v>0</v>
      </c>
      <c r="AI43" s="458">
        <v>0</v>
      </c>
      <c r="AJ43" s="458">
        <v>0</v>
      </c>
      <c r="AK43" s="458">
        <v>0</v>
      </c>
      <c r="AL43" s="458">
        <v>0</v>
      </c>
      <c r="AM43" s="458">
        <v>0</v>
      </c>
      <c r="AN43" s="458">
        <v>0</v>
      </c>
      <c r="AO43" s="458">
        <v>0</v>
      </c>
      <c r="AP43" s="458">
        <v>0</v>
      </c>
      <c r="AQ43" s="458">
        <v>0</v>
      </c>
      <c r="AR43" s="458">
        <v>0</v>
      </c>
      <c r="AS43" s="458">
        <v>0</v>
      </c>
      <c r="AT43" s="458">
        <v>0</v>
      </c>
      <c r="AU43" s="458">
        <v>0</v>
      </c>
      <c r="AV43" s="459">
        <v>0</v>
      </c>
      <c r="AW43" s="386">
        <f t="shared" si="0"/>
        <v>15564</v>
      </c>
    </row>
    <row r="44" spans="1:49" ht="12" customHeight="1">
      <c r="A44" s="1622"/>
      <c r="B44" s="1623"/>
      <c r="C44" s="1624"/>
      <c r="D44" s="360" t="s">
        <v>505</v>
      </c>
      <c r="E44" s="370"/>
      <c r="F44" s="457">
        <v>0</v>
      </c>
      <c r="G44" s="458">
        <v>0</v>
      </c>
      <c r="H44" s="458">
        <v>0</v>
      </c>
      <c r="I44" s="458">
        <v>0</v>
      </c>
      <c r="J44" s="458">
        <v>0</v>
      </c>
      <c r="K44" s="458">
        <v>0</v>
      </c>
      <c r="L44" s="458">
        <v>0</v>
      </c>
      <c r="M44" s="458">
        <v>0</v>
      </c>
      <c r="N44" s="458">
        <v>7617</v>
      </c>
      <c r="O44" s="458">
        <v>0</v>
      </c>
      <c r="P44" s="458">
        <v>0</v>
      </c>
      <c r="Q44" s="458">
        <v>0</v>
      </c>
      <c r="R44" s="458">
        <v>0</v>
      </c>
      <c r="S44" s="458">
        <v>0</v>
      </c>
      <c r="T44" s="458">
        <v>0</v>
      </c>
      <c r="U44" s="458">
        <v>0</v>
      </c>
      <c r="V44" s="458">
        <v>0</v>
      </c>
      <c r="W44" s="458">
        <v>0</v>
      </c>
      <c r="X44" s="458">
        <v>0</v>
      </c>
      <c r="Y44" s="458">
        <v>0</v>
      </c>
      <c r="Z44" s="458">
        <v>0</v>
      </c>
      <c r="AA44" s="458">
        <v>0</v>
      </c>
      <c r="AB44" s="458">
        <v>0</v>
      </c>
      <c r="AC44" s="458">
        <v>0</v>
      </c>
      <c r="AD44" s="458">
        <v>0</v>
      </c>
      <c r="AE44" s="458">
        <v>0</v>
      </c>
      <c r="AF44" s="458">
        <v>0</v>
      </c>
      <c r="AG44" s="458">
        <v>0</v>
      </c>
      <c r="AH44" s="458">
        <v>0</v>
      </c>
      <c r="AI44" s="458">
        <v>0</v>
      </c>
      <c r="AJ44" s="458">
        <v>0</v>
      </c>
      <c r="AK44" s="458">
        <v>0</v>
      </c>
      <c r="AL44" s="458">
        <v>0</v>
      </c>
      <c r="AM44" s="458">
        <v>0</v>
      </c>
      <c r="AN44" s="458">
        <v>0</v>
      </c>
      <c r="AO44" s="458">
        <v>0</v>
      </c>
      <c r="AP44" s="458">
        <v>0</v>
      </c>
      <c r="AQ44" s="458">
        <v>0</v>
      </c>
      <c r="AR44" s="458">
        <v>0</v>
      </c>
      <c r="AS44" s="458">
        <v>0</v>
      </c>
      <c r="AT44" s="458">
        <v>0</v>
      </c>
      <c r="AU44" s="458">
        <v>0</v>
      </c>
      <c r="AV44" s="459">
        <v>0</v>
      </c>
      <c r="AW44" s="386">
        <f t="shared" si="0"/>
        <v>7617</v>
      </c>
    </row>
    <row r="45" spans="1:49" ht="12" customHeight="1">
      <c r="A45" s="1622"/>
      <c r="B45" s="1623"/>
      <c r="C45" s="1624"/>
      <c r="D45" s="43"/>
      <c r="E45" s="371" t="s">
        <v>131</v>
      </c>
      <c r="F45" s="457">
        <v>0</v>
      </c>
      <c r="G45" s="458">
        <v>0</v>
      </c>
      <c r="H45" s="458">
        <v>0</v>
      </c>
      <c r="I45" s="458">
        <v>0</v>
      </c>
      <c r="J45" s="458">
        <v>0</v>
      </c>
      <c r="K45" s="458">
        <v>0</v>
      </c>
      <c r="L45" s="458">
        <v>0</v>
      </c>
      <c r="M45" s="458">
        <v>0</v>
      </c>
      <c r="N45" s="458">
        <v>1374</v>
      </c>
      <c r="O45" s="458">
        <v>0</v>
      </c>
      <c r="P45" s="458">
        <v>0</v>
      </c>
      <c r="Q45" s="458">
        <v>0</v>
      </c>
      <c r="R45" s="458">
        <v>0</v>
      </c>
      <c r="S45" s="458">
        <v>0</v>
      </c>
      <c r="T45" s="458">
        <v>0</v>
      </c>
      <c r="U45" s="458">
        <v>0</v>
      </c>
      <c r="V45" s="458">
        <v>0</v>
      </c>
      <c r="W45" s="458">
        <v>0</v>
      </c>
      <c r="X45" s="458">
        <v>0</v>
      </c>
      <c r="Y45" s="458">
        <v>0</v>
      </c>
      <c r="Z45" s="458">
        <v>0</v>
      </c>
      <c r="AA45" s="458">
        <v>0</v>
      </c>
      <c r="AB45" s="458">
        <v>0</v>
      </c>
      <c r="AC45" s="458">
        <v>0</v>
      </c>
      <c r="AD45" s="458">
        <v>0</v>
      </c>
      <c r="AE45" s="458">
        <v>0</v>
      </c>
      <c r="AF45" s="458">
        <v>0</v>
      </c>
      <c r="AG45" s="458">
        <v>0</v>
      </c>
      <c r="AH45" s="458">
        <v>0</v>
      </c>
      <c r="AI45" s="458">
        <v>0</v>
      </c>
      <c r="AJ45" s="458">
        <v>0</v>
      </c>
      <c r="AK45" s="458">
        <v>0</v>
      </c>
      <c r="AL45" s="458">
        <v>0</v>
      </c>
      <c r="AM45" s="458">
        <v>0</v>
      </c>
      <c r="AN45" s="458">
        <v>0</v>
      </c>
      <c r="AO45" s="458">
        <v>0</v>
      </c>
      <c r="AP45" s="458">
        <v>0</v>
      </c>
      <c r="AQ45" s="458">
        <v>0</v>
      </c>
      <c r="AR45" s="458">
        <v>0</v>
      </c>
      <c r="AS45" s="458">
        <v>0</v>
      </c>
      <c r="AT45" s="458">
        <v>0</v>
      </c>
      <c r="AU45" s="458">
        <v>0</v>
      </c>
      <c r="AV45" s="459">
        <v>0</v>
      </c>
      <c r="AW45" s="386">
        <f t="shared" si="0"/>
        <v>1374</v>
      </c>
    </row>
    <row r="46" spans="1:49" ht="12" customHeight="1">
      <c r="A46" s="1622"/>
      <c r="B46" s="1623"/>
      <c r="C46" s="1624"/>
      <c r="D46" s="43"/>
      <c r="E46" s="371" t="s">
        <v>132</v>
      </c>
      <c r="F46" s="457">
        <v>0</v>
      </c>
      <c r="G46" s="458">
        <v>0</v>
      </c>
      <c r="H46" s="458">
        <v>0</v>
      </c>
      <c r="I46" s="458">
        <v>0</v>
      </c>
      <c r="J46" s="458">
        <v>0</v>
      </c>
      <c r="K46" s="458">
        <v>0</v>
      </c>
      <c r="L46" s="458">
        <v>0</v>
      </c>
      <c r="M46" s="458">
        <v>0</v>
      </c>
      <c r="N46" s="458">
        <v>0</v>
      </c>
      <c r="O46" s="458">
        <v>0</v>
      </c>
      <c r="P46" s="458">
        <v>0</v>
      </c>
      <c r="Q46" s="458">
        <v>0</v>
      </c>
      <c r="R46" s="458">
        <v>0</v>
      </c>
      <c r="S46" s="458">
        <v>0</v>
      </c>
      <c r="T46" s="458">
        <v>0</v>
      </c>
      <c r="U46" s="458">
        <v>0</v>
      </c>
      <c r="V46" s="458">
        <v>0</v>
      </c>
      <c r="W46" s="458">
        <v>0</v>
      </c>
      <c r="X46" s="458">
        <v>0</v>
      </c>
      <c r="Y46" s="458">
        <v>0</v>
      </c>
      <c r="Z46" s="458">
        <v>0</v>
      </c>
      <c r="AA46" s="458">
        <v>0</v>
      </c>
      <c r="AB46" s="458">
        <v>0</v>
      </c>
      <c r="AC46" s="458">
        <v>0</v>
      </c>
      <c r="AD46" s="458">
        <v>0</v>
      </c>
      <c r="AE46" s="458">
        <v>0</v>
      </c>
      <c r="AF46" s="458">
        <v>0</v>
      </c>
      <c r="AG46" s="458">
        <v>0</v>
      </c>
      <c r="AH46" s="458">
        <v>0</v>
      </c>
      <c r="AI46" s="458">
        <v>0</v>
      </c>
      <c r="AJ46" s="458">
        <v>0</v>
      </c>
      <c r="AK46" s="458">
        <v>0</v>
      </c>
      <c r="AL46" s="458">
        <v>0</v>
      </c>
      <c r="AM46" s="458">
        <v>0</v>
      </c>
      <c r="AN46" s="458">
        <v>0</v>
      </c>
      <c r="AO46" s="458">
        <v>0</v>
      </c>
      <c r="AP46" s="458">
        <v>0</v>
      </c>
      <c r="AQ46" s="458">
        <v>0</v>
      </c>
      <c r="AR46" s="458">
        <v>0</v>
      </c>
      <c r="AS46" s="458">
        <v>0</v>
      </c>
      <c r="AT46" s="458">
        <v>0</v>
      </c>
      <c r="AU46" s="458">
        <v>0</v>
      </c>
      <c r="AV46" s="459">
        <v>0</v>
      </c>
      <c r="AW46" s="386">
        <f t="shared" si="0"/>
        <v>0</v>
      </c>
    </row>
    <row r="47" spans="1:49" ht="12" customHeight="1">
      <c r="A47" s="1622"/>
      <c r="B47" s="1623"/>
      <c r="C47" s="1624"/>
      <c r="D47" s="43"/>
      <c r="E47" s="371" t="s">
        <v>133</v>
      </c>
      <c r="F47" s="457">
        <v>0</v>
      </c>
      <c r="G47" s="458">
        <v>0</v>
      </c>
      <c r="H47" s="458">
        <v>0</v>
      </c>
      <c r="I47" s="458">
        <v>0</v>
      </c>
      <c r="J47" s="458">
        <v>0</v>
      </c>
      <c r="K47" s="458">
        <v>0</v>
      </c>
      <c r="L47" s="458">
        <v>0</v>
      </c>
      <c r="M47" s="458">
        <v>0</v>
      </c>
      <c r="N47" s="458">
        <v>5234</v>
      </c>
      <c r="O47" s="458">
        <v>0</v>
      </c>
      <c r="P47" s="458">
        <v>0</v>
      </c>
      <c r="Q47" s="458">
        <v>0</v>
      </c>
      <c r="R47" s="458">
        <v>0</v>
      </c>
      <c r="S47" s="458">
        <v>0</v>
      </c>
      <c r="T47" s="458">
        <v>0</v>
      </c>
      <c r="U47" s="458">
        <v>0</v>
      </c>
      <c r="V47" s="458">
        <v>0</v>
      </c>
      <c r="W47" s="458">
        <v>0</v>
      </c>
      <c r="X47" s="458">
        <v>0</v>
      </c>
      <c r="Y47" s="458">
        <v>0</v>
      </c>
      <c r="Z47" s="458">
        <v>0</v>
      </c>
      <c r="AA47" s="458">
        <v>0</v>
      </c>
      <c r="AB47" s="458">
        <v>0</v>
      </c>
      <c r="AC47" s="458">
        <v>0</v>
      </c>
      <c r="AD47" s="458">
        <v>0</v>
      </c>
      <c r="AE47" s="458">
        <v>0</v>
      </c>
      <c r="AF47" s="458">
        <v>0</v>
      </c>
      <c r="AG47" s="458">
        <v>0</v>
      </c>
      <c r="AH47" s="458">
        <v>0</v>
      </c>
      <c r="AI47" s="458">
        <v>0</v>
      </c>
      <c r="AJ47" s="458">
        <v>0</v>
      </c>
      <c r="AK47" s="458">
        <v>0</v>
      </c>
      <c r="AL47" s="458">
        <v>0</v>
      </c>
      <c r="AM47" s="458">
        <v>0</v>
      </c>
      <c r="AN47" s="458">
        <v>0</v>
      </c>
      <c r="AO47" s="458">
        <v>0</v>
      </c>
      <c r="AP47" s="458">
        <v>0</v>
      </c>
      <c r="AQ47" s="458">
        <v>0</v>
      </c>
      <c r="AR47" s="458">
        <v>0</v>
      </c>
      <c r="AS47" s="458">
        <v>0</v>
      </c>
      <c r="AT47" s="458">
        <v>0</v>
      </c>
      <c r="AU47" s="458">
        <v>0</v>
      </c>
      <c r="AV47" s="459">
        <v>0</v>
      </c>
      <c r="AW47" s="386">
        <f t="shared" si="0"/>
        <v>5234</v>
      </c>
    </row>
    <row r="48" spans="1:49" ht="12" customHeight="1">
      <c r="A48" s="1622"/>
      <c r="B48" s="1623"/>
      <c r="C48" s="1624"/>
      <c r="D48" s="361"/>
      <c r="E48" s="371" t="s">
        <v>134</v>
      </c>
      <c r="F48" s="457">
        <v>0</v>
      </c>
      <c r="G48" s="458">
        <v>0</v>
      </c>
      <c r="H48" s="458">
        <v>0</v>
      </c>
      <c r="I48" s="458">
        <v>0</v>
      </c>
      <c r="J48" s="458">
        <v>0</v>
      </c>
      <c r="K48" s="458">
        <v>0</v>
      </c>
      <c r="L48" s="458">
        <v>0</v>
      </c>
      <c r="M48" s="458">
        <v>0</v>
      </c>
      <c r="N48" s="458">
        <v>1009</v>
      </c>
      <c r="O48" s="458">
        <v>0</v>
      </c>
      <c r="P48" s="458">
        <v>0</v>
      </c>
      <c r="Q48" s="458">
        <v>0</v>
      </c>
      <c r="R48" s="458">
        <v>0</v>
      </c>
      <c r="S48" s="458">
        <v>0</v>
      </c>
      <c r="T48" s="458">
        <v>0</v>
      </c>
      <c r="U48" s="458">
        <v>0</v>
      </c>
      <c r="V48" s="458">
        <v>0</v>
      </c>
      <c r="W48" s="458">
        <v>0</v>
      </c>
      <c r="X48" s="458">
        <v>0</v>
      </c>
      <c r="Y48" s="458">
        <v>0</v>
      </c>
      <c r="Z48" s="458">
        <v>0</v>
      </c>
      <c r="AA48" s="458">
        <v>0</v>
      </c>
      <c r="AB48" s="458">
        <v>0</v>
      </c>
      <c r="AC48" s="458">
        <v>0</v>
      </c>
      <c r="AD48" s="458">
        <v>0</v>
      </c>
      <c r="AE48" s="458">
        <v>0</v>
      </c>
      <c r="AF48" s="458">
        <v>0</v>
      </c>
      <c r="AG48" s="458">
        <v>0</v>
      </c>
      <c r="AH48" s="458">
        <v>0</v>
      </c>
      <c r="AI48" s="458">
        <v>0</v>
      </c>
      <c r="AJ48" s="458">
        <v>0</v>
      </c>
      <c r="AK48" s="458">
        <v>0</v>
      </c>
      <c r="AL48" s="458">
        <v>0</v>
      </c>
      <c r="AM48" s="458">
        <v>0</v>
      </c>
      <c r="AN48" s="458">
        <v>0</v>
      </c>
      <c r="AO48" s="458">
        <v>0</v>
      </c>
      <c r="AP48" s="458">
        <v>0</v>
      </c>
      <c r="AQ48" s="458">
        <v>0</v>
      </c>
      <c r="AR48" s="458">
        <v>0</v>
      </c>
      <c r="AS48" s="458">
        <v>0</v>
      </c>
      <c r="AT48" s="458">
        <v>0</v>
      </c>
      <c r="AU48" s="458">
        <v>0</v>
      </c>
      <c r="AV48" s="459">
        <v>0</v>
      </c>
      <c r="AW48" s="386">
        <f t="shared" si="0"/>
        <v>1009</v>
      </c>
    </row>
    <row r="49" spans="1:49" ht="12" customHeight="1">
      <c r="A49" s="1622"/>
      <c r="B49" s="1623"/>
      <c r="C49" s="1624"/>
      <c r="D49" s="362" t="s">
        <v>506</v>
      </c>
      <c r="E49" s="372"/>
      <c r="F49" s="460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v>0</v>
      </c>
      <c r="L49" s="461">
        <v>0</v>
      </c>
      <c r="M49" s="461">
        <v>0</v>
      </c>
      <c r="N49" s="461">
        <v>23181</v>
      </c>
      <c r="O49" s="461">
        <v>0</v>
      </c>
      <c r="P49" s="461">
        <v>0</v>
      </c>
      <c r="Q49" s="461">
        <v>0</v>
      </c>
      <c r="R49" s="461">
        <v>0</v>
      </c>
      <c r="S49" s="461">
        <v>0</v>
      </c>
      <c r="T49" s="461">
        <v>0</v>
      </c>
      <c r="U49" s="461">
        <v>0</v>
      </c>
      <c r="V49" s="461">
        <v>0</v>
      </c>
      <c r="W49" s="461">
        <v>0</v>
      </c>
      <c r="X49" s="461">
        <v>0</v>
      </c>
      <c r="Y49" s="461">
        <v>0</v>
      </c>
      <c r="Z49" s="461">
        <v>0</v>
      </c>
      <c r="AA49" s="461">
        <v>0</v>
      </c>
      <c r="AB49" s="461">
        <v>0</v>
      </c>
      <c r="AC49" s="461">
        <v>0</v>
      </c>
      <c r="AD49" s="461">
        <v>0</v>
      </c>
      <c r="AE49" s="461">
        <v>0</v>
      </c>
      <c r="AF49" s="461">
        <v>0</v>
      </c>
      <c r="AG49" s="461">
        <v>0</v>
      </c>
      <c r="AH49" s="461">
        <v>0</v>
      </c>
      <c r="AI49" s="461">
        <v>0</v>
      </c>
      <c r="AJ49" s="461">
        <v>0</v>
      </c>
      <c r="AK49" s="461">
        <v>0</v>
      </c>
      <c r="AL49" s="461">
        <v>0</v>
      </c>
      <c r="AM49" s="461">
        <v>0</v>
      </c>
      <c r="AN49" s="461">
        <v>0</v>
      </c>
      <c r="AO49" s="461">
        <v>0</v>
      </c>
      <c r="AP49" s="461">
        <v>0</v>
      </c>
      <c r="AQ49" s="461">
        <v>0</v>
      </c>
      <c r="AR49" s="461">
        <v>0</v>
      </c>
      <c r="AS49" s="461">
        <v>0</v>
      </c>
      <c r="AT49" s="461">
        <v>0</v>
      </c>
      <c r="AU49" s="461">
        <v>0</v>
      </c>
      <c r="AV49" s="462">
        <v>0</v>
      </c>
      <c r="AW49" s="385">
        <f t="shared" si="0"/>
        <v>23181</v>
      </c>
    </row>
    <row r="50" spans="1:49" ht="12" customHeight="1">
      <c r="A50" s="1622"/>
      <c r="B50" s="1623"/>
      <c r="C50" s="1624"/>
      <c r="D50" s="361" t="s">
        <v>143</v>
      </c>
      <c r="E50" s="368"/>
      <c r="F50" s="463">
        <v>0</v>
      </c>
      <c r="G50" s="464">
        <v>0</v>
      </c>
      <c r="H50" s="464">
        <v>0</v>
      </c>
      <c r="I50" s="464">
        <v>0</v>
      </c>
      <c r="J50" s="464">
        <v>0</v>
      </c>
      <c r="K50" s="464">
        <v>0</v>
      </c>
      <c r="L50" s="464">
        <v>0</v>
      </c>
      <c r="M50" s="464">
        <v>0</v>
      </c>
      <c r="N50" s="1218">
        <v>186</v>
      </c>
      <c r="O50" s="464">
        <v>0</v>
      </c>
      <c r="P50" s="464">
        <v>0</v>
      </c>
      <c r="Q50" s="1218">
        <v>0</v>
      </c>
      <c r="R50" s="464">
        <v>0</v>
      </c>
      <c r="S50" s="464">
        <v>0</v>
      </c>
      <c r="T50" s="464">
        <v>0</v>
      </c>
      <c r="U50" s="464">
        <v>0</v>
      </c>
      <c r="V50" s="464">
        <v>0</v>
      </c>
      <c r="W50" s="464">
        <v>0</v>
      </c>
      <c r="X50" s="464">
        <v>0</v>
      </c>
      <c r="Y50" s="464">
        <v>0</v>
      </c>
      <c r="Z50" s="464">
        <v>0</v>
      </c>
      <c r="AA50" s="464">
        <v>0</v>
      </c>
      <c r="AB50" s="464">
        <v>0</v>
      </c>
      <c r="AC50" s="464">
        <v>0</v>
      </c>
      <c r="AD50" s="464">
        <v>0</v>
      </c>
      <c r="AE50" s="464">
        <v>0</v>
      </c>
      <c r="AF50" s="464">
        <v>0</v>
      </c>
      <c r="AG50" s="464">
        <v>0</v>
      </c>
      <c r="AH50" s="464">
        <v>0</v>
      </c>
      <c r="AI50" s="464">
        <v>0</v>
      </c>
      <c r="AJ50" s="464">
        <v>0</v>
      </c>
      <c r="AK50" s="464">
        <v>0</v>
      </c>
      <c r="AL50" s="464">
        <v>0</v>
      </c>
      <c r="AM50" s="464">
        <v>0</v>
      </c>
      <c r="AN50" s="464">
        <v>0</v>
      </c>
      <c r="AO50" s="464">
        <v>0</v>
      </c>
      <c r="AP50" s="464">
        <v>0</v>
      </c>
      <c r="AQ50" s="464">
        <v>0</v>
      </c>
      <c r="AR50" s="464">
        <v>0</v>
      </c>
      <c r="AS50" s="464">
        <v>0</v>
      </c>
      <c r="AT50" s="464">
        <v>0</v>
      </c>
      <c r="AU50" s="464">
        <v>0</v>
      </c>
      <c r="AV50" s="465">
        <v>0</v>
      </c>
      <c r="AW50" s="384">
        <f t="shared" si="0"/>
        <v>186</v>
      </c>
    </row>
    <row r="51" spans="1:49" ht="12" customHeight="1" thickBot="1">
      <c r="A51" s="1622"/>
      <c r="B51" s="1623"/>
      <c r="C51" s="1624"/>
      <c r="D51" s="43" t="s">
        <v>144</v>
      </c>
      <c r="E51" s="382"/>
      <c r="F51" s="466">
        <v>0</v>
      </c>
      <c r="G51" s="467">
        <v>0</v>
      </c>
      <c r="H51" s="467">
        <v>0</v>
      </c>
      <c r="I51" s="467">
        <v>0</v>
      </c>
      <c r="J51" s="467">
        <v>0</v>
      </c>
      <c r="K51" s="467">
        <v>0</v>
      </c>
      <c r="L51" s="467">
        <v>0</v>
      </c>
      <c r="M51" s="467">
        <v>0</v>
      </c>
      <c r="N51" s="1219">
        <v>71</v>
      </c>
      <c r="O51" s="467">
        <v>0</v>
      </c>
      <c r="P51" s="467">
        <v>0</v>
      </c>
      <c r="Q51" s="1219">
        <v>0</v>
      </c>
      <c r="R51" s="467">
        <v>0</v>
      </c>
      <c r="S51" s="467">
        <v>0</v>
      </c>
      <c r="T51" s="467">
        <v>0</v>
      </c>
      <c r="U51" s="467">
        <v>0</v>
      </c>
      <c r="V51" s="467">
        <v>0</v>
      </c>
      <c r="W51" s="467">
        <v>0</v>
      </c>
      <c r="X51" s="467">
        <v>0</v>
      </c>
      <c r="Y51" s="467">
        <v>0</v>
      </c>
      <c r="Z51" s="467">
        <v>0</v>
      </c>
      <c r="AA51" s="467">
        <v>0</v>
      </c>
      <c r="AB51" s="467">
        <v>0</v>
      </c>
      <c r="AC51" s="467">
        <v>0</v>
      </c>
      <c r="AD51" s="467">
        <v>0</v>
      </c>
      <c r="AE51" s="467">
        <v>0</v>
      </c>
      <c r="AF51" s="467">
        <v>0</v>
      </c>
      <c r="AG51" s="467">
        <v>0</v>
      </c>
      <c r="AH51" s="467">
        <v>0</v>
      </c>
      <c r="AI51" s="467">
        <v>0</v>
      </c>
      <c r="AJ51" s="467">
        <v>0</v>
      </c>
      <c r="AK51" s="467">
        <v>0</v>
      </c>
      <c r="AL51" s="467">
        <v>0</v>
      </c>
      <c r="AM51" s="467">
        <v>0</v>
      </c>
      <c r="AN51" s="467">
        <v>0</v>
      </c>
      <c r="AO51" s="467">
        <v>0</v>
      </c>
      <c r="AP51" s="467">
        <v>0</v>
      </c>
      <c r="AQ51" s="467">
        <v>0</v>
      </c>
      <c r="AR51" s="467">
        <v>0</v>
      </c>
      <c r="AS51" s="467">
        <v>0</v>
      </c>
      <c r="AT51" s="467">
        <v>0</v>
      </c>
      <c r="AU51" s="467">
        <v>0</v>
      </c>
      <c r="AV51" s="468">
        <v>0</v>
      </c>
      <c r="AW51" s="387">
        <f t="shared" si="0"/>
        <v>71</v>
      </c>
    </row>
    <row r="52" spans="1:49" s="1" customFormat="1" ht="12" customHeight="1">
      <c r="A52" s="363" t="s">
        <v>137</v>
      </c>
      <c r="B52" s="364"/>
      <c r="C52" s="364"/>
      <c r="D52" s="364"/>
      <c r="E52" s="383"/>
      <c r="F52" s="721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722"/>
      <c r="Z52" s="722"/>
      <c r="AA52" s="722"/>
      <c r="AB52" s="722"/>
      <c r="AC52" s="722"/>
      <c r="AD52" s="722"/>
      <c r="AE52" s="722"/>
      <c r="AF52" s="722"/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  <c r="AT52" s="722"/>
      <c r="AU52" s="722"/>
      <c r="AV52" s="723"/>
      <c r="AW52" s="724"/>
    </row>
    <row r="53" spans="1:49" ht="12" customHeight="1">
      <c r="A53" s="1622"/>
      <c r="B53" s="1623"/>
      <c r="C53" s="1624"/>
      <c r="D53" s="358" t="s">
        <v>141</v>
      </c>
      <c r="E53" s="368"/>
      <c r="F53" s="483">
        <v>1445</v>
      </c>
      <c r="G53" s="484">
        <v>912</v>
      </c>
      <c r="H53" s="484">
        <v>252</v>
      </c>
      <c r="I53" s="484">
        <v>276</v>
      </c>
      <c r="J53" s="484">
        <v>88</v>
      </c>
      <c r="K53" s="484">
        <v>144</v>
      </c>
      <c r="L53" s="484">
        <v>96</v>
      </c>
      <c r="M53" s="484">
        <v>121</v>
      </c>
      <c r="N53" s="484">
        <v>288</v>
      </c>
      <c r="O53" s="484">
        <v>120</v>
      </c>
      <c r="P53" s="484">
        <v>252</v>
      </c>
      <c r="Q53" s="484">
        <v>204</v>
      </c>
      <c r="R53" s="484">
        <v>492</v>
      </c>
      <c r="S53" s="484">
        <v>444</v>
      </c>
      <c r="T53" s="484">
        <v>108</v>
      </c>
      <c r="U53" s="484">
        <v>96</v>
      </c>
      <c r="V53" s="484">
        <v>108</v>
      </c>
      <c r="W53" s="484">
        <v>108</v>
      </c>
      <c r="X53" s="484">
        <v>180</v>
      </c>
      <c r="Y53" s="484">
        <v>228</v>
      </c>
      <c r="Z53" s="484">
        <v>168</v>
      </c>
      <c r="AA53" s="484">
        <v>164</v>
      </c>
      <c r="AB53" s="484">
        <v>120</v>
      </c>
      <c r="AC53" s="484">
        <v>144</v>
      </c>
      <c r="AD53" s="484">
        <v>204</v>
      </c>
      <c r="AE53" s="484">
        <v>108</v>
      </c>
      <c r="AF53" s="484">
        <v>168</v>
      </c>
      <c r="AG53" s="484">
        <v>144</v>
      </c>
      <c r="AH53" s="484">
        <v>103</v>
      </c>
      <c r="AI53" s="484">
        <v>162</v>
      </c>
      <c r="AJ53" s="484">
        <v>96</v>
      </c>
      <c r="AK53" s="484">
        <v>111</v>
      </c>
      <c r="AL53" s="484">
        <v>132</v>
      </c>
      <c r="AM53" s="484">
        <v>156</v>
      </c>
      <c r="AN53" s="484">
        <v>60</v>
      </c>
      <c r="AO53" s="484">
        <v>60</v>
      </c>
      <c r="AP53" s="484">
        <v>36</v>
      </c>
      <c r="AQ53" s="484">
        <v>48</v>
      </c>
      <c r="AR53" s="484">
        <v>48</v>
      </c>
      <c r="AS53" s="484">
        <v>120</v>
      </c>
      <c r="AT53" s="484">
        <v>96</v>
      </c>
      <c r="AU53" s="484">
        <v>720</v>
      </c>
      <c r="AV53" s="485">
        <v>324</v>
      </c>
      <c r="AW53" s="486">
        <f t="shared" si="0"/>
        <v>9454</v>
      </c>
    </row>
    <row r="54" spans="1:49" ht="12" customHeight="1">
      <c r="A54" s="1622"/>
      <c r="B54" s="1623"/>
      <c r="C54" s="1624"/>
      <c r="D54" s="359" t="s">
        <v>142</v>
      </c>
      <c r="E54" s="369"/>
      <c r="F54" s="457">
        <v>119</v>
      </c>
      <c r="G54" s="458">
        <v>76</v>
      </c>
      <c r="H54" s="458">
        <v>21</v>
      </c>
      <c r="I54" s="458">
        <v>23</v>
      </c>
      <c r="J54" s="458">
        <v>7</v>
      </c>
      <c r="K54" s="458">
        <v>12</v>
      </c>
      <c r="L54" s="458">
        <v>8</v>
      </c>
      <c r="M54" s="458">
        <v>10</v>
      </c>
      <c r="N54" s="458">
        <v>24</v>
      </c>
      <c r="O54" s="458">
        <v>10</v>
      </c>
      <c r="P54" s="458">
        <v>21</v>
      </c>
      <c r="Q54" s="458">
        <v>17</v>
      </c>
      <c r="R54" s="458">
        <v>41</v>
      </c>
      <c r="S54" s="458">
        <v>37</v>
      </c>
      <c r="T54" s="458">
        <v>9</v>
      </c>
      <c r="U54" s="458">
        <v>8</v>
      </c>
      <c r="V54" s="458">
        <v>9</v>
      </c>
      <c r="W54" s="458">
        <v>9</v>
      </c>
      <c r="X54" s="458">
        <v>15</v>
      </c>
      <c r="Y54" s="458">
        <v>19</v>
      </c>
      <c r="Z54" s="458">
        <v>14</v>
      </c>
      <c r="AA54" s="458">
        <v>13</v>
      </c>
      <c r="AB54" s="458">
        <v>10</v>
      </c>
      <c r="AC54" s="458">
        <v>12</v>
      </c>
      <c r="AD54" s="458">
        <v>17</v>
      </c>
      <c r="AE54" s="458">
        <v>9</v>
      </c>
      <c r="AF54" s="458">
        <v>14</v>
      </c>
      <c r="AG54" s="458">
        <v>12</v>
      </c>
      <c r="AH54" s="458">
        <v>8</v>
      </c>
      <c r="AI54" s="458">
        <v>13</v>
      </c>
      <c r="AJ54" s="458">
        <v>8</v>
      </c>
      <c r="AK54" s="458">
        <v>9</v>
      </c>
      <c r="AL54" s="458">
        <v>11</v>
      </c>
      <c r="AM54" s="458">
        <v>13</v>
      </c>
      <c r="AN54" s="458">
        <v>5</v>
      </c>
      <c r="AO54" s="458">
        <v>5</v>
      </c>
      <c r="AP54" s="458">
        <v>3</v>
      </c>
      <c r="AQ54" s="458">
        <v>4</v>
      </c>
      <c r="AR54" s="458">
        <v>4</v>
      </c>
      <c r="AS54" s="458">
        <v>10</v>
      </c>
      <c r="AT54" s="458">
        <v>8</v>
      </c>
      <c r="AU54" s="458">
        <v>61</v>
      </c>
      <c r="AV54" s="459">
        <v>27</v>
      </c>
      <c r="AW54" s="386">
        <f t="shared" si="0"/>
        <v>785</v>
      </c>
    </row>
    <row r="55" spans="1:49" ht="12" customHeight="1">
      <c r="A55" s="1622"/>
      <c r="B55" s="1623"/>
      <c r="C55" s="1624"/>
      <c r="D55" s="359" t="s">
        <v>504</v>
      </c>
      <c r="E55" s="369"/>
      <c r="F55" s="457">
        <v>528697</v>
      </c>
      <c r="G55" s="458">
        <v>340740</v>
      </c>
      <c r="H55" s="458">
        <v>92460</v>
      </c>
      <c r="I55" s="458">
        <v>105455</v>
      </c>
      <c r="J55" s="458">
        <v>29718</v>
      </c>
      <c r="K55" s="458">
        <v>47570</v>
      </c>
      <c r="L55" s="458">
        <v>32201</v>
      </c>
      <c r="M55" s="458">
        <v>42056</v>
      </c>
      <c r="N55" s="458">
        <v>99134</v>
      </c>
      <c r="O55" s="458">
        <v>44474</v>
      </c>
      <c r="P55" s="458">
        <v>95146</v>
      </c>
      <c r="Q55" s="458">
        <v>75192</v>
      </c>
      <c r="R55" s="458">
        <v>189143</v>
      </c>
      <c r="S55" s="458">
        <v>157264</v>
      </c>
      <c r="T55" s="458">
        <v>38802</v>
      </c>
      <c r="U55" s="458">
        <v>37668</v>
      </c>
      <c r="V55" s="458">
        <v>35704</v>
      </c>
      <c r="W55" s="458">
        <v>39277</v>
      </c>
      <c r="X55" s="458">
        <v>65266</v>
      </c>
      <c r="Y55" s="458">
        <v>80433</v>
      </c>
      <c r="Z55" s="458">
        <v>58167</v>
      </c>
      <c r="AA55" s="458">
        <v>56349</v>
      </c>
      <c r="AB55" s="458">
        <v>40644</v>
      </c>
      <c r="AC55" s="458">
        <v>52364</v>
      </c>
      <c r="AD55" s="458">
        <v>75806</v>
      </c>
      <c r="AE55" s="458">
        <v>36567</v>
      </c>
      <c r="AF55" s="458">
        <v>49504</v>
      </c>
      <c r="AG55" s="458">
        <v>44967</v>
      </c>
      <c r="AH55" s="458">
        <v>37665</v>
      </c>
      <c r="AI55" s="458">
        <v>53970</v>
      </c>
      <c r="AJ55" s="458">
        <v>32483</v>
      </c>
      <c r="AK55" s="458">
        <v>37018</v>
      </c>
      <c r="AL55" s="458">
        <v>45893</v>
      </c>
      <c r="AM55" s="458">
        <v>56816</v>
      </c>
      <c r="AN55" s="458">
        <v>23248</v>
      </c>
      <c r="AO55" s="458">
        <v>18038</v>
      </c>
      <c r="AP55" s="458">
        <v>11479</v>
      </c>
      <c r="AQ55" s="458">
        <v>18420</v>
      </c>
      <c r="AR55" s="458">
        <v>16644</v>
      </c>
      <c r="AS55" s="458">
        <v>40322</v>
      </c>
      <c r="AT55" s="458">
        <v>34498</v>
      </c>
      <c r="AU55" s="458">
        <v>265533</v>
      </c>
      <c r="AV55" s="459">
        <v>114665</v>
      </c>
      <c r="AW55" s="386">
        <f t="shared" si="0"/>
        <v>3397460</v>
      </c>
    </row>
    <row r="56" spans="1:49" ht="12" customHeight="1">
      <c r="A56" s="1622"/>
      <c r="B56" s="1623"/>
      <c r="C56" s="1624"/>
      <c r="D56" s="360" t="s">
        <v>505</v>
      </c>
      <c r="E56" s="370"/>
      <c r="F56" s="457">
        <v>265570</v>
      </c>
      <c r="G56" s="458">
        <v>176672</v>
      </c>
      <c r="H56" s="458">
        <v>44090</v>
      </c>
      <c r="I56" s="458">
        <v>44389</v>
      </c>
      <c r="J56" s="458">
        <v>11377</v>
      </c>
      <c r="K56" s="458">
        <v>21638</v>
      </c>
      <c r="L56" s="458">
        <v>12955</v>
      </c>
      <c r="M56" s="458">
        <v>18790</v>
      </c>
      <c r="N56" s="458">
        <v>47259</v>
      </c>
      <c r="O56" s="458">
        <v>22787</v>
      </c>
      <c r="P56" s="458">
        <v>39592</v>
      </c>
      <c r="Q56" s="458">
        <v>34779</v>
      </c>
      <c r="R56" s="458">
        <v>83425</v>
      </c>
      <c r="S56" s="458">
        <v>79152</v>
      </c>
      <c r="T56" s="458">
        <v>17354</v>
      </c>
      <c r="U56" s="458">
        <v>21706</v>
      </c>
      <c r="V56" s="458">
        <v>17637</v>
      </c>
      <c r="W56" s="458">
        <v>16741</v>
      </c>
      <c r="X56" s="458">
        <v>40103</v>
      </c>
      <c r="Y56" s="458">
        <v>35306</v>
      </c>
      <c r="Z56" s="458">
        <v>25097</v>
      </c>
      <c r="AA56" s="458">
        <v>24535</v>
      </c>
      <c r="AB56" s="458">
        <v>16695</v>
      </c>
      <c r="AC56" s="458">
        <v>21279</v>
      </c>
      <c r="AD56" s="458">
        <v>54019</v>
      </c>
      <c r="AE56" s="458">
        <v>16040</v>
      </c>
      <c r="AF56" s="458">
        <v>21911</v>
      </c>
      <c r="AG56" s="458">
        <v>31165</v>
      </c>
      <c r="AH56" s="458">
        <v>17427</v>
      </c>
      <c r="AI56" s="458">
        <v>26384</v>
      </c>
      <c r="AJ56" s="458">
        <v>13601</v>
      </c>
      <c r="AK56" s="458">
        <v>17487</v>
      </c>
      <c r="AL56" s="458">
        <v>22714</v>
      </c>
      <c r="AM56" s="458">
        <v>32785</v>
      </c>
      <c r="AN56" s="458">
        <v>9207</v>
      </c>
      <c r="AO56" s="458">
        <v>7958</v>
      </c>
      <c r="AP56" s="458">
        <v>4159</v>
      </c>
      <c r="AQ56" s="458">
        <v>7424</v>
      </c>
      <c r="AR56" s="458">
        <v>7255</v>
      </c>
      <c r="AS56" s="458">
        <v>15987</v>
      </c>
      <c r="AT56" s="458">
        <v>14952</v>
      </c>
      <c r="AU56" s="458">
        <v>120398</v>
      </c>
      <c r="AV56" s="459">
        <v>56239</v>
      </c>
      <c r="AW56" s="386">
        <f t="shared" si="0"/>
        <v>1636040</v>
      </c>
    </row>
    <row r="57" spans="1:49" ht="12" customHeight="1">
      <c r="A57" s="1622"/>
      <c r="B57" s="1623"/>
      <c r="C57" s="1624"/>
      <c r="D57" s="43"/>
      <c r="E57" s="371" t="s">
        <v>131</v>
      </c>
      <c r="F57" s="457">
        <v>39969</v>
      </c>
      <c r="G57" s="458">
        <v>22649</v>
      </c>
      <c r="H57" s="458">
        <v>6476</v>
      </c>
      <c r="I57" s="458">
        <v>2158</v>
      </c>
      <c r="J57" s="458">
        <v>905</v>
      </c>
      <c r="K57" s="458">
        <v>1939</v>
      </c>
      <c r="L57" s="458">
        <v>564</v>
      </c>
      <c r="M57" s="458">
        <v>1901</v>
      </c>
      <c r="N57" s="458">
        <v>8563</v>
      </c>
      <c r="O57" s="458">
        <v>4039</v>
      </c>
      <c r="P57" s="458">
        <v>2812</v>
      </c>
      <c r="Q57" s="458">
        <v>6540</v>
      </c>
      <c r="R57" s="458">
        <v>4355</v>
      </c>
      <c r="S57" s="458">
        <v>8526</v>
      </c>
      <c r="T57" s="458">
        <v>2309</v>
      </c>
      <c r="U57" s="458">
        <v>7643</v>
      </c>
      <c r="V57" s="458">
        <v>4237</v>
      </c>
      <c r="W57" s="458">
        <v>1132</v>
      </c>
      <c r="X57" s="458">
        <v>8334</v>
      </c>
      <c r="Y57" s="458">
        <v>2829</v>
      </c>
      <c r="Z57" s="458">
        <v>2215</v>
      </c>
      <c r="AA57" s="458">
        <v>2721</v>
      </c>
      <c r="AB57" s="458">
        <v>731</v>
      </c>
      <c r="AC57" s="458">
        <v>461</v>
      </c>
      <c r="AD57" s="458">
        <v>18785</v>
      </c>
      <c r="AE57" s="458">
        <v>1586</v>
      </c>
      <c r="AF57" s="458">
        <v>3039</v>
      </c>
      <c r="AG57" s="458">
        <v>3302</v>
      </c>
      <c r="AH57" s="458">
        <v>1981</v>
      </c>
      <c r="AI57" s="458">
        <v>4056</v>
      </c>
      <c r="AJ57" s="458">
        <v>1293</v>
      </c>
      <c r="AK57" s="458">
        <v>2170</v>
      </c>
      <c r="AL57" s="458">
        <v>4058</v>
      </c>
      <c r="AM57" s="458">
        <v>10173</v>
      </c>
      <c r="AN57" s="458">
        <v>324</v>
      </c>
      <c r="AO57" s="458">
        <v>334</v>
      </c>
      <c r="AP57" s="458">
        <v>141</v>
      </c>
      <c r="AQ57" s="458">
        <v>308</v>
      </c>
      <c r="AR57" s="458">
        <v>191</v>
      </c>
      <c r="AS57" s="458">
        <v>892</v>
      </c>
      <c r="AT57" s="458">
        <v>977</v>
      </c>
      <c r="AU57" s="458">
        <v>10256</v>
      </c>
      <c r="AV57" s="459">
        <v>3174</v>
      </c>
      <c r="AW57" s="386">
        <f t="shared" si="0"/>
        <v>211048</v>
      </c>
    </row>
    <row r="58" spans="1:49" ht="12" customHeight="1">
      <c r="A58" s="1622"/>
      <c r="B58" s="1623"/>
      <c r="C58" s="1624"/>
      <c r="D58" s="43"/>
      <c r="E58" s="371" t="s">
        <v>132</v>
      </c>
      <c r="F58" s="457">
        <v>312</v>
      </c>
      <c r="G58" s="458">
        <v>8474</v>
      </c>
      <c r="H58" s="458">
        <v>60</v>
      </c>
      <c r="I58" s="458">
        <v>0</v>
      </c>
      <c r="J58" s="458">
        <v>0</v>
      </c>
      <c r="K58" s="458">
        <v>52</v>
      </c>
      <c r="L58" s="458">
        <v>0</v>
      </c>
      <c r="M58" s="458">
        <v>10</v>
      </c>
      <c r="N58" s="458">
        <v>0</v>
      </c>
      <c r="O58" s="458">
        <v>0</v>
      </c>
      <c r="P58" s="458">
        <v>50</v>
      </c>
      <c r="Q58" s="458">
        <v>0</v>
      </c>
      <c r="R58" s="458">
        <v>0</v>
      </c>
      <c r="S58" s="458">
        <v>3756</v>
      </c>
      <c r="T58" s="458">
        <v>17</v>
      </c>
      <c r="U58" s="458">
        <v>0</v>
      </c>
      <c r="V58" s="458">
        <v>3</v>
      </c>
      <c r="W58" s="458">
        <v>0</v>
      </c>
      <c r="X58" s="458">
        <v>0</v>
      </c>
      <c r="Y58" s="458">
        <v>10</v>
      </c>
      <c r="Z58" s="458">
        <v>0</v>
      </c>
      <c r="AA58" s="458">
        <v>0</v>
      </c>
      <c r="AB58" s="458">
        <v>0</v>
      </c>
      <c r="AC58" s="458">
        <v>0</v>
      </c>
      <c r="AD58" s="458">
        <v>2</v>
      </c>
      <c r="AE58" s="458">
        <v>0</v>
      </c>
      <c r="AF58" s="458">
        <v>0</v>
      </c>
      <c r="AG58" s="458">
        <v>31</v>
      </c>
      <c r="AH58" s="458">
        <v>0</v>
      </c>
      <c r="AI58" s="458">
        <v>38</v>
      </c>
      <c r="AJ58" s="458">
        <v>0</v>
      </c>
      <c r="AK58" s="458">
        <v>0</v>
      </c>
      <c r="AL58" s="458">
        <v>180</v>
      </c>
      <c r="AM58" s="458">
        <v>335</v>
      </c>
      <c r="AN58" s="458">
        <v>0</v>
      </c>
      <c r="AO58" s="458">
        <v>0</v>
      </c>
      <c r="AP58" s="458">
        <v>0</v>
      </c>
      <c r="AQ58" s="458">
        <v>0</v>
      </c>
      <c r="AR58" s="458">
        <v>0</v>
      </c>
      <c r="AS58" s="458">
        <v>0</v>
      </c>
      <c r="AT58" s="458">
        <v>1414</v>
      </c>
      <c r="AU58" s="458">
        <v>2092</v>
      </c>
      <c r="AV58" s="459">
        <v>2378</v>
      </c>
      <c r="AW58" s="386">
        <f t="shared" si="0"/>
        <v>19214</v>
      </c>
    </row>
    <row r="59" spans="1:49" ht="12" customHeight="1">
      <c r="A59" s="1622"/>
      <c r="B59" s="1623"/>
      <c r="C59" s="1624"/>
      <c r="D59" s="43"/>
      <c r="E59" s="371" t="s">
        <v>133</v>
      </c>
      <c r="F59" s="457">
        <v>185297</v>
      </c>
      <c r="G59" s="458">
        <v>120667</v>
      </c>
      <c r="H59" s="458">
        <v>32340</v>
      </c>
      <c r="I59" s="458">
        <v>36948</v>
      </c>
      <c r="J59" s="458">
        <v>9518</v>
      </c>
      <c r="K59" s="458">
        <v>16467</v>
      </c>
      <c r="L59" s="458">
        <v>11130</v>
      </c>
      <c r="M59" s="458">
        <v>14521</v>
      </c>
      <c r="N59" s="458">
        <v>33575</v>
      </c>
      <c r="O59" s="458">
        <v>15496</v>
      </c>
      <c r="P59" s="458">
        <v>33289</v>
      </c>
      <c r="Q59" s="458">
        <v>25730</v>
      </c>
      <c r="R59" s="458">
        <v>65918</v>
      </c>
      <c r="S59" s="458">
        <v>54498</v>
      </c>
      <c r="T59" s="458">
        <v>13574</v>
      </c>
      <c r="U59" s="458">
        <v>12203</v>
      </c>
      <c r="V59" s="458">
        <v>11845</v>
      </c>
      <c r="W59" s="458">
        <v>13555</v>
      </c>
      <c r="X59" s="458">
        <v>22775</v>
      </c>
      <c r="Y59" s="458">
        <v>28298</v>
      </c>
      <c r="Z59" s="458">
        <v>20428</v>
      </c>
      <c r="AA59" s="458">
        <v>19049</v>
      </c>
      <c r="AB59" s="458">
        <v>13986</v>
      </c>
      <c r="AC59" s="458">
        <v>18881</v>
      </c>
      <c r="AD59" s="458">
        <v>28298</v>
      </c>
      <c r="AE59" s="458">
        <v>12565</v>
      </c>
      <c r="AF59" s="458">
        <v>15988</v>
      </c>
      <c r="AG59" s="458">
        <v>15907</v>
      </c>
      <c r="AH59" s="458">
        <v>13004</v>
      </c>
      <c r="AI59" s="458">
        <v>19469</v>
      </c>
      <c r="AJ59" s="458">
        <v>11343</v>
      </c>
      <c r="AK59" s="458">
        <v>13208</v>
      </c>
      <c r="AL59" s="458">
        <v>15796</v>
      </c>
      <c r="AM59" s="458">
        <v>20173</v>
      </c>
      <c r="AN59" s="458">
        <v>8287</v>
      </c>
      <c r="AO59" s="458">
        <v>6224</v>
      </c>
      <c r="AP59" s="458">
        <v>3945</v>
      </c>
      <c r="AQ59" s="458">
        <v>6513</v>
      </c>
      <c r="AR59" s="458">
        <v>6064</v>
      </c>
      <c r="AS59" s="458">
        <v>13647</v>
      </c>
      <c r="AT59" s="458">
        <v>11959</v>
      </c>
      <c r="AU59" s="458">
        <v>92690</v>
      </c>
      <c r="AV59" s="459">
        <v>40835</v>
      </c>
      <c r="AW59" s="386">
        <f t="shared" si="0"/>
        <v>1185903</v>
      </c>
    </row>
    <row r="60" spans="1:49" ht="12" customHeight="1">
      <c r="A60" s="1622"/>
      <c r="B60" s="1623"/>
      <c r="C60" s="1624"/>
      <c r="D60" s="361"/>
      <c r="E60" s="371" t="s">
        <v>134</v>
      </c>
      <c r="F60" s="457">
        <v>39992</v>
      </c>
      <c r="G60" s="458">
        <v>24882</v>
      </c>
      <c r="H60" s="458">
        <v>5214</v>
      </c>
      <c r="I60" s="458">
        <v>5283</v>
      </c>
      <c r="J60" s="458">
        <v>954</v>
      </c>
      <c r="K60" s="458">
        <v>3180</v>
      </c>
      <c r="L60" s="458">
        <v>1261</v>
      </c>
      <c r="M60" s="458">
        <v>2358</v>
      </c>
      <c r="N60" s="458">
        <v>5121</v>
      </c>
      <c r="O60" s="458">
        <v>3252</v>
      </c>
      <c r="P60" s="458">
        <v>3441</v>
      </c>
      <c r="Q60" s="458">
        <v>2509</v>
      </c>
      <c r="R60" s="458">
        <v>13152</v>
      </c>
      <c r="S60" s="458">
        <v>12372</v>
      </c>
      <c r="T60" s="458">
        <v>1454</v>
      </c>
      <c r="U60" s="458">
        <v>1860</v>
      </c>
      <c r="V60" s="458">
        <v>1552</v>
      </c>
      <c r="W60" s="458">
        <v>2054</v>
      </c>
      <c r="X60" s="458">
        <v>8994</v>
      </c>
      <c r="Y60" s="458">
        <v>4169</v>
      </c>
      <c r="Z60" s="458">
        <v>2454</v>
      </c>
      <c r="AA60" s="458">
        <v>2765</v>
      </c>
      <c r="AB60" s="458">
        <v>1978</v>
      </c>
      <c r="AC60" s="458">
        <v>1937</v>
      </c>
      <c r="AD60" s="458">
        <v>6934</v>
      </c>
      <c r="AE60" s="458">
        <v>1889</v>
      </c>
      <c r="AF60" s="458">
        <v>2884</v>
      </c>
      <c r="AG60" s="458">
        <v>11925</v>
      </c>
      <c r="AH60" s="458">
        <v>2442</v>
      </c>
      <c r="AI60" s="458">
        <v>2821</v>
      </c>
      <c r="AJ60" s="458">
        <v>965</v>
      </c>
      <c r="AK60" s="458">
        <v>2109</v>
      </c>
      <c r="AL60" s="458">
        <v>2680</v>
      </c>
      <c r="AM60" s="458">
        <v>2104</v>
      </c>
      <c r="AN60" s="458">
        <v>596</v>
      </c>
      <c r="AO60" s="458">
        <v>1400</v>
      </c>
      <c r="AP60" s="458">
        <v>73</v>
      </c>
      <c r="AQ60" s="458">
        <v>603</v>
      </c>
      <c r="AR60" s="458">
        <v>1000</v>
      </c>
      <c r="AS60" s="458">
        <v>1448</v>
      </c>
      <c r="AT60" s="458">
        <v>602</v>
      </c>
      <c r="AU60" s="458">
        <v>15360</v>
      </c>
      <c r="AV60" s="459">
        <v>9852</v>
      </c>
      <c r="AW60" s="386">
        <f t="shared" si="0"/>
        <v>219875</v>
      </c>
    </row>
    <row r="61" spans="1:49" ht="12" customHeight="1">
      <c r="A61" s="1622"/>
      <c r="B61" s="1623"/>
      <c r="C61" s="1624"/>
      <c r="D61" s="362" t="s">
        <v>506</v>
      </c>
      <c r="E61" s="372"/>
      <c r="F61" s="460">
        <v>794267</v>
      </c>
      <c r="G61" s="461">
        <v>517412</v>
      </c>
      <c r="H61" s="461">
        <v>136550</v>
      </c>
      <c r="I61" s="461">
        <v>149844</v>
      </c>
      <c r="J61" s="461">
        <v>41095</v>
      </c>
      <c r="K61" s="461">
        <v>69208</v>
      </c>
      <c r="L61" s="461">
        <v>45156</v>
      </c>
      <c r="M61" s="461">
        <v>60846</v>
      </c>
      <c r="N61" s="461">
        <v>146393</v>
      </c>
      <c r="O61" s="461">
        <v>67261</v>
      </c>
      <c r="P61" s="461">
        <v>134738</v>
      </c>
      <c r="Q61" s="461">
        <v>109971</v>
      </c>
      <c r="R61" s="461">
        <v>272568</v>
      </c>
      <c r="S61" s="461">
        <v>236416</v>
      </c>
      <c r="T61" s="461">
        <v>56156</v>
      </c>
      <c r="U61" s="461">
        <v>59374</v>
      </c>
      <c r="V61" s="461">
        <v>53341</v>
      </c>
      <c r="W61" s="461">
        <v>56018</v>
      </c>
      <c r="X61" s="461">
        <v>105369</v>
      </c>
      <c r="Y61" s="461">
        <v>115739</v>
      </c>
      <c r="Z61" s="461">
        <v>83264</v>
      </c>
      <c r="AA61" s="461">
        <v>80884</v>
      </c>
      <c r="AB61" s="461">
        <v>57339</v>
      </c>
      <c r="AC61" s="461">
        <v>73643</v>
      </c>
      <c r="AD61" s="461">
        <v>129825</v>
      </c>
      <c r="AE61" s="461">
        <v>52607</v>
      </c>
      <c r="AF61" s="461">
        <v>71415</v>
      </c>
      <c r="AG61" s="461">
        <v>76132</v>
      </c>
      <c r="AH61" s="461">
        <v>55092</v>
      </c>
      <c r="AI61" s="461">
        <v>80354</v>
      </c>
      <c r="AJ61" s="461">
        <v>46084</v>
      </c>
      <c r="AK61" s="461">
        <v>54505</v>
      </c>
      <c r="AL61" s="461">
        <v>68607</v>
      </c>
      <c r="AM61" s="461">
        <v>89601</v>
      </c>
      <c r="AN61" s="461">
        <v>32455</v>
      </c>
      <c r="AO61" s="461">
        <v>25996</v>
      </c>
      <c r="AP61" s="461">
        <v>15638</v>
      </c>
      <c r="AQ61" s="461">
        <v>25844</v>
      </c>
      <c r="AR61" s="461">
        <v>23899</v>
      </c>
      <c r="AS61" s="461">
        <v>56309</v>
      </c>
      <c r="AT61" s="461">
        <v>49450</v>
      </c>
      <c r="AU61" s="461">
        <v>385931</v>
      </c>
      <c r="AV61" s="462">
        <v>170904</v>
      </c>
      <c r="AW61" s="385">
        <f t="shared" si="0"/>
        <v>5033500</v>
      </c>
    </row>
    <row r="62" spans="1:49" ht="12" customHeight="1">
      <c r="A62" s="1622"/>
      <c r="B62" s="1623"/>
      <c r="C62" s="1624"/>
      <c r="D62" s="361" t="s">
        <v>143</v>
      </c>
      <c r="E62" s="368"/>
      <c r="F62" s="454">
        <v>5625</v>
      </c>
      <c r="G62" s="455">
        <v>3522</v>
      </c>
      <c r="H62" s="455">
        <v>982</v>
      </c>
      <c r="I62" s="455">
        <v>1057</v>
      </c>
      <c r="J62" s="455">
        <v>299</v>
      </c>
      <c r="K62" s="455">
        <v>500</v>
      </c>
      <c r="L62" s="455">
        <v>338</v>
      </c>
      <c r="M62" s="455">
        <v>455</v>
      </c>
      <c r="N62" s="455">
        <v>1083</v>
      </c>
      <c r="O62" s="455">
        <v>494</v>
      </c>
      <c r="P62" s="455">
        <v>1105</v>
      </c>
      <c r="Q62" s="455">
        <v>800</v>
      </c>
      <c r="R62" s="455">
        <v>1900</v>
      </c>
      <c r="S62" s="455">
        <v>1236</v>
      </c>
      <c r="T62" s="455">
        <v>452</v>
      </c>
      <c r="U62" s="455">
        <v>352</v>
      </c>
      <c r="V62" s="455">
        <v>378</v>
      </c>
      <c r="W62" s="455">
        <v>412</v>
      </c>
      <c r="X62" s="455">
        <v>687</v>
      </c>
      <c r="Y62" s="455">
        <v>828</v>
      </c>
      <c r="Z62" s="455">
        <v>617</v>
      </c>
      <c r="AA62" s="455">
        <v>583</v>
      </c>
      <c r="AB62" s="455">
        <v>429</v>
      </c>
      <c r="AC62" s="455">
        <v>583</v>
      </c>
      <c r="AD62" s="455">
        <v>770</v>
      </c>
      <c r="AE62" s="455">
        <v>392</v>
      </c>
      <c r="AF62" s="455">
        <v>553</v>
      </c>
      <c r="AG62" s="455">
        <v>496</v>
      </c>
      <c r="AH62" s="455">
        <v>367</v>
      </c>
      <c r="AI62" s="455">
        <v>559</v>
      </c>
      <c r="AJ62" s="455">
        <v>361</v>
      </c>
      <c r="AK62" s="455">
        <v>436</v>
      </c>
      <c r="AL62" s="455">
        <v>482</v>
      </c>
      <c r="AM62" s="455">
        <v>641</v>
      </c>
      <c r="AN62" s="455">
        <v>251</v>
      </c>
      <c r="AO62" s="455">
        <v>211</v>
      </c>
      <c r="AP62" s="455">
        <v>117</v>
      </c>
      <c r="AQ62" s="455">
        <v>198</v>
      </c>
      <c r="AR62" s="455">
        <v>179</v>
      </c>
      <c r="AS62" s="455">
        <v>456</v>
      </c>
      <c r="AT62" s="455">
        <v>365</v>
      </c>
      <c r="AU62" s="455">
        <v>2785</v>
      </c>
      <c r="AV62" s="456">
        <v>1271</v>
      </c>
      <c r="AW62" s="384">
        <f t="shared" si="0"/>
        <v>35607</v>
      </c>
    </row>
    <row r="63" spans="1:49" ht="12" customHeight="1">
      <c r="A63" s="1622"/>
      <c r="B63" s="1623"/>
      <c r="C63" s="1624"/>
      <c r="D63" s="41" t="s">
        <v>144</v>
      </c>
      <c r="E63" s="365"/>
      <c r="F63" s="460">
        <v>2737</v>
      </c>
      <c r="G63" s="461">
        <v>1573</v>
      </c>
      <c r="H63" s="461">
        <v>509</v>
      </c>
      <c r="I63" s="461">
        <v>579</v>
      </c>
      <c r="J63" s="461">
        <v>102</v>
      </c>
      <c r="K63" s="461">
        <v>240</v>
      </c>
      <c r="L63" s="461">
        <v>38</v>
      </c>
      <c r="M63" s="461">
        <v>238</v>
      </c>
      <c r="N63" s="461">
        <v>529</v>
      </c>
      <c r="O63" s="461">
        <v>264</v>
      </c>
      <c r="P63" s="461">
        <v>628</v>
      </c>
      <c r="Q63" s="461">
        <v>402</v>
      </c>
      <c r="R63" s="461">
        <v>1006</v>
      </c>
      <c r="S63" s="461">
        <v>496</v>
      </c>
      <c r="T63" s="461">
        <v>256</v>
      </c>
      <c r="U63" s="461">
        <v>128</v>
      </c>
      <c r="V63" s="461">
        <v>187</v>
      </c>
      <c r="W63" s="461">
        <v>229</v>
      </c>
      <c r="X63" s="461">
        <v>114</v>
      </c>
      <c r="Y63" s="461">
        <v>399</v>
      </c>
      <c r="Z63" s="461">
        <v>300</v>
      </c>
      <c r="AA63" s="461">
        <v>301</v>
      </c>
      <c r="AB63" s="461">
        <v>190</v>
      </c>
      <c r="AC63" s="461">
        <v>328</v>
      </c>
      <c r="AD63" s="461">
        <v>398</v>
      </c>
      <c r="AE63" s="461">
        <v>185</v>
      </c>
      <c r="AF63" s="461">
        <v>257</v>
      </c>
      <c r="AG63" s="461">
        <v>38</v>
      </c>
      <c r="AH63" s="461">
        <v>203</v>
      </c>
      <c r="AI63" s="461">
        <v>100</v>
      </c>
      <c r="AJ63" s="461">
        <v>180</v>
      </c>
      <c r="AK63" s="461">
        <v>191</v>
      </c>
      <c r="AL63" s="461">
        <v>64</v>
      </c>
      <c r="AM63" s="461">
        <v>335</v>
      </c>
      <c r="AN63" s="461">
        <v>155</v>
      </c>
      <c r="AO63" s="461">
        <v>96</v>
      </c>
      <c r="AP63" s="461">
        <v>58</v>
      </c>
      <c r="AQ63" s="461">
        <v>116</v>
      </c>
      <c r="AR63" s="461">
        <v>19</v>
      </c>
      <c r="AS63" s="461">
        <v>203</v>
      </c>
      <c r="AT63" s="461">
        <v>180</v>
      </c>
      <c r="AU63" s="461">
        <v>1507</v>
      </c>
      <c r="AV63" s="462">
        <v>620</v>
      </c>
      <c r="AW63" s="385">
        <f t="shared" si="0"/>
        <v>16678</v>
      </c>
    </row>
    <row r="64" spans="1:49" s="1" customFormat="1" ht="12" customHeight="1">
      <c r="A64" s="1622"/>
      <c r="B64" s="1623"/>
      <c r="C64" s="1624"/>
      <c r="D64" s="39" t="s">
        <v>507</v>
      </c>
      <c r="E64" s="373"/>
      <c r="F64" s="725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6"/>
      <c r="X64" s="726"/>
      <c r="Y64" s="726"/>
      <c r="Z64" s="726"/>
      <c r="AA64" s="726"/>
      <c r="AB64" s="726"/>
      <c r="AC64" s="726"/>
      <c r="AD64" s="726"/>
      <c r="AE64" s="726"/>
      <c r="AF64" s="726"/>
      <c r="AG64" s="726"/>
      <c r="AH64" s="726"/>
      <c r="AI64" s="726"/>
      <c r="AJ64" s="726"/>
      <c r="AK64" s="726"/>
      <c r="AL64" s="726"/>
      <c r="AM64" s="726"/>
      <c r="AN64" s="726"/>
      <c r="AO64" s="726"/>
      <c r="AP64" s="726"/>
      <c r="AQ64" s="726"/>
      <c r="AR64" s="726"/>
      <c r="AS64" s="726"/>
      <c r="AT64" s="726"/>
      <c r="AU64" s="726"/>
      <c r="AV64" s="727"/>
      <c r="AW64" s="728"/>
    </row>
    <row r="65" spans="1:49" ht="12" customHeight="1">
      <c r="A65" s="1622"/>
      <c r="B65" s="1623"/>
      <c r="C65" s="1624"/>
      <c r="D65" s="43"/>
      <c r="E65" s="371" t="s">
        <v>138</v>
      </c>
      <c r="F65" s="457">
        <v>480549</v>
      </c>
      <c r="G65" s="458">
        <v>309391</v>
      </c>
      <c r="H65" s="458">
        <v>83662</v>
      </c>
      <c r="I65" s="458">
        <v>97333</v>
      </c>
      <c r="J65" s="458">
        <v>28180</v>
      </c>
      <c r="K65" s="458">
        <v>46085</v>
      </c>
      <c r="L65" s="458">
        <v>30906</v>
      </c>
      <c r="M65" s="458">
        <v>40308</v>
      </c>
      <c r="N65" s="458">
        <v>94586</v>
      </c>
      <c r="O65" s="458">
        <v>42560</v>
      </c>
      <c r="P65" s="458">
        <v>91356</v>
      </c>
      <c r="Q65" s="458">
        <v>71405</v>
      </c>
      <c r="R65" s="458">
        <v>169733</v>
      </c>
      <c r="S65" s="458">
        <v>148134</v>
      </c>
      <c r="T65" s="458">
        <v>37458</v>
      </c>
      <c r="U65" s="458">
        <v>36141</v>
      </c>
      <c r="V65" s="458">
        <v>32151</v>
      </c>
      <c r="W65" s="458">
        <v>36895</v>
      </c>
      <c r="X65" s="458">
        <v>62332</v>
      </c>
      <c r="Y65" s="458">
        <v>75655</v>
      </c>
      <c r="Z65" s="458">
        <v>56625</v>
      </c>
      <c r="AA65" s="458">
        <v>54425</v>
      </c>
      <c r="AB65" s="458">
        <v>39623</v>
      </c>
      <c r="AC65" s="458">
        <v>50219</v>
      </c>
      <c r="AD65" s="458">
        <v>73542</v>
      </c>
      <c r="AE65" s="458">
        <v>34750</v>
      </c>
      <c r="AF65" s="458">
        <v>47706</v>
      </c>
      <c r="AG65" s="458">
        <v>42390</v>
      </c>
      <c r="AH65" s="458">
        <v>36437</v>
      </c>
      <c r="AI65" s="458">
        <v>52252</v>
      </c>
      <c r="AJ65" s="458">
        <v>31175</v>
      </c>
      <c r="AK65" s="458">
        <v>35555</v>
      </c>
      <c r="AL65" s="458">
        <v>43469</v>
      </c>
      <c r="AM65" s="458">
        <v>54876</v>
      </c>
      <c r="AN65" s="458">
        <v>22798</v>
      </c>
      <c r="AO65" s="458">
        <v>17421</v>
      </c>
      <c r="AP65" s="458">
        <v>10621</v>
      </c>
      <c r="AQ65" s="458">
        <v>17442</v>
      </c>
      <c r="AR65" s="458">
        <v>16129</v>
      </c>
      <c r="AS65" s="458">
        <v>38834</v>
      </c>
      <c r="AT65" s="458">
        <v>32268</v>
      </c>
      <c r="AU65" s="458">
        <v>252130</v>
      </c>
      <c r="AV65" s="459">
        <v>109584</v>
      </c>
      <c r="AW65" s="386">
        <f t="shared" si="0"/>
        <v>3185091</v>
      </c>
    </row>
    <row r="66" spans="1:49" ht="12" customHeight="1">
      <c r="A66" s="1622"/>
      <c r="B66" s="1623"/>
      <c r="C66" s="1624"/>
      <c r="D66" s="43"/>
      <c r="E66" s="371" t="s">
        <v>139</v>
      </c>
      <c r="F66" s="457">
        <v>17324</v>
      </c>
      <c r="G66" s="458">
        <v>11330</v>
      </c>
      <c r="H66" s="458">
        <v>1661</v>
      </c>
      <c r="I66" s="458">
        <v>3918</v>
      </c>
      <c r="J66" s="458">
        <v>1538</v>
      </c>
      <c r="K66" s="458">
        <v>1485</v>
      </c>
      <c r="L66" s="458">
        <v>1295</v>
      </c>
      <c r="M66" s="458">
        <v>1748</v>
      </c>
      <c r="N66" s="458">
        <v>4548</v>
      </c>
      <c r="O66" s="458">
        <v>1914</v>
      </c>
      <c r="P66" s="458">
        <v>3790</v>
      </c>
      <c r="Q66" s="458">
        <v>3787</v>
      </c>
      <c r="R66" s="458">
        <v>7699</v>
      </c>
      <c r="S66" s="458">
        <v>5167</v>
      </c>
      <c r="T66" s="458">
        <v>1344</v>
      </c>
      <c r="U66" s="458">
        <v>1527</v>
      </c>
      <c r="V66" s="458">
        <v>1152</v>
      </c>
      <c r="W66" s="458">
        <v>2382</v>
      </c>
      <c r="X66" s="458">
        <v>2934</v>
      </c>
      <c r="Y66" s="458">
        <v>2374</v>
      </c>
      <c r="Z66" s="458">
        <v>1542</v>
      </c>
      <c r="AA66" s="458">
        <v>1924</v>
      </c>
      <c r="AB66" s="458">
        <v>1021</v>
      </c>
      <c r="AC66" s="458">
        <v>2145</v>
      </c>
      <c r="AD66" s="458">
        <v>2264</v>
      </c>
      <c r="AE66" s="458">
        <v>1817</v>
      </c>
      <c r="AF66" s="458">
        <v>1798</v>
      </c>
      <c r="AG66" s="458">
        <v>1244</v>
      </c>
      <c r="AH66" s="458">
        <v>1228</v>
      </c>
      <c r="AI66" s="458">
        <v>1718</v>
      </c>
      <c r="AJ66" s="458">
        <v>1308</v>
      </c>
      <c r="AK66" s="458">
        <v>1463</v>
      </c>
      <c r="AL66" s="458">
        <v>1264</v>
      </c>
      <c r="AM66" s="458">
        <v>1940</v>
      </c>
      <c r="AN66" s="458">
        <v>450</v>
      </c>
      <c r="AO66" s="458">
        <v>617</v>
      </c>
      <c r="AP66" s="458">
        <v>858</v>
      </c>
      <c r="AQ66" s="458">
        <v>978</v>
      </c>
      <c r="AR66" s="458">
        <v>515</v>
      </c>
      <c r="AS66" s="458">
        <v>1488</v>
      </c>
      <c r="AT66" s="458">
        <v>1212</v>
      </c>
      <c r="AU66" s="458">
        <v>10339</v>
      </c>
      <c r="AV66" s="459">
        <v>5081</v>
      </c>
      <c r="AW66" s="386">
        <f t="shared" si="0"/>
        <v>123131</v>
      </c>
    </row>
    <row r="67" spans="1:49" ht="12" customHeight="1" thickBot="1">
      <c r="A67" s="1628"/>
      <c r="B67" s="1629"/>
      <c r="C67" s="1630"/>
      <c r="D67" s="76"/>
      <c r="E67" s="374" t="s">
        <v>762</v>
      </c>
      <c r="F67" s="675">
        <v>30824</v>
      </c>
      <c r="G67" s="676">
        <v>20019</v>
      </c>
      <c r="H67" s="676">
        <v>7137</v>
      </c>
      <c r="I67" s="676">
        <v>4204</v>
      </c>
      <c r="J67" s="676">
        <v>0</v>
      </c>
      <c r="K67" s="676">
        <v>0</v>
      </c>
      <c r="L67" s="676">
        <v>0</v>
      </c>
      <c r="M67" s="676">
        <v>0</v>
      </c>
      <c r="N67" s="676">
        <v>0</v>
      </c>
      <c r="O67" s="676">
        <v>0</v>
      </c>
      <c r="P67" s="676">
        <v>0</v>
      </c>
      <c r="Q67" s="676">
        <v>0</v>
      </c>
      <c r="R67" s="676">
        <v>11711</v>
      </c>
      <c r="S67" s="676">
        <v>3963</v>
      </c>
      <c r="T67" s="676">
        <v>0</v>
      </c>
      <c r="U67" s="676">
        <v>0</v>
      </c>
      <c r="V67" s="676">
        <v>2401</v>
      </c>
      <c r="W67" s="676">
        <v>0</v>
      </c>
      <c r="X67" s="676">
        <v>0</v>
      </c>
      <c r="Y67" s="676">
        <v>2404</v>
      </c>
      <c r="Z67" s="676">
        <v>0</v>
      </c>
      <c r="AA67" s="676">
        <v>0</v>
      </c>
      <c r="AB67" s="676">
        <v>0</v>
      </c>
      <c r="AC67" s="676">
        <v>0</v>
      </c>
      <c r="AD67" s="676">
        <v>0</v>
      </c>
      <c r="AE67" s="676">
        <v>0</v>
      </c>
      <c r="AF67" s="676">
        <v>0</v>
      </c>
      <c r="AG67" s="676">
        <v>1333</v>
      </c>
      <c r="AH67" s="676">
        <v>0</v>
      </c>
      <c r="AI67" s="676">
        <v>0</v>
      </c>
      <c r="AJ67" s="676">
        <v>0</v>
      </c>
      <c r="AK67" s="676">
        <v>0</v>
      </c>
      <c r="AL67" s="676">
        <v>1160</v>
      </c>
      <c r="AM67" s="676">
        <v>0</v>
      </c>
      <c r="AN67" s="676">
        <v>0</v>
      </c>
      <c r="AO67" s="676">
        <v>0</v>
      </c>
      <c r="AP67" s="676">
        <v>0</v>
      </c>
      <c r="AQ67" s="676">
        <v>0</v>
      </c>
      <c r="AR67" s="676">
        <v>0</v>
      </c>
      <c r="AS67" s="676">
        <v>0</v>
      </c>
      <c r="AT67" s="676">
        <v>1018</v>
      </c>
      <c r="AU67" s="676">
        <v>3064</v>
      </c>
      <c r="AV67" s="677">
        <v>0</v>
      </c>
      <c r="AW67" s="387">
        <f t="shared" si="0"/>
        <v>89238</v>
      </c>
    </row>
    <row r="68" spans="5:48" ht="12" customHeight="1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5:48" ht="12" customHeight="1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5:48" ht="12" customHeight="1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5:48" ht="12" customHeight="1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5:48" ht="12" customHeight="1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5:48" ht="12" customHeight="1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5:48" ht="12" customHeight="1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5:48" ht="12" customHeight="1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5:48" ht="12" customHeight="1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5:48" ht="12" customHeight="1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5:48" ht="12" customHeight="1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5:48" ht="12" customHeight="1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5:48" ht="12" customHeight="1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5:48" ht="12" customHeight="1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5:48" ht="12" customHeight="1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5:48" ht="12" customHeight="1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5:48" ht="12" customHeight="1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5:48" ht="12" customHeight="1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5:48" ht="12" customHeight="1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5:48" ht="12" customHeight="1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5:48" ht="12" customHeight="1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5:48" ht="12" customHeight="1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5:48" ht="12" customHeight="1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5:48" ht="12" customHeight="1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5:48" ht="12" customHeight="1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5:48" ht="12" customHeight="1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5:48" ht="12" customHeight="1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5:48" ht="12" customHeight="1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5:48" ht="12" customHeight="1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5:48" ht="12" customHeight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5:48" ht="12" customHeight="1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5:48" ht="12" customHeight="1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5:48" ht="12" customHeight="1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5:48" ht="12" customHeight="1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5:48" ht="12" customHeight="1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5:48" ht="12" customHeight="1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5:48" ht="12" customHeight="1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5:48" ht="12" customHeight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5:48" ht="12" customHeight="1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5:48" ht="12" customHeight="1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5:48" ht="12" customHeight="1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5:48" ht="12" customHeight="1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5:48" ht="12" customHeight="1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5:48" ht="12" customHeight="1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5:48" ht="12" customHeight="1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5:48" ht="12" customHeight="1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5:48" ht="12" customHeight="1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5:48" ht="12" customHeight="1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5:48" ht="12" customHeight="1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5:48" ht="12" customHeight="1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5:48" ht="12" customHeight="1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5:48" ht="12" customHeight="1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5:48" ht="12" customHeight="1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5:48" ht="12" customHeight="1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5:48" ht="12" customHeight="1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5:48" ht="12" customHeight="1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5:48" ht="12" customHeight="1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5:48" ht="12" customHeight="1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5:48" ht="12" customHeight="1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5:48" ht="12" customHeight="1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5:48" ht="12" customHeight="1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5:48" ht="12" customHeight="1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5:48" ht="12" customHeight="1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5:48" ht="12" customHeight="1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5:48" ht="12" customHeight="1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5:48" ht="12" customHeight="1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5:48" ht="12" customHeight="1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5:48" ht="12" customHeight="1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5:48" ht="12" customHeight="1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5:48" ht="12" customHeight="1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5:48" ht="12" customHeight="1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5:48" ht="12" customHeight="1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5:48" ht="12" customHeight="1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5:48" ht="12" customHeight="1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5:48" ht="12" customHeight="1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5:48" ht="12" customHeight="1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5:48" ht="12" customHeight="1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5:48" ht="12" customHeight="1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5:48" ht="12" customHeight="1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5:48" ht="12" customHeight="1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5:48" ht="12" customHeight="1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5:48" ht="12" customHeight="1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5:48" ht="12" customHeight="1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5:48" ht="12" customHeight="1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5:48" ht="12" customHeight="1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5:48" ht="12" customHeight="1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5:48" ht="12" customHeight="1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5:48" ht="12" customHeight="1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5:48" ht="12" customHeight="1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5:48" ht="12" customHeight="1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5:48" ht="12" customHeight="1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5:48" ht="12" customHeight="1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5:48" ht="12" customHeight="1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5:48" ht="12" customHeight="1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5:48" ht="12" customHeight="1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5:48" ht="12" customHeight="1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5:48" ht="12" customHeight="1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5:48" ht="12" customHeight="1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5:48" ht="12" customHeight="1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5:48" ht="12" customHeight="1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5:48" ht="12" customHeight="1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5:48" ht="12" customHeight="1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5:48" ht="12" customHeight="1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5:48" ht="12" customHeight="1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2" customHeight="1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8" ht="12" customHeight="1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5:48" ht="12" customHeight="1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5:48" ht="12" customHeight="1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5:48" ht="12" customHeight="1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5:48" ht="12" customHeight="1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5:48" ht="12" customHeight="1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5:48" ht="12" customHeight="1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5:48" ht="12" customHeight="1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5:48" ht="12" customHeight="1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5:48" ht="12" customHeight="1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5:48" ht="12" customHeight="1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5:48" ht="12" customHeight="1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5:48" ht="12" customHeight="1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5:48" ht="12" customHeight="1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5:48" ht="12" customHeight="1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5:48" ht="12" customHeight="1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5:48" ht="12" customHeight="1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5:48" ht="12" customHeight="1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5:48" ht="12" customHeight="1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5:48" ht="12" customHeight="1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5:48" ht="12" customHeight="1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5:48" ht="12" customHeight="1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5:48" ht="12" customHeight="1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5:48" ht="12" customHeight="1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5:48" ht="12" customHeight="1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5:48" ht="12" customHeight="1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5:48" ht="12" customHeight="1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5:48" ht="12" customHeight="1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5:48" ht="12" customHeight="1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5:48" ht="12" customHeight="1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5:48" ht="12" customHeight="1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5:48" ht="12" customHeight="1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5:48" ht="12" customHeight="1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5:48" ht="12" customHeight="1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5:48" ht="12" customHeight="1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5:48" ht="12" customHeight="1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5:48" ht="12" customHeight="1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5:48" ht="12" customHeight="1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5:48" ht="12" customHeight="1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5:48" ht="12" customHeight="1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5:48" ht="12" customHeight="1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5:48" ht="12" customHeight="1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5:48" ht="12" customHeight="1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5:48" ht="12" customHeight="1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5:48" ht="12" customHeight="1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5:48" ht="12" customHeight="1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5:48" ht="12" customHeight="1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5:48" ht="12" customHeight="1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5:48" ht="12" customHeight="1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5:48" ht="12" customHeight="1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5:48" ht="12" customHeight="1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5:48" ht="12" customHeight="1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</sheetData>
  <sheetProtection/>
  <mergeCells count="6">
    <mergeCell ref="AW2:AW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 vertic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  <headerFooter alignWithMargins="0">
    <oddFooter>&amp;C&amp;"ＭＳ Ｐゴシック,太字"&amp;18１　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2013-03-25T11:23:14Z</cp:lastPrinted>
  <dcterms:created xsi:type="dcterms:W3CDTF">1999-07-27T06:18:02Z</dcterms:created>
  <dcterms:modified xsi:type="dcterms:W3CDTF">2013-03-25T11:23:22Z</dcterms:modified>
  <cp:category/>
  <cp:version/>
  <cp:contentType/>
  <cp:contentStatus/>
</cp:coreProperties>
</file>