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20445" windowHeight="9375" tabRatio="665" activeTab="0"/>
  </bookViews>
  <sheets>
    <sheet name="２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２１表給与費（第8表）" sheetId="8" r:id="rId8"/>
  </sheets>
  <definedNames>
    <definedName name="_xlnm.Print_Area" localSheetId="1">'２０表（第2表）'!$A$1:$P$54</definedName>
    <definedName name="_xlnm.Print_Area" localSheetId="2">'２１表（第3表）'!$A$1:$AL$36</definedName>
    <definedName name="_xlnm.Print_Area" localSheetId="7">'２１表給与費（第8表）'!$A$1:$O$20</definedName>
    <definedName name="_xlnm.Print_Area" localSheetId="3">'２２表（第4表）'!$A$1:$P$62</definedName>
    <definedName name="_xlnm.Print_Area" localSheetId="5">'２３表(第6表)'!$A$1:$P$73</definedName>
    <definedName name="_xlnm.Print_Area" localSheetId="6">'２４表（第7表）'!$A$1:$P$29</definedName>
    <definedName name="_xlnm.Print_Area" localSheetId="0">'２表（第1表）'!$A$1:$P$60</definedName>
    <definedName name="_xlnm.Print_Area" localSheetId="4">'財務分析（第5表）'!$A$1:$P$32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'２１表給与費（第8表）'!$A:$C,'２１表給与費（第8表）'!$1:$4</definedName>
    <definedName name="_xlnm.Print_Titles" localSheetId="3">'２２表（第4表）'!$A:$D,'２２表（第4表）'!$1:$4</definedName>
    <definedName name="_xlnm.Print_Titles" localSheetId="5">'２３表(第6表)'!$A:$D,'２３表(第6表)'!$1:$4</definedName>
    <definedName name="_xlnm.Print_Titles" localSheetId="6">'２４表（第7表）'!$A:$D,'２４表（第7表）'!$1:$4</definedName>
    <definedName name="_xlnm.Print_Titles" localSheetId="0">'２表（第1表）'!$3:$6</definedName>
    <definedName name="_xlnm.Print_Titles" localSheetId="4">'財務分析（第5表）'!$1:$4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B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comments7.xml><?xml version="1.0" encoding="utf-8"?>
<comments xmlns="http://schemas.openxmlformats.org/spreadsheetml/2006/main">
  <authors>
    <author>茨城県</author>
  </authors>
  <commentList>
    <comment ref="D10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<sst xmlns="http://schemas.openxmlformats.org/spreadsheetml/2006/main" count="826" uniqueCount="446">
  <si>
    <t>３．基本給（千円）　　（ａ）</t>
  </si>
  <si>
    <t>４．手　当（千円）　　（b）</t>
  </si>
  <si>
    <t>チェック</t>
  </si>
  <si>
    <t>有形固定資産</t>
  </si>
  <si>
    <t>固定資産</t>
  </si>
  <si>
    <t>流動資産うち</t>
  </si>
  <si>
    <t>資産合計</t>
  </si>
  <si>
    <t>固定負債</t>
  </si>
  <si>
    <t>流動負債</t>
  </si>
  <si>
    <t>負債合計</t>
  </si>
  <si>
    <t>資本金</t>
  </si>
  <si>
    <t>自己資本金</t>
  </si>
  <si>
    <t>借入資本金</t>
  </si>
  <si>
    <t>剰余金</t>
  </si>
  <si>
    <t>資本剰余金</t>
  </si>
  <si>
    <t>利益剰余金</t>
  </si>
  <si>
    <t>資本合計</t>
  </si>
  <si>
    <t>負債資本合計</t>
  </si>
  <si>
    <t>経常損益</t>
  </si>
  <si>
    <t>日立市</t>
  </si>
  <si>
    <t>082023</t>
  </si>
  <si>
    <t>稲敷市</t>
  </si>
  <si>
    <t>082295</t>
  </si>
  <si>
    <t>082121</t>
  </si>
  <si>
    <t>082147</t>
  </si>
  <si>
    <t>082155</t>
  </si>
  <si>
    <t>082236</t>
  </si>
  <si>
    <t>083020</t>
  </si>
  <si>
    <t>非設置</t>
  </si>
  <si>
    <t>地下水</t>
  </si>
  <si>
    <t>ダム等</t>
  </si>
  <si>
    <t>設置</t>
  </si>
  <si>
    <t>（常陸太田工水）</t>
  </si>
  <si>
    <t>（金砂郷工水）</t>
  </si>
  <si>
    <t>（円・銭／ｍ3）</t>
  </si>
  <si>
    <t>２．供用開始（予定）年月日</t>
  </si>
  <si>
    <t>４．給水先事業所数</t>
  </si>
  <si>
    <t>（１２）うち翌年度へ繰越される支出の財源充当額（Ｂ）</t>
  </si>
  <si>
    <t>笠間市</t>
  </si>
  <si>
    <t>（８）交付公債</t>
  </si>
  <si>
    <t>（９）その他</t>
  </si>
  <si>
    <t>13．他会計繰入金合計</t>
  </si>
  <si>
    <t>11．収益的支出に充てた企業債</t>
  </si>
  <si>
    <t>12．収益的支出に充てた他会計借入金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</si>
  <si>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</si>
  <si>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</si>
  <si>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</si>
  <si>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</si>
  <si>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</si>
  <si>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</si>
  <si>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</si>
  <si>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</si>
  <si>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</si>
  <si>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</si>
  <si>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</si>
  <si>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</si>
  <si>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</si>
  <si>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</si>
  <si>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</si>
  <si>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</si>
  <si>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</si>
  <si>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</si>
  <si>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</si>
  <si>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常陸太田市</t>
  </si>
  <si>
    <t>高萩市</t>
  </si>
  <si>
    <t>北茨城市</t>
  </si>
  <si>
    <t>潮来市</t>
  </si>
  <si>
    <t>茨城町</t>
  </si>
  <si>
    <t>高萩・北茨城広域</t>
  </si>
  <si>
    <t>項　　　　　目</t>
  </si>
  <si>
    <t>（第1工水）</t>
  </si>
  <si>
    <t>（第２工水）</t>
  </si>
  <si>
    <t>工業用水道企業団</t>
  </si>
  <si>
    <t>１．建設開始年月日</t>
  </si>
  <si>
    <t>一部給水</t>
  </si>
  <si>
    <t>全部給水</t>
  </si>
  <si>
    <t>３．法適用年月日</t>
  </si>
  <si>
    <t>５．１ｍ3当たりの建設単価　（円）</t>
  </si>
  <si>
    <t>６．管理者設置状況</t>
  </si>
  <si>
    <t>７．建設事業費</t>
  </si>
  <si>
    <t>（1）総事業費</t>
  </si>
  <si>
    <t>計画</t>
  </si>
  <si>
    <t>（千円）</t>
  </si>
  <si>
    <t>実績</t>
  </si>
  <si>
    <t>ア国庫補助金　</t>
  </si>
  <si>
    <t>イ企業債　　　　</t>
  </si>
  <si>
    <t>ウ他会計繰入金</t>
  </si>
  <si>
    <t>エその他　　　　</t>
  </si>
  <si>
    <t>（2）補助対象事業費</t>
  </si>
  <si>
    <t>（3）基準料金（円・銭／ｍ3）</t>
  </si>
  <si>
    <t>（４）妥当投資額　　（千円）</t>
  </si>
  <si>
    <t>８．施設及び業務</t>
  </si>
  <si>
    <t>（１）水源の種類</t>
  </si>
  <si>
    <t>（２）取水能力</t>
  </si>
  <si>
    <t>（ｍ3／日）</t>
  </si>
  <si>
    <t>その他</t>
  </si>
  <si>
    <t>（３）水利権</t>
  </si>
  <si>
    <t>（４）導水管延長</t>
  </si>
  <si>
    <t>（ｍ）</t>
  </si>
  <si>
    <t>（５）送水管延長</t>
  </si>
  <si>
    <t>（ｍ）</t>
  </si>
  <si>
    <t>（６）配水管延長</t>
  </si>
  <si>
    <t>（ｍ）</t>
  </si>
  <si>
    <t>（７）導送配水ポンプ設置数</t>
  </si>
  <si>
    <t>（８）浄水場設置数</t>
  </si>
  <si>
    <t>（９）配水池設置数</t>
  </si>
  <si>
    <t>（１０）配水能力　</t>
  </si>
  <si>
    <t>現在</t>
  </si>
  <si>
    <t>（１１）年間総配水量（千ｍ3）</t>
  </si>
  <si>
    <t>（１２）１日平均配水量（ｍ3）</t>
  </si>
  <si>
    <t>（１３）契約水量</t>
  </si>
  <si>
    <t>（１４）有収水量　</t>
  </si>
  <si>
    <t>計量分</t>
  </si>
  <si>
    <t>（千ｍ3）</t>
  </si>
  <si>
    <t>料金算定分</t>
  </si>
  <si>
    <t>９．料金</t>
  </si>
  <si>
    <t>（１）料金　</t>
  </si>
  <si>
    <t>基本料金</t>
  </si>
  <si>
    <t>特定料金</t>
  </si>
  <si>
    <t>超過料金</t>
  </si>
  <si>
    <t>（３）現行料金実施年月日</t>
  </si>
  <si>
    <t>（４）その他営業協力金等（円・銭／ｍ3）</t>
  </si>
  <si>
    <t>１０．職員数</t>
  </si>
  <si>
    <t>（人）</t>
  </si>
  <si>
    <t>（１）損益勘定所属職員</t>
  </si>
  <si>
    <t>（２）資本勘定所属職員</t>
  </si>
  <si>
    <t>　　　　　　　　　計</t>
  </si>
  <si>
    <t>（２）実質料金改定率（％）</t>
  </si>
  <si>
    <t>工 業 用 水 道 事 業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</si>
  <si>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</si>
  <si>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</si>
  <si>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</si>
  <si>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</si>
  <si>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</si>
  <si>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</si>
  <si>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</si>
  <si>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</si>
  <si>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</si>
  <si>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</si>
  <si>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</si>
  <si>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</si>
  <si>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</si>
  <si>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</si>
  <si>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</si>
  <si>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</si>
  <si>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</si>
  <si>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</si>
  <si>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原水及び浄水費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</si>
  <si>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</si>
  <si>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</si>
  <si>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</si>
  <si>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</si>
  <si>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</si>
  <si>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</si>
  <si>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</si>
  <si>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</si>
  <si>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</si>
  <si>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</si>
  <si>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</si>
  <si>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</si>
  <si>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</si>
  <si>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</si>
  <si>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</si>
  <si>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</si>
  <si>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</si>
  <si>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</si>
  <si>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</si>
  <si>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</si>
  <si>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</si>
  <si>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　　　　（Ａ）－（Ｄ）</t>
  </si>
  <si>
    <t>９．前年度繰越利益剰余金（又は欠損金）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</si>
  <si>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</si>
  <si>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</si>
  <si>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</si>
  <si>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</si>
  <si>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</si>
  <si>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</si>
  <si>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</si>
  <si>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</si>
  <si>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</si>
  <si>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</si>
  <si>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</si>
  <si>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</si>
  <si>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給水原価</t>
  </si>
  <si>
    <t>1ｍ3当り（円）</t>
  </si>
  <si>
    <t>１．職員給与費</t>
  </si>
  <si>
    <t>（１）基本給</t>
  </si>
  <si>
    <t>－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</si>
  <si>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</si>
  <si>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</si>
  <si>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</si>
  <si>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</si>
  <si>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</si>
  <si>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</si>
  <si>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</si>
  <si>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</si>
  <si>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</si>
  <si>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</si>
  <si>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－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</si>
  <si>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</si>
  <si>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</si>
  <si>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</si>
  <si>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</si>
  <si>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</si>
  <si>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</si>
  <si>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</si>
  <si>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</si>
  <si>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</si>
  <si>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</si>
  <si>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</si>
  <si>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</si>
  <si>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</si>
  <si>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</si>
  <si>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</si>
  <si>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</si>
  <si>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</si>
  <si>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</si>
  <si>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</si>
  <si>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</si>
  <si>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</si>
  <si>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</si>
  <si>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</si>
  <si>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</si>
  <si>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</si>
  <si>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</si>
  <si>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</si>
  <si>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</si>
  <si>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</si>
  <si>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</si>
  <si>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</si>
  <si>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</si>
  <si>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</si>
  <si>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</si>
  <si>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</si>
  <si>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</si>
  <si>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</si>
  <si>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</si>
  <si>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</si>
  <si>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</si>
  <si>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</si>
  <si>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</si>
  <si>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</si>
  <si>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</si>
  <si>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</si>
  <si>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</si>
  <si>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</si>
  <si>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</si>
  <si>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</si>
  <si>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</si>
  <si>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</si>
  <si>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</si>
  <si>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</si>
  <si>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</si>
  <si>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</si>
  <si>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</si>
  <si>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</si>
  <si>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</si>
  <si>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</si>
  <si>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</si>
  <si>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</si>
  <si>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</si>
  <si>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</si>
  <si>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</si>
  <si>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</si>
  <si>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</si>
  <si>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</si>
  <si>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</si>
  <si>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</si>
  <si>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自己資本金＋剰余金　</t>
  </si>
  <si>
    <t>負債・資本合計</t>
  </si>
  <si>
    <t>２．固定資産対長期資本比率</t>
  </si>
  <si>
    <t>固定資産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</si>
  <si>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</si>
  <si>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</si>
  <si>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</si>
  <si>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</si>
  <si>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</si>
  <si>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</si>
  <si>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</si>
  <si>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</si>
  <si>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</si>
  <si>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</si>
  <si>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</si>
  <si>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</si>
  <si>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</si>
  <si>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</si>
  <si>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</si>
  <si>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</si>
  <si>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</si>
  <si>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</si>
  <si>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</si>
  <si>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</si>
  <si>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（４）職員給与費</t>
  </si>
  <si>
    <t>職員給与費</t>
  </si>
  <si>
    <t>第６表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</si>
  <si>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</si>
  <si>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</si>
  <si>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</si>
  <si>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</si>
  <si>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</si>
  <si>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</si>
  <si>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</si>
  <si>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</si>
  <si>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</si>
  <si>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</si>
  <si>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</si>
  <si>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</si>
  <si>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</si>
  <si>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</si>
  <si>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</si>
  <si>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</si>
  <si>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</si>
  <si>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</si>
  <si>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</si>
  <si>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</si>
  <si>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</si>
  <si>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</si>
  <si>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</si>
  <si>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</si>
  <si>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</si>
  <si>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</si>
  <si>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</si>
  <si>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</si>
  <si>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</si>
  <si>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</si>
  <si>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</si>
  <si>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</si>
  <si>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</si>
  <si>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</si>
  <si>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</si>
  <si>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</si>
  <si>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</si>
  <si>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</si>
  <si>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</si>
  <si>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</si>
  <si>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</si>
  <si>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</si>
  <si>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</si>
  <si>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</si>
  <si>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</si>
  <si>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</si>
  <si>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</si>
  <si>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</si>
  <si>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</si>
  <si>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</si>
  <si>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</si>
  <si>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</si>
  <si>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</si>
  <si>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</si>
  <si>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</si>
  <si>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</si>
  <si>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</si>
  <si>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</si>
  <si>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</si>
  <si>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</si>
  <si>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</si>
  <si>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</si>
  <si>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</si>
  <si>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</si>
  <si>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</si>
  <si>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</si>
  <si>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</si>
  <si>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</si>
  <si>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</si>
  <si>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５．計（千円）　　（ａ）＋（ｂ）</t>
  </si>
  <si>
    <t>資本合計－借入資本金</t>
  </si>
  <si>
    <t>{（Ｂ＋Ｃ）-（Ｅ＋Ｆ）}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</si>
  <si>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</si>
  <si>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</si>
  <si>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</si>
  <si>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</si>
  <si>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</si>
  <si>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</si>
  <si>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</si>
  <si>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</si>
  <si>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</si>
  <si>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</si>
  <si>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</si>
  <si>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</si>
  <si>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</si>
  <si>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</si>
  <si>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</si>
  <si>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</si>
  <si>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</si>
  <si>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</si>
  <si>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</si>
  <si>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</si>
  <si>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</si>
  <si>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</si>
  <si>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</si>
  <si>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</si>
  <si>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</si>
  <si>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</si>
  <si>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</si>
  <si>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</si>
  <si>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</si>
  <si>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</si>
  <si>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</si>
  <si>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</si>
  <si>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</si>
  <si>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</si>
  <si>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</si>
  <si>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</si>
  <si>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</si>
  <si>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</si>
  <si>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</si>
  <si>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</si>
  <si>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</si>
  <si>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</si>
  <si>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－</t>
  </si>
  <si>
    <t>×１００</t>
  </si>
  <si>
    <t>×１００</t>
  </si>
  <si>
    <t>－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</si>
  <si>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</si>
  <si>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</si>
  <si>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</si>
  <si>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</si>
  <si>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</si>
  <si>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</si>
  <si>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</si>
  <si>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</si>
  <si>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</si>
  <si>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</si>
  <si>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</si>
  <si>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１２．負担金</t>
  </si>
  <si>
    <t>１３．受水費</t>
  </si>
  <si>
    <t>１４．市町村交付金</t>
  </si>
  <si>
    <t>１５．その他</t>
  </si>
  <si>
    <t>１６．費用合計</t>
  </si>
  <si>
    <t>１７．受託工事費</t>
  </si>
  <si>
    <t>１８．附帯事業費</t>
  </si>
  <si>
    <t>１９．材料及び不用品売却原価</t>
  </si>
  <si>
    <t>２０．経常費用</t>
  </si>
  <si>
    <t>地域手当</t>
  </si>
  <si>
    <t>10．企業債元利償還金
　　 に対して繰入れたもの</t>
  </si>
  <si>
    <t>082163</t>
  </si>
  <si>
    <t>089257</t>
  </si>
  <si>
    <t>－</t>
  </si>
  <si>
    <t>－</t>
  </si>
  <si>
    <t>機構資金</t>
  </si>
  <si>
    <t>機構資金に係る繰上償還金分</t>
  </si>
  <si>
    <t>４．経常損失（△）</t>
  </si>
  <si>
    <t>８．純損失（△）</t>
  </si>
  <si>
    <t>カ当年度未処理欠損金（△）</t>
  </si>
  <si>
    <t>当年度純損失（△）</t>
  </si>
  <si>
    <t>経常損失（△）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</si>
</sst>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9"/>
      <color indexed="4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49" fontId="0" fillId="0" borderId="0" xfId="49" applyNumberFormat="1" applyFont="1" applyFill="1" applyAlignment="1">
      <alignment horizontal="right"/>
    </xf>
    <xf numFmtId="57" fontId="0" fillId="0" borderId="0" xfId="49" applyNumberFormat="1" applyFont="1" applyFill="1" applyAlignment="1">
      <alignment/>
    </xf>
    <xf numFmtId="1" fontId="0" fillId="0" borderId="0" xfId="49" applyNumberFormat="1" applyFont="1" applyFill="1" applyAlignment="1">
      <alignment/>
    </xf>
    <xf numFmtId="40" fontId="0" fillId="0" borderId="0" xfId="49" applyNumberFormat="1" applyFont="1" applyFill="1" applyAlignment="1">
      <alignment/>
    </xf>
    <xf numFmtId="177" fontId="0" fillId="0" borderId="0" xfId="49" applyNumberFormat="1" applyFont="1" applyFill="1" applyAlignment="1">
      <alignment/>
    </xf>
    <xf numFmtId="184" fontId="5" fillId="0" borderId="0" xfId="49" applyNumberFormat="1" applyFont="1" applyBorder="1" applyAlignment="1">
      <alignment vertical="center"/>
    </xf>
    <xf numFmtId="184" fontId="0" fillId="0" borderId="0" xfId="49" applyNumberFormat="1" applyFont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0" fillId="33" borderId="0" xfId="49" applyNumberFormat="1" applyFont="1" applyFill="1" applyAlignment="1">
      <alignment vertical="center"/>
    </xf>
    <xf numFmtId="184" fontId="6" fillId="0" borderId="0" xfId="49" applyNumberFormat="1" applyFont="1" applyBorder="1" applyAlignment="1">
      <alignment vertical="center"/>
    </xf>
    <xf numFmtId="184" fontId="4" fillId="0" borderId="10" xfId="49" applyNumberFormat="1" applyFont="1" applyBorder="1" applyAlignment="1">
      <alignment vertical="center"/>
    </xf>
    <xf numFmtId="184" fontId="4" fillId="0" borderId="11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38" fontId="4" fillId="0" borderId="12" xfId="49" applyFont="1" applyBorder="1" applyAlignment="1">
      <alignment horizontal="center" vertical="center"/>
    </xf>
    <xf numFmtId="184" fontId="4" fillId="34" borderId="13" xfId="49" applyNumberFormat="1" applyFont="1" applyFill="1" applyBorder="1" applyAlignment="1">
      <alignment vertical="center"/>
    </xf>
    <xf numFmtId="184" fontId="4" fillId="34" borderId="10" xfId="49" applyNumberFormat="1" applyFont="1" applyFill="1" applyBorder="1" applyAlignment="1">
      <alignment vertical="center"/>
    </xf>
    <xf numFmtId="184" fontId="4" fillId="34" borderId="11" xfId="49" applyNumberFormat="1" applyFont="1" applyFill="1" applyBorder="1" applyAlignment="1">
      <alignment vertical="center"/>
    </xf>
    <xf numFmtId="184" fontId="4" fillId="0" borderId="11" xfId="49" applyNumberFormat="1" applyFont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184" fontId="4" fillId="0" borderId="15" xfId="49" applyNumberFormat="1" applyFont="1" applyBorder="1" applyAlignment="1">
      <alignment vertical="center"/>
    </xf>
    <xf numFmtId="184" fontId="4" fillId="0" borderId="16" xfId="49" applyNumberFormat="1" applyFont="1" applyBorder="1" applyAlignment="1">
      <alignment vertical="center"/>
    </xf>
    <xf numFmtId="184" fontId="4" fillId="0" borderId="17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184" fontId="4" fillId="0" borderId="18" xfId="49" applyNumberFormat="1" applyFont="1" applyFill="1" applyBorder="1" applyAlignment="1">
      <alignment vertical="center"/>
    </xf>
    <xf numFmtId="184" fontId="4" fillId="0" borderId="0" xfId="49" applyNumberFormat="1" applyFont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4" fontId="4" fillId="0" borderId="0" xfId="49" applyNumberFormat="1" applyFont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184" fontId="4" fillId="0" borderId="14" xfId="0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49" fontId="3" fillId="0" borderId="11" xfId="49" applyNumberFormat="1" applyFont="1" applyFill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0" fontId="3" fillId="0" borderId="19" xfId="49" applyNumberFormat="1" applyFont="1" applyFill="1" applyBorder="1" applyAlignment="1">
      <alignment vertical="center"/>
    </xf>
    <xf numFmtId="0" fontId="3" fillId="0" borderId="16" xfId="49" applyNumberFormat="1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3" fillId="0" borderId="10" xfId="49" applyNumberFormat="1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1" fontId="3" fillId="0" borderId="13" xfId="49" applyNumberFormat="1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1" fontId="3" fillId="0" borderId="11" xfId="49" applyNumberFormat="1" applyFont="1" applyFill="1" applyBorder="1" applyAlignment="1">
      <alignment vertical="center"/>
    </xf>
    <xf numFmtId="1" fontId="3" fillId="0" borderId="10" xfId="49" applyNumberFormat="1" applyFont="1" applyFill="1" applyBorder="1" applyAlignment="1">
      <alignment vertical="center"/>
    </xf>
    <xf numFmtId="1" fontId="0" fillId="0" borderId="0" xfId="49" applyNumberFormat="1" applyFont="1" applyFill="1" applyAlignment="1">
      <alignment vertical="center"/>
    </xf>
    <xf numFmtId="40" fontId="3" fillId="0" borderId="11" xfId="49" applyNumberFormat="1" applyFont="1" applyFill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57" fontId="3" fillId="0" borderId="15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184" fontId="4" fillId="0" borderId="0" xfId="49" applyNumberFormat="1" applyFont="1" applyFill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left" vertical="center"/>
    </xf>
    <xf numFmtId="177" fontId="4" fillId="0" borderId="22" xfId="49" applyNumberFormat="1" applyFont="1" applyBorder="1" applyAlignment="1">
      <alignment vertical="center"/>
    </xf>
    <xf numFmtId="177" fontId="4" fillId="0" borderId="21" xfId="49" applyNumberFormat="1" applyFont="1" applyBorder="1" applyAlignment="1">
      <alignment horizontal="center" vertical="center"/>
    </xf>
    <xf numFmtId="177" fontId="4" fillId="0" borderId="20" xfId="49" applyNumberFormat="1" applyFont="1" applyBorder="1" applyAlignment="1">
      <alignment vertical="center"/>
    </xf>
    <xf numFmtId="177" fontId="4" fillId="0" borderId="21" xfId="49" applyNumberFormat="1" applyFont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38" fontId="4" fillId="0" borderId="15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34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13" xfId="0" applyNumberFormat="1" applyFont="1" applyBorder="1" applyAlignment="1">
      <alignment horizontal="left" vertical="center"/>
    </xf>
    <xf numFmtId="184" fontId="4" fillId="0" borderId="11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4" fillId="0" borderId="11" xfId="0" applyNumberFormat="1" applyFont="1" applyFill="1" applyBorder="1" applyAlignment="1">
      <alignment horizontal="left" vertical="center"/>
    </xf>
    <xf numFmtId="184" fontId="4" fillId="0" borderId="15" xfId="0" applyNumberFormat="1" applyFont="1" applyFill="1" applyBorder="1" applyAlignment="1">
      <alignment horizontal="left" vertical="center"/>
    </xf>
    <xf numFmtId="184" fontId="4" fillId="0" borderId="19" xfId="0" applyNumberFormat="1" applyFont="1" applyFill="1" applyBorder="1" applyAlignment="1">
      <alignment horizontal="left" vertical="center"/>
    </xf>
    <xf numFmtId="38" fontId="6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49" fontId="3" fillId="0" borderId="25" xfId="49" applyNumberFormat="1" applyFont="1" applyFill="1" applyBorder="1" applyAlignment="1">
      <alignment horizontal="right" vertical="center"/>
    </xf>
    <xf numFmtId="49" fontId="3" fillId="0" borderId="26" xfId="49" applyNumberFormat="1" applyFont="1" applyFill="1" applyBorder="1" applyAlignment="1">
      <alignment horizontal="right" vertical="center"/>
    </xf>
    <xf numFmtId="49" fontId="3" fillId="0" borderId="27" xfId="49" applyNumberFormat="1" applyFont="1" applyFill="1" applyBorder="1" applyAlignment="1">
      <alignment horizontal="right" vertical="center"/>
    </xf>
    <xf numFmtId="0" fontId="3" fillId="0" borderId="28" xfId="49" applyNumberFormat="1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1" fontId="3" fillId="0" borderId="27" xfId="49" applyNumberFormat="1" applyFont="1" applyFill="1" applyBorder="1" applyAlignment="1">
      <alignment vertical="center"/>
    </xf>
    <xf numFmtId="0" fontId="3" fillId="0" borderId="27" xfId="49" applyNumberFormat="1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27" xfId="49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31" xfId="49" applyFont="1" applyFill="1" applyBorder="1" applyAlignment="1">
      <alignment horizontal="left" vertical="center"/>
    </xf>
    <xf numFmtId="38" fontId="3" fillId="0" borderId="38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184" fontId="4" fillId="0" borderId="25" xfId="49" applyNumberFormat="1" applyFont="1" applyBorder="1" applyAlignment="1">
      <alignment vertical="center"/>
    </xf>
    <xf numFmtId="184" fontId="4" fillId="0" borderId="26" xfId="49" applyNumberFormat="1" applyFont="1" applyBorder="1" applyAlignment="1">
      <alignment vertical="center"/>
    </xf>
    <xf numFmtId="49" fontId="4" fillId="0" borderId="41" xfId="49" applyNumberFormat="1" applyFont="1" applyBorder="1" applyAlignment="1">
      <alignment horizontal="center" vertical="center"/>
    </xf>
    <xf numFmtId="49" fontId="4" fillId="0" borderId="42" xfId="49" applyNumberFormat="1" applyFont="1" applyBorder="1" applyAlignment="1">
      <alignment horizontal="center" vertical="center"/>
    </xf>
    <xf numFmtId="184" fontId="4" fillId="0" borderId="27" xfId="49" applyNumberFormat="1" applyFont="1" applyFill="1" applyBorder="1" applyAlignment="1">
      <alignment vertical="center"/>
    </xf>
    <xf numFmtId="184" fontId="4" fillId="34" borderId="28" xfId="49" applyNumberFormat="1" applyFont="1" applyFill="1" applyBorder="1" applyAlignment="1">
      <alignment vertical="center"/>
    </xf>
    <xf numFmtId="184" fontId="4" fillId="34" borderId="27" xfId="49" applyNumberFormat="1" applyFont="1" applyFill="1" applyBorder="1" applyAlignment="1">
      <alignment vertical="center"/>
    </xf>
    <xf numFmtId="184" fontId="4" fillId="0" borderId="27" xfId="49" applyNumberFormat="1" applyFont="1" applyBorder="1" applyAlignment="1">
      <alignment vertical="center"/>
    </xf>
    <xf numFmtId="184" fontId="4" fillId="0" borderId="30" xfId="49" applyNumberFormat="1" applyFont="1" applyBorder="1" applyAlignment="1">
      <alignment vertical="center"/>
    </xf>
    <xf numFmtId="184" fontId="4" fillId="0" borderId="29" xfId="49" applyNumberFormat="1" applyFont="1" applyBorder="1" applyAlignment="1">
      <alignment vertical="center"/>
    </xf>
    <xf numFmtId="184" fontId="0" fillId="34" borderId="0" xfId="49" applyNumberFormat="1" applyFont="1" applyFill="1" applyAlignment="1">
      <alignment vertical="center"/>
    </xf>
    <xf numFmtId="49" fontId="4" fillId="0" borderId="26" xfId="49" applyNumberFormat="1" applyFont="1" applyBorder="1" applyAlignment="1">
      <alignment horizontal="center" vertical="center"/>
    </xf>
    <xf numFmtId="49" fontId="4" fillId="0" borderId="0" xfId="49" applyNumberFormat="1" applyFont="1" applyBorder="1" applyAlignment="1">
      <alignment horizontal="center" vertical="center" shrinkToFit="1"/>
    </xf>
    <xf numFmtId="184" fontId="4" fillId="0" borderId="19" xfId="49" applyNumberFormat="1" applyFont="1" applyFill="1" applyBorder="1" applyAlignment="1">
      <alignment vertical="center"/>
    </xf>
    <xf numFmtId="184" fontId="4" fillId="0" borderId="16" xfId="49" applyNumberFormat="1" applyFont="1" applyFill="1" applyBorder="1" applyAlignment="1">
      <alignment vertical="center"/>
    </xf>
    <xf numFmtId="184" fontId="4" fillId="0" borderId="36" xfId="49" applyNumberFormat="1" applyFont="1" applyFill="1" applyBorder="1" applyAlignment="1">
      <alignment vertical="center"/>
    </xf>
    <xf numFmtId="184" fontId="4" fillId="34" borderId="0" xfId="49" applyNumberFormat="1" applyFont="1" applyFill="1" applyBorder="1" applyAlignment="1">
      <alignment vertical="center"/>
    </xf>
    <xf numFmtId="184" fontId="4" fillId="0" borderId="15" xfId="49" applyNumberFormat="1" applyFont="1" applyFill="1" applyBorder="1" applyAlignment="1">
      <alignment vertical="center"/>
    </xf>
    <xf numFmtId="184" fontId="4" fillId="0" borderId="43" xfId="49" applyNumberFormat="1" applyFont="1" applyFill="1" applyBorder="1" applyAlignment="1">
      <alignment vertical="center"/>
    </xf>
    <xf numFmtId="184" fontId="4" fillId="0" borderId="31" xfId="49" applyNumberFormat="1" applyFont="1" applyFill="1" applyBorder="1" applyAlignment="1">
      <alignment horizontal="center" vertical="center"/>
    </xf>
    <xf numFmtId="184" fontId="4" fillId="0" borderId="38" xfId="49" applyNumberFormat="1" applyFont="1" applyFill="1" applyBorder="1" applyAlignment="1">
      <alignment horizontal="center" vertical="center"/>
    </xf>
    <xf numFmtId="38" fontId="4" fillId="0" borderId="39" xfId="49" applyFont="1" applyBorder="1" applyAlignment="1">
      <alignment horizontal="center" vertical="center" shrinkToFit="1"/>
    </xf>
    <xf numFmtId="38" fontId="4" fillId="0" borderId="38" xfId="49" applyFont="1" applyBorder="1" applyAlignment="1">
      <alignment horizontal="center" vertical="center" shrinkToFit="1"/>
    </xf>
    <xf numFmtId="38" fontId="4" fillId="0" borderId="20" xfId="49" applyFont="1" applyBorder="1" applyAlignment="1">
      <alignment horizontal="center" vertical="center"/>
    </xf>
    <xf numFmtId="184" fontId="4" fillId="0" borderId="21" xfId="49" applyNumberFormat="1" applyFont="1" applyFill="1" applyBorder="1" applyAlignment="1">
      <alignment vertical="center"/>
    </xf>
    <xf numFmtId="184" fontId="4" fillId="0" borderId="44" xfId="49" applyNumberFormat="1" applyFont="1" applyBorder="1" applyAlignment="1">
      <alignment horizontal="center" vertical="center"/>
    </xf>
    <xf numFmtId="184" fontId="4" fillId="0" borderId="45" xfId="49" applyNumberFormat="1" applyFont="1" applyFill="1" applyBorder="1" applyAlignment="1">
      <alignment horizontal="center" vertical="center"/>
    </xf>
    <xf numFmtId="184" fontId="4" fillId="0" borderId="46" xfId="49" applyNumberFormat="1" applyFont="1" applyFill="1" applyBorder="1" applyAlignment="1">
      <alignment horizontal="center" vertical="center"/>
    </xf>
    <xf numFmtId="184" fontId="4" fillId="34" borderId="45" xfId="49" applyNumberFormat="1" applyFont="1" applyFill="1" applyBorder="1" applyAlignment="1">
      <alignment vertical="center"/>
    </xf>
    <xf numFmtId="184" fontId="4" fillId="34" borderId="47" xfId="49" applyNumberFormat="1" applyFont="1" applyFill="1" applyBorder="1" applyAlignment="1">
      <alignment vertical="center"/>
    </xf>
    <xf numFmtId="184" fontId="4" fillId="0" borderId="48" xfId="49" applyNumberFormat="1" applyFont="1" applyBorder="1" applyAlignment="1">
      <alignment vertical="center"/>
    </xf>
    <xf numFmtId="184" fontId="4" fillId="0" borderId="47" xfId="49" applyNumberFormat="1" applyFont="1" applyBorder="1" applyAlignment="1">
      <alignment vertical="center"/>
    </xf>
    <xf numFmtId="184" fontId="4" fillId="0" borderId="49" xfId="49" applyNumberFormat="1" applyFont="1" applyBorder="1" applyAlignment="1">
      <alignment vertical="center"/>
    </xf>
    <xf numFmtId="184" fontId="4" fillId="0" borderId="50" xfId="49" applyNumberFormat="1" applyFont="1" applyFill="1" applyBorder="1" applyAlignment="1">
      <alignment vertical="center"/>
    </xf>
    <xf numFmtId="184" fontId="4" fillId="0" borderId="51" xfId="49" applyNumberFormat="1" applyFont="1" applyFill="1" applyBorder="1" applyAlignment="1">
      <alignment vertical="center"/>
    </xf>
    <xf numFmtId="184" fontId="4" fillId="0" borderId="52" xfId="49" applyNumberFormat="1" applyFont="1" applyFill="1" applyBorder="1" applyAlignment="1">
      <alignment vertical="center"/>
    </xf>
    <xf numFmtId="184" fontId="4" fillId="0" borderId="29" xfId="49" applyNumberFormat="1" applyFont="1" applyFill="1" applyBorder="1" applyAlignment="1">
      <alignment vertical="center"/>
    </xf>
    <xf numFmtId="184" fontId="4" fillId="0" borderId="48" xfId="49" applyNumberFormat="1" applyFont="1" applyFill="1" applyBorder="1" applyAlignment="1">
      <alignment vertical="center"/>
    </xf>
    <xf numFmtId="184" fontId="4" fillId="0" borderId="10" xfId="49" applyNumberFormat="1" applyFont="1" applyFill="1" applyBorder="1" applyAlignment="1">
      <alignment vertical="center"/>
    </xf>
    <xf numFmtId="184" fontId="4" fillId="0" borderId="47" xfId="49" applyNumberFormat="1" applyFont="1" applyFill="1" applyBorder="1" applyAlignment="1">
      <alignment vertical="center"/>
    </xf>
    <xf numFmtId="184" fontId="4" fillId="0" borderId="13" xfId="49" applyNumberFormat="1" applyFont="1" applyFill="1" applyBorder="1" applyAlignment="1">
      <alignment vertical="center"/>
    </xf>
    <xf numFmtId="184" fontId="4" fillId="0" borderId="31" xfId="49" applyNumberFormat="1" applyFont="1" applyFill="1" applyBorder="1" applyAlignment="1">
      <alignment vertical="center"/>
    </xf>
    <xf numFmtId="184" fontId="4" fillId="0" borderId="40" xfId="49" applyNumberFormat="1" applyFont="1" applyFill="1" applyBorder="1" applyAlignment="1">
      <alignment vertical="center"/>
    </xf>
    <xf numFmtId="184" fontId="4" fillId="0" borderId="32" xfId="49" applyNumberFormat="1" applyFont="1" applyFill="1" applyBorder="1" applyAlignment="1">
      <alignment vertical="center"/>
    </xf>
    <xf numFmtId="184" fontId="4" fillId="0" borderId="53" xfId="49" applyNumberFormat="1" applyFont="1" applyFill="1" applyBorder="1" applyAlignment="1">
      <alignment vertical="center"/>
    </xf>
    <xf numFmtId="184" fontId="4" fillId="0" borderId="34" xfId="49" applyNumberFormat="1" applyFont="1" applyFill="1" applyBorder="1" applyAlignment="1">
      <alignment vertical="center"/>
    </xf>
    <xf numFmtId="184" fontId="4" fillId="0" borderId="35" xfId="49" applyNumberFormat="1" applyFont="1" applyFill="1" applyBorder="1" applyAlignment="1">
      <alignment vertical="center"/>
    </xf>
    <xf numFmtId="184" fontId="4" fillId="0" borderId="37" xfId="49" applyNumberFormat="1" applyFont="1" applyFill="1" applyBorder="1" applyAlignment="1">
      <alignment vertical="center"/>
    </xf>
    <xf numFmtId="184" fontId="4" fillId="0" borderId="31" xfId="49" applyNumberFormat="1" applyFont="1" applyBorder="1" applyAlignment="1">
      <alignment vertical="center"/>
    </xf>
    <xf numFmtId="184" fontId="4" fillId="0" borderId="40" xfId="49" applyNumberFormat="1" applyFont="1" applyBorder="1" applyAlignment="1">
      <alignment vertical="center"/>
    </xf>
    <xf numFmtId="184" fontId="4" fillId="34" borderId="30" xfId="49" applyNumberFormat="1" applyFont="1" applyFill="1" applyBorder="1" applyAlignment="1">
      <alignment vertical="center"/>
    </xf>
    <xf numFmtId="184" fontId="4" fillId="34" borderId="22" xfId="49" applyNumberFormat="1" applyFont="1" applyFill="1" applyBorder="1" applyAlignment="1">
      <alignment vertical="center"/>
    </xf>
    <xf numFmtId="184" fontId="4" fillId="0" borderId="22" xfId="49" applyNumberFormat="1" applyFont="1" applyFill="1" applyBorder="1" applyAlignment="1">
      <alignment vertical="center"/>
    </xf>
    <xf numFmtId="190" fontId="4" fillId="0" borderId="17" xfId="49" applyNumberFormat="1" applyFont="1" applyFill="1" applyBorder="1" applyAlignment="1">
      <alignment vertical="center"/>
    </xf>
    <xf numFmtId="190" fontId="4" fillId="0" borderId="14" xfId="49" applyNumberFormat="1" applyFont="1" applyFill="1" applyBorder="1" applyAlignment="1">
      <alignment vertical="center"/>
    </xf>
    <xf numFmtId="190" fontId="4" fillId="0" borderId="19" xfId="49" applyNumberFormat="1" applyFont="1" applyFill="1" applyBorder="1" applyAlignment="1">
      <alignment vertical="center"/>
    </xf>
    <xf numFmtId="190" fontId="4" fillId="0" borderId="36" xfId="49" applyNumberFormat="1" applyFont="1" applyFill="1" applyBorder="1" applyAlignment="1">
      <alignment vertical="center"/>
    </xf>
    <xf numFmtId="184" fontId="4" fillId="34" borderId="54" xfId="49" applyNumberFormat="1" applyFont="1" applyFill="1" applyBorder="1" applyAlignment="1">
      <alignment vertical="center"/>
    </xf>
    <xf numFmtId="184" fontId="4" fillId="34" borderId="50" xfId="49" applyNumberFormat="1" applyFont="1" applyFill="1" applyBorder="1" applyAlignment="1">
      <alignment vertical="center"/>
    </xf>
    <xf numFmtId="184" fontId="4" fillId="34" borderId="55" xfId="49" applyNumberFormat="1" applyFont="1" applyFill="1" applyBorder="1" applyAlignment="1">
      <alignment vertical="center"/>
    </xf>
    <xf numFmtId="184" fontId="4" fillId="34" borderId="33" xfId="49" applyNumberFormat="1" applyFont="1" applyFill="1" applyBorder="1" applyAlignment="1">
      <alignment vertical="center"/>
    </xf>
    <xf numFmtId="184" fontId="4" fillId="0" borderId="33" xfId="49" applyNumberFormat="1" applyFont="1" applyFill="1" applyBorder="1" applyAlignment="1">
      <alignment vertical="center"/>
    </xf>
    <xf numFmtId="184" fontId="4" fillId="0" borderId="22" xfId="49" applyNumberFormat="1" applyFont="1" applyBorder="1" applyAlignment="1">
      <alignment vertical="center"/>
    </xf>
    <xf numFmtId="190" fontId="4" fillId="0" borderId="21" xfId="49" applyNumberFormat="1" applyFont="1" applyFill="1" applyBorder="1" applyAlignment="1">
      <alignment vertical="center"/>
    </xf>
    <xf numFmtId="190" fontId="4" fillId="0" borderId="18" xfId="49" applyNumberFormat="1" applyFont="1" applyFill="1" applyBorder="1" applyAlignment="1">
      <alignment vertical="center"/>
    </xf>
    <xf numFmtId="190" fontId="4" fillId="0" borderId="15" xfId="49" applyNumberFormat="1" applyFont="1" applyFill="1" applyBorder="1" applyAlignment="1">
      <alignment vertical="center"/>
    </xf>
    <xf numFmtId="190" fontId="4" fillId="0" borderId="43" xfId="49" applyNumberFormat="1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vertical="center"/>
    </xf>
    <xf numFmtId="38" fontId="4" fillId="0" borderId="45" xfId="49" applyFont="1" applyFill="1" applyBorder="1" applyAlignment="1">
      <alignment horizontal="right" vertical="center"/>
    </xf>
    <xf numFmtId="38" fontId="4" fillId="0" borderId="49" xfId="49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vertical="center"/>
    </xf>
    <xf numFmtId="40" fontId="4" fillId="0" borderId="56" xfId="49" applyNumberFormat="1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right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horizontal="center" vertical="center"/>
    </xf>
    <xf numFmtId="38" fontId="4" fillId="0" borderId="58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60" xfId="49" applyFont="1" applyFill="1" applyBorder="1" applyAlignment="1">
      <alignment horizontal="center" vertical="center"/>
    </xf>
    <xf numFmtId="38" fontId="4" fillId="0" borderId="61" xfId="49" applyFont="1" applyFill="1" applyBorder="1" applyAlignment="1">
      <alignment horizontal="center" vertical="center"/>
    </xf>
    <xf numFmtId="38" fontId="4" fillId="0" borderId="46" xfId="49" applyFont="1" applyFill="1" applyBorder="1" applyAlignment="1">
      <alignment horizontal="center" vertical="center"/>
    </xf>
    <xf numFmtId="184" fontId="4" fillId="0" borderId="28" xfId="49" applyNumberFormat="1" applyFont="1" applyBorder="1" applyAlignment="1">
      <alignment vertical="center"/>
    </xf>
    <xf numFmtId="184" fontId="4" fillId="0" borderId="31" xfId="49" applyNumberFormat="1" applyFont="1" applyBorder="1" applyAlignment="1">
      <alignment horizontal="center" vertical="center"/>
    </xf>
    <xf numFmtId="184" fontId="4" fillId="0" borderId="38" xfId="49" applyNumberFormat="1" applyFont="1" applyBorder="1" applyAlignment="1">
      <alignment horizontal="center" vertical="center"/>
    </xf>
    <xf numFmtId="38" fontId="4" fillId="0" borderId="39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184" fontId="4" fillId="0" borderId="45" xfId="49" applyNumberFormat="1" applyFont="1" applyBorder="1" applyAlignment="1">
      <alignment horizontal="center" vertical="center"/>
    </xf>
    <xf numFmtId="184" fontId="4" fillId="0" borderId="46" xfId="49" applyNumberFormat="1" applyFont="1" applyBorder="1" applyAlignment="1">
      <alignment horizontal="center" vertical="center"/>
    </xf>
    <xf numFmtId="184" fontId="4" fillId="0" borderId="45" xfId="49" applyNumberFormat="1" applyFont="1" applyBorder="1" applyAlignment="1">
      <alignment vertical="center"/>
    </xf>
    <xf numFmtId="184" fontId="4" fillId="34" borderId="53" xfId="49" applyNumberFormat="1" applyFont="1" applyFill="1" applyBorder="1" applyAlignment="1">
      <alignment vertical="center"/>
    </xf>
    <xf numFmtId="184" fontId="4" fillId="34" borderId="49" xfId="49" applyNumberFormat="1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184" fontId="3" fillId="0" borderId="25" xfId="49" applyNumberFormat="1" applyFont="1" applyFill="1" applyBorder="1" applyAlignment="1">
      <alignment vertical="center"/>
    </xf>
    <xf numFmtId="184" fontId="3" fillId="0" borderId="26" xfId="49" applyNumberFormat="1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184" fontId="3" fillId="0" borderId="27" xfId="49" applyNumberFormat="1" applyFont="1" applyFill="1" applyBorder="1" applyAlignment="1">
      <alignment vertical="center"/>
    </xf>
    <xf numFmtId="184" fontId="3" fillId="0" borderId="19" xfId="49" applyNumberFormat="1" applyFont="1" applyFill="1" applyBorder="1" applyAlignment="1">
      <alignment vertical="center"/>
    </xf>
    <xf numFmtId="184" fontId="3" fillId="0" borderId="16" xfId="49" applyNumberFormat="1" applyFont="1" applyFill="1" applyBorder="1" applyAlignment="1">
      <alignment vertical="center"/>
    </xf>
    <xf numFmtId="184" fontId="3" fillId="0" borderId="13" xfId="49" applyNumberFormat="1" applyFont="1" applyFill="1" applyBorder="1" applyAlignment="1">
      <alignment vertical="center"/>
    </xf>
    <xf numFmtId="184" fontId="3" fillId="0" borderId="10" xfId="49" applyNumberFormat="1" applyFont="1" applyFill="1" applyBorder="1" applyAlignment="1">
      <alignment vertical="center"/>
    </xf>
    <xf numFmtId="184" fontId="3" fillId="0" borderId="11" xfId="49" applyNumberFormat="1" applyFont="1" applyFill="1" applyBorder="1" applyAlignment="1">
      <alignment vertical="center"/>
    </xf>
    <xf numFmtId="184" fontId="3" fillId="0" borderId="30" xfId="49" applyNumberFormat="1" applyFont="1" applyFill="1" applyBorder="1" applyAlignment="1">
      <alignment vertical="center"/>
    </xf>
    <xf numFmtId="184" fontId="3" fillId="0" borderId="15" xfId="49" applyNumberFormat="1" applyFont="1" applyFill="1" applyBorder="1" applyAlignment="1">
      <alignment vertical="center"/>
    </xf>
    <xf numFmtId="38" fontId="10" fillId="0" borderId="51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3" fillId="0" borderId="44" xfId="49" applyFont="1" applyFill="1" applyBorder="1" applyAlignment="1">
      <alignment horizontal="center" vertical="center"/>
    </xf>
    <xf numFmtId="38" fontId="3" fillId="0" borderId="45" xfId="49" applyFont="1" applyFill="1" applyBorder="1" applyAlignment="1">
      <alignment horizontal="center"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184" fontId="3" fillId="0" borderId="44" xfId="49" applyNumberFormat="1" applyFont="1" applyFill="1" applyBorder="1" applyAlignment="1">
      <alignment vertical="center"/>
    </xf>
    <xf numFmtId="184" fontId="3" fillId="0" borderId="48" xfId="49" applyNumberFormat="1" applyFont="1" applyFill="1" applyBorder="1" applyAlignment="1">
      <alignment vertical="center"/>
    </xf>
    <xf numFmtId="184" fontId="3" fillId="0" borderId="47" xfId="49" applyNumberFormat="1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31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horizontal="center" vertical="center"/>
    </xf>
    <xf numFmtId="38" fontId="3" fillId="0" borderId="53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184" fontId="4" fillId="0" borderId="57" xfId="0" applyNumberFormat="1" applyFont="1" applyBorder="1" applyAlignment="1">
      <alignment horizontal="left" vertical="center"/>
    </xf>
    <xf numFmtId="184" fontId="4" fillId="0" borderId="27" xfId="0" applyNumberFormat="1" applyFont="1" applyBorder="1" applyAlignment="1">
      <alignment horizontal="left" vertical="center"/>
    </xf>
    <xf numFmtId="184" fontId="4" fillId="0" borderId="31" xfId="0" applyNumberFormat="1" applyFont="1" applyBorder="1" applyAlignment="1">
      <alignment horizontal="left" vertical="center"/>
    </xf>
    <xf numFmtId="184" fontId="4" fillId="0" borderId="40" xfId="0" applyNumberFormat="1" applyFont="1" applyBorder="1" applyAlignment="1">
      <alignment horizontal="left" vertical="center"/>
    </xf>
    <xf numFmtId="184" fontId="4" fillId="0" borderId="32" xfId="0" applyNumberFormat="1" applyFont="1" applyFill="1" applyBorder="1" applyAlignment="1">
      <alignment horizontal="left" vertical="center"/>
    </xf>
    <xf numFmtId="184" fontId="4" fillId="34" borderId="27" xfId="0" applyNumberFormat="1" applyFont="1" applyFill="1" applyBorder="1" applyAlignment="1">
      <alignment horizontal="left" vertical="center"/>
    </xf>
    <xf numFmtId="184" fontId="4" fillId="34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45" xfId="0" applyNumberFormat="1" applyFont="1" applyFill="1" applyBorder="1" applyAlignment="1">
      <alignment horizontal="left" vertical="center"/>
    </xf>
    <xf numFmtId="184" fontId="4" fillId="0" borderId="47" xfId="0" applyNumberFormat="1" applyFont="1" applyFill="1" applyBorder="1" applyAlignment="1">
      <alignment horizontal="left" vertical="center"/>
    </xf>
    <xf numFmtId="184" fontId="4" fillId="0" borderId="48" xfId="0" applyNumberFormat="1" applyFont="1" applyFill="1" applyBorder="1" applyAlignment="1">
      <alignment horizontal="left" vertical="center"/>
    </xf>
    <xf numFmtId="184" fontId="4" fillId="0" borderId="53" xfId="0" applyNumberFormat="1" applyFont="1" applyFill="1" applyBorder="1" applyAlignment="1">
      <alignment horizontal="left" vertical="center"/>
    </xf>
    <xf numFmtId="184" fontId="4" fillId="0" borderId="43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184" fontId="4" fillId="0" borderId="37" xfId="0" applyNumberFormat="1" applyFont="1" applyFill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55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49" xfId="49" applyFont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177" fontId="4" fillId="0" borderId="25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horizontal="left" vertical="center"/>
    </xf>
    <xf numFmtId="177" fontId="4" fillId="0" borderId="27" xfId="49" applyNumberFormat="1" applyFont="1" applyBorder="1" applyAlignment="1">
      <alignment vertical="center"/>
    </xf>
    <xf numFmtId="177" fontId="4" fillId="0" borderId="30" xfId="49" applyNumberFormat="1" applyFont="1" applyBorder="1" applyAlignment="1">
      <alignment vertical="center"/>
    </xf>
    <xf numFmtId="177" fontId="4" fillId="0" borderId="28" xfId="49" applyNumberFormat="1" applyFont="1" applyBorder="1" applyAlignment="1">
      <alignment vertical="center"/>
    </xf>
    <xf numFmtId="177" fontId="4" fillId="0" borderId="31" xfId="49" applyNumberFormat="1" applyFont="1" applyBorder="1" applyAlignment="1">
      <alignment vertical="center"/>
    </xf>
    <xf numFmtId="177" fontId="4" fillId="0" borderId="61" xfId="49" applyNumberFormat="1" applyFont="1" applyBorder="1" applyAlignment="1">
      <alignment vertical="center"/>
    </xf>
    <xf numFmtId="177" fontId="4" fillId="0" borderId="44" xfId="49" applyNumberFormat="1" applyFont="1" applyBorder="1" applyAlignment="1">
      <alignment vertical="center"/>
    </xf>
    <xf numFmtId="177" fontId="4" fillId="0" borderId="45" xfId="49" applyNumberFormat="1" applyFont="1" applyBorder="1" applyAlignment="1">
      <alignment horizontal="right" vertical="center"/>
    </xf>
    <xf numFmtId="177" fontId="4" fillId="0" borderId="38" xfId="49" applyNumberFormat="1" applyFont="1" applyBorder="1" applyAlignment="1">
      <alignment vertical="center"/>
    </xf>
    <xf numFmtId="177" fontId="4" fillId="0" borderId="38" xfId="49" applyNumberFormat="1" applyFont="1" applyBorder="1" applyAlignment="1">
      <alignment horizontal="center" vertical="center"/>
    </xf>
    <xf numFmtId="177" fontId="4" fillId="0" borderId="46" xfId="49" applyNumberFormat="1" applyFont="1" applyBorder="1" applyAlignment="1">
      <alignment horizontal="center" vertical="center"/>
    </xf>
    <xf numFmtId="38" fontId="4" fillId="0" borderId="39" xfId="49" applyFont="1" applyBorder="1" applyAlignment="1">
      <alignment vertical="center" shrinkToFit="1"/>
    </xf>
    <xf numFmtId="177" fontId="4" fillId="0" borderId="0" xfId="49" applyNumberFormat="1" applyFont="1" applyBorder="1" applyAlignment="1">
      <alignment vertical="center"/>
    </xf>
    <xf numFmtId="177" fontId="4" fillId="0" borderId="65" xfId="49" applyNumberFormat="1" applyFont="1" applyBorder="1" applyAlignment="1">
      <alignment vertical="center"/>
    </xf>
    <xf numFmtId="177" fontId="4" fillId="0" borderId="43" xfId="49" applyNumberFormat="1" applyFont="1" applyBorder="1" applyAlignment="1">
      <alignment vertical="center"/>
    </xf>
    <xf numFmtId="38" fontId="9" fillId="0" borderId="0" xfId="49" applyFont="1" applyFill="1" applyAlignment="1">
      <alignment horizontal="center" vertical="center"/>
    </xf>
    <xf numFmtId="38" fontId="11" fillId="0" borderId="0" xfId="49" applyFont="1" applyFill="1" applyAlignment="1">
      <alignment vertical="center"/>
    </xf>
    <xf numFmtId="38" fontId="3" fillId="0" borderId="61" xfId="49" applyFont="1" applyFill="1" applyBorder="1" applyAlignment="1">
      <alignment vertical="center"/>
    </xf>
    <xf numFmtId="49" fontId="3" fillId="0" borderId="44" xfId="49" applyNumberFormat="1" applyFont="1" applyFill="1" applyBorder="1" applyAlignment="1">
      <alignment horizontal="right" vertical="center"/>
    </xf>
    <xf numFmtId="49" fontId="3" fillId="0" borderId="45" xfId="49" applyNumberFormat="1" applyFont="1" applyFill="1" applyBorder="1" applyAlignment="1">
      <alignment horizontal="right" vertical="center"/>
    </xf>
    <xf numFmtId="38" fontId="3" fillId="0" borderId="46" xfId="49" applyFont="1" applyFill="1" applyBorder="1" applyAlignment="1">
      <alignment vertical="center"/>
    </xf>
    <xf numFmtId="0" fontId="3" fillId="0" borderId="47" xfId="49" applyNumberFormat="1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49" applyFont="1" applyFill="1" applyBorder="1" applyAlignment="1">
      <alignment vertical="center"/>
    </xf>
    <xf numFmtId="38" fontId="3" fillId="0" borderId="72" xfId="49" applyFont="1" applyFill="1" applyBorder="1" applyAlignment="1">
      <alignment vertical="center"/>
    </xf>
    <xf numFmtId="0" fontId="3" fillId="0" borderId="73" xfId="49" applyNumberFormat="1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0" fontId="3" fillId="0" borderId="75" xfId="49" applyNumberFormat="1" applyFont="1" applyFill="1" applyBorder="1" applyAlignment="1">
      <alignment vertical="center"/>
    </xf>
    <xf numFmtId="40" fontId="3" fillId="0" borderId="76" xfId="49" applyNumberFormat="1" applyFont="1" applyFill="1" applyBorder="1" applyAlignment="1">
      <alignment vertical="center"/>
    </xf>
    <xf numFmtId="0" fontId="3" fillId="0" borderId="76" xfId="49" applyNumberFormat="1" applyFont="1" applyFill="1" applyBorder="1" applyAlignment="1">
      <alignment vertical="center"/>
    </xf>
    <xf numFmtId="40" fontId="3" fillId="0" borderId="77" xfId="49" applyNumberFormat="1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38" fontId="3" fillId="0" borderId="79" xfId="49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38" fontId="3" fillId="0" borderId="81" xfId="49" applyFont="1" applyFill="1" applyBorder="1" applyAlignment="1">
      <alignment vertical="center"/>
    </xf>
    <xf numFmtId="40" fontId="3" fillId="0" borderId="82" xfId="49" applyNumberFormat="1" applyFont="1" applyFill="1" applyBorder="1" applyAlignment="1">
      <alignment vertical="center"/>
    </xf>
    <xf numFmtId="0" fontId="3" fillId="0" borderId="83" xfId="49" applyNumberFormat="1" applyFont="1" applyFill="1" applyBorder="1" applyAlignment="1">
      <alignment vertical="center"/>
    </xf>
    <xf numFmtId="38" fontId="3" fillId="0" borderId="84" xfId="49" applyFont="1" applyFill="1" applyBorder="1" applyAlignment="1">
      <alignment vertical="center"/>
    </xf>
    <xf numFmtId="38" fontId="3" fillId="0" borderId="85" xfId="49" applyFont="1" applyFill="1" applyBorder="1" applyAlignment="1">
      <alignment vertical="center"/>
    </xf>
    <xf numFmtId="38" fontId="3" fillId="0" borderId="86" xfId="49" applyFont="1" applyFill="1" applyBorder="1" applyAlignment="1">
      <alignment vertical="center"/>
    </xf>
    <xf numFmtId="38" fontId="3" fillId="0" borderId="87" xfId="49" applyFont="1" applyFill="1" applyBorder="1" applyAlignment="1">
      <alignment vertical="center"/>
    </xf>
    <xf numFmtId="0" fontId="3" fillId="0" borderId="88" xfId="49" applyNumberFormat="1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1" fontId="3" fillId="0" borderId="90" xfId="49" applyNumberFormat="1" applyFont="1" applyFill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0" fontId="3" fillId="0" borderId="89" xfId="49" applyNumberFormat="1" applyFont="1" applyFill="1" applyBorder="1" applyAlignment="1">
      <alignment vertical="center"/>
    </xf>
    <xf numFmtId="0" fontId="3" fillId="0" borderId="92" xfId="49" applyNumberFormat="1" applyFont="1" applyFill="1" applyBorder="1" applyAlignment="1">
      <alignment vertical="center"/>
    </xf>
    <xf numFmtId="38" fontId="3" fillId="0" borderId="93" xfId="49" applyFont="1" applyFill="1" applyBorder="1" applyAlignment="1">
      <alignment vertical="center"/>
    </xf>
    <xf numFmtId="38" fontId="3" fillId="0" borderId="94" xfId="49" applyFont="1" applyFill="1" applyBorder="1" applyAlignment="1">
      <alignment vertical="center"/>
    </xf>
    <xf numFmtId="38" fontId="3" fillId="0" borderId="95" xfId="49" applyFont="1" applyFill="1" applyBorder="1" applyAlignment="1">
      <alignment vertical="center"/>
    </xf>
    <xf numFmtId="38" fontId="3" fillId="0" borderId="96" xfId="49" applyFont="1" applyFill="1" applyBorder="1" applyAlignment="1">
      <alignment vertical="center"/>
    </xf>
    <xf numFmtId="40" fontId="3" fillId="0" borderId="22" xfId="49" applyNumberFormat="1" applyFont="1" applyFill="1" applyBorder="1" applyAlignment="1">
      <alignment horizontal="right" vertical="center"/>
    </xf>
    <xf numFmtId="38" fontId="3" fillId="0" borderId="97" xfId="49" applyFont="1" applyFill="1" applyBorder="1" applyAlignment="1">
      <alignment horizontal="left" vertical="center"/>
    </xf>
    <xf numFmtId="49" fontId="3" fillId="0" borderId="97" xfId="49" applyNumberFormat="1" applyFont="1" applyFill="1" applyBorder="1" applyAlignment="1">
      <alignment horizontal="left" vertical="center"/>
    </xf>
    <xf numFmtId="38" fontId="3" fillId="0" borderId="98" xfId="49" applyFont="1" applyFill="1" applyBorder="1" applyAlignment="1">
      <alignment vertical="center"/>
    </xf>
    <xf numFmtId="38" fontId="3" fillId="0" borderId="83" xfId="49" applyFont="1" applyFill="1" applyBorder="1" applyAlignment="1">
      <alignment vertical="center"/>
    </xf>
    <xf numFmtId="38" fontId="3" fillId="0" borderId="99" xfId="49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77" xfId="49" applyFont="1" applyFill="1" applyBorder="1" applyAlignment="1">
      <alignment vertical="center"/>
    </xf>
    <xf numFmtId="190" fontId="7" fillId="0" borderId="17" xfId="49" applyNumberFormat="1" applyFont="1" applyFill="1" applyBorder="1" applyAlignment="1">
      <alignment vertical="center"/>
    </xf>
    <xf numFmtId="190" fontId="7" fillId="0" borderId="14" xfId="49" applyNumberFormat="1" applyFont="1" applyFill="1" applyBorder="1" applyAlignment="1">
      <alignment vertical="center"/>
    </xf>
    <xf numFmtId="190" fontId="7" fillId="0" borderId="19" xfId="49" applyNumberFormat="1" applyFont="1" applyFill="1" applyBorder="1" applyAlignment="1">
      <alignment vertical="center"/>
    </xf>
    <xf numFmtId="184" fontId="4" fillId="0" borderId="45" xfId="49" applyNumberFormat="1" applyFont="1" applyFill="1" applyBorder="1" applyAlignment="1">
      <alignment vertical="center"/>
    </xf>
    <xf numFmtId="184" fontId="4" fillId="0" borderId="23" xfId="49" applyNumberFormat="1" applyFont="1" applyFill="1" applyBorder="1" applyAlignment="1">
      <alignment vertical="center"/>
    </xf>
    <xf numFmtId="184" fontId="4" fillId="0" borderId="24" xfId="49" applyNumberFormat="1" applyFont="1" applyFill="1" applyBorder="1" applyAlignment="1">
      <alignment vertical="center"/>
    </xf>
    <xf numFmtId="184" fontId="4" fillId="0" borderId="64" xfId="49" applyNumberFormat="1" applyFont="1" applyFill="1" applyBorder="1" applyAlignment="1">
      <alignment vertical="center"/>
    </xf>
    <xf numFmtId="184" fontId="4" fillId="0" borderId="70" xfId="49" applyNumberFormat="1" applyFont="1" applyFill="1" applyBorder="1" applyAlignment="1">
      <alignment vertical="center"/>
    </xf>
    <xf numFmtId="184" fontId="4" fillId="0" borderId="71" xfId="49" applyNumberFormat="1" applyFont="1" applyFill="1" applyBorder="1" applyAlignment="1">
      <alignment vertical="center"/>
    </xf>
    <xf numFmtId="184" fontId="4" fillId="0" borderId="67" xfId="49" applyNumberFormat="1" applyFont="1" applyFill="1" applyBorder="1" applyAlignment="1">
      <alignment vertical="center"/>
    </xf>
    <xf numFmtId="184" fontId="4" fillId="0" borderId="72" xfId="49" applyNumberFormat="1" applyFont="1" applyFill="1" applyBorder="1" applyAlignment="1">
      <alignment vertical="center"/>
    </xf>
    <xf numFmtId="184" fontId="4" fillId="0" borderId="100" xfId="49" applyNumberFormat="1" applyFont="1" applyFill="1" applyBorder="1" applyAlignment="1">
      <alignment vertical="center"/>
    </xf>
    <xf numFmtId="184" fontId="4" fillId="0" borderId="101" xfId="49" applyNumberFormat="1" applyFont="1" applyFill="1" applyBorder="1" applyAlignment="1">
      <alignment vertical="center"/>
    </xf>
    <xf numFmtId="184" fontId="4" fillId="0" borderId="102" xfId="49" applyNumberFormat="1" applyFont="1" applyFill="1" applyBorder="1" applyAlignment="1">
      <alignment vertical="center"/>
    </xf>
    <xf numFmtId="184" fontId="4" fillId="0" borderId="103" xfId="49" applyNumberFormat="1" applyFont="1" applyFill="1" applyBorder="1" applyAlignment="1">
      <alignment vertical="center"/>
    </xf>
    <xf numFmtId="184" fontId="4" fillId="0" borderId="97" xfId="49" applyNumberFormat="1" applyFont="1" applyBorder="1" applyAlignment="1">
      <alignment vertical="center"/>
    </xf>
    <xf numFmtId="184" fontId="4" fillId="0" borderId="68" xfId="49" applyNumberFormat="1" applyFont="1" applyBorder="1" applyAlignment="1">
      <alignment vertical="center"/>
    </xf>
    <xf numFmtId="184" fontId="4" fillId="0" borderId="69" xfId="49" applyNumberFormat="1" applyFont="1" applyBorder="1" applyAlignment="1">
      <alignment vertical="center"/>
    </xf>
    <xf numFmtId="184" fontId="4" fillId="0" borderId="71" xfId="49" applyNumberFormat="1" applyFont="1" applyBorder="1" applyAlignment="1">
      <alignment vertical="center"/>
    </xf>
    <xf numFmtId="184" fontId="4" fillId="0" borderId="67" xfId="49" applyNumberFormat="1" applyFont="1" applyBorder="1" applyAlignment="1">
      <alignment vertical="center"/>
    </xf>
    <xf numFmtId="184" fontId="4" fillId="0" borderId="72" xfId="49" applyNumberFormat="1" applyFont="1" applyBorder="1" applyAlignment="1">
      <alignment vertical="center"/>
    </xf>
    <xf numFmtId="184" fontId="4" fillId="0" borderId="104" xfId="49" applyNumberFormat="1" applyFont="1" applyBorder="1" applyAlignment="1">
      <alignment vertical="center"/>
    </xf>
    <xf numFmtId="184" fontId="4" fillId="0" borderId="105" xfId="49" applyNumberFormat="1" applyFont="1" applyBorder="1" applyAlignment="1">
      <alignment vertical="center"/>
    </xf>
    <xf numFmtId="184" fontId="4" fillId="0" borderId="106" xfId="49" applyNumberFormat="1" applyFont="1" applyBorder="1" applyAlignment="1">
      <alignment vertical="center"/>
    </xf>
    <xf numFmtId="184" fontId="4" fillId="0" borderId="101" xfId="49" applyNumberFormat="1" applyFont="1" applyBorder="1" applyAlignment="1">
      <alignment vertical="center"/>
    </xf>
    <xf numFmtId="184" fontId="4" fillId="0" borderId="102" xfId="49" applyNumberFormat="1" applyFont="1" applyBorder="1" applyAlignment="1">
      <alignment vertical="center"/>
    </xf>
    <xf numFmtId="184" fontId="4" fillId="0" borderId="103" xfId="49" applyNumberFormat="1" applyFont="1" applyBorder="1" applyAlignment="1">
      <alignment vertical="center"/>
    </xf>
    <xf numFmtId="184" fontId="4" fillId="0" borderId="20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65" xfId="49" applyNumberFormat="1" applyFont="1" applyFill="1" applyBorder="1" applyAlignment="1">
      <alignment vertical="center"/>
    </xf>
    <xf numFmtId="184" fontId="4" fillId="0" borderId="73" xfId="49" applyNumberFormat="1" applyFont="1" applyBorder="1" applyAlignment="1">
      <alignment vertical="center"/>
    </xf>
    <xf numFmtId="184" fontId="4" fillId="0" borderId="107" xfId="49" applyNumberFormat="1" applyFont="1" applyBorder="1" applyAlignment="1">
      <alignment vertical="center"/>
    </xf>
    <xf numFmtId="184" fontId="4" fillId="0" borderId="98" xfId="49" applyNumberFormat="1" applyFont="1" applyBorder="1" applyAlignment="1">
      <alignment vertical="center"/>
    </xf>
    <xf numFmtId="184" fontId="4" fillId="0" borderId="78" xfId="49" applyNumberFormat="1" applyFont="1" applyFill="1" applyBorder="1" applyAlignment="1">
      <alignment vertical="center"/>
    </xf>
    <xf numFmtId="184" fontId="4" fillId="0" borderId="79" xfId="49" applyNumberFormat="1" applyFont="1" applyFill="1" applyBorder="1" applyAlignment="1">
      <alignment vertical="center"/>
    </xf>
    <xf numFmtId="184" fontId="4" fillId="0" borderId="80" xfId="49" applyNumberFormat="1" applyFont="1" applyFill="1" applyBorder="1" applyAlignment="1">
      <alignment vertical="center"/>
    </xf>
    <xf numFmtId="184" fontId="4" fillId="0" borderId="81" xfId="49" applyNumberFormat="1" applyFont="1" applyFill="1" applyBorder="1" applyAlignment="1">
      <alignment vertical="center"/>
    </xf>
    <xf numFmtId="184" fontId="4" fillId="0" borderId="76" xfId="49" applyNumberFormat="1" applyFont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184" fontId="4" fillId="0" borderId="77" xfId="49" applyNumberFormat="1" applyFont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184" fontId="4" fillId="34" borderId="108" xfId="49" applyNumberFormat="1" applyFont="1" applyFill="1" applyBorder="1" applyAlignment="1">
      <alignment vertical="center"/>
    </xf>
    <xf numFmtId="184" fontId="4" fillId="0" borderId="108" xfId="49" applyNumberFormat="1" applyFont="1" applyBorder="1" applyAlignment="1">
      <alignment vertical="center"/>
    </xf>
    <xf numFmtId="184" fontId="4" fillId="0" borderId="109" xfId="49" applyNumberFormat="1" applyFont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110" xfId="49" applyFont="1" applyFill="1" applyBorder="1" applyAlignment="1">
      <alignment vertical="center"/>
    </xf>
    <xf numFmtId="40" fontId="4" fillId="0" borderId="111" xfId="49" applyNumberFormat="1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40" fontId="4" fillId="0" borderId="113" xfId="49" applyNumberFormat="1" applyFont="1" applyFill="1" applyBorder="1" applyAlignment="1">
      <alignment vertical="center"/>
    </xf>
    <xf numFmtId="38" fontId="4" fillId="0" borderId="114" xfId="49" applyFont="1" applyFill="1" applyBorder="1" applyAlignment="1">
      <alignment vertical="center"/>
    </xf>
    <xf numFmtId="40" fontId="4" fillId="0" borderId="115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184" fontId="12" fillId="0" borderId="0" xfId="49" applyNumberFormat="1" applyFont="1" applyBorder="1" applyAlignment="1">
      <alignment vertical="center"/>
    </xf>
    <xf numFmtId="38" fontId="4" fillId="0" borderId="29" xfId="49" applyNumberFormat="1" applyFont="1" applyFill="1" applyBorder="1" applyAlignment="1">
      <alignment vertical="center"/>
    </xf>
    <xf numFmtId="38" fontId="4" fillId="0" borderId="48" xfId="49" applyNumberFormat="1" applyFont="1" applyFill="1" applyBorder="1" applyAlignment="1">
      <alignment vertical="center"/>
    </xf>
    <xf numFmtId="38" fontId="4" fillId="0" borderId="58" xfId="49" applyNumberFormat="1" applyFont="1" applyFill="1" applyBorder="1" applyAlignment="1">
      <alignment vertical="center"/>
    </xf>
    <xf numFmtId="184" fontId="4" fillId="0" borderId="28" xfId="49" applyNumberFormat="1" applyFont="1" applyBorder="1" applyAlignment="1">
      <alignment horizontal="center" vertical="center"/>
    </xf>
    <xf numFmtId="184" fontId="4" fillId="0" borderId="116" xfId="49" applyNumberFormat="1" applyFont="1" applyBorder="1" applyAlignment="1">
      <alignment vertical="center"/>
    </xf>
    <xf numFmtId="184" fontId="4" fillId="0" borderId="117" xfId="49" applyNumberFormat="1" applyFont="1" applyBorder="1" applyAlignment="1">
      <alignment vertical="center"/>
    </xf>
    <xf numFmtId="184" fontId="4" fillId="0" borderId="118" xfId="49" applyNumberFormat="1" applyFont="1" applyBorder="1" applyAlignment="1">
      <alignment vertical="center"/>
    </xf>
    <xf numFmtId="184" fontId="4" fillId="0" borderId="84" xfId="49" applyNumberFormat="1" applyFont="1" applyFill="1" applyBorder="1" applyAlignment="1">
      <alignment vertical="center"/>
    </xf>
    <xf numFmtId="184" fontId="4" fillId="0" borderId="85" xfId="49" applyNumberFormat="1" applyFont="1" applyFill="1" applyBorder="1" applyAlignment="1">
      <alignment vertical="center"/>
    </xf>
    <xf numFmtId="184" fontId="4" fillId="0" borderId="86" xfId="49" applyNumberFormat="1" applyFont="1" applyFill="1" applyBorder="1" applyAlignment="1">
      <alignment vertical="center"/>
    </xf>
    <xf numFmtId="184" fontId="4" fillId="0" borderId="87" xfId="49" applyNumberFormat="1" applyFont="1" applyFill="1" applyBorder="1" applyAlignment="1">
      <alignment vertical="center"/>
    </xf>
    <xf numFmtId="184" fontId="4" fillId="0" borderId="86" xfId="49" applyNumberFormat="1" applyFont="1" applyBorder="1" applyAlignment="1">
      <alignment vertical="center"/>
    </xf>
    <xf numFmtId="184" fontId="4" fillId="0" borderId="80" xfId="49" applyNumberFormat="1" applyFont="1" applyBorder="1" applyAlignment="1">
      <alignment vertical="center"/>
    </xf>
    <xf numFmtId="184" fontId="4" fillId="34" borderId="67" xfId="49" applyNumberFormat="1" applyFont="1" applyFill="1" applyBorder="1" applyAlignment="1">
      <alignment vertical="center"/>
    </xf>
    <xf numFmtId="184" fontId="4" fillId="34" borderId="68" xfId="49" applyNumberFormat="1" applyFont="1" applyFill="1" applyBorder="1" applyAlignment="1">
      <alignment vertical="center"/>
    </xf>
    <xf numFmtId="184" fontId="4" fillId="34" borderId="69" xfId="49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184" fontId="4" fillId="0" borderId="110" xfId="49" applyNumberFormat="1" applyFont="1" applyFill="1" applyBorder="1" applyAlignment="1">
      <alignment vertical="center"/>
    </xf>
    <xf numFmtId="184" fontId="4" fillId="0" borderId="71" xfId="0" applyNumberFormat="1" applyFont="1" applyFill="1" applyBorder="1" applyAlignment="1">
      <alignment vertical="center"/>
    </xf>
    <xf numFmtId="184" fontId="4" fillId="0" borderId="119" xfId="49" applyNumberFormat="1" applyFont="1" applyFill="1" applyBorder="1" applyAlignment="1">
      <alignment vertical="center"/>
    </xf>
    <xf numFmtId="184" fontId="4" fillId="0" borderId="85" xfId="0" applyNumberFormat="1" applyFont="1" applyFill="1" applyBorder="1" applyAlignment="1">
      <alignment vertical="center"/>
    </xf>
    <xf numFmtId="184" fontId="4" fillId="0" borderId="112" xfId="49" applyNumberFormat="1" applyFont="1" applyFill="1" applyBorder="1" applyAlignment="1">
      <alignment vertical="center"/>
    </xf>
    <xf numFmtId="184" fontId="4" fillId="0" borderId="79" xfId="0" applyNumberFormat="1" applyFont="1" applyFill="1" applyBorder="1" applyAlignment="1">
      <alignment vertical="center"/>
    </xf>
    <xf numFmtId="190" fontId="4" fillId="0" borderId="119" xfId="49" applyNumberFormat="1" applyFont="1" applyFill="1" applyBorder="1" applyAlignment="1">
      <alignment vertical="center"/>
    </xf>
    <xf numFmtId="190" fontId="4" fillId="0" borderId="85" xfId="49" applyNumberFormat="1" applyFont="1" applyFill="1" applyBorder="1" applyAlignment="1">
      <alignment vertical="center"/>
    </xf>
    <xf numFmtId="190" fontId="4" fillId="0" borderId="86" xfId="49" applyNumberFormat="1" applyFont="1" applyFill="1" applyBorder="1" applyAlignment="1">
      <alignment vertical="center"/>
    </xf>
    <xf numFmtId="190" fontId="4" fillId="0" borderId="87" xfId="49" applyNumberFormat="1" applyFont="1" applyFill="1" applyBorder="1" applyAlignment="1">
      <alignment vertical="center"/>
    </xf>
    <xf numFmtId="190" fontId="4" fillId="0" borderId="110" xfId="49" applyNumberFormat="1" applyFont="1" applyFill="1" applyBorder="1" applyAlignment="1">
      <alignment vertical="center"/>
    </xf>
    <xf numFmtId="190" fontId="4" fillId="0" borderId="71" xfId="49" applyNumberFormat="1" applyFont="1" applyFill="1" applyBorder="1" applyAlignment="1">
      <alignment vertical="center"/>
    </xf>
    <xf numFmtId="190" fontId="4" fillId="0" borderId="71" xfId="0" applyNumberFormat="1" applyFont="1" applyFill="1" applyBorder="1" applyAlignment="1">
      <alignment vertical="center"/>
    </xf>
    <xf numFmtId="190" fontId="4" fillId="0" borderId="67" xfId="49" applyNumberFormat="1" applyFont="1" applyFill="1" applyBorder="1" applyAlignment="1">
      <alignment vertical="center"/>
    </xf>
    <xf numFmtId="190" fontId="4" fillId="0" borderId="72" xfId="49" applyNumberFormat="1" applyFont="1" applyFill="1" applyBorder="1" applyAlignment="1">
      <alignment vertical="center"/>
    </xf>
    <xf numFmtId="190" fontId="4" fillId="0" borderId="112" xfId="49" applyNumberFormat="1" applyFont="1" applyFill="1" applyBorder="1" applyAlignment="1">
      <alignment vertical="center"/>
    </xf>
    <xf numFmtId="190" fontId="4" fillId="0" borderId="79" xfId="49" applyNumberFormat="1" applyFont="1" applyFill="1" applyBorder="1" applyAlignment="1">
      <alignment vertical="center"/>
    </xf>
    <xf numFmtId="190" fontId="4" fillId="0" borderId="79" xfId="0" applyNumberFormat="1" applyFont="1" applyFill="1" applyBorder="1" applyAlignment="1">
      <alignment vertical="center"/>
    </xf>
    <xf numFmtId="190" fontId="4" fillId="0" borderId="80" xfId="49" applyNumberFormat="1" applyFont="1" applyFill="1" applyBorder="1" applyAlignment="1">
      <alignment vertical="center"/>
    </xf>
    <xf numFmtId="190" fontId="4" fillId="0" borderId="81" xfId="49" applyNumberFormat="1" applyFont="1" applyFill="1" applyBorder="1" applyAlignment="1">
      <alignment vertical="center"/>
    </xf>
    <xf numFmtId="184" fontId="4" fillId="0" borderId="83" xfId="0" applyNumberFormat="1" applyFont="1" applyFill="1" applyBorder="1" applyAlignment="1">
      <alignment horizontal="left" vertical="center"/>
    </xf>
    <xf numFmtId="184" fontId="4" fillId="0" borderId="87" xfId="0" applyNumberFormat="1" applyFont="1" applyFill="1" applyBorder="1" applyAlignment="1">
      <alignment vertical="center"/>
    </xf>
    <xf numFmtId="184" fontId="4" fillId="0" borderId="76" xfId="0" applyNumberFormat="1" applyFont="1" applyFill="1" applyBorder="1" applyAlignment="1">
      <alignment horizontal="left" vertical="center"/>
    </xf>
    <xf numFmtId="184" fontId="4" fillId="0" borderId="72" xfId="0" applyNumberFormat="1" applyFont="1" applyFill="1" applyBorder="1" applyAlignment="1">
      <alignment vertical="center"/>
    </xf>
    <xf numFmtId="184" fontId="4" fillId="0" borderId="77" xfId="0" applyNumberFormat="1" applyFont="1" applyFill="1" applyBorder="1" applyAlignment="1">
      <alignment horizontal="left" vertical="center"/>
    </xf>
    <xf numFmtId="184" fontId="4" fillId="0" borderId="81" xfId="0" applyNumberFormat="1" applyFont="1" applyFill="1" applyBorder="1" applyAlignment="1">
      <alignment vertical="center"/>
    </xf>
    <xf numFmtId="38" fontId="4" fillId="0" borderId="54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8" fontId="4" fillId="0" borderId="76" xfId="49" applyFont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7" xfId="49" applyFont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177" fontId="8" fillId="0" borderId="120" xfId="49" applyNumberFormat="1" applyFont="1" applyBorder="1" applyAlignment="1">
      <alignment horizontal="center" vertical="center" shrinkToFit="1"/>
    </xf>
    <xf numFmtId="177" fontId="4" fillId="0" borderId="109" xfId="49" applyNumberFormat="1" applyFont="1" applyBorder="1" applyAlignment="1">
      <alignment horizontal="center" vertical="center" shrinkToFit="1"/>
    </xf>
    <xf numFmtId="177" fontId="8" fillId="0" borderId="121" xfId="49" applyNumberFormat="1" applyFont="1" applyBorder="1" applyAlignment="1">
      <alignment horizontal="center" vertical="center" shrinkToFit="1"/>
    </xf>
    <xf numFmtId="177" fontId="8" fillId="0" borderId="121" xfId="49" applyNumberFormat="1" applyFont="1" applyBorder="1" applyAlignment="1">
      <alignment horizontal="left" vertical="center" shrinkToFit="1"/>
    </xf>
    <xf numFmtId="177" fontId="4" fillId="0" borderId="122" xfId="49" applyNumberFormat="1" applyFont="1" applyBorder="1" applyAlignment="1">
      <alignment horizontal="center" vertical="center" shrinkToFit="1"/>
    </xf>
    <xf numFmtId="177" fontId="4" fillId="0" borderId="123" xfId="49" applyNumberFormat="1" applyFont="1" applyBorder="1" applyAlignment="1">
      <alignment vertical="center"/>
    </xf>
    <xf numFmtId="177" fontId="8" fillId="0" borderId="108" xfId="49" applyNumberFormat="1" applyFont="1" applyBorder="1" applyAlignment="1">
      <alignment horizontal="center" vertical="center" shrinkToFit="1"/>
    </xf>
    <xf numFmtId="177" fontId="8" fillId="0" borderId="124" xfId="49" applyNumberFormat="1" applyFont="1" applyBorder="1" applyAlignment="1">
      <alignment horizontal="center" vertical="center" shrinkToFit="1"/>
    </xf>
    <xf numFmtId="177" fontId="4" fillId="0" borderId="125" xfId="49" applyNumberFormat="1" applyFont="1" applyBorder="1" applyAlignment="1">
      <alignment vertical="center"/>
    </xf>
    <xf numFmtId="177" fontId="4" fillId="0" borderId="126" xfId="49" applyNumberFormat="1" applyFont="1" applyBorder="1" applyAlignment="1">
      <alignment vertical="center"/>
    </xf>
    <xf numFmtId="177" fontId="4" fillId="0" borderId="127" xfId="49" applyNumberFormat="1" applyFont="1" applyBorder="1" applyAlignment="1">
      <alignment vertical="center"/>
    </xf>
    <xf numFmtId="177" fontId="4" fillId="0" borderId="128" xfId="49" applyNumberFormat="1" applyFont="1" applyBorder="1" applyAlignment="1">
      <alignment horizontal="center" vertical="center" shrinkToFit="1"/>
    </xf>
    <xf numFmtId="177" fontId="4" fillId="0" borderId="93" xfId="49" applyNumberFormat="1" applyFont="1" applyBorder="1" applyAlignment="1">
      <alignment vertical="center"/>
    </xf>
    <xf numFmtId="177" fontId="4" fillId="0" borderId="93" xfId="49" applyNumberFormat="1" applyFont="1" applyBorder="1" applyAlignment="1">
      <alignment horizontal="center" vertical="center"/>
    </xf>
    <xf numFmtId="177" fontId="4" fillId="0" borderId="129" xfId="49" applyNumberFormat="1" applyFont="1" applyBorder="1" applyAlignment="1">
      <alignment vertical="center"/>
    </xf>
    <xf numFmtId="177" fontId="4" fillId="0" borderId="96" xfId="49" applyNumberFormat="1" applyFont="1" applyBorder="1" applyAlignment="1">
      <alignment vertical="center"/>
    </xf>
    <xf numFmtId="177" fontId="4" fillId="0" borderId="130" xfId="49" applyNumberFormat="1" applyFont="1" applyBorder="1" applyAlignment="1">
      <alignment vertical="center"/>
    </xf>
    <xf numFmtId="177" fontId="4" fillId="0" borderId="108" xfId="49" applyNumberFormat="1" applyFont="1" applyBorder="1" applyAlignment="1">
      <alignment horizontal="center" vertical="center" shrinkToFit="1"/>
    </xf>
    <xf numFmtId="177" fontId="4" fillId="0" borderId="131" xfId="49" applyNumberFormat="1" applyFont="1" applyBorder="1" applyAlignment="1">
      <alignment vertical="center"/>
    </xf>
    <xf numFmtId="38" fontId="3" fillId="0" borderId="132" xfId="49" applyFont="1" applyFill="1" applyBorder="1" applyAlignment="1">
      <alignment vertical="center"/>
    </xf>
    <xf numFmtId="38" fontId="3" fillId="0" borderId="82" xfId="49" applyFont="1" applyFill="1" applyBorder="1" applyAlignment="1">
      <alignment vertical="center"/>
    </xf>
    <xf numFmtId="38" fontId="3" fillId="0" borderId="133" xfId="49" applyFont="1" applyFill="1" applyBorder="1" applyAlignment="1">
      <alignment vertical="center"/>
    </xf>
    <xf numFmtId="38" fontId="10" fillId="0" borderId="23" xfId="49" applyFont="1" applyFill="1" applyBorder="1" applyAlignment="1">
      <alignment vertical="center"/>
    </xf>
    <xf numFmtId="184" fontId="3" fillId="0" borderId="97" xfId="49" applyNumberFormat="1" applyFont="1" applyFill="1" applyBorder="1" applyAlignment="1">
      <alignment vertical="center"/>
    </xf>
    <xf numFmtId="184" fontId="3" fillId="0" borderId="69" xfId="49" applyNumberFormat="1" applyFont="1" applyFill="1" applyBorder="1" applyAlignment="1">
      <alignment vertical="center"/>
    </xf>
    <xf numFmtId="184" fontId="3" fillId="0" borderId="73" xfId="49" applyNumberFormat="1" applyFont="1" applyFill="1" applyBorder="1" applyAlignment="1">
      <alignment vertical="center"/>
    </xf>
    <xf numFmtId="184" fontId="3" fillId="0" borderId="98" xfId="49" applyNumberFormat="1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0" borderId="109" xfId="49" applyFont="1" applyFill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117" xfId="49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38" fontId="3" fillId="0" borderId="123" xfId="49" applyFont="1" applyFill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0" borderId="124" xfId="49" applyFont="1" applyFill="1" applyBorder="1" applyAlignment="1">
      <alignment vertical="center"/>
    </xf>
    <xf numFmtId="38" fontId="3" fillId="0" borderId="134" xfId="49" applyFont="1" applyFill="1" applyBorder="1" applyAlignment="1">
      <alignment vertical="center"/>
    </xf>
    <xf numFmtId="38" fontId="3" fillId="0" borderId="128" xfId="49" applyFont="1" applyFill="1" applyBorder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135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125" xfId="49" applyFont="1" applyFill="1" applyBorder="1" applyAlignment="1">
      <alignment vertical="center"/>
    </xf>
    <xf numFmtId="38" fontId="3" fillId="0" borderId="136" xfId="49" applyFont="1" applyFill="1" applyBorder="1" applyAlignment="1">
      <alignment vertical="center"/>
    </xf>
    <xf numFmtId="38" fontId="3" fillId="0" borderId="127" xfId="49" applyFont="1" applyFill="1" applyBorder="1" applyAlignment="1">
      <alignment vertical="center"/>
    </xf>
    <xf numFmtId="38" fontId="4" fillId="0" borderId="60" xfId="49" applyFont="1" applyBorder="1" applyAlignment="1">
      <alignment vertical="center"/>
    </xf>
    <xf numFmtId="177" fontId="4" fillId="0" borderId="137" xfId="49" applyNumberFormat="1" applyFont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38" fontId="3" fillId="0" borderId="131" xfId="49" applyFont="1" applyFill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0" fillId="0" borderId="0" xfId="49" applyNumberFormat="1" applyFont="1" applyFill="1" applyAlignment="1">
      <alignment vertical="center"/>
    </xf>
    <xf numFmtId="38" fontId="0" fillId="0" borderId="0" xfId="49" applyFont="1" applyAlignment="1">
      <alignment vertical="center"/>
    </xf>
    <xf numFmtId="38" fontId="0" fillId="33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76" xfId="49" applyFont="1" applyFill="1" applyBorder="1" applyAlignment="1">
      <alignment vertical="center" shrinkToFit="1"/>
    </xf>
    <xf numFmtId="177" fontId="4" fillId="0" borderId="138" xfId="49" applyNumberFormat="1" applyFont="1" applyBorder="1" applyAlignment="1">
      <alignment vertical="center"/>
    </xf>
    <xf numFmtId="177" fontId="4" fillId="0" borderId="139" xfId="49" applyNumberFormat="1" applyFont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4" fillId="0" borderId="71" xfId="49" applyNumberFormat="1" applyFont="1" applyFill="1" applyBorder="1" applyAlignment="1">
      <alignment vertical="center"/>
    </xf>
    <xf numFmtId="177" fontId="4" fillId="0" borderId="79" xfId="49" applyNumberFormat="1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177" fontId="4" fillId="0" borderId="14" xfId="49" applyNumberFormat="1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4" fillId="0" borderId="14" xfId="49" applyNumberFormat="1" applyFont="1" applyFill="1" applyBorder="1" applyAlignment="1">
      <alignment vertical="center"/>
    </xf>
    <xf numFmtId="177" fontId="0" fillId="0" borderId="0" xfId="49" applyNumberFormat="1" applyFont="1" applyAlignment="1">
      <alignment vertical="center"/>
    </xf>
    <xf numFmtId="0" fontId="0" fillId="0" borderId="0" xfId="0" applyFont="1" applyAlignment="1">
      <alignment/>
    </xf>
    <xf numFmtId="177" fontId="4" fillId="0" borderId="23" xfId="49" applyNumberFormat="1" applyFont="1" applyBorder="1" applyAlignment="1">
      <alignment vertical="center"/>
    </xf>
    <xf numFmtId="177" fontId="4" fillId="0" borderId="64" xfId="49" applyNumberFormat="1" applyFont="1" applyBorder="1" applyAlignment="1">
      <alignment vertical="center"/>
    </xf>
    <xf numFmtId="177" fontId="4" fillId="0" borderId="140" xfId="49" applyNumberFormat="1" applyFont="1" applyBorder="1" applyAlignment="1">
      <alignment vertical="center"/>
    </xf>
    <xf numFmtId="177" fontId="4" fillId="0" borderId="66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108" xfId="49" applyNumberFormat="1" applyFont="1" applyFill="1" applyBorder="1" applyAlignment="1">
      <alignment horizontal="center" vertical="center" shrinkToFit="1"/>
    </xf>
    <xf numFmtId="177" fontId="3" fillId="0" borderId="45" xfId="49" applyNumberFormat="1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93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40" fontId="4" fillId="0" borderId="17" xfId="49" applyNumberFormat="1" applyFont="1" applyFill="1" applyBorder="1" applyAlignment="1">
      <alignment vertical="center"/>
    </xf>
    <xf numFmtId="40" fontId="4" fillId="0" borderId="14" xfId="49" applyNumberFormat="1" applyFont="1" applyFill="1" applyBorder="1" applyAlignment="1">
      <alignment vertical="center"/>
    </xf>
    <xf numFmtId="40" fontId="4" fillId="0" borderId="19" xfId="49" applyNumberFormat="1" applyFont="1" applyFill="1" applyBorder="1" applyAlignment="1">
      <alignment vertical="center"/>
    </xf>
    <xf numFmtId="38" fontId="4" fillId="0" borderId="70" xfId="49" applyFont="1" applyFill="1" applyBorder="1" applyAlignment="1">
      <alignment horizontal="right" vertical="center"/>
    </xf>
    <xf numFmtId="38" fontId="4" fillId="0" borderId="71" xfId="49" applyFont="1" applyFill="1" applyBorder="1" applyAlignment="1">
      <alignment horizontal="right" vertical="center"/>
    </xf>
    <xf numFmtId="38" fontId="4" fillId="0" borderId="67" xfId="49" applyFont="1" applyFill="1" applyBorder="1" applyAlignment="1">
      <alignment horizontal="right" vertical="center"/>
    </xf>
    <xf numFmtId="38" fontId="4" fillId="0" borderId="17" xfId="49" applyNumberFormat="1" applyFont="1" applyFill="1" applyBorder="1" applyAlignment="1">
      <alignment vertical="center"/>
    </xf>
    <xf numFmtId="38" fontId="4" fillId="0" borderId="19" xfId="49" applyNumberFormat="1" applyFont="1" applyFill="1" applyBorder="1" applyAlignment="1">
      <alignment vertical="center"/>
    </xf>
    <xf numFmtId="38" fontId="4" fillId="0" borderId="36" xfId="49" applyNumberFormat="1" applyFont="1" applyFill="1" applyBorder="1" applyAlignment="1">
      <alignment vertical="center"/>
    </xf>
    <xf numFmtId="38" fontId="4" fillId="0" borderId="78" xfId="49" applyFont="1" applyFill="1" applyBorder="1" applyAlignment="1">
      <alignment horizontal="right" vertical="center"/>
    </xf>
    <xf numFmtId="38" fontId="4" fillId="0" borderId="79" xfId="49" applyFont="1" applyFill="1" applyBorder="1" applyAlignment="1">
      <alignment horizontal="right" vertical="center"/>
    </xf>
    <xf numFmtId="38" fontId="4" fillId="0" borderId="80" xfId="49" applyFont="1" applyFill="1" applyBorder="1" applyAlignment="1">
      <alignment horizontal="right" vertical="center"/>
    </xf>
    <xf numFmtId="38" fontId="4" fillId="0" borderId="100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102" xfId="49" applyFont="1" applyFill="1" applyBorder="1" applyAlignment="1">
      <alignment vertical="center"/>
    </xf>
    <xf numFmtId="38" fontId="4" fillId="0" borderId="103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35" borderId="57" xfId="49" applyFont="1" applyFill="1" applyBorder="1" applyAlignment="1">
      <alignment vertical="center"/>
    </xf>
    <xf numFmtId="38" fontId="4" fillId="35" borderId="20" xfId="49" applyFont="1" applyFill="1" applyBorder="1" applyAlignment="1">
      <alignment vertical="center"/>
    </xf>
    <xf numFmtId="38" fontId="4" fillId="35" borderId="45" xfId="49" applyFont="1" applyFill="1" applyBorder="1" applyAlignment="1">
      <alignment vertical="center"/>
    </xf>
    <xf numFmtId="38" fontId="4" fillId="35" borderId="12" xfId="49" applyFont="1" applyFill="1" applyBorder="1" applyAlignment="1">
      <alignment vertical="center"/>
    </xf>
    <xf numFmtId="38" fontId="4" fillId="35" borderId="141" xfId="49" applyFont="1" applyFill="1" applyBorder="1" applyAlignment="1">
      <alignment vertical="center"/>
    </xf>
    <xf numFmtId="38" fontId="4" fillId="35" borderId="57" xfId="49" applyFont="1" applyFill="1" applyBorder="1" applyAlignment="1">
      <alignment horizontal="center" vertical="center"/>
    </xf>
    <xf numFmtId="38" fontId="4" fillId="35" borderId="12" xfId="49" applyFont="1" applyFill="1" applyBorder="1" applyAlignment="1">
      <alignment horizontal="center" vertical="center"/>
    </xf>
    <xf numFmtId="38" fontId="4" fillId="35" borderId="141" xfId="49" applyFont="1" applyFill="1" applyBorder="1" applyAlignment="1">
      <alignment horizontal="center" vertical="center"/>
    </xf>
    <xf numFmtId="38" fontId="4" fillId="35" borderId="20" xfId="49" applyFont="1" applyFill="1" applyBorder="1" applyAlignment="1">
      <alignment horizontal="center" vertical="center"/>
    </xf>
    <xf numFmtId="38" fontId="4" fillId="35" borderId="45" xfId="49" applyFont="1" applyFill="1" applyBorder="1" applyAlignment="1">
      <alignment horizontal="center" vertical="center"/>
    </xf>
    <xf numFmtId="184" fontId="4" fillId="35" borderId="18" xfId="49" applyNumberFormat="1" applyFont="1" applyFill="1" applyBorder="1" applyAlignment="1">
      <alignment vertical="center"/>
    </xf>
    <xf numFmtId="184" fontId="4" fillId="35" borderId="14" xfId="49" applyNumberFormat="1" applyFont="1" applyFill="1" applyBorder="1" applyAlignment="1">
      <alignment vertical="center"/>
    </xf>
    <xf numFmtId="177" fontId="4" fillId="35" borderId="20" xfId="49" applyNumberFormat="1" applyFont="1" applyFill="1" applyBorder="1" applyAlignment="1">
      <alignment vertical="center"/>
    </xf>
    <xf numFmtId="177" fontId="4" fillId="35" borderId="0" xfId="49" applyNumberFormat="1" applyFont="1" applyFill="1" applyBorder="1" applyAlignment="1">
      <alignment vertical="center"/>
    </xf>
    <xf numFmtId="177" fontId="4" fillId="35" borderId="65" xfId="49" applyNumberFormat="1" applyFont="1" applyFill="1" applyBorder="1" applyAlignment="1">
      <alignment vertical="center"/>
    </xf>
    <xf numFmtId="38" fontId="3" fillId="35" borderId="21" xfId="49" applyFont="1" applyFill="1" applyBorder="1" applyAlignment="1">
      <alignment vertical="center"/>
    </xf>
    <xf numFmtId="38" fontId="3" fillId="35" borderId="18" xfId="49" applyFont="1" applyFill="1" applyBorder="1" applyAlignment="1">
      <alignment vertical="center"/>
    </xf>
    <xf numFmtId="38" fontId="3" fillId="35" borderId="15" xfId="49" applyFont="1" applyFill="1" applyBorder="1" applyAlignment="1">
      <alignment vertical="center"/>
    </xf>
    <xf numFmtId="38" fontId="3" fillId="35" borderId="43" xfId="49" applyFont="1" applyFill="1" applyBorder="1" applyAlignment="1">
      <alignment vertical="center"/>
    </xf>
    <xf numFmtId="38" fontId="3" fillId="35" borderId="42" xfId="49" applyFont="1" applyFill="1" applyBorder="1" applyAlignment="1">
      <alignment vertical="center"/>
    </xf>
    <xf numFmtId="38" fontId="3" fillId="35" borderId="41" xfId="49" applyFont="1" applyFill="1" applyBorder="1" applyAlignment="1">
      <alignment vertical="center"/>
    </xf>
    <xf numFmtId="38" fontId="3" fillId="35" borderId="142" xfId="49" applyFont="1" applyFill="1" applyBorder="1" applyAlignment="1">
      <alignment vertical="center"/>
    </xf>
    <xf numFmtId="38" fontId="3" fillId="35" borderId="143" xfId="49" applyFont="1" applyFill="1" applyBorder="1" applyAlignment="1">
      <alignment vertical="center"/>
    </xf>
    <xf numFmtId="184" fontId="4" fillId="35" borderId="17" xfId="49" applyNumberFormat="1" applyFont="1" applyFill="1" applyBorder="1" applyAlignment="1">
      <alignment vertical="center"/>
    </xf>
    <xf numFmtId="184" fontId="4" fillId="35" borderId="19" xfId="49" applyNumberFormat="1" applyFont="1" applyFill="1" applyBorder="1" applyAlignment="1">
      <alignment vertical="center"/>
    </xf>
    <xf numFmtId="184" fontId="4" fillId="35" borderId="36" xfId="0" applyNumberFormat="1" applyFont="1" applyFill="1" applyBorder="1" applyAlignment="1">
      <alignment vertical="center"/>
    </xf>
    <xf numFmtId="184" fontId="4" fillId="35" borderId="21" xfId="49" applyNumberFormat="1" applyFont="1" applyFill="1" applyBorder="1" applyAlignment="1">
      <alignment vertical="center"/>
    </xf>
    <xf numFmtId="184" fontId="4" fillId="35" borderId="15" xfId="49" applyNumberFormat="1" applyFont="1" applyFill="1" applyBorder="1" applyAlignment="1">
      <alignment vertical="center"/>
    </xf>
    <xf numFmtId="184" fontId="4" fillId="35" borderId="43" xfId="0" applyNumberFormat="1" applyFont="1" applyFill="1" applyBorder="1" applyAlignment="1">
      <alignment vertical="center"/>
    </xf>
    <xf numFmtId="38" fontId="4" fillId="35" borderId="24" xfId="49" applyFont="1" applyFill="1" applyBorder="1" applyAlignment="1">
      <alignment vertical="center"/>
    </xf>
    <xf numFmtId="38" fontId="4" fillId="35" borderId="23" xfId="49" applyFont="1" applyFill="1" applyBorder="1" applyAlignment="1">
      <alignment vertical="center"/>
    </xf>
    <xf numFmtId="38" fontId="4" fillId="35" borderId="13" xfId="49" applyFont="1" applyFill="1" applyBorder="1" applyAlignment="1">
      <alignment vertical="center"/>
    </xf>
    <xf numFmtId="38" fontId="4" fillId="35" borderId="64" xfId="49" applyFont="1" applyFill="1" applyBorder="1" applyAlignment="1">
      <alignment vertical="center"/>
    </xf>
    <xf numFmtId="49" fontId="3" fillId="0" borderId="42" xfId="49" applyNumberFormat="1" applyFont="1" applyFill="1" applyBorder="1" applyAlignment="1">
      <alignment horizontal="center" vertical="center"/>
    </xf>
    <xf numFmtId="49" fontId="3" fillId="0" borderId="41" xfId="49" applyNumberFormat="1" applyFont="1" applyFill="1" applyBorder="1" applyAlignment="1">
      <alignment horizontal="center" vertical="center"/>
    </xf>
    <xf numFmtId="49" fontId="3" fillId="0" borderId="26" xfId="49" applyNumberFormat="1" applyFont="1" applyFill="1" applyBorder="1" applyAlignment="1">
      <alignment horizontal="center" vertical="center"/>
    </xf>
    <xf numFmtId="38" fontId="3" fillId="0" borderId="20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61" xfId="49" applyFont="1" applyFill="1" applyBorder="1" applyAlignment="1">
      <alignment horizontal="center" vertical="center" shrinkToFit="1"/>
    </xf>
    <xf numFmtId="38" fontId="3" fillId="0" borderId="39" xfId="49" applyFont="1" applyFill="1" applyBorder="1" applyAlignment="1">
      <alignment horizontal="center" vertical="center" shrinkToFit="1"/>
    </xf>
    <xf numFmtId="38" fontId="3" fillId="0" borderId="39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 shrinkToFit="1"/>
    </xf>
    <xf numFmtId="49" fontId="4" fillId="0" borderId="42" xfId="49" applyNumberFormat="1" applyFont="1" applyFill="1" applyBorder="1" applyAlignment="1">
      <alignment horizontal="center" vertical="center"/>
    </xf>
    <xf numFmtId="49" fontId="4" fillId="0" borderId="41" xfId="49" applyNumberFormat="1" applyFont="1" applyFill="1" applyBorder="1" applyAlignment="1">
      <alignment horizontal="center" vertical="center"/>
    </xf>
    <xf numFmtId="49" fontId="4" fillId="0" borderId="26" xfId="49" applyNumberFormat="1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 shrinkToFit="1"/>
    </xf>
    <xf numFmtId="38" fontId="4" fillId="0" borderId="39" xfId="49" applyFont="1" applyFill="1" applyBorder="1" applyAlignment="1">
      <alignment horizontal="center" vertical="center" shrinkToFit="1"/>
    </xf>
    <xf numFmtId="38" fontId="4" fillId="0" borderId="39" xfId="49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horizontal="center" vertical="center" shrinkToFit="1"/>
    </xf>
    <xf numFmtId="49" fontId="4" fillId="0" borderId="25" xfId="49" applyNumberFormat="1" applyFont="1" applyFill="1" applyBorder="1" applyAlignment="1">
      <alignment horizontal="center" vertical="center"/>
    </xf>
    <xf numFmtId="49" fontId="4" fillId="0" borderId="44" xfId="49" applyNumberFormat="1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49" fontId="4" fillId="0" borderId="27" xfId="49" applyNumberFormat="1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</xf>
    <xf numFmtId="49" fontId="4" fillId="0" borderId="45" xfId="49" applyNumberFormat="1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3" fillId="0" borderId="20" xfId="49" applyFont="1" applyFill="1" applyBorder="1" applyAlignment="1">
      <alignment horizontal="center" vertical="center" shrinkToFit="1"/>
    </xf>
    <xf numFmtId="38" fontId="3" fillId="0" borderId="12" xfId="49" applyFont="1" applyFill="1" applyBorder="1" applyAlignment="1">
      <alignment horizontal="center" vertical="center" shrinkToFit="1"/>
    </xf>
    <xf numFmtId="38" fontId="3" fillId="0" borderId="61" xfId="49" applyFont="1" applyFill="1" applyBorder="1" applyAlignment="1">
      <alignment vertical="center" shrinkToFit="1"/>
    </xf>
    <xf numFmtId="38" fontId="3" fillId="0" borderId="39" xfId="49" applyFont="1" applyFill="1" applyBorder="1" applyAlignment="1">
      <alignment vertical="center" shrinkToFit="1"/>
    </xf>
    <xf numFmtId="184" fontId="3" fillId="0" borderId="30" xfId="49" applyNumberFormat="1" applyFont="1" applyBorder="1" applyAlignment="1">
      <alignment vertical="center"/>
    </xf>
    <xf numFmtId="38" fontId="2" fillId="0" borderId="76" xfId="49" applyFont="1" applyFill="1" applyBorder="1" applyAlignment="1">
      <alignment vertical="center"/>
    </xf>
    <xf numFmtId="184" fontId="3" fillId="0" borderId="55" xfId="49" applyNumberFormat="1" applyFont="1" applyFill="1" applyBorder="1" applyAlignment="1">
      <alignment vertical="center"/>
    </xf>
    <xf numFmtId="38" fontId="15" fillId="35" borderId="18" xfId="49" applyFont="1" applyFill="1" applyBorder="1" applyAlignment="1">
      <alignment vertical="center"/>
    </xf>
    <xf numFmtId="38" fontId="15" fillId="0" borderId="110" xfId="49" applyFont="1" applyFill="1" applyBorder="1" applyAlignment="1">
      <alignment vertical="center"/>
    </xf>
    <xf numFmtId="38" fontId="15" fillId="0" borderId="112" xfId="49" applyFont="1" applyFill="1" applyBorder="1" applyAlignment="1">
      <alignment vertical="center"/>
    </xf>
    <xf numFmtId="38" fontId="15" fillId="0" borderId="114" xfId="49" applyFont="1" applyFill="1" applyBorder="1" applyAlignment="1">
      <alignment vertical="center"/>
    </xf>
    <xf numFmtId="38" fontId="15" fillId="0" borderId="58" xfId="49" applyFont="1" applyFill="1" applyBorder="1" applyAlignment="1">
      <alignment vertical="center"/>
    </xf>
    <xf numFmtId="38" fontId="15" fillId="0" borderId="58" xfId="49" applyNumberFormat="1" applyFont="1" applyFill="1" applyBorder="1" applyAlignment="1">
      <alignment vertical="center"/>
    </xf>
    <xf numFmtId="38" fontId="15" fillId="35" borderId="14" xfId="49" applyFont="1" applyFill="1" applyBorder="1" applyAlignment="1">
      <alignment vertical="center"/>
    </xf>
    <xf numFmtId="38" fontId="15" fillId="35" borderId="56" xfId="49" applyFont="1" applyFill="1" applyBorder="1" applyAlignment="1">
      <alignment vertical="center"/>
    </xf>
    <xf numFmtId="38" fontId="15" fillId="0" borderId="59" xfId="49" applyFont="1" applyFill="1" applyBorder="1" applyAlignment="1">
      <alignment vertical="center"/>
    </xf>
    <xf numFmtId="38" fontId="15" fillId="35" borderId="35" xfId="49" applyFont="1" applyFill="1" applyBorder="1" applyAlignment="1">
      <alignment vertical="center"/>
    </xf>
    <xf numFmtId="38" fontId="15" fillId="35" borderId="144" xfId="49" applyFont="1" applyFill="1" applyBorder="1" applyAlignment="1">
      <alignment vertical="center"/>
    </xf>
    <xf numFmtId="38" fontId="4" fillId="0" borderId="111" xfId="49" applyNumberFormat="1" applyFont="1" applyFill="1" applyBorder="1" applyAlignment="1">
      <alignment horizontal="center" vertical="center"/>
    </xf>
    <xf numFmtId="38" fontId="4" fillId="0" borderId="113" xfId="49" applyNumberFormat="1" applyFont="1" applyFill="1" applyBorder="1" applyAlignment="1">
      <alignment horizontal="center" vertical="center"/>
    </xf>
    <xf numFmtId="38" fontId="4" fillId="0" borderId="145" xfId="49" applyNumberFormat="1" applyFont="1" applyFill="1" applyBorder="1" applyAlignment="1">
      <alignment horizontal="center" vertical="center"/>
    </xf>
    <xf numFmtId="38" fontId="4" fillId="0" borderId="56" xfId="49" applyNumberFormat="1" applyFont="1" applyFill="1" applyBorder="1" applyAlignment="1">
      <alignment horizontal="center" vertical="center"/>
    </xf>
    <xf numFmtId="40" fontId="4" fillId="0" borderId="111" xfId="49" applyNumberFormat="1" applyFont="1" applyFill="1" applyBorder="1" applyAlignment="1">
      <alignment horizontal="center" vertical="center"/>
    </xf>
    <xf numFmtId="40" fontId="4" fillId="0" borderId="113" xfId="49" applyNumberFormat="1" applyFont="1" applyFill="1" applyBorder="1" applyAlignment="1">
      <alignment horizontal="center" vertical="center"/>
    </xf>
    <xf numFmtId="40" fontId="4" fillId="0" borderId="115" xfId="49" applyNumberFormat="1" applyFont="1" applyFill="1" applyBorder="1" applyAlignment="1">
      <alignment horizontal="center" vertical="center"/>
    </xf>
    <xf numFmtId="40" fontId="4" fillId="0" borderId="56" xfId="49" applyNumberFormat="1" applyFont="1" applyFill="1" applyBorder="1" applyAlignment="1">
      <alignment horizontal="center" vertical="center"/>
    </xf>
    <xf numFmtId="184" fontId="15" fillId="35" borderId="18" xfId="49" applyNumberFormat="1" applyFont="1" applyFill="1" applyBorder="1" applyAlignment="1">
      <alignment vertical="center"/>
    </xf>
    <xf numFmtId="184" fontId="15" fillId="35" borderId="24" xfId="49" applyNumberFormat="1" applyFont="1" applyFill="1" applyBorder="1" applyAlignment="1">
      <alignment vertical="center"/>
    </xf>
    <xf numFmtId="184" fontId="15" fillId="35" borderId="71" xfId="49" applyNumberFormat="1" applyFont="1" applyFill="1" applyBorder="1" applyAlignment="1">
      <alignment vertical="center"/>
    </xf>
    <xf numFmtId="184" fontId="15" fillId="35" borderId="14" xfId="49" applyNumberFormat="1" applyFont="1" applyFill="1" applyBorder="1" applyAlignment="1">
      <alignment vertical="center"/>
    </xf>
    <xf numFmtId="184" fontId="15" fillId="35" borderId="85" xfId="49" applyNumberFormat="1" applyFont="1" applyFill="1" applyBorder="1" applyAlignment="1">
      <alignment vertical="center"/>
    </xf>
    <xf numFmtId="184" fontId="15" fillId="35" borderId="79" xfId="49" applyNumberFormat="1" applyFont="1" applyFill="1" applyBorder="1" applyAlignment="1">
      <alignment vertical="center"/>
    </xf>
    <xf numFmtId="184" fontId="15" fillId="35" borderId="35" xfId="49" applyNumberFormat="1" applyFont="1" applyFill="1" applyBorder="1" applyAlignment="1">
      <alignment vertical="center"/>
    </xf>
    <xf numFmtId="190" fontId="15" fillId="35" borderId="14" xfId="49" applyNumberFormat="1" applyFont="1" applyFill="1" applyBorder="1" applyAlignment="1">
      <alignment vertical="center"/>
    </xf>
    <xf numFmtId="190" fontId="15" fillId="35" borderId="85" xfId="49" applyNumberFormat="1" applyFont="1" applyFill="1" applyBorder="1" applyAlignment="1">
      <alignment vertical="center"/>
    </xf>
    <xf numFmtId="190" fontId="15" fillId="35" borderId="71" xfId="49" applyNumberFormat="1" applyFont="1" applyFill="1" applyBorder="1" applyAlignment="1">
      <alignment vertical="center"/>
    </xf>
    <xf numFmtId="190" fontId="15" fillId="35" borderId="79" xfId="49" applyNumberFormat="1" applyFont="1" applyFill="1" applyBorder="1" applyAlignment="1">
      <alignment vertical="center"/>
    </xf>
    <xf numFmtId="184" fontId="15" fillId="35" borderId="12" xfId="49" applyNumberFormat="1" applyFont="1" applyFill="1" applyBorder="1" applyAlignment="1">
      <alignment vertical="center"/>
    </xf>
    <xf numFmtId="184" fontId="15" fillId="35" borderId="101" xfId="49" applyNumberFormat="1" applyFont="1" applyFill="1" applyBorder="1" applyAlignment="1">
      <alignment vertical="center"/>
    </xf>
    <xf numFmtId="38" fontId="15" fillId="35" borderId="62" xfId="49" applyFont="1" applyFill="1" applyBorder="1" applyAlignment="1">
      <alignment vertical="center"/>
    </xf>
    <xf numFmtId="38" fontId="15" fillId="35" borderId="24" xfId="49" applyFont="1" applyFill="1" applyBorder="1" applyAlignment="1">
      <alignment vertical="center"/>
    </xf>
    <xf numFmtId="38" fontId="15" fillId="35" borderId="71" xfId="49" applyFont="1" applyFill="1" applyBorder="1" applyAlignment="1">
      <alignment vertical="center"/>
    </xf>
    <xf numFmtId="38" fontId="15" fillId="35" borderId="79" xfId="49" applyFont="1" applyFill="1" applyBorder="1" applyAlignment="1">
      <alignment vertical="center"/>
    </xf>
    <xf numFmtId="0" fontId="3" fillId="0" borderId="30" xfId="49" applyNumberFormat="1" applyFont="1" applyFill="1" applyBorder="1" applyAlignment="1">
      <alignment vertical="center"/>
    </xf>
    <xf numFmtId="0" fontId="3" fillId="0" borderId="22" xfId="49" applyNumberFormat="1" applyFont="1" applyFill="1" applyBorder="1" applyAlignment="1">
      <alignment vertical="center"/>
    </xf>
    <xf numFmtId="0" fontId="3" fillId="0" borderId="49" xfId="49" applyNumberFormat="1" applyFont="1" applyFill="1" applyBorder="1" applyAlignment="1">
      <alignment vertical="center"/>
    </xf>
    <xf numFmtId="57" fontId="4" fillId="0" borderId="21" xfId="49" applyNumberFormat="1" applyFont="1" applyFill="1" applyBorder="1" applyAlignment="1">
      <alignment horizontal="center" vertical="center"/>
    </xf>
    <xf numFmtId="57" fontId="4" fillId="0" borderId="18" xfId="49" applyNumberFormat="1" applyFont="1" applyFill="1" applyBorder="1" applyAlignment="1">
      <alignment horizontal="center" vertical="center"/>
    </xf>
    <xf numFmtId="57" fontId="4" fillId="0" borderId="15" xfId="49" applyNumberFormat="1" applyFont="1" applyFill="1" applyBorder="1" applyAlignment="1">
      <alignment horizontal="center" vertical="center"/>
    </xf>
    <xf numFmtId="38" fontId="4" fillId="0" borderId="43" xfId="49" applyFont="1" applyFill="1" applyBorder="1" applyAlignment="1">
      <alignment horizontal="center" vertical="center"/>
    </xf>
    <xf numFmtId="57" fontId="15" fillId="0" borderId="23" xfId="49" applyNumberFormat="1" applyFont="1" applyFill="1" applyBorder="1" applyAlignment="1">
      <alignment horizontal="center" vertical="center"/>
    </xf>
    <xf numFmtId="57" fontId="15" fillId="0" borderId="24" xfId="49" applyNumberFormat="1" applyFont="1" applyFill="1" applyBorder="1" applyAlignment="1">
      <alignment horizontal="center" vertical="center"/>
    </xf>
    <xf numFmtId="57" fontId="15" fillId="0" borderId="13" xfId="49" applyNumberFormat="1" applyFont="1" applyFill="1" applyBorder="1" applyAlignment="1">
      <alignment horizontal="center" vertical="center"/>
    </xf>
    <xf numFmtId="38" fontId="4" fillId="0" borderId="64" xfId="49" applyFont="1" applyFill="1" applyBorder="1" applyAlignment="1">
      <alignment horizontal="center" vertical="center"/>
    </xf>
    <xf numFmtId="57" fontId="3" fillId="0" borderId="27" xfId="49" applyNumberFormat="1" applyFont="1" applyFill="1" applyBorder="1" applyAlignment="1">
      <alignment vertical="center"/>
    </xf>
    <xf numFmtId="0" fontId="3" fillId="0" borderId="97" xfId="49" applyNumberFormat="1" applyFont="1" applyFill="1" applyBorder="1" applyAlignment="1">
      <alignment vertical="center"/>
    </xf>
    <xf numFmtId="0" fontId="3" fillId="0" borderId="68" xfId="49" applyNumberFormat="1" applyFont="1" applyFill="1" applyBorder="1" applyAlignment="1">
      <alignment vertical="center"/>
    </xf>
    <xf numFmtId="0" fontId="3" fillId="0" borderId="69" xfId="49" applyNumberFormat="1" applyFont="1" applyFill="1" applyBorder="1" applyAlignment="1">
      <alignment vertical="center"/>
    </xf>
    <xf numFmtId="57" fontId="15" fillId="0" borderId="70" xfId="49" applyNumberFormat="1" applyFont="1" applyFill="1" applyBorder="1" applyAlignment="1">
      <alignment horizontal="center" vertical="center"/>
    </xf>
    <xf numFmtId="57" fontId="4" fillId="0" borderId="71" xfId="49" applyNumberFormat="1" applyFont="1" applyFill="1" applyBorder="1" applyAlignment="1">
      <alignment horizontal="center" vertical="center"/>
    </xf>
    <xf numFmtId="57" fontId="15" fillId="0" borderId="71" xfId="49" applyNumberFormat="1" applyFont="1" applyFill="1" applyBorder="1" applyAlignment="1">
      <alignment horizontal="center" vertical="center"/>
    </xf>
    <xf numFmtId="57" fontId="4" fillId="0" borderId="67" xfId="49" applyNumberFormat="1" applyFont="1" applyFill="1" applyBorder="1" applyAlignment="1">
      <alignment horizontal="center" vertical="center"/>
    </xf>
    <xf numFmtId="38" fontId="4" fillId="0" borderId="72" xfId="49" applyFont="1" applyFill="1" applyBorder="1" applyAlignment="1">
      <alignment horizontal="center" vertical="center"/>
    </xf>
    <xf numFmtId="0" fontId="3" fillId="0" borderId="107" xfId="49" applyNumberFormat="1" applyFont="1" applyFill="1" applyBorder="1" applyAlignment="1">
      <alignment vertical="center"/>
    </xf>
    <xf numFmtId="0" fontId="3" fillId="0" borderId="98" xfId="49" applyNumberFormat="1" applyFont="1" applyFill="1" applyBorder="1" applyAlignment="1">
      <alignment vertical="center"/>
    </xf>
    <xf numFmtId="57" fontId="4" fillId="0" borderId="78" xfId="49" applyNumberFormat="1" applyFont="1" applyFill="1" applyBorder="1" applyAlignment="1">
      <alignment horizontal="center" vertical="center"/>
    </xf>
    <xf numFmtId="57" fontId="4" fillId="0" borderId="79" xfId="49" applyNumberFormat="1" applyFont="1" applyFill="1" applyBorder="1" applyAlignment="1">
      <alignment horizontal="center" vertical="center"/>
    </xf>
    <xf numFmtId="57" fontId="4" fillId="0" borderId="80" xfId="49" applyNumberFormat="1" applyFont="1" applyFill="1" applyBorder="1" applyAlignment="1">
      <alignment horizontal="center" vertical="center"/>
    </xf>
    <xf numFmtId="38" fontId="4" fillId="0" borderId="81" xfId="49" applyFont="1" applyFill="1" applyBorder="1" applyAlignment="1">
      <alignment horizontal="center" vertical="center"/>
    </xf>
    <xf numFmtId="57" fontId="4" fillId="0" borderId="17" xfId="49" applyNumberFormat="1" applyFont="1" applyFill="1" applyBorder="1" applyAlignment="1">
      <alignment horizontal="center" vertical="center"/>
    </xf>
    <xf numFmtId="57" fontId="4" fillId="0" borderId="14" xfId="49" applyNumberFormat="1" applyFont="1" applyFill="1" applyBorder="1" applyAlignment="1">
      <alignment horizontal="center" vertical="center"/>
    </xf>
    <xf numFmtId="57" fontId="4" fillId="0" borderId="19" xfId="49" applyNumberFormat="1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38" fontId="3" fillId="0" borderId="55" xfId="49" applyFont="1" applyFill="1" applyBorder="1" applyAlignment="1">
      <alignment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146" xfId="49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horizontal="center" vertical="center"/>
    </xf>
    <xf numFmtId="38" fontId="15" fillId="0" borderId="21" xfId="49" applyFont="1" applyFill="1" applyBorder="1" applyAlignment="1">
      <alignment vertical="center"/>
    </xf>
    <xf numFmtId="38" fontId="15" fillId="0" borderId="18" xfId="49" applyFont="1" applyFill="1" applyBorder="1" applyAlignment="1">
      <alignment vertical="center"/>
    </xf>
    <xf numFmtId="38" fontId="15" fillId="0" borderId="15" xfId="49" applyFont="1" applyFill="1" applyBorder="1" applyAlignment="1">
      <alignment vertical="center"/>
    </xf>
    <xf numFmtId="40" fontId="4" fillId="0" borderId="36" xfId="49" applyNumberFormat="1" applyFont="1" applyFill="1" applyBorder="1" applyAlignment="1">
      <alignment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/>
    </xf>
    <xf numFmtId="40" fontId="4" fillId="0" borderId="84" xfId="49" applyNumberFormat="1" applyFont="1" applyFill="1" applyBorder="1" applyAlignment="1">
      <alignment vertical="center"/>
    </xf>
    <xf numFmtId="40" fontId="4" fillId="0" borderId="85" xfId="49" applyNumberFormat="1" applyFont="1" applyFill="1" applyBorder="1" applyAlignment="1">
      <alignment vertical="center"/>
    </xf>
    <xf numFmtId="40" fontId="4" fillId="0" borderId="86" xfId="49" applyNumberFormat="1" applyFont="1" applyFill="1" applyBorder="1" applyAlignment="1">
      <alignment vertical="center"/>
    </xf>
    <xf numFmtId="40" fontId="4" fillId="0" borderId="87" xfId="49" applyNumberFormat="1" applyFont="1" applyFill="1" applyBorder="1" applyAlignment="1">
      <alignment vertical="center"/>
    </xf>
    <xf numFmtId="40" fontId="4" fillId="0" borderId="70" xfId="49" applyNumberFormat="1" applyFont="1" applyFill="1" applyBorder="1" applyAlignment="1">
      <alignment vertical="center"/>
    </xf>
    <xf numFmtId="40" fontId="4" fillId="0" borderId="71" xfId="49" applyNumberFormat="1" applyFont="1" applyFill="1" applyBorder="1" applyAlignment="1">
      <alignment vertical="center"/>
    </xf>
    <xf numFmtId="40" fontId="4" fillId="0" borderId="67" xfId="49" applyNumberFormat="1" applyFont="1" applyFill="1" applyBorder="1" applyAlignment="1">
      <alignment vertical="center"/>
    </xf>
    <xf numFmtId="40" fontId="4" fillId="0" borderId="72" xfId="49" applyNumberFormat="1" applyFont="1" applyFill="1" applyBorder="1" applyAlignment="1">
      <alignment vertical="center"/>
    </xf>
    <xf numFmtId="40" fontId="4" fillId="0" borderId="78" xfId="49" applyNumberFormat="1" applyFont="1" applyFill="1" applyBorder="1" applyAlignment="1">
      <alignment vertical="center"/>
    </xf>
    <xf numFmtId="40" fontId="4" fillId="0" borderId="79" xfId="49" applyNumberFormat="1" applyFont="1" applyFill="1" applyBorder="1" applyAlignment="1">
      <alignment vertical="center"/>
    </xf>
    <xf numFmtId="40" fontId="4" fillId="0" borderId="80" xfId="49" applyNumberFormat="1" applyFont="1" applyFill="1" applyBorder="1" applyAlignment="1">
      <alignment vertical="center"/>
    </xf>
    <xf numFmtId="40" fontId="4" fillId="0" borderId="81" xfId="49" applyNumberFormat="1" applyFont="1" applyFill="1" applyBorder="1" applyAlignment="1">
      <alignment vertical="center"/>
    </xf>
    <xf numFmtId="193" fontId="4" fillId="0" borderId="17" xfId="49" applyNumberFormat="1" applyFont="1" applyFill="1" applyBorder="1" applyAlignment="1">
      <alignment horizontal="center" vertical="center"/>
    </xf>
    <xf numFmtId="193" fontId="4" fillId="0" borderId="14" xfId="49" applyNumberFormat="1" applyFont="1" applyFill="1" applyBorder="1" applyAlignment="1">
      <alignment horizontal="center" vertical="center"/>
    </xf>
    <xf numFmtId="193" fontId="4" fillId="0" borderId="19" xfId="49" applyNumberFormat="1" applyFont="1" applyFill="1" applyBorder="1" applyAlignment="1">
      <alignment horizontal="center" vertical="center"/>
    </xf>
    <xf numFmtId="40" fontId="4" fillId="0" borderId="34" xfId="49" applyNumberFormat="1" applyFont="1" applyFill="1" applyBorder="1" applyAlignment="1">
      <alignment vertical="center"/>
    </xf>
    <xf numFmtId="40" fontId="4" fillId="0" borderId="35" xfId="49" applyNumberFormat="1" applyFont="1" applyFill="1" applyBorder="1" applyAlignment="1">
      <alignment vertical="center"/>
    </xf>
    <xf numFmtId="40" fontId="4" fillId="0" borderId="32" xfId="49" applyNumberFormat="1" applyFont="1" applyFill="1" applyBorder="1" applyAlignment="1">
      <alignment vertical="center"/>
    </xf>
    <xf numFmtId="40" fontId="4" fillId="0" borderId="37" xfId="49" applyNumberFormat="1" applyFont="1" applyFill="1" applyBorder="1" applyAlignment="1">
      <alignment vertical="center"/>
    </xf>
    <xf numFmtId="40" fontId="15" fillId="0" borderId="21" xfId="49" applyNumberFormat="1" applyFont="1" applyFill="1" applyBorder="1" applyAlignment="1">
      <alignment vertical="center"/>
    </xf>
    <xf numFmtId="40" fontId="15" fillId="0" borderId="18" xfId="49" applyNumberFormat="1" applyFont="1" applyFill="1" applyBorder="1" applyAlignment="1">
      <alignment vertical="center"/>
    </xf>
    <xf numFmtId="40" fontId="15" fillId="0" borderId="15" xfId="49" applyNumberFormat="1" applyFont="1" applyFill="1" applyBorder="1" applyAlignment="1">
      <alignment vertical="center"/>
    </xf>
    <xf numFmtId="40" fontId="4" fillId="0" borderId="43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3" fillId="0" borderId="32" xfId="49" applyFont="1" applyFill="1" applyBorder="1" applyAlignment="1">
      <alignment horizontal="left" vertical="center" shrinkToFit="1"/>
    </xf>
    <xf numFmtId="38" fontId="3" fillId="0" borderId="33" xfId="49" applyFont="1" applyFill="1" applyBorder="1" applyAlignment="1">
      <alignment horizontal="left" vertical="center" shrinkToFit="1"/>
    </xf>
    <xf numFmtId="38" fontId="3" fillId="0" borderId="53" xfId="49" applyFont="1" applyFill="1" applyBorder="1" applyAlignment="1">
      <alignment horizontal="left" vertical="center" shrinkToFit="1"/>
    </xf>
    <xf numFmtId="38" fontId="11" fillId="0" borderId="0" xfId="49" applyFont="1" applyFill="1" applyAlignment="1">
      <alignment horizontal="center" vertical="center"/>
    </xf>
    <xf numFmtId="38" fontId="3" fillId="0" borderId="143" xfId="49" applyFont="1" applyFill="1" applyBorder="1" applyAlignment="1">
      <alignment horizontal="center" vertical="center"/>
    </xf>
    <xf numFmtId="38" fontId="3" fillId="0" borderId="65" xfId="49" applyFont="1" applyFill="1" applyBorder="1" applyAlignment="1">
      <alignment horizontal="center" vertical="center"/>
    </xf>
    <xf numFmtId="38" fontId="3" fillId="0" borderId="66" xfId="49" applyFont="1" applyFill="1" applyBorder="1" applyAlignment="1">
      <alignment horizontal="center" vertical="center"/>
    </xf>
    <xf numFmtId="184" fontId="4" fillId="0" borderId="104" xfId="49" applyNumberFormat="1" applyFont="1" applyFill="1" applyBorder="1" applyAlignment="1">
      <alignment horizontal="left" vertical="center" shrinkToFit="1"/>
    </xf>
    <xf numFmtId="184" fontId="4" fillId="0" borderId="106" xfId="49" applyNumberFormat="1" applyFont="1" applyFill="1" applyBorder="1" applyAlignment="1">
      <alignment horizontal="left" vertical="center" shrinkToFit="1"/>
    </xf>
    <xf numFmtId="184" fontId="4" fillId="0" borderId="97" xfId="49" applyNumberFormat="1" applyFont="1" applyFill="1" applyBorder="1" applyAlignment="1">
      <alignment horizontal="center" vertical="center" shrinkToFit="1"/>
    </xf>
    <xf numFmtId="184" fontId="4" fillId="0" borderId="69" xfId="49" applyNumberFormat="1" applyFont="1" applyFill="1" applyBorder="1" applyAlignment="1">
      <alignment horizontal="center" vertical="center" shrinkToFit="1"/>
    </xf>
    <xf numFmtId="38" fontId="4" fillId="0" borderId="143" xfId="49" applyFont="1" applyBorder="1" applyAlignment="1">
      <alignment horizontal="center" vertical="center"/>
    </xf>
    <xf numFmtId="38" fontId="4" fillId="0" borderId="65" xfId="49" applyFont="1" applyBorder="1" applyAlignment="1">
      <alignment horizontal="center" vertical="center"/>
    </xf>
    <xf numFmtId="38" fontId="4" fillId="0" borderId="66" xfId="49" applyFont="1" applyBorder="1" applyAlignment="1">
      <alignment horizontal="center" vertical="center"/>
    </xf>
    <xf numFmtId="184" fontId="4" fillId="34" borderId="147" xfId="49" applyNumberFormat="1" applyFont="1" applyFill="1" applyBorder="1" applyAlignment="1">
      <alignment horizontal="center" vertical="center"/>
    </xf>
    <xf numFmtId="184" fontId="4" fillId="34" borderId="138" xfId="49" applyNumberFormat="1" applyFont="1" applyFill="1" applyBorder="1" applyAlignment="1">
      <alignment horizontal="center" vertical="center"/>
    </xf>
    <xf numFmtId="184" fontId="4" fillId="34" borderId="141" xfId="49" applyNumberFormat="1" applyFont="1" applyFill="1" applyBorder="1" applyAlignment="1">
      <alignment horizontal="center" vertical="center"/>
    </xf>
    <xf numFmtId="184" fontId="2" fillId="34" borderId="29" xfId="49" applyNumberFormat="1" applyFont="1" applyFill="1" applyBorder="1" applyAlignment="1">
      <alignment horizontal="left" vertical="center" shrinkToFit="1"/>
    </xf>
    <xf numFmtId="184" fontId="2" fillId="34" borderId="16" xfId="49" applyNumberFormat="1" applyFont="1" applyFill="1" applyBorder="1" applyAlignment="1">
      <alignment horizontal="left" vertical="center" shrinkToFit="1"/>
    </xf>
    <xf numFmtId="184" fontId="2" fillId="34" borderId="48" xfId="49" applyNumberFormat="1" applyFont="1" applyFill="1" applyBorder="1" applyAlignment="1">
      <alignment horizontal="left" vertical="center" shrinkToFit="1"/>
    </xf>
    <xf numFmtId="38" fontId="4" fillId="0" borderId="143" xfId="49" applyFont="1" applyFill="1" applyBorder="1" applyAlignment="1">
      <alignment horizontal="center" vertical="center"/>
    </xf>
    <xf numFmtId="38" fontId="4" fillId="0" borderId="65" xfId="49" applyFont="1" applyFill="1" applyBorder="1" applyAlignment="1">
      <alignment horizontal="center" vertical="center"/>
    </xf>
    <xf numFmtId="38" fontId="4" fillId="0" borderId="66" xfId="49" applyFont="1" applyFill="1" applyBorder="1" applyAlignment="1">
      <alignment horizontal="center" vertical="center"/>
    </xf>
    <xf numFmtId="177" fontId="4" fillId="0" borderId="28" xfId="49" applyNumberFormat="1" applyFont="1" applyBorder="1" applyAlignment="1">
      <alignment horizontal="left" vertical="center" shrinkToFit="1"/>
    </xf>
    <xf numFmtId="177" fontId="4" fillId="0" borderId="10" xfId="49" applyNumberFormat="1" applyFont="1" applyBorder="1" applyAlignment="1">
      <alignment horizontal="left" vertical="center" shrinkToFit="1"/>
    </xf>
    <xf numFmtId="177" fontId="3" fillId="0" borderId="44" xfId="49" applyNumberFormat="1" applyFont="1" applyBorder="1" applyAlignment="1">
      <alignment horizontal="center" vertical="center"/>
    </xf>
    <xf numFmtId="177" fontId="3" fillId="0" borderId="49" xfId="49" applyNumberFormat="1" applyFont="1" applyBorder="1" applyAlignment="1">
      <alignment horizontal="center" vertical="center"/>
    </xf>
    <xf numFmtId="177" fontId="3" fillId="0" borderId="47" xfId="49" applyNumberFormat="1" applyFont="1" applyBorder="1" applyAlignment="1">
      <alignment horizontal="center" vertical="center"/>
    </xf>
    <xf numFmtId="177" fontId="3" fillId="0" borderId="46" xfId="49" applyNumberFormat="1" applyFont="1" applyBorder="1" applyAlignment="1">
      <alignment horizontal="center" vertical="center"/>
    </xf>
    <xf numFmtId="177" fontId="3" fillId="0" borderId="45" xfId="49" applyNumberFormat="1" applyFont="1" applyBorder="1" applyAlignment="1">
      <alignment horizontal="center" vertical="center"/>
    </xf>
    <xf numFmtId="177" fontId="3" fillId="0" borderId="134" xfId="49" applyNumberFormat="1" applyFont="1" applyBorder="1" applyAlignment="1">
      <alignment horizontal="center" vertical="center"/>
    </xf>
    <xf numFmtId="177" fontId="3" fillId="0" borderId="148" xfId="49" applyNumberFormat="1" applyFont="1" applyBorder="1" applyAlignment="1">
      <alignment horizontal="center" vertical="center"/>
    </xf>
    <xf numFmtId="38" fontId="3" fillId="0" borderId="28" xfId="49" applyFont="1" applyFill="1" applyBorder="1" applyAlignment="1">
      <alignment horizontal="left" vertical="center" wrapText="1"/>
    </xf>
    <xf numFmtId="38" fontId="3" fillId="0" borderId="10" xfId="49" applyFont="1" applyFill="1" applyBorder="1" applyAlignment="1">
      <alignment horizontal="left" vertical="center"/>
    </xf>
    <xf numFmtId="38" fontId="3" fillId="0" borderId="30" xfId="49" applyFont="1" applyFill="1" applyBorder="1" applyAlignment="1">
      <alignment horizontal="left" vertical="center"/>
    </xf>
    <xf numFmtId="38" fontId="3" fillId="0" borderId="22" xfId="49" applyFont="1" applyFill="1" applyBorder="1" applyAlignment="1">
      <alignment horizontal="left" vertical="center"/>
    </xf>
    <xf numFmtId="38" fontId="2" fillId="0" borderId="28" xfId="49" applyFont="1" applyFill="1" applyBorder="1" applyAlignment="1">
      <alignment horizontal="left" vertical="center" wrapText="1"/>
    </xf>
    <xf numFmtId="38" fontId="2" fillId="0" borderId="10" xfId="49" applyFont="1" applyFill="1" applyBorder="1" applyAlignment="1">
      <alignment horizontal="left" vertical="center"/>
    </xf>
    <xf numFmtId="38" fontId="2" fillId="0" borderId="31" xfId="49" applyFont="1" applyFill="1" applyBorder="1" applyAlignment="1">
      <alignment horizontal="left" vertical="center"/>
    </xf>
    <xf numFmtId="38" fontId="2" fillId="0" borderId="38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09600"/>
          <a:ext cx="2124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22860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390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208"/>
  <sheetViews>
    <sheetView showZeros="0" tabSelected="1" view="pageBreakPreview" zoomScale="90" zoomScaleNormal="60" zoomScaleSheetLayoutView="90" zoomScalePageLayoutView="0" workbookViewId="0" topLeftCell="A1">
      <pane xSplit="4" ySplit="6" topLeftCell="E7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Q1" sqref="Q1:U16384"/>
    </sheetView>
  </sheetViews>
  <sheetFormatPr defaultColWidth="9.00390625" defaultRowHeight="13.5"/>
  <cols>
    <col min="1" max="1" width="3.375" style="28" customWidth="1"/>
    <col min="2" max="2" width="3.25390625" style="28" customWidth="1"/>
    <col min="3" max="3" width="12.875" style="28" customWidth="1"/>
    <col min="4" max="4" width="8.875" style="28" customWidth="1"/>
    <col min="5" max="16" width="13.25390625" style="28" customWidth="1"/>
    <col min="17" max="23" width="9.00390625" style="28" customWidth="1"/>
    <col min="24" max="16384" width="9.00390625" style="1" customWidth="1"/>
  </cols>
  <sheetData>
    <row r="1" spans="1:10" ht="21.75" customHeight="1">
      <c r="A1" s="764" t="s">
        <v>128</v>
      </c>
      <c r="B1" s="764"/>
      <c r="C1" s="764"/>
      <c r="D1" s="764"/>
      <c r="E1" s="764"/>
      <c r="F1" s="764"/>
      <c r="G1" s="764"/>
      <c r="H1" s="764"/>
      <c r="I1" s="764"/>
      <c r="J1" s="324"/>
    </row>
    <row r="2" spans="1:9" ht="6.7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ht="18.75" customHeight="1" thickBot="1">
      <c r="A3" s="425" t="s">
        <v>52</v>
      </c>
    </row>
    <row r="4" spans="1:23" s="3" customFormat="1" ht="13.5">
      <c r="A4" s="107"/>
      <c r="B4" s="108"/>
      <c r="C4" s="108"/>
      <c r="D4" s="326" t="s">
        <v>53</v>
      </c>
      <c r="E4" s="626" t="s">
        <v>20</v>
      </c>
      <c r="F4" s="626" t="s">
        <v>23</v>
      </c>
      <c r="G4" s="627" t="s">
        <v>23</v>
      </c>
      <c r="H4" s="627" t="s">
        <v>24</v>
      </c>
      <c r="I4" s="627" t="s">
        <v>25</v>
      </c>
      <c r="J4" s="627" t="s">
        <v>25</v>
      </c>
      <c r="K4" s="627" t="s">
        <v>435</v>
      </c>
      <c r="L4" s="627" t="s">
        <v>26</v>
      </c>
      <c r="M4" s="627" t="s">
        <v>22</v>
      </c>
      <c r="N4" s="627" t="s">
        <v>27</v>
      </c>
      <c r="O4" s="628" t="s">
        <v>436</v>
      </c>
      <c r="P4" s="765" t="s">
        <v>263</v>
      </c>
      <c r="Q4" s="44"/>
      <c r="R4" s="44"/>
      <c r="S4" s="44"/>
      <c r="T4" s="44"/>
      <c r="U4" s="44"/>
      <c r="V4" s="44"/>
      <c r="W4" s="44"/>
    </row>
    <row r="5" spans="1:23" s="3" customFormat="1" ht="13.5">
      <c r="A5" s="109"/>
      <c r="B5" s="46"/>
      <c r="C5" s="46"/>
      <c r="D5" s="327"/>
      <c r="E5" s="629" t="s">
        <v>19</v>
      </c>
      <c r="F5" s="629" t="s">
        <v>63</v>
      </c>
      <c r="G5" s="630" t="s">
        <v>63</v>
      </c>
      <c r="H5" s="630" t="s">
        <v>64</v>
      </c>
      <c r="I5" s="630" t="s">
        <v>65</v>
      </c>
      <c r="J5" s="630" t="s">
        <v>65</v>
      </c>
      <c r="K5" s="630" t="s">
        <v>38</v>
      </c>
      <c r="L5" s="630" t="s">
        <v>66</v>
      </c>
      <c r="M5" s="630" t="s">
        <v>21</v>
      </c>
      <c r="N5" s="630" t="s">
        <v>67</v>
      </c>
      <c r="O5" s="631" t="s">
        <v>68</v>
      </c>
      <c r="P5" s="766"/>
      <c r="Q5" s="44"/>
      <c r="R5" s="44"/>
      <c r="S5" s="44"/>
      <c r="T5" s="44"/>
      <c r="U5" s="44"/>
      <c r="V5" s="44"/>
      <c r="W5" s="44"/>
    </row>
    <row r="6" spans="1:16" ht="14.25" thickBot="1">
      <c r="A6" s="125" t="s">
        <v>69</v>
      </c>
      <c r="B6" s="126"/>
      <c r="C6" s="127"/>
      <c r="D6" s="328"/>
      <c r="E6" s="325"/>
      <c r="F6" s="632" t="s">
        <v>32</v>
      </c>
      <c r="G6" s="633" t="s">
        <v>33</v>
      </c>
      <c r="H6" s="634"/>
      <c r="I6" s="634" t="s">
        <v>70</v>
      </c>
      <c r="J6" s="634" t="s">
        <v>71</v>
      </c>
      <c r="K6" s="128"/>
      <c r="L6" s="128"/>
      <c r="M6" s="128"/>
      <c r="N6" s="634"/>
      <c r="O6" s="635" t="s">
        <v>72</v>
      </c>
      <c r="P6" s="767"/>
    </row>
    <row r="7" spans="1:23" s="4" customFormat="1" ht="13.5" customHeight="1">
      <c r="A7" s="695" t="s">
        <v>73</v>
      </c>
      <c r="B7" s="696"/>
      <c r="C7" s="696"/>
      <c r="D7" s="697"/>
      <c r="E7" s="698">
        <v>31868</v>
      </c>
      <c r="F7" s="698">
        <v>32004</v>
      </c>
      <c r="G7" s="699">
        <v>36614</v>
      </c>
      <c r="H7" s="699">
        <v>25294</v>
      </c>
      <c r="I7" s="699">
        <v>24563</v>
      </c>
      <c r="J7" s="699">
        <v>27120</v>
      </c>
      <c r="K7" s="699">
        <v>33767</v>
      </c>
      <c r="L7" s="699">
        <v>32939</v>
      </c>
      <c r="M7" s="699">
        <v>32883</v>
      </c>
      <c r="N7" s="699">
        <v>36244</v>
      </c>
      <c r="O7" s="700">
        <v>31629</v>
      </c>
      <c r="P7" s="701"/>
      <c r="Q7" s="51"/>
      <c r="R7" s="51"/>
      <c r="S7" s="51"/>
      <c r="T7" s="51"/>
      <c r="U7" s="51"/>
      <c r="V7" s="51"/>
      <c r="W7" s="51"/>
    </row>
    <row r="8" spans="1:23" s="4" customFormat="1" ht="14.25" customHeight="1">
      <c r="A8" s="110" t="s">
        <v>35</v>
      </c>
      <c r="B8" s="52"/>
      <c r="C8" s="52"/>
      <c r="D8" s="329"/>
      <c r="E8" s="702"/>
      <c r="F8" s="702"/>
      <c r="G8" s="703"/>
      <c r="H8" s="703"/>
      <c r="I8" s="703"/>
      <c r="J8" s="703"/>
      <c r="K8" s="703"/>
      <c r="L8" s="703"/>
      <c r="M8" s="703"/>
      <c r="N8" s="703"/>
      <c r="O8" s="704"/>
      <c r="P8" s="705"/>
      <c r="Q8" s="51"/>
      <c r="R8" s="51"/>
      <c r="S8" s="51"/>
      <c r="T8" s="51"/>
      <c r="U8" s="51"/>
      <c r="V8" s="51"/>
      <c r="W8" s="51"/>
    </row>
    <row r="9" spans="1:23" s="4" customFormat="1" ht="13.5">
      <c r="A9" s="706"/>
      <c r="B9" s="707" t="s">
        <v>74</v>
      </c>
      <c r="C9" s="708"/>
      <c r="D9" s="709"/>
      <c r="E9" s="710"/>
      <c r="F9" s="710"/>
      <c r="G9" s="711">
        <v>40634</v>
      </c>
      <c r="H9" s="711">
        <v>27395</v>
      </c>
      <c r="I9" s="711">
        <v>25051</v>
      </c>
      <c r="J9" s="711">
        <v>28216</v>
      </c>
      <c r="K9" s="712"/>
      <c r="L9" s="712"/>
      <c r="M9" s="711">
        <v>33695</v>
      </c>
      <c r="N9" s="712"/>
      <c r="O9" s="713">
        <v>32782</v>
      </c>
      <c r="P9" s="714"/>
      <c r="Q9" s="51"/>
      <c r="R9" s="51"/>
      <c r="S9" s="51"/>
      <c r="T9" s="51"/>
      <c r="U9" s="51"/>
      <c r="V9" s="51"/>
      <c r="W9" s="51"/>
    </row>
    <row r="10" spans="1:23" s="4" customFormat="1" ht="13.5">
      <c r="A10" s="695"/>
      <c r="B10" s="337" t="s">
        <v>75</v>
      </c>
      <c r="C10" s="715"/>
      <c r="D10" s="716"/>
      <c r="E10" s="717">
        <v>33365</v>
      </c>
      <c r="F10" s="717">
        <v>33625</v>
      </c>
      <c r="G10" s="718">
        <v>41000</v>
      </c>
      <c r="H10" s="718">
        <v>30606</v>
      </c>
      <c r="I10" s="718">
        <v>25842</v>
      </c>
      <c r="J10" s="718">
        <v>28946</v>
      </c>
      <c r="K10" s="718">
        <v>34516</v>
      </c>
      <c r="L10" s="718">
        <v>33909</v>
      </c>
      <c r="M10" s="718">
        <v>34060</v>
      </c>
      <c r="N10" s="718">
        <v>41000</v>
      </c>
      <c r="O10" s="719">
        <v>38808</v>
      </c>
      <c r="P10" s="720"/>
      <c r="Q10" s="51"/>
      <c r="R10" s="51"/>
      <c r="S10" s="51"/>
      <c r="T10" s="51"/>
      <c r="U10" s="51"/>
      <c r="V10" s="51"/>
      <c r="W10" s="51"/>
    </row>
    <row r="11" spans="1:16" ht="13.5">
      <c r="A11" s="111" t="s">
        <v>76</v>
      </c>
      <c r="B11" s="53"/>
      <c r="C11" s="53"/>
      <c r="D11" s="257"/>
      <c r="E11" s="721">
        <v>31868</v>
      </c>
      <c r="F11" s="721">
        <v>31503</v>
      </c>
      <c r="G11" s="722">
        <v>37347</v>
      </c>
      <c r="H11" s="722">
        <v>25659</v>
      </c>
      <c r="I11" s="722">
        <v>24929</v>
      </c>
      <c r="J11" s="722">
        <v>27120</v>
      </c>
      <c r="K11" s="722">
        <v>38795</v>
      </c>
      <c r="L11" s="722">
        <v>33017</v>
      </c>
      <c r="M11" s="722">
        <v>38433</v>
      </c>
      <c r="N11" s="722">
        <v>36228</v>
      </c>
      <c r="O11" s="723">
        <v>30799</v>
      </c>
      <c r="P11" s="724"/>
    </row>
    <row r="12" spans="1:16" ht="13.5">
      <c r="A12" s="111" t="s">
        <v>36</v>
      </c>
      <c r="B12" s="53"/>
      <c r="C12" s="53"/>
      <c r="D12" s="257"/>
      <c r="E12" s="38">
        <v>11</v>
      </c>
      <c r="F12" s="38">
        <v>3</v>
      </c>
      <c r="G12" s="21">
        <v>0</v>
      </c>
      <c r="H12" s="21">
        <v>5</v>
      </c>
      <c r="I12" s="21">
        <v>8</v>
      </c>
      <c r="J12" s="21">
        <v>5</v>
      </c>
      <c r="K12" s="21">
        <v>3</v>
      </c>
      <c r="L12" s="21">
        <v>4</v>
      </c>
      <c r="M12" s="21">
        <v>7</v>
      </c>
      <c r="N12" s="21">
        <v>0</v>
      </c>
      <c r="O12" s="37">
        <v>12</v>
      </c>
      <c r="P12" s="298">
        <f>SUM(E12:O12)</f>
        <v>58</v>
      </c>
    </row>
    <row r="13" spans="1:16" ht="13.5">
      <c r="A13" s="111" t="s">
        <v>77</v>
      </c>
      <c r="B13" s="53"/>
      <c r="C13" s="53"/>
      <c r="D13" s="257"/>
      <c r="E13" s="38">
        <v>512851</v>
      </c>
      <c r="F13" s="38">
        <v>311975</v>
      </c>
      <c r="G13" s="21">
        <v>17170</v>
      </c>
      <c r="H13" s="21">
        <v>32990</v>
      </c>
      <c r="I13" s="21">
        <v>24122</v>
      </c>
      <c r="J13" s="21">
        <v>76278</v>
      </c>
      <c r="K13" s="21">
        <v>266531</v>
      </c>
      <c r="L13" s="21">
        <v>244310</v>
      </c>
      <c r="M13" s="21">
        <v>170918</v>
      </c>
      <c r="N13" s="21">
        <v>250045</v>
      </c>
      <c r="O13" s="37">
        <v>448684</v>
      </c>
      <c r="P13" s="298"/>
    </row>
    <row r="14" spans="1:16" ht="14.25" thickBot="1">
      <c r="A14" s="725" t="s">
        <v>78</v>
      </c>
      <c r="B14" s="120"/>
      <c r="C14" s="120"/>
      <c r="D14" s="269"/>
      <c r="E14" s="726" t="s">
        <v>31</v>
      </c>
      <c r="F14" s="726" t="s">
        <v>28</v>
      </c>
      <c r="G14" s="727"/>
      <c r="H14" s="728" t="s">
        <v>28</v>
      </c>
      <c r="I14" s="728" t="s">
        <v>28</v>
      </c>
      <c r="J14" s="727"/>
      <c r="K14" s="728" t="s">
        <v>28</v>
      </c>
      <c r="L14" s="728" t="s">
        <v>28</v>
      </c>
      <c r="M14" s="728" t="s">
        <v>28</v>
      </c>
      <c r="N14" s="728" t="s">
        <v>28</v>
      </c>
      <c r="O14" s="729" t="s">
        <v>31</v>
      </c>
      <c r="P14" s="299"/>
    </row>
    <row r="15" spans="1:16" ht="13.5">
      <c r="A15" s="112" t="s">
        <v>79</v>
      </c>
      <c r="B15" s="75"/>
      <c r="C15" s="75"/>
      <c r="D15" s="338"/>
      <c r="E15" s="730"/>
      <c r="F15" s="730"/>
      <c r="G15" s="731"/>
      <c r="H15" s="731"/>
      <c r="I15" s="731"/>
      <c r="J15" s="731"/>
      <c r="K15" s="731"/>
      <c r="L15" s="731"/>
      <c r="M15" s="731"/>
      <c r="N15" s="731"/>
      <c r="O15" s="732"/>
      <c r="P15" s="302"/>
    </row>
    <row r="16" spans="1:23" s="5" customFormat="1" ht="13.5">
      <c r="A16" s="112"/>
      <c r="B16" s="56" t="s">
        <v>80</v>
      </c>
      <c r="C16" s="60"/>
      <c r="D16" s="339" t="s">
        <v>81</v>
      </c>
      <c r="E16" s="563">
        <v>0</v>
      </c>
      <c r="F16" s="563">
        <v>0</v>
      </c>
      <c r="G16" s="564">
        <v>17170</v>
      </c>
      <c r="H16" s="564">
        <v>0</v>
      </c>
      <c r="I16" s="564">
        <v>0</v>
      </c>
      <c r="J16" s="564">
        <v>0</v>
      </c>
      <c r="K16" s="564">
        <v>0</v>
      </c>
      <c r="L16" s="564">
        <v>0</v>
      </c>
      <c r="M16" s="564">
        <v>0</v>
      </c>
      <c r="N16" s="564">
        <v>150027</v>
      </c>
      <c r="O16" s="565">
        <v>6730264</v>
      </c>
      <c r="P16" s="566">
        <f>SUM(E16:O16)</f>
        <v>6897461</v>
      </c>
      <c r="Q16" s="61"/>
      <c r="R16" s="61"/>
      <c r="S16" s="61"/>
      <c r="T16" s="61"/>
      <c r="U16" s="61"/>
      <c r="V16" s="61"/>
      <c r="W16" s="61"/>
    </row>
    <row r="17" spans="1:23" s="6" customFormat="1" ht="13.5">
      <c r="A17" s="113"/>
      <c r="B17" s="62"/>
      <c r="C17" s="364" t="s">
        <v>82</v>
      </c>
      <c r="D17" s="342" t="s">
        <v>83</v>
      </c>
      <c r="E17" s="485">
        <v>576957</v>
      </c>
      <c r="F17" s="485">
        <v>1871849</v>
      </c>
      <c r="G17" s="412">
        <v>15547</v>
      </c>
      <c r="H17" s="412">
        <v>659808</v>
      </c>
      <c r="I17" s="412">
        <v>609569</v>
      </c>
      <c r="J17" s="412">
        <v>613272</v>
      </c>
      <c r="K17" s="412">
        <v>399796</v>
      </c>
      <c r="L17" s="412">
        <v>200334</v>
      </c>
      <c r="M17" s="412">
        <v>148699</v>
      </c>
      <c r="N17" s="412">
        <v>150027</v>
      </c>
      <c r="O17" s="486">
        <v>6730264</v>
      </c>
      <c r="P17" s="487">
        <f aca="true" t="shared" si="0" ref="P17:P27">SUM(E17:O17)</f>
        <v>11976122</v>
      </c>
      <c r="Q17" s="63"/>
      <c r="R17" s="63"/>
      <c r="S17" s="63"/>
      <c r="T17" s="63"/>
      <c r="U17" s="63"/>
      <c r="V17" s="63"/>
      <c r="W17" s="63"/>
    </row>
    <row r="18" spans="1:23" s="6" customFormat="1" ht="13.5">
      <c r="A18" s="113"/>
      <c r="B18" s="62"/>
      <c r="C18" s="358" t="s">
        <v>84</v>
      </c>
      <c r="D18" s="359" t="s">
        <v>81</v>
      </c>
      <c r="E18" s="567">
        <v>0</v>
      </c>
      <c r="F18" s="567">
        <v>0</v>
      </c>
      <c r="G18" s="568">
        <v>0</v>
      </c>
      <c r="H18" s="568">
        <v>0</v>
      </c>
      <c r="I18" s="568">
        <v>0</v>
      </c>
      <c r="J18" s="568">
        <v>0</v>
      </c>
      <c r="K18" s="568">
        <v>0</v>
      </c>
      <c r="L18" s="568">
        <v>0</v>
      </c>
      <c r="M18" s="568">
        <v>0</v>
      </c>
      <c r="N18" s="568">
        <v>0</v>
      </c>
      <c r="O18" s="569">
        <v>1325272</v>
      </c>
      <c r="P18" s="570">
        <f t="shared" si="0"/>
        <v>1325272</v>
      </c>
      <c r="Q18" s="63"/>
      <c r="R18" s="63"/>
      <c r="S18" s="63"/>
      <c r="T18" s="63"/>
      <c r="U18" s="63"/>
      <c r="V18" s="63"/>
      <c r="W18" s="63"/>
    </row>
    <row r="19" spans="1:16" ht="13.5">
      <c r="A19" s="114"/>
      <c r="B19" s="64"/>
      <c r="C19" s="354"/>
      <c r="D19" s="340" t="s">
        <v>83</v>
      </c>
      <c r="E19" s="481">
        <v>117900</v>
      </c>
      <c r="F19" s="481">
        <v>472900</v>
      </c>
      <c r="G19" s="410">
        <v>0</v>
      </c>
      <c r="H19" s="410">
        <v>273540</v>
      </c>
      <c r="I19" s="410">
        <v>161716</v>
      </c>
      <c r="J19" s="410">
        <v>250200</v>
      </c>
      <c r="K19" s="410">
        <v>0</v>
      </c>
      <c r="L19" s="410">
        <v>0</v>
      </c>
      <c r="M19" s="410">
        <v>0</v>
      </c>
      <c r="N19" s="410">
        <v>0</v>
      </c>
      <c r="O19" s="482">
        <v>1325272</v>
      </c>
      <c r="P19" s="483">
        <f t="shared" si="0"/>
        <v>2601528</v>
      </c>
    </row>
    <row r="20" spans="1:16" ht="13.5">
      <c r="A20" s="114"/>
      <c r="B20" s="64"/>
      <c r="C20" s="353" t="s">
        <v>85</v>
      </c>
      <c r="D20" s="341" t="s">
        <v>81</v>
      </c>
      <c r="E20" s="481">
        <v>0</v>
      </c>
      <c r="F20" s="481">
        <v>0</v>
      </c>
      <c r="G20" s="410">
        <v>0</v>
      </c>
      <c r="H20" s="410">
        <v>0</v>
      </c>
      <c r="I20" s="410">
        <v>0</v>
      </c>
      <c r="J20" s="410">
        <v>0</v>
      </c>
      <c r="K20" s="410">
        <v>0</v>
      </c>
      <c r="L20" s="410">
        <v>0</v>
      </c>
      <c r="M20" s="410">
        <v>0</v>
      </c>
      <c r="N20" s="410">
        <v>0</v>
      </c>
      <c r="O20" s="482">
        <v>4373200</v>
      </c>
      <c r="P20" s="483">
        <f t="shared" si="0"/>
        <v>4373200</v>
      </c>
    </row>
    <row r="21" spans="1:16" ht="13.5">
      <c r="A21" s="114"/>
      <c r="B21" s="64"/>
      <c r="C21" s="355"/>
      <c r="D21" s="340" t="s">
        <v>83</v>
      </c>
      <c r="E21" s="481">
        <v>154000</v>
      </c>
      <c r="F21" s="481">
        <v>1001800</v>
      </c>
      <c r="G21" s="410">
        <v>0</v>
      </c>
      <c r="H21" s="410">
        <v>349000</v>
      </c>
      <c r="I21" s="410">
        <v>349200</v>
      </c>
      <c r="J21" s="410">
        <v>264400</v>
      </c>
      <c r="K21" s="410">
        <v>0</v>
      </c>
      <c r="L21" s="410">
        <v>0</v>
      </c>
      <c r="M21" s="410">
        <v>0</v>
      </c>
      <c r="N21" s="410">
        <v>0</v>
      </c>
      <c r="O21" s="482">
        <v>4373200</v>
      </c>
      <c r="P21" s="483">
        <f t="shared" si="0"/>
        <v>6491600</v>
      </c>
    </row>
    <row r="22" spans="1:16" ht="13.5">
      <c r="A22" s="114"/>
      <c r="B22" s="64"/>
      <c r="C22" s="354" t="s">
        <v>86</v>
      </c>
      <c r="D22" s="341" t="s">
        <v>81</v>
      </c>
      <c r="E22" s="481">
        <v>0</v>
      </c>
      <c r="F22" s="481">
        <v>0</v>
      </c>
      <c r="G22" s="410">
        <v>17170</v>
      </c>
      <c r="H22" s="410">
        <v>0</v>
      </c>
      <c r="I22" s="410">
        <v>0</v>
      </c>
      <c r="J22" s="410">
        <v>0</v>
      </c>
      <c r="K22" s="410">
        <v>0</v>
      </c>
      <c r="L22" s="410">
        <v>0</v>
      </c>
      <c r="M22" s="410">
        <v>0</v>
      </c>
      <c r="N22" s="410">
        <v>150027</v>
      </c>
      <c r="O22" s="482">
        <v>807933</v>
      </c>
      <c r="P22" s="483">
        <f t="shared" si="0"/>
        <v>975130</v>
      </c>
    </row>
    <row r="23" spans="1:23" s="5" customFormat="1" ht="12.75" customHeight="1">
      <c r="A23" s="112"/>
      <c r="B23" s="59"/>
      <c r="C23" s="356"/>
      <c r="D23" s="340" t="s">
        <v>83</v>
      </c>
      <c r="E23" s="481">
        <v>166513</v>
      </c>
      <c r="F23" s="481">
        <v>279696</v>
      </c>
      <c r="G23" s="410">
        <v>15547</v>
      </c>
      <c r="H23" s="410">
        <v>15527</v>
      </c>
      <c r="I23" s="410">
        <v>22053</v>
      </c>
      <c r="J23" s="410">
        <v>57272</v>
      </c>
      <c r="K23" s="410">
        <v>362206</v>
      </c>
      <c r="L23" s="410">
        <v>0</v>
      </c>
      <c r="M23" s="410">
        <v>0</v>
      </c>
      <c r="N23" s="410">
        <v>150027</v>
      </c>
      <c r="O23" s="482">
        <v>807933</v>
      </c>
      <c r="P23" s="483">
        <f t="shared" si="0"/>
        <v>1876774</v>
      </c>
      <c r="Q23" s="61"/>
      <c r="R23" s="61"/>
      <c r="S23" s="61"/>
      <c r="T23" s="61"/>
      <c r="U23" s="61"/>
      <c r="V23" s="61"/>
      <c r="W23" s="61"/>
    </row>
    <row r="24" spans="1:23" s="5" customFormat="1" ht="12.75" customHeight="1">
      <c r="A24" s="112"/>
      <c r="B24" s="59"/>
      <c r="C24" s="354" t="s">
        <v>87</v>
      </c>
      <c r="D24" s="341" t="s">
        <v>81</v>
      </c>
      <c r="E24" s="481">
        <v>0</v>
      </c>
      <c r="F24" s="481">
        <v>0</v>
      </c>
      <c r="G24" s="410">
        <v>0</v>
      </c>
      <c r="H24" s="410">
        <v>0</v>
      </c>
      <c r="I24" s="410">
        <v>0</v>
      </c>
      <c r="J24" s="410">
        <v>0</v>
      </c>
      <c r="K24" s="410">
        <v>0</v>
      </c>
      <c r="L24" s="410">
        <v>0</v>
      </c>
      <c r="M24" s="410">
        <v>0</v>
      </c>
      <c r="N24" s="410">
        <v>0</v>
      </c>
      <c r="O24" s="482">
        <v>223859</v>
      </c>
      <c r="P24" s="483">
        <f t="shared" si="0"/>
        <v>223859</v>
      </c>
      <c r="Q24" s="61"/>
      <c r="R24" s="61"/>
      <c r="S24" s="61"/>
      <c r="T24" s="61"/>
      <c r="U24" s="61"/>
      <c r="V24" s="61"/>
      <c r="W24" s="61"/>
    </row>
    <row r="25" spans="1:16" ht="12.75" customHeight="1">
      <c r="A25" s="114"/>
      <c r="B25" s="67"/>
      <c r="C25" s="357"/>
      <c r="D25" s="342" t="s">
        <v>83</v>
      </c>
      <c r="E25" s="485">
        <v>138544</v>
      </c>
      <c r="F25" s="485">
        <v>117453</v>
      </c>
      <c r="G25" s="412">
        <v>0</v>
      </c>
      <c r="H25" s="412">
        <v>21741</v>
      </c>
      <c r="I25" s="412">
        <v>76600</v>
      </c>
      <c r="J25" s="412">
        <v>41400</v>
      </c>
      <c r="K25" s="412">
        <v>37590</v>
      </c>
      <c r="L25" s="412">
        <v>200334</v>
      </c>
      <c r="M25" s="412">
        <v>148699</v>
      </c>
      <c r="N25" s="412">
        <v>0</v>
      </c>
      <c r="O25" s="486">
        <v>223859</v>
      </c>
      <c r="P25" s="487">
        <f t="shared" si="0"/>
        <v>1006220</v>
      </c>
    </row>
    <row r="26" spans="1:16" ht="13.5">
      <c r="A26" s="114"/>
      <c r="B26" s="68" t="s">
        <v>88</v>
      </c>
      <c r="C26" s="57"/>
      <c r="D26" s="348" t="s">
        <v>81</v>
      </c>
      <c r="E26" s="571">
        <v>0</v>
      </c>
      <c r="F26" s="571">
        <v>0</v>
      </c>
      <c r="G26" s="572">
        <v>0</v>
      </c>
      <c r="H26" s="572">
        <v>0</v>
      </c>
      <c r="I26" s="572">
        <v>0</v>
      </c>
      <c r="J26" s="572">
        <v>0</v>
      </c>
      <c r="K26" s="572">
        <v>0</v>
      </c>
      <c r="L26" s="572">
        <v>0</v>
      </c>
      <c r="M26" s="572">
        <v>0</v>
      </c>
      <c r="N26" s="572">
        <v>0</v>
      </c>
      <c r="O26" s="573">
        <v>5201758</v>
      </c>
      <c r="P26" s="574">
        <f t="shared" si="0"/>
        <v>5201758</v>
      </c>
    </row>
    <row r="27" spans="1:16" ht="13.5">
      <c r="A27" s="114"/>
      <c r="B27" s="67"/>
      <c r="C27" s="69" t="s">
        <v>82</v>
      </c>
      <c r="D27" s="347" t="s">
        <v>83</v>
      </c>
      <c r="E27" s="35">
        <v>438413</v>
      </c>
      <c r="F27" s="35">
        <v>1577000</v>
      </c>
      <c r="G27" s="42">
        <v>0</v>
      </c>
      <c r="H27" s="42">
        <v>607910</v>
      </c>
      <c r="I27" s="42">
        <v>360516</v>
      </c>
      <c r="J27" s="42">
        <v>556000</v>
      </c>
      <c r="K27" s="42">
        <v>0</v>
      </c>
      <c r="L27" s="42">
        <v>0</v>
      </c>
      <c r="M27" s="42">
        <v>0</v>
      </c>
      <c r="N27" s="42">
        <v>0</v>
      </c>
      <c r="O27" s="34">
        <v>5201758</v>
      </c>
      <c r="P27" s="302">
        <f t="shared" si="0"/>
        <v>8741597</v>
      </c>
    </row>
    <row r="28" spans="1:23" s="131" customFormat="1" ht="13.5">
      <c r="A28" s="114"/>
      <c r="B28" s="29" t="s">
        <v>89</v>
      </c>
      <c r="C28" s="53"/>
      <c r="D28" s="257"/>
      <c r="E28" s="575">
        <v>45</v>
      </c>
      <c r="F28" s="575">
        <v>45</v>
      </c>
      <c r="G28" s="576">
        <v>0</v>
      </c>
      <c r="H28" s="576">
        <v>6</v>
      </c>
      <c r="I28" s="576">
        <v>45</v>
      </c>
      <c r="J28" s="576">
        <v>45</v>
      </c>
      <c r="K28" s="576">
        <v>0</v>
      </c>
      <c r="L28" s="576">
        <v>0</v>
      </c>
      <c r="M28" s="576">
        <v>0</v>
      </c>
      <c r="N28" s="576">
        <v>0</v>
      </c>
      <c r="O28" s="577">
        <v>50</v>
      </c>
      <c r="P28" s="733"/>
      <c r="Q28" s="106"/>
      <c r="R28" s="106"/>
      <c r="S28" s="106"/>
      <c r="T28" s="106"/>
      <c r="U28" s="106"/>
      <c r="V28" s="106"/>
      <c r="W28" s="106"/>
    </row>
    <row r="29" spans="1:16" ht="14.25" thickBot="1">
      <c r="A29" s="118"/>
      <c r="B29" s="119" t="s">
        <v>90</v>
      </c>
      <c r="C29" s="120"/>
      <c r="D29" s="269"/>
      <c r="E29" s="218">
        <v>114502</v>
      </c>
      <c r="F29" s="218">
        <v>533023</v>
      </c>
      <c r="G29" s="211">
        <v>0</v>
      </c>
      <c r="H29" s="211">
        <v>333470</v>
      </c>
      <c r="I29" s="211">
        <v>54409</v>
      </c>
      <c r="J29" s="211">
        <v>89375</v>
      </c>
      <c r="K29" s="211">
        <v>0</v>
      </c>
      <c r="L29" s="211">
        <v>0</v>
      </c>
      <c r="M29" s="211">
        <v>0</v>
      </c>
      <c r="N29" s="211">
        <v>0</v>
      </c>
      <c r="O29" s="297">
        <v>4748391</v>
      </c>
      <c r="P29" s="299">
        <f>SUM(E29:O29)</f>
        <v>5873170</v>
      </c>
    </row>
    <row r="30" spans="1:16" ht="13.5">
      <c r="A30" s="114" t="s">
        <v>91</v>
      </c>
      <c r="B30" s="75"/>
      <c r="C30" s="75"/>
      <c r="D30" s="265"/>
      <c r="E30" s="730"/>
      <c r="F30" s="730"/>
      <c r="G30" s="731"/>
      <c r="H30" s="731"/>
      <c r="I30" s="731"/>
      <c r="J30" s="731"/>
      <c r="K30" s="731"/>
      <c r="L30" s="731"/>
      <c r="M30" s="731"/>
      <c r="N30" s="731"/>
      <c r="O30" s="732"/>
      <c r="P30" s="302"/>
    </row>
    <row r="31" spans="1:16" ht="13.5">
      <c r="A31" s="114"/>
      <c r="B31" s="29" t="s">
        <v>92</v>
      </c>
      <c r="C31" s="53"/>
      <c r="D31" s="257"/>
      <c r="E31" s="734" t="s">
        <v>30</v>
      </c>
      <c r="F31" s="734" t="s">
        <v>30</v>
      </c>
      <c r="G31" s="735" t="s">
        <v>29</v>
      </c>
      <c r="H31" s="735" t="s">
        <v>30</v>
      </c>
      <c r="I31" s="735" t="s">
        <v>30</v>
      </c>
      <c r="J31" s="735" t="s">
        <v>30</v>
      </c>
      <c r="K31" s="735" t="s">
        <v>29</v>
      </c>
      <c r="L31" s="735" t="s">
        <v>29</v>
      </c>
      <c r="M31" s="735" t="s">
        <v>29</v>
      </c>
      <c r="N31" s="735" t="s">
        <v>29</v>
      </c>
      <c r="O31" s="736" t="s">
        <v>30</v>
      </c>
      <c r="P31" s="298"/>
    </row>
    <row r="32" spans="1:16" ht="13.5">
      <c r="A32" s="114"/>
      <c r="B32" s="68" t="s">
        <v>93</v>
      </c>
      <c r="C32" s="57"/>
      <c r="D32" s="256" t="s">
        <v>94</v>
      </c>
      <c r="E32" s="563">
        <v>1200</v>
      </c>
      <c r="F32" s="563">
        <v>6460</v>
      </c>
      <c r="G32" s="564">
        <v>1000</v>
      </c>
      <c r="H32" s="564">
        <v>20000</v>
      </c>
      <c r="I32" s="564">
        <v>27170</v>
      </c>
      <c r="J32" s="564">
        <v>8640</v>
      </c>
      <c r="K32" s="564">
        <v>1605</v>
      </c>
      <c r="L32" s="564">
        <v>820</v>
      </c>
      <c r="M32" s="564">
        <v>870</v>
      </c>
      <c r="N32" s="564">
        <v>600</v>
      </c>
      <c r="O32" s="565">
        <v>32280</v>
      </c>
      <c r="P32" s="566">
        <f aca="true" t="shared" si="1" ref="P32:P49">SUM(E32:O32)</f>
        <v>100645</v>
      </c>
    </row>
    <row r="33" spans="1:16" ht="13.5">
      <c r="A33" s="114"/>
      <c r="B33" s="64"/>
      <c r="C33" s="365" t="s">
        <v>30</v>
      </c>
      <c r="D33" s="333" t="s">
        <v>94</v>
      </c>
      <c r="E33" s="481">
        <v>1200</v>
      </c>
      <c r="F33" s="481">
        <v>6460</v>
      </c>
      <c r="G33" s="410">
        <v>0</v>
      </c>
      <c r="H33" s="410">
        <v>20000</v>
      </c>
      <c r="I33" s="410">
        <v>27170</v>
      </c>
      <c r="J33" s="410">
        <v>8640</v>
      </c>
      <c r="K33" s="410">
        <v>0</v>
      </c>
      <c r="L33" s="410">
        <v>0</v>
      </c>
      <c r="M33" s="410">
        <v>0</v>
      </c>
      <c r="N33" s="410">
        <v>0</v>
      </c>
      <c r="O33" s="482">
        <v>32280</v>
      </c>
      <c r="P33" s="483">
        <f t="shared" si="1"/>
        <v>95750</v>
      </c>
    </row>
    <row r="34" spans="1:23" s="3" customFormat="1" ht="13.5">
      <c r="A34" s="109"/>
      <c r="B34" s="45"/>
      <c r="C34" s="366" t="s">
        <v>29</v>
      </c>
      <c r="D34" s="333" t="s">
        <v>94</v>
      </c>
      <c r="E34" s="578">
        <v>0</v>
      </c>
      <c r="F34" s="578">
        <v>0</v>
      </c>
      <c r="G34" s="579">
        <v>1000</v>
      </c>
      <c r="H34" s="579">
        <v>0</v>
      </c>
      <c r="I34" s="579">
        <v>0</v>
      </c>
      <c r="J34" s="579">
        <v>0</v>
      </c>
      <c r="K34" s="579">
        <v>1605</v>
      </c>
      <c r="L34" s="579">
        <v>820</v>
      </c>
      <c r="M34" s="579">
        <v>870</v>
      </c>
      <c r="N34" s="579">
        <v>600</v>
      </c>
      <c r="O34" s="580">
        <v>0</v>
      </c>
      <c r="P34" s="483">
        <f t="shared" si="1"/>
        <v>4895</v>
      </c>
      <c r="Q34" s="44"/>
      <c r="R34" s="44"/>
      <c r="S34" s="44"/>
      <c r="T34" s="44"/>
      <c r="U34" s="44"/>
      <c r="V34" s="44"/>
      <c r="W34" s="44"/>
    </row>
    <row r="35" spans="1:23" s="4" customFormat="1" ht="13.5">
      <c r="A35" s="113"/>
      <c r="B35" s="70"/>
      <c r="C35" s="337" t="s">
        <v>95</v>
      </c>
      <c r="D35" s="367" t="s">
        <v>94</v>
      </c>
      <c r="E35" s="485">
        <v>0</v>
      </c>
      <c r="F35" s="485">
        <v>0</v>
      </c>
      <c r="G35" s="412">
        <v>0</v>
      </c>
      <c r="H35" s="412">
        <v>0</v>
      </c>
      <c r="I35" s="412">
        <v>0</v>
      </c>
      <c r="J35" s="412">
        <v>0</v>
      </c>
      <c r="K35" s="412">
        <v>0</v>
      </c>
      <c r="L35" s="412">
        <v>0</v>
      </c>
      <c r="M35" s="412">
        <v>0</v>
      </c>
      <c r="N35" s="412">
        <v>0</v>
      </c>
      <c r="O35" s="486">
        <v>0</v>
      </c>
      <c r="P35" s="487">
        <f t="shared" si="1"/>
        <v>0</v>
      </c>
      <c r="Q35" s="51"/>
      <c r="R35" s="51"/>
      <c r="S35" s="51"/>
      <c r="T35" s="51"/>
      <c r="U35" s="51"/>
      <c r="V35" s="51"/>
      <c r="W35" s="51"/>
    </row>
    <row r="36" spans="1:23" s="7" customFormat="1" ht="13.5">
      <c r="A36" s="113"/>
      <c r="B36" s="49" t="s">
        <v>96</v>
      </c>
      <c r="C36" s="50"/>
      <c r="D36" s="256" t="s">
        <v>94</v>
      </c>
      <c r="E36" s="581">
        <v>450</v>
      </c>
      <c r="F36" s="581">
        <v>6460</v>
      </c>
      <c r="G36" s="553">
        <v>0</v>
      </c>
      <c r="H36" s="553">
        <v>20000</v>
      </c>
      <c r="I36" s="553">
        <v>27170</v>
      </c>
      <c r="J36" s="553">
        <v>8640</v>
      </c>
      <c r="K36" s="553">
        <v>0</v>
      </c>
      <c r="L36" s="553">
        <v>0</v>
      </c>
      <c r="M36" s="553">
        <v>0</v>
      </c>
      <c r="N36" s="553">
        <v>0</v>
      </c>
      <c r="O36" s="582">
        <v>10400</v>
      </c>
      <c r="P36" s="583">
        <f t="shared" si="1"/>
        <v>73120</v>
      </c>
      <c r="Q36" s="71"/>
      <c r="R36" s="71"/>
      <c r="S36" s="71"/>
      <c r="T36" s="71"/>
      <c r="U36" s="71"/>
      <c r="V36" s="71"/>
      <c r="W36" s="71"/>
    </row>
    <row r="37" spans="1:23" s="7" customFormat="1" ht="13.5">
      <c r="A37" s="113"/>
      <c r="B37" s="49" t="s">
        <v>97</v>
      </c>
      <c r="C37" s="50"/>
      <c r="D37" s="256" t="s">
        <v>98</v>
      </c>
      <c r="E37" s="581">
        <v>14</v>
      </c>
      <c r="F37" s="581">
        <v>4104</v>
      </c>
      <c r="G37" s="553">
        <v>0</v>
      </c>
      <c r="H37" s="553">
        <v>0</v>
      </c>
      <c r="I37" s="553">
        <v>5711</v>
      </c>
      <c r="J37" s="553">
        <v>2100</v>
      </c>
      <c r="K37" s="553">
        <v>1850</v>
      </c>
      <c r="L37" s="553">
        <v>1076</v>
      </c>
      <c r="M37" s="553">
        <v>442</v>
      </c>
      <c r="N37" s="553">
        <v>0</v>
      </c>
      <c r="O37" s="582">
        <v>0</v>
      </c>
      <c r="P37" s="583">
        <f t="shared" si="1"/>
        <v>15297</v>
      </c>
      <c r="Q37" s="71"/>
      <c r="R37" s="71"/>
      <c r="S37" s="71"/>
      <c r="T37" s="71"/>
      <c r="U37" s="71"/>
      <c r="V37" s="71"/>
      <c r="W37" s="71"/>
    </row>
    <row r="38" spans="1:16" ht="13.5">
      <c r="A38" s="114"/>
      <c r="B38" s="29" t="s">
        <v>99</v>
      </c>
      <c r="C38" s="53"/>
      <c r="D38" s="256" t="s">
        <v>100</v>
      </c>
      <c r="E38" s="38">
        <v>750</v>
      </c>
      <c r="F38" s="38">
        <v>0</v>
      </c>
      <c r="G38" s="21">
        <v>7653</v>
      </c>
      <c r="H38" s="21">
        <v>0</v>
      </c>
      <c r="I38" s="21">
        <v>0</v>
      </c>
      <c r="J38" s="21">
        <v>0</v>
      </c>
      <c r="K38" s="21">
        <v>89</v>
      </c>
      <c r="L38" s="21">
        <v>0</v>
      </c>
      <c r="M38" s="21">
        <v>0</v>
      </c>
      <c r="N38" s="21">
        <v>0</v>
      </c>
      <c r="O38" s="37">
        <v>3702</v>
      </c>
      <c r="P38" s="583">
        <f t="shared" si="1"/>
        <v>12194</v>
      </c>
    </row>
    <row r="39" spans="1:16" ht="13.5">
      <c r="A39" s="114"/>
      <c r="B39" s="29" t="s">
        <v>101</v>
      </c>
      <c r="C39" s="53"/>
      <c r="D39" s="256" t="s">
        <v>102</v>
      </c>
      <c r="E39" s="38">
        <v>2490</v>
      </c>
      <c r="F39" s="38">
        <v>1898</v>
      </c>
      <c r="G39" s="21">
        <v>5146</v>
      </c>
      <c r="H39" s="21">
        <v>10398</v>
      </c>
      <c r="I39" s="21">
        <v>2100</v>
      </c>
      <c r="J39" s="21">
        <v>4179</v>
      </c>
      <c r="K39" s="21">
        <v>1297</v>
      </c>
      <c r="L39" s="21">
        <v>3009</v>
      </c>
      <c r="M39" s="21">
        <v>1442</v>
      </c>
      <c r="N39" s="21">
        <v>1570</v>
      </c>
      <c r="O39" s="37">
        <v>9441</v>
      </c>
      <c r="P39" s="298">
        <f t="shared" si="1"/>
        <v>42970</v>
      </c>
    </row>
    <row r="40" spans="1:16" ht="13.5">
      <c r="A40" s="114"/>
      <c r="B40" s="29" t="s">
        <v>103</v>
      </c>
      <c r="C40" s="53"/>
      <c r="D40" s="257"/>
      <c r="E40" s="38">
        <v>5</v>
      </c>
      <c r="F40" s="38">
        <v>6</v>
      </c>
      <c r="G40" s="21">
        <v>2</v>
      </c>
      <c r="H40" s="21">
        <v>0</v>
      </c>
      <c r="I40" s="21">
        <v>5</v>
      </c>
      <c r="J40" s="21">
        <v>2</v>
      </c>
      <c r="K40" s="21">
        <v>7</v>
      </c>
      <c r="L40" s="21">
        <v>3</v>
      </c>
      <c r="M40" s="21">
        <v>4</v>
      </c>
      <c r="N40" s="21">
        <v>4</v>
      </c>
      <c r="O40" s="37">
        <v>2</v>
      </c>
      <c r="P40" s="298">
        <f t="shared" si="1"/>
        <v>40</v>
      </c>
    </row>
    <row r="41" spans="1:16" ht="13.5">
      <c r="A41" s="114"/>
      <c r="B41" s="29" t="s">
        <v>104</v>
      </c>
      <c r="C41" s="53"/>
      <c r="D41" s="257"/>
      <c r="E41" s="38">
        <v>0</v>
      </c>
      <c r="F41" s="38">
        <v>1</v>
      </c>
      <c r="G41" s="21">
        <v>0</v>
      </c>
      <c r="H41" s="21">
        <v>1</v>
      </c>
      <c r="I41" s="21">
        <v>1</v>
      </c>
      <c r="J41" s="21">
        <v>1</v>
      </c>
      <c r="K41" s="21">
        <v>1</v>
      </c>
      <c r="L41" s="21">
        <v>0</v>
      </c>
      <c r="M41" s="21">
        <v>1</v>
      </c>
      <c r="N41" s="21">
        <v>1</v>
      </c>
      <c r="O41" s="37">
        <v>1</v>
      </c>
      <c r="P41" s="298">
        <f t="shared" si="1"/>
        <v>8</v>
      </c>
    </row>
    <row r="42" spans="1:16" ht="13.5">
      <c r="A42" s="114"/>
      <c r="B42" s="68" t="s">
        <v>105</v>
      </c>
      <c r="C42" s="57"/>
      <c r="D42" s="257"/>
      <c r="E42" s="38">
        <v>2</v>
      </c>
      <c r="F42" s="38">
        <v>1</v>
      </c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2</v>
      </c>
      <c r="M42" s="21">
        <v>1</v>
      </c>
      <c r="N42" s="21">
        <v>1</v>
      </c>
      <c r="O42" s="37">
        <v>1</v>
      </c>
      <c r="P42" s="298">
        <f t="shared" si="1"/>
        <v>13</v>
      </c>
    </row>
    <row r="43" spans="1:16" ht="13.5">
      <c r="A43" s="114"/>
      <c r="B43" s="68" t="s">
        <v>106</v>
      </c>
      <c r="C43" s="57"/>
      <c r="D43" s="348" t="s">
        <v>81</v>
      </c>
      <c r="E43" s="571">
        <v>1125</v>
      </c>
      <c r="F43" s="571">
        <v>6000</v>
      </c>
      <c r="G43" s="572">
        <v>1000</v>
      </c>
      <c r="H43" s="572">
        <v>20000</v>
      </c>
      <c r="I43" s="572">
        <v>25270</v>
      </c>
      <c r="J43" s="572">
        <v>8040</v>
      </c>
      <c r="K43" s="572">
        <v>1500</v>
      </c>
      <c r="L43" s="572">
        <v>820</v>
      </c>
      <c r="M43" s="572">
        <v>870</v>
      </c>
      <c r="N43" s="572">
        <v>600</v>
      </c>
      <c r="O43" s="573">
        <v>15000</v>
      </c>
      <c r="P43" s="574">
        <f t="shared" si="1"/>
        <v>80225</v>
      </c>
    </row>
    <row r="44" spans="1:23" s="2" customFormat="1" ht="13.5">
      <c r="A44" s="117"/>
      <c r="B44" s="72"/>
      <c r="C44" s="47" t="s">
        <v>94</v>
      </c>
      <c r="D44" s="342" t="s">
        <v>107</v>
      </c>
      <c r="E44" s="584">
        <v>1125</v>
      </c>
      <c r="F44" s="584">
        <v>6000</v>
      </c>
      <c r="G44" s="585">
        <v>0</v>
      </c>
      <c r="H44" s="585">
        <v>20000</v>
      </c>
      <c r="I44" s="585">
        <v>25270</v>
      </c>
      <c r="J44" s="585">
        <v>8040</v>
      </c>
      <c r="K44" s="585">
        <v>1500</v>
      </c>
      <c r="L44" s="585">
        <v>820</v>
      </c>
      <c r="M44" s="585">
        <v>870</v>
      </c>
      <c r="N44" s="585">
        <v>0</v>
      </c>
      <c r="O44" s="586">
        <v>15000</v>
      </c>
      <c r="P44" s="487">
        <f t="shared" si="1"/>
        <v>78625</v>
      </c>
      <c r="Q44" s="74"/>
      <c r="R44" s="74"/>
      <c r="S44" s="74"/>
      <c r="T44" s="74"/>
      <c r="U44" s="74"/>
      <c r="V44" s="74"/>
      <c r="W44" s="74"/>
    </row>
    <row r="45" spans="1:16" ht="13.5">
      <c r="A45" s="114"/>
      <c r="B45" s="67" t="s">
        <v>108</v>
      </c>
      <c r="C45" s="47"/>
      <c r="D45" s="257"/>
      <c r="E45" s="38">
        <v>15</v>
      </c>
      <c r="F45" s="38">
        <v>565</v>
      </c>
      <c r="G45" s="21">
        <v>0</v>
      </c>
      <c r="H45" s="21">
        <v>4892</v>
      </c>
      <c r="I45" s="21">
        <v>6311</v>
      </c>
      <c r="J45" s="21">
        <v>1487</v>
      </c>
      <c r="K45" s="21">
        <v>176</v>
      </c>
      <c r="L45" s="21">
        <v>81</v>
      </c>
      <c r="M45" s="21">
        <v>39</v>
      </c>
      <c r="N45" s="21">
        <v>0</v>
      </c>
      <c r="O45" s="37">
        <v>1094</v>
      </c>
      <c r="P45" s="298">
        <f t="shared" si="1"/>
        <v>14660</v>
      </c>
    </row>
    <row r="46" spans="1:16" ht="13.5">
      <c r="A46" s="114"/>
      <c r="B46" s="29" t="s">
        <v>109</v>
      </c>
      <c r="C46" s="53"/>
      <c r="D46" s="257"/>
      <c r="E46" s="38">
        <v>41</v>
      </c>
      <c r="F46" s="38">
        <v>1548</v>
      </c>
      <c r="G46" s="21">
        <v>0</v>
      </c>
      <c r="H46" s="21">
        <v>13182</v>
      </c>
      <c r="I46" s="21">
        <v>17292</v>
      </c>
      <c r="J46" s="21">
        <v>4075</v>
      </c>
      <c r="K46" s="21">
        <v>480</v>
      </c>
      <c r="L46" s="21">
        <v>231</v>
      </c>
      <c r="M46" s="21">
        <v>106</v>
      </c>
      <c r="N46" s="21">
        <v>0</v>
      </c>
      <c r="O46" s="37">
        <v>2989</v>
      </c>
      <c r="P46" s="298">
        <f t="shared" si="1"/>
        <v>39944</v>
      </c>
    </row>
    <row r="47" spans="1:16" ht="13.5">
      <c r="A47" s="114"/>
      <c r="B47" s="29" t="s">
        <v>110</v>
      </c>
      <c r="C47" s="53"/>
      <c r="D47" s="256" t="s">
        <v>94</v>
      </c>
      <c r="E47" s="38">
        <v>370</v>
      </c>
      <c r="F47" s="38">
        <v>1800</v>
      </c>
      <c r="G47" s="21">
        <v>0</v>
      </c>
      <c r="H47" s="21">
        <v>18900</v>
      </c>
      <c r="I47" s="21">
        <v>22796</v>
      </c>
      <c r="J47" s="21">
        <v>7540</v>
      </c>
      <c r="K47" s="21">
        <v>1150</v>
      </c>
      <c r="L47" s="21">
        <v>755</v>
      </c>
      <c r="M47" s="21">
        <v>338</v>
      </c>
      <c r="N47" s="21">
        <v>0</v>
      </c>
      <c r="O47" s="37">
        <v>5590</v>
      </c>
      <c r="P47" s="298">
        <f t="shared" si="1"/>
        <v>59239</v>
      </c>
    </row>
    <row r="48" spans="1:16" ht="13.5">
      <c r="A48" s="114"/>
      <c r="B48" s="68" t="s">
        <v>111</v>
      </c>
      <c r="C48" s="57"/>
      <c r="D48" s="368" t="s">
        <v>112</v>
      </c>
      <c r="E48" s="571">
        <v>14</v>
      </c>
      <c r="F48" s="571">
        <v>565</v>
      </c>
      <c r="G48" s="572">
        <v>0</v>
      </c>
      <c r="H48" s="572">
        <v>4521</v>
      </c>
      <c r="I48" s="572">
        <v>5910</v>
      </c>
      <c r="J48" s="572">
        <v>1355</v>
      </c>
      <c r="K48" s="572">
        <v>171</v>
      </c>
      <c r="L48" s="572">
        <v>81</v>
      </c>
      <c r="M48" s="572">
        <v>36</v>
      </c>
      <c r="N48" s="572">
        <v>0</v>
      </c>
      <c r="O48" s="573">
        <v>1092</v>
      </c>
      <c r="P48" s="574">
        <f t="shared" si="1"/>
        <v>13745</v>
      </c>
    </row>
    <row r="49" spans="1:16" ht="14.25" thickBot="1">
      <c r="A49" s="118"/>
      <c r="B49" s="130"/>
      <c r="C49" s="126" t="s">
        <v>113</v>
      </c>
      <c r="D49" s="369" t="s">
        <v>114</v>
      </c>
      <c r="E49" s="587">
        <v>14</v>
      </c>
      <c r="F49" s="587">
        <v>770</v>
      </c>
      <c r="G49" s="588">
        <v>0</v>
      </c>
      <c r="H49" s="588">
        <v>6483</v>
      </c>
      <c r="I49" s="588">
        <v>8474</v>
      </c>
      <c r="J49" s="588">
        <v>2759</v>
      </c>
      <c r="K49" s="588">
        <v>420</v>
      </c>
      <c r="L49" s="588">
        <v>81</v>
      </c>
      <c r="M49" s="588">
        <v>124</v>
      </c>
      <c r="N49" s="588">
        <v>0</v>
      </c>
      <c r="O49" s="589">
        <v>2081</v>
      </c>
      <c r="P49" s="590">
        <f t="shared" si="1"/>
        <v>21206</v>
      </c>
    </row>
    <row r="50" spans="1:16" ht="13.5">
      <c r="A50" s="114" t="s">
        <v>115</v>
      </c>
      <c r="B50" s="75"/>
      <c r="C50" s="75"/>
      <c r="D50" s="265"/>
      <c r="E50" s="730"/>
      <c r="F50" s="730"/>
      <c r="G50" s="731"/>
      <c r="H50" s="731"/>
      <c r="I50" s="731"/>
      <c r="J50" s="731"/>
      <c r="K50" s="731"/>
      <c r="L50" s="731"/>
      <c r="M50" s="731"/>
      <c r="N50" s="731"/>
      <c r="O50" s="732"/>
      <c r="P50" s="302"/>
    </row>
    <row r="51" spans="1:16" ht="13.5">
      <c r="A51" s="114"/>
      <c r="B51" s="68" t="s">
        <v>116</v>
      </c>
      <c r="C51" s="57"/>
      <c r="D51" s="368" t="s">
        <v>117</v>
      </c>
      <c r="E51" s="737">
        <v>45</v>
      </c>
      <c r="F51" s="737">
        <v>45</v>
      </c>
      <c r="G51" s="738">
        <v>0</v>
      </c>
      <c r="H51" s="738">
        <v>26.4</v>
      </c>
      <c r="I51" s="738">
        <v>18</v>
      </c>
      <c r="J51" s="738">
        <v>17</v>
      </c>
      <c r="K51" s="738">
        <v>63.9</v>
      </c>
      <c r="L51" s="738">
        <v>45</v>
      </c>
      <c r="M51" s="738">
        <v>64.76</v>
      </c>
      <c r="N51" s="738">
        <v>0</v>
      </c>
      <c r="O51" s="739">
        <v>50</v>
      </c>
      <c r="P51" s="740"/>
    </row>
    <row r="52" spans="1:16" ht="13.5">
      <c r="A52" s="114"/>
      <c r="B52" s="64"/>
      <c r="C52" s="75" t="s">
        <v>34</v>
      </c>
      <c r="D52" s="370" t="s">
        <v>118</v>
      </c>
      <c r="E52" s="741">
        <v>45</v>
      </c>
      <c r="F52" s="741">
        <v>45</v>
      </c>
      <c r="G52" s="742">
        <v>0</v>
      </c>
      <c r="H52" s="742">
        <v>26.4</v>
      </c>
      <c r="I52" s="742">
        <v>18</v>
      </c>
      <c r="J52" s="742">
        <v>17</v>
      </c>
      <c r="K52" s="742">
        <v>63.9</v>
      </c>
      <c r="L52" s="742">
        <v>45</v>
      </c>
      <c r="M52" s="742">
        <v>64.76</v>
      </c>
      <c r="N52" s="742">
        <v>0</v>
      </c>
      <c r="O52" s="743">
        <v>50</v>
      </c>
      <c r="P52" s="744"/>
    </row>
    <row r="53" spans="1:16" ht="13.5">
      <c r="A53" s="114"/>
      <c r="B53" s="67"/>
      <c r="C53" s="47"/>
      <c r="D53" s="371" t="s">
        <v>119</v>
      </c>
      <c r="E53" s="745">
        <v>90</v>
      </c>
      <c r="F53" s="745">
        <v>90</v>
      </c>
      <c r="G53" s="746">
        <v>0</v>
      </c>
      <c r="H53" s="746">
        <v>52.8</v>
      </c>
      <c r="I53" s="746">
        <v>36</v>
      </c>
      <c r="J53" s="746">
        <v>34</v>
      </c>
      <c r="K53" s="746">
        <v>127.8</v>
      </c>
      <c r="L53" s="746">
        <v>90</v>
      </c>
      <c r="M53" s="746">
        <v>85.71</v>
      </c>
      <c r="N53" s="746">
        <v>0</v>
      </c>
      <c r="O53" s="747">
        <v>100</v>
      </c>
      <c r="P53" s="748"/>
    </row>
    <row r="54" spans="1:16" ht="13.5">
      <c r="A54" s="114"/>
      <c r="B54" s="29" t="s">
        <v>127</v>
      </c>
      <c r="C54" s="53"/>
      <c r="D54" s="257"/>
      <c r="E54" s="38">
        <v>0</v>
      </c>
      <c r="F54" s="38">
        <v>0</v>
      </c>
      <c r="G54" s="21">
        <v>0</v>
      </c>
      <c r="H54" s="55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37">
        <v>0</v>
      </c>
      <c r="P54" s="298"/>
    </row>
    <row r="55" spans="1:16" ht="13.5">
      <c r="A55" s="114"/>
      <c r="B55" s="29" t="s">
        <v>120</v>
      </c>
      <c r="C55" s="53"/>
      <c r="D55" s="257"/>
      <c r="E55" s="749">
        <v>32843</v>
      </c>
      <c r="F55" s="749">
        <v>33329</v>
      </c>
      <c r="G55" s="750">
        <v>0</v>
      </c>
      <c r="H55" s="750">
        <v>39904</v>
      </c>
      <c r="I55" s="750">
        <v>30773</v>
      </c>
      <c r="J55" s="750">
        <v>28216</v>
      </c>
      <c r="K55" s="750">
        <v>34516</v>
      </c>
      <c r="L55" s="750">
        <v>35522</v>
      </c>
      <c r="M55" s="750">
        <v>33695</v>
      </c>
      <c r="N55" s="750">
        <v>0</v>
      </c>
      <c r="O55" s="751">
        <v>32782</v>
      </c>
      <c r="P55" s="724"/>
    </row>
    <row r="56" spans="1:16" ht="14.25" thickBot="1">
      <c r="A56" s="118"/>
      <c r="B56" s="761" t="s">
        <v>121</v>
      </c>
      <c r="C56" s="762"/>
      <c r="D56" s="763"/>
      <c r="E56" s="752">
        <v>0</v>
      </c>
      <c r="F56" s="752">
        <v>20</v>
      </c>
      <c r="G56" s="753">
        <v>0</v>
      </c>
      <c r="H56" s="753">
        <v>0</v>
      </c>
      <c r="I56" s="753">
        <v>0</v>
      </c>
      <c r="J56" s="753">
        <v>0</v>
      </c>
      <c r="K56" s="753">
        <v>0</v>
      </c>
      <c r="L56" s="753">
        <v>0</v>
      </c>
      <c r="M56" s="753">
        <v>0</v>
      </c>
      <c r="N56" s="753">
        <v>0</v>
      </c>
      <c r="O56" s="754">
        <v>25</v>
      </c>
      <c r="P56" s="755"/>
    </row>
    <row r="57" spans="1:16" ht="13.5">
      <c r="A57" s="114" t="s">
        <v>122</v>
      </c>
      <c r="B57" s="75"/>
      <c r="C57" s="75"/>
      <c r="D57" s="265" t="s">
        <v>123</v>
      </c>
      <c r="E57" s="756"/>
      <c r="F57" s="756"/>
      <c r="G57" s="757"/>
      <c r="H57" s="757"/>
      <c r="I57" s="757"/>
      <c r="J57" s="757"/>
      <c r="K57" s="757"/>
      <c r="L57" s="757"/>
      <c r="M57" s="757"/>
      <c r="N57" s="757"/>
      <c r="O57" s="758"/>
      <c r="P57" s="759"/>
    </row>
    <row r="58" spans="1:16" ht="13.5">
      <c r="A58" s="114"/>
      <c r="B58" s="68" t="s">
        <v>124</v>
      </c>
      <c r="C58" s="57"/>
      <c r="D58" s="256"/>
      <c r="E58" s="563">
        <v>0</v>
      </c>
      <c r="F58" s="563">
        <v>2</v>
      </c>
      <c r="G58" s="564">
        <v>0</v>
      </c>
      <c r="H58" s="564">
        <v>5</v>
      </c>
      <c r="I58" s="564">
        <v>2</v>
      </c>
      <c r="J58" s="564">
        <v>0</v>
      </c>
      <c r="K58" s="564">
        <v>1</v>
      </c>
      <c r="L58" s="564">
        <v>1</v>
      </c>
      <c r="M58" s="564">
        <v>0</v>
      </c>
      <c r="N58" s="564">
        <v>0</v>
      </c>
      <c r="O58" s="565">
        <v>3</v>
      </c>
      <c r="P58" s="566">
        <f>SUM(E58:O58)</f>
        <v>14</v>
      </c>
    </row>
    <row r="59" spans="1:16" ht="13.5">
      <c r="A59" s="114"/>
      <c r="B59" s="331" t="s">
        <v>125</v>
      </c>
      <c r="C59" s="332"/>
      <c r="D59" s="333"/>
      <c r="E59" s="481">
        <v>0</v>
      </c>
      <c r="F59" s="481">
        <v>0</v>
      </c>
      <c r="G59" s="410">
        <v>0</v>
      </c>
      <c r="H59" s="410">
        <v>0</v>
      </c>
      <c r="I59" s="410">
        <v>1</v>
      </c>
      <c r="J59" s="410">
        <v>0</v>
      </c>
      <c r="K59" s="410">
        <v>0</v>
      </c>
      <c r="L59" s="410">
        <v>0</v>
      </c>
      <c r="M59" s="410">
        <v>0</v>
      </c>
      <c r="N59" s="410">
        <v>0</v>
      </c>
      <c r="O59" s="482">
        <v>0</v>
      </c>
      <c r="P59" s="483">
        <f>SUM(E59:O59)</f>
        <v>1</v>
      </c>
    </row>
    <row r="60" spans="1:16" ht="14.25" thickBot="1">
      <c r="A60" s="118"/>
      <c r="B60" s="130" t="s">
        <v>126</v>
      </c>
      <c r="C60" s="126"/>
      <c r="D60" s="328"/>
      <c r="E60" s="233">
        <v>0</v>
      </c>
      <c r="F60" s="233">
        <v>2</v>
      </c>
      <c r="G60" s="232">
        <v>0</v>
      </c>
      <c r="H60" s="232">
        <v>5</v>
      </c>
      <c r="I60" s="232">
        <v>3</v>
      </c>
      <c r="J60" s="232">
        <v>0</v>
      </c>
      <c r="K60" s="232">
        <v>1</v>
      </c>
      <c r="L60" s="232">
        <v>1</v>
      </c>
      <c r="M60" s="232">
        <v>0</v>
      </c>
      <c r="N60" s="232">
        <v>0</v>
      </c>
      <c r="O60" s="591">
        <v>3</v>
      </c>
      <c r="P60" s="592">
        <f>SUM(E60:O60)</f>
        <v>15</v>
      </c>
    </row>
    <row r="62" spans="4:15" ht="13.5"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0"/>
      <c r="O62" s="760"/>
    </row>
    <row r="63" spans="4:15" ht="13.5"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0"/>
      <c r="O63" s="760"/>
    </row>
    <row r="64" spans="4:15" ht="13.5">
      <c r="D64" s="760"/>
      <c r="E64" s="760"/>
      <c r="F64" s="760"/>
      <c r="G64" s="760"/>
      <c r="H64" s="760"/>
      <c r="I64" s="760"/>
      <c r="J64" s="760"/>
      <c r="K64" s="760"/>
      <c r="L64" s="760"/>
      <c r="M64" s="760"/>
      <c r="N64" s="760"/>
      <c r="O64" s="760"/>
    </row>
    <row r="65" spans="4:15" ht="13.5">
      <c r="D65" s="760"/>
      <c r="E65" s="760"/>
      <c r="F65" s="760"/>
      <c r="G65" s="760"/>
      <c r="H65" s="760"/>
      <c r="I65" s="760"/>
      <c r="J65" s="760"/>
      <c r="K65" s="760"/>
      <c r="L65" s="760"/>
      <c r="M65" s="760"/>
      <c r="N65" s="760"/>
      <c r="O65" s="760"/>
    </row>
    <row r="66" spans="4:15" ht="13.5"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</row>
    <row r="67" spans="4:15" ht="13.5"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</row>
    <row r="68" spans="4:15" ht="13.5">
      <c r="D68" s="760"/>
      <c r="E68" s="760"/>
      <c r="F68" s="760"/>
      <c r="G68" s="760"/>
      <c r="H68" s="760"/>
      <c r="I68" s="760"/>
      <c r="J68" s="760"/>
      <c r="K68" s="760"/>
      <c r="L68" s="760"/>
      <c r="M68" s="760"/>
      <c r="N68" s="760"/>
      <c r="O68" s="760"/>
    </row>
    <row r="69" spans="4:15" ht="13.5"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</row>
    <row r="70" spans="4:15" ht="13.5">
      <c r="D70" s="760"/>
      <c r="E70" s="760"/>
      <c r="F70" s="760"/>
      <c r="G70" s="760"/>
      <c r="H70" s="760"/>
      <c r="I70" s="760"/>
      <c r="J70" s="760"/>
      <c r="K70" s="760"/>
      <c r="L70" s="760"/>
      <c r="M70" s="760"/>
      <c r="N70" s="760"/>
      <c r="O70" s="760"/>
    </row>
    <row r="71" spans="4:15" ht="13.5">
      <c r="D71" s="760"/>
      <c r="E71" s="760"/>
      <c r="F71" s="760"/>
      <c r="G71" s="760"/>
      <c r="H71" s="760"/>
      <c r="I71" s="760"/>
      <c r="J71" s="760"/>
      <c r="K71" s="760"/>
      <c r="L71" s="760"/>
      <c r="M71" s="760"/>
      <c r="N71" s="760"/>
      <c r="O71" s="760"/>
    </row>
    <row r="72" spans="4:15" ht="13.5"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  <c r="O72" s="760"/>
    </row>
    <row r="73" spans="4:15" ht="13.5"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0"/>
      <c r="O73" s="760"/>
    </row>
    <row r="74" spans="4:15" ht="13.5"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</row>
    <row r="75" spans="4:15" ht="13.5">
      <c r="D75" s="760"/>
      <c r="E75" s="760"/>
      <c r="F75" s="760"/>
      <c r="G75" s="760"/>
      <c r="H75" s="760"/>
      <c r="I75" s="760"/>
      <c r="J75" s="760"/>
      <c r="K75" s="760"/>
      <c r="L75" s="760"/>
      <c r="M75" s="760"/>
      <c r="N75" s="760"/>
      <c r="O75" s="760"/>
    </row>
    <row r="76" spans="4:15" ht="13.5"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0"/>
      <c r="O76" s="760"/>
    </row>
    <row r="77" spans="4:15" ht="13.5">
      <c r="D77" s="760"/>
      <c r="E77" s="760"/>
      <c r="F77" s="760"/>
      <c r="G77" s="760"/>
      <c r="H77" s="760"/>
      <c r="I77" s="760"/>
      <c r="J77" s="760"/>
      <c r="K77" s="760"/>
      <c r="L77" s="760"/>
      <c r="M77" s="760"/>
      <c r="N77" s="760"/>
      <c r="O77" s="760"/>
    </row>
    <row r="78" spans="4:15" ht="13.5">
      <c r="D78" s="760"/>
      <c r="E78" s="760"/>
      <c r="F78" s="760"/>
      <c r="G78" s="760"/>
      <c r="H78" s="760"/>
      <c r="I78" s="760"/>
      <c r="J78" s="760"/>
      <c r="K78" s="760"/>
      <c r="L78" s="760"/>
      <c r="M78" s="760"/>
      <c r="N78" s="760"/>
      <c r="O78" s="760"/>
    </row>
    <row r="79" spans="4:15" ht="13.5">
      <c r="D79" s="760"/>
      <c r="E79" s="760"/>
      <c r="F79" s="760"/>
      <c r="G79" s="760"/>
      <c r="H79" s="760"/>
      <c r="I79" s="760"/>
      <c r="J79" s="760"/>
      <c r="K79" s="760"/>
      <c r="L79" s="760"/>
      <c r="M79" s="760"/>
      <c r="N79" s="760"/>
      <c r="O79" s="760"/>
    </row>
    <row r="80" spans="4:15" ht="13.5">
      <c r="D80" s="760"/>
      <c r="E80" s="760"/>
      <c r="F80" s="760"/>
      <c r="G80" s="760"/>
      <c r="H80" s="760"/>
      <c r="I80" s="760"/>
      <c r="J80" s="760"/>
      <c r="K80" s="760"/>
      <c r="L80" s="760"/>
      <c r="M80" s="760"/>
      <c r="N80" s="760"/>
      <c r="O80" s="760"/>
    </row>
    <row r="81" spans="4:15" ht="13.5">
      <c r="D81" s="760"/>
      <c r="E81" s="760"/>
      <c r="F81" s="760"/>
      <c r="G81" s="760"/>
      <c r="H81" s="760"/>
      <c r="I81" s="760"/>
      <c r="J81" s="760"/>
      <c r="K81" s="760"/>
      <c r="L81" s="760"/>
      <c r="M81" s="760"/>
      <c r="N81" s="760"/>
      <c r="O81" s="760"/>
    </row>
    <row r="82" spans="4:15" ht="13.5">
      <c r="D82" s="760"/>
      <c r="E82" s="760"/>
      <c r="F82" s="760"/>
      <c r="G82" s="760"/>
      <c r="H82" s="760"/>
      <c r="I82" s="760"/>
      <c r="J82" s="760"/>
      <c r="K82" s="760"/>
      <c r="L82" s="760"/>
      <c r="M82" s="760"/>
      <c r="N82" s="760"/>
      <c r="O82" s="760"/>
    </row>
    <row r="83" spans="4:15" ht="13.5">
      <c r="D83" s="760"/>
      <c r="E83" s="760"/>
      <c r="F83" s="760"/>
      <c r="G83" s="760"/>
      <c r="H83" s="760"/>
      <c r="I83" s="760"/>
      <c r="J83" s="760"/>
      <c r="K83" s="760"/>
      <c r="L83" s="760"/>
      <c r="M83" s="760"/>
      <c r="N83" s="760"/>
      <c r="O83" s="760"/>
    </row>
    <row r="84" spans="4:15" ht="13.5">
      <c r="D84" s="760"/>
      <c r="E84" s="760"/>
      <c r="F84" s="760"/>
      <c r="G84" s="760"/>
      <c r="H84" s="760"/>
      <c r="I84" s="760"/>
      <c r="J84" s="760"/>
      <c r="K84" s="760"/>
      <c r="L84" s="760"/>
      <c r="M84" s="760"/>
      <c r="N84" s="760"/>
      <c r="O84" s="760"/>
    </row>
    <row r="85" spans="4:15" ht="13.5">
      <c r="D85" s="760"/>
      <c r="E85" s="760"/>
      <c r="F85" s="760"/>
      <c r="G85" s="760"/>
      <c r="H85" s="760"/>
      <c r="I85" s="760"/>
      <c r="J85" s="760"/>
      <c r="K85" s="760"/>
      <c r="L85" s="760"/>
      <c r="M85" s="760"/>
      <c r="N85" s="760"/>
      <c r="O85" s="760"/>
    </row>
    <row r="86" spans="4:15" ht="13.5"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0"/>
      <c r="O86" s="760"/>
    </row>
    <row r="87" spans="4:15" ht="13.5"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</row>
    <row r="88" spans="4:15" ht="13.5">
      <c r="D88" s="760"/>
      <c r="E88" s="760"/>
      <c r="F88" s="760"/>
      <c r="G88" s="760"/>
      <c r="H88" s="760"/>
      <c r="I88" s="760"/>
      <c r="J88" s="760"/>
      <c r="K88" s="760"/>
      <c r="L88" s="760"/>
      <c r="M88" s="760"/>
      <c r="N88" s="760"/>
      <c r="O88" s="760"/>
    </row>
    <row r="89" spans="4:15" ht="13.5">
      <c r="D89" s="760"/>
      <c r="E89" s="760"/>
      <c r="F89" s="760"/>
      <c r="G89" s="760"/>
      <c r="H89" s="760"/>
      <c r="I89" s="760"/>
      <c r="J89" s="760"/>
      <c r="K89" s="760"/>
      <c r="L89" s="760"/>
      <c r="M89" s="760"/>
      <c r="N89" s="760"/>
      <c r="O89" s="760"/>
    </row>
    <row r="90" spans="4:15" ht="13.5">
      <c r="D90" s="760"/>
      <c r="E90" s="760"/>
      <c r="F90" s="760"/>
      <c r="G90" s="760"/>
      <c r="H90" s="760"/>
      <c r="I90" s="760"/>
      <c r="J90" s="760"/>
      <c r="K90" s="760"/>
      <c r="L90" s="760"/>
      <c r="M90" s="760"/>
      <c r="N90" s="760"/>
      <c r="O90" s="760"/>
    </row>
    <row r="91" spans="4:15" ht="13.5">
      <c r="D91" s="760"/>
      <c r="E91" s="760"/>
      <c r="F91" s="760"/>
      <c r="G91" s="760"/>
      <c r="H91" s="760"/>
      <c r="I91" s="760"/>
      <c r="J91" s="760"/>
      <c r="K91" s="760"/>
      <c r="L91" s="760"/>
      <c r="M91" s="760"/>
      <c r="N91" s="760"/>
      <c r="O91" s="760"/>
    </row>
    <row r="92" spans="4:15" ht="13.5"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</row>
    <row r="93" spans="4:15" ht="13.5">
      <c r="D93" s="760"/>
      <c r="E93" s="760"/>
      <c r="F93" s="760"/>
      <c r="G93" s="760"/>
      <c r="H93" s="760"/>
      <c r="I93" s="760"/>
      <c r="J93" s="760"/>
      <c r="K93" s="760"/>
      <c r="L93" s="760"/>
      <c r="M93" s="760"/>
      <c r="N93" s="760"/>
      <c r="O93" s="760"/>
    </row>
    <row r="94" spans="4:15" ht="13.5">
      <c r="D94" s="760"/>
      <c r="E94" s="760"/>
      <c r="F94" s="760"/>
      <c r="G94" s="760"/>
      <c r="H94" s="760"/>
      <c r="I94" s="760"/>
      <c r="J94" s="760"/>
      <c r="K94" s="760"/>
      <c r="L94" s="760"/>
      <c r="M94" s="760"/>
      <c r="N94" s="760"/>
      <c r="O94" s="760"/>
    </row>
    <row r="95" spans="4:15" ht="13.5">
      <c r="D95" s="760"/>
      <c r="E95" s="760"/>
      <c r="F95" s="760"/>
      <c r="G95" s="760"/>
      <c r="H95" s="760"/>
      <c r="I95" s="760"/>
      <c r="J95" s="760"/>
      <c r="K95" s="760"/>
      <c r="L95" s="760"/>
      <c r="M95" s="760"/>
      <c r="N95" s="760"/>
      <c r="O95" s="760"/>
    </row>
    <row r="96" spans="4:15" ht="13.5">
      <c r="D96" s="760"/>
      <c r="E96" s="760"/>
      <c r="F96" s="760"/>
      <c r="G96" s="760"/>
      <c r="H96" s="760"/>
      <c r="I96" s="760"/>
      <c r="J96" s="760"/>
      <c r="K96" s="760"/>
      <c r="L96" s="760"/>
      <c r="M96" s="760"/>
      <c r="N96" s="760"/>
      <c r="O96" s="760"/>
    </row>
    <row r="97" spans="4:15" ht="13.5">
      <c r="D97" s="760"/>
      <c r="E97" s="760"/>
      <c r="F97" s="760"/>
      <c r="G97" s="760"/>
      <c r="H97" s="760"/>
      <c r="I97" s="760"/>
      <c r="J97" s="760"/>
      <c r="K97" s="760"/>
      <c r="L97" s="760"/>
      <c r="M97" s="760"/>
      <c r="N97" s="760"/>
      <c r="O97" s="760"/>
    </row>
    <row r="98" spans="4:15" ht="13.5">
      <c r="D98" s="760"/>
      <c r="E98" s="760"/>
      <c r="F98" s="760"/>
      <c r="G98" s="760"/>
      <c r="H98" s="760"/>
      <c r="I98" s="760"/>
      <c r="J98" s="760"/>
      <c r="K98" s="760"/>
      <c r="L98" s="760"/>
      <c r="M98" s="760"/>
      <c r="N98" s="760"/>
      <c r="O98" s="760"/>
    </row>
    <row r="99" spans="4:15" ht="13.5">
      <c r="D99" s="760"/>
      <c r="E99" s="760"/>
      <c r="F99" s="760"/>
      <c r="G99" s="760"/>
      <c r="H99" s="760"/>
      <c r="I99" s="760"/>
      <c r="J99" s="760"/>
      <c r="K99" s="760"/>
      <c r="L99" s="760"/>
      <c r="M99" s="760"/>
      <c r="N99" s="760"/>
      <c r="O99" s="760"/>
    </row>
    <row r="100" spans="4:15" ht="13.5"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</row>
    <row r="101" spans="4:15" ht="13.5">
      <c r="D101" s="760"/>
      <c r="E101" s="760"/>
      <c r="F101" s="760"/>
      <c r="G101" s="760"/>
      <c r="H101" s="760"/>
      <c r="I101" s="760"/>
      <c r="J101" s="760"/>
      <c r="K101" s="760"/>
      <c r="L101" s="760"/>
      <c r="M101" s="760"/>
      <c r="N101" s="760"/>
      <c r="O101" s="760"/>
    </row>
    <row r="102" spans="4:15" ht="13.5">
      <c r="D102" s="760"/>
      <c r="E102" s="760"/>
      <c r="F102" s="760"/>
      <c r="G102" s="760"/>
      <c r="H102" s="760"/>
      <c r="I102" s="760"/>
      <c r="J102" s="760"/>
      <c r="K102" s="760"/>
      <c r="L102" s="760"/>
      <c r="M102" s="760"/>
      <c r="N102" s="760"/>
      <c r="O102" s="760"/>
    </row>
    <row r="103" spans="4:15" ht="13.5">
      <c r="D103" s="760"/>
      <c r="E103" s="760"/>
      <c r="F103" s="760"/>
      <c r="G103" s="760"/>
      <c r="H103" s="760"/>
      <c r="I103" s="760"/>
      <c r="J103" s="760"/>
      <c r="K103" s="760"/>
      <c r="L103" s="760"/>
      <c r="M103" s="760"/>
      <c r="N103" s="760"/>
      <c r="O103" s="760"/>
    </row>
    <row r="104" spans="4:15" ht="13.5">
      <c r="D104" s="760"/>
      <c r="E104" s="760"/>
      <c r="F104" s="760"/>
      <c r="G104" s="760"/>
      <c r="H104" s="760"/>
      <c r="I104" s="760"/>
      <c r="J104" s="760"/>
      <c r="K104" s="760"/>
      <c r="L104" s="760"/>
      <c r="M104" s="760"/>
      <c r="N104" s="760"/>
      <c r="O104" s="760"/>
    </row>
    <row r="105" spans="4:15" ht="13.5">
      <c r="D105" s="760"/>
      <c r="E105" s="760"/>
      <c r="F105" s="760"/>
      <c r="G105" s="760"/>
      <c r="H105" s="760"/>
      <c r="I105" s="760"/>
      <c r="J105" s="760"/>
      <c r="K105" s="760"/>
      <c r="L105" s="760"/>
      <c r="M105" s="760"/>
      <c r="N105" s="760"/>
      <c r="O105" s="760"/>
    </row>
    <row r="106" spans="4:15" ht="13.5">
      <c r="D106" s="760"/>
      <c r="E106" s="760"/>
      <c r="F106" s="760"/>
      <c r="G106" s="760"/>
      <c r="H106" s="760"/>
      <c r="I106" s="760"/>
      <c r="J106" s="760"/>
      <c r="K106" s="760"/>
      <c r="L106" s="760"/>
      <c r="M106" s="760"/>
      <c r="N106" s="760"/>
      <c r="O106" s="760"/>
    </row>
    <row r="107" spans="4:15" ht="13.5">
      <c r="D107" s="760"/>
      <c r="E107" s="760"/>
      <c r="F107" s="760"/>
      <c r="G107" s="760"/>
      <c r="H107" s="760"/>
      <c r="I107" s="760"/>
      <c r="J107" s="760"/>
      <c r="K107" s="760"/>
      <c r="L107" s="760"/>
      <c r="M107" s="760"/>
      <c r="N107" s="760"/>
      <c r="O107" s="760"/>
    </row>
    <row r="108" spans="4:15" ht="13.5">
      <c r="D108" s="760"/>
      <c r="E108" s="760"/>
      <c r="F108" s="760"/>
      <c r="G108" s="760"/>
      <c r="H108" s="760"/>
      <c r="I108" s="760"/>
      <c r="J108" s="760"/>
      <c r="K108" s="760"/>
      <c r="L108" s="760"/>
      <c r="M108" s="760"/>
      <c r="N108" s="760"/>
      <c r="O108" s="760"/>
    </row>
    <row r="109" spans="4:15" ht="13.5">
      <c r="D109" s="760"/>
      <c r="E109" s="760"/>
      <c r="F109" s="760"/>
      <c r="G109" s="760"/>
      <c r="H109" s="760"/>
      <c r="I109" s="760"/>
      <c r="J109" s="760"/>
      <c r="K109" s="760"/>
      <c r="L109" s="760"/>
      <c r="M109" s="760"/>
      <c r="N109" s="760"/>
      <c r="O109" s="760"/>
    </row>
    <row r="110" spans="4:15" ht="13.5">
      <c r="D110" s="760"/>
      <c r="E110" s="760"/>
      <c r="F110" s="760"/>
      <c r="G110" s="760"/>
      <c r="H110" s="760"/>
      <c r="I110" s="760"/>
      <c r="J110" s="760"/>
      <c r="K110" s="760"/>
      <c r="L110" s="760"/>
      <c r="M110" s="760"/>
      <c r="N110" s="760"/>
      <c r="O110" s="760"/>
    </row>
    <row r="111" spans="4:15" ht="13.5">
      <c r="D111" s="760"/>
      <c r="E111" s="760"/>
      <c r="F111" s="760"/>
      <c r="G111" s="760"/>
      <c r="H111" s="760"/>
      <c r="I111" s="760"/>
      <c r="J111" s="760"/>
      <c r="K111" s="760"/>
      <c r="L111" s="760"/>
      <c r="M111" s="760"/>
      <c r="N111" s="760"/>
      <c r="O111" s="760"/>
    </row>
    <row r="112" spans="4:15" ht="13.5">
      <c r="D112" s="760"/>
      <c r="E112" s="760"/>
      <c r="F112" s="760"/>
      <c r="G112" s="760"/>
      <c r="H112" s="760"/>
      <c r="I112" s="760"/>
      <c r="J112" s="760"/>
      <c r="K112" s="760"/>
      <c r="L112" s="760"/>
      <c r="M112" s="760"/>
      <c r="N112" s="760"/>
      <c r="O112" s="760"/>
    </row>
    <row r="113" spans="4:15" ht="13.5">
      <c r="D113" s="760"/>
      <c r="E113" s="760"/>
      <c r="F113" s="760"/>
      <c r="G113" s="760"/>
      <c r="H113" s="760"/>
      <c r="I113" s="760"/>
      <c r="J113" s="760"/>
      <c r="K113" s="760"/>
      <c r="L113" s="760"/>
      <c r="M113" s="760"/>
      <c r="N113" s="760"/>
      <c r="O113" s="760"/>
    </row>
    <row r="114" spans="4:15" ht="13.5">
      <c r="D114" s="760"/>
      <c r="E114" s="760"/>
      <c r="F114" s="760"/>
      <c r="G114" s="760"/>
      <c r="H114" s="760"/>
      <c r="I114" s="760"/>
      <c r="J114" s="760"/>
      <c r="K114" s="760"/>
      <c r="L114" s="760"/>
      <c r="M114" s="760"/>
      <c r="N114" s="760"/>
      <c r="O114" s="760"/>
    </row>
    <row r="115" spans="4:15" ht="13.5">
      <c r="D115" s="760"/>
      <c r="E115" s="760"/>
      <c r="F115" s="760"/>
      <c r="G115" s="760"/>
      <c r="H115" s="760"/>
      <c r="I115" s="760"/>
      <c r="J115" s="760"/>
      <c r="K115" s="760"/>
      <c r="L115" s="760"/>
      <c r="M115" s="760"/>
      <c r="N115" s="760"/>
      <c r="O115" s="760"/>
    </row>
    <row r="116" spans="4:15" ht="13.5">
      <c r="D116" s="760"/>
      <c r="E116" s="760"/>
      <c r="F116" s="760"/>
      <c r="G116" s="760"/>
      <c r="H116" s="760"/>
      <c r="I116" s="760"/>
      <c r="J116" s="760"/>
      <c r="K116" s="760"/>
      <c r="L116" s="760"/>
      <c r="M116" s="760"/>
      <c r="N116" s="760"/>
      <c r="O116" s="760"/>
    </row>
    <row r="117" spans="4:15" ht="13.5">
      <c r="D117" s="760"/>
      <c r="E117" s="760"/>
      <c r="F117" s="760"/>
      <c r="G117" s="760"/>
      <c r="H117" s="760"/>
      <c r="I117" s="760"/>
      <c r="J117" s="760"/>
      <c r="K117" s="760"/>
      <c r="L117" s="760"/>
      <c r="M117" s="760"/>
      <c r="N117" s="760"/>
      <c r="O117" s="760"/>
    </row>
    <row r="118" spans="4:15" ht="13.5">
      <c r="D118" s="760"/>
      <c r="E118" s="760"/>
      <c r="F118" s="760"/>
      <c r="G118" s="760"/>
      <c r="H118" s="760"/>
      <c r="I118" s="760"/>
      <c r="J118" s="760"/>
      <c r="K118" s="760"/>
      <c r="L118" s="760"/>
      <c r="M118" s="760"/>
      <c r="N118" s="760"/>
      <c r="O118" s="760"/>
    </row>
    <row r="119" spans="4:15" ht="13.5">
      <c r="D119" s="760"/>
      <c r="E119" s="760"/>
      <c r="F119" s="760"/>
      <c r="G119" s="760"/>
      <c r="H119" s="760"/>
      <c r="I119" s="760"/>
      <c r="J119" s="760"/>
      <c r="K119" s="760"/>
      <c r="L119" s="760"/>
      <c r="M119" s="760"/>
      <c r="N119" s="760"/>
      <c r="O119" s="760"/>
    </row>
    <row r="120" spans="4:15" ht="13.5">
      <c r="D120" s="760"/>
      <c r="E120" s="760"/>
      <c r="F120" s="760"/>
      <c r="G120" s="760"/>
      <c r="H120" s="760"/>
      <c r="I120" s="760"/>
      <c r="J120" s="760"/>
      <c r="K120" s="760"/>
      <c r="L120" s="760"/>
      <c r="M120" s="760"/>
      <c r="N120" s="760"/>
      <c r="O120" s="760"/>
    </row>
    <row r="121" spans="4:15" ht="13.5">
      <c r="D121" s="760"/>
      <c r="E121" s="760"/>
      <c r="F121" s="760"/>
      <c r="G121" s="760"/>
      <c r="H121" s="760"/>
      <c r="I121" s="760"/>
      <c r="J121" s="760"/>
      <c r="K121" s="760"/>
      <c r="L121" s="760"/>
      <c r="M121" s="760"/>
      <c r="N121" s="760"/>
      <c r="O121" s="760"/>
    </row>
    <row r="122" spans="4:15" ht="13.5">
      <c r="D122" s="760"/>
      <c r="E122" s="760"/>
      <c r="F122" s="760"/>
      <c r="G122" s="760"/>
      <c r="H122" s="760"/>
      <c r="I122" s="760"/>
      <c r="J122" s="760"/>
      <c r="K122" s="760"/>
      <c r="L122" s="760"/>
      <c r="M122" s="760"/>
      <c r="N122" s="760"/>
      <c r="O122" s="760"/>
    </row>
    <row r="123" spans="4:15" ht="13.5">
      <c r="D123" s="760"/>
      <c r="E123" s="760"/>
      <c r="F123" s="760"/>
      <c r="G123" s="760"/>
      <c r="H123" s="760"/>
      <c r="I123" s="760"/>
      <c r="J123" s="760"/>
      <c r="K123" s="760"/>
      <c r="L123" s="760"/>
      <c r="M123" s="760"/>
      <c r="N123" s="760"/>
      <c r="O123" s="760"/>
    </row>
    <row r="124" spans="4:15" ht="13.5">
      <c r="D124" s="760"/>
      <c r="E124" s="760"/>
      <c r="F124" s="760"/>
      <c r="G124" s="760"/>
      <c r="H124" s="760"/>
      <c r="I124" s="760"/>
      <c r="J124" s="760"/>
      <c r="K124" s="760"/>
      <c r="L124" s="760"/>
      <c r="M124" s="760"/>
      <c r="N124" s="760"/>
      <c r="O124" s="760"/>
    </row>
    <row r="125" spans="4:15" ht="13.5">
      <c r="D125" s="760"/>
      <c r="E125" s="760"/>
      <c r="F125" s="760"/>
      <c r="G125" s="760"/>
      <c r="H125" s="760"/>
      <c r="I125" s="760"/>
      <c r="J125" s="760"/>
      <c r="K125" s="760"/>
      <c r="L125" s="760"/>
      <c r="M125" s="760"/>
      <c r="N125" s="760"/>
      <c r="O125" s="760"/>
    </row>
    <row r="126" spans="4:15" ht="13.5">
      <c r="D126" s="760"/>
      <c r="E126" s="760"/>
      <c r="F126" s="760"/>
      <c r="G126" s="760"/>
      <c r="H126" s="760"/>
      <c r="I126" s="760"/>
      <c r="J126" s="760"/>
      <c r="K126" s="760"/>
      <c r="L126" s="760"/>
      <c r="M126" s="760"/>
      <c r="N126" s="760"/>
      <c r="O126" s="760"/>
    </row>
    <row r="127" spans="4:15" ht="13.5">
      <c r="D127" s="760"/>
      <c r="E127" s="760"/>
      <c r="F127" s="760"/>
      <c r="G127" s="760"/>
      <c r="H127" s="760"/>
      <c r="I127" s="760"/>
      <c r="J127" s="760"/>
      <c r="K127" s="760"/>
      <c r="L127" s="760"/>
      <c r="M127" s="760"/>
      <c r="N127" s="760"/>
      <c r="O127" s="760"/>
    </row>
    <row r="128" spans="4:15" ht="13.5">
      <c r="D128" s="760"/>
      <c r="E128" s="760"/>
      <c r="F128" s="760"/>
      <c r="G128" s="760"/>
      <c r="H128" s="760"/>
      <c r="I128" s="760"/>
      <c r="J128" s="760"/>
      <c r="K128" s="760"/>
      <c r="L128" s="760"/>
      <c r="M128" s="760"/>
      <c r="N128" s="760"/>
      <c r="O128" s="760"/>
    </row>
    <row r="129" spans="4:15" ht="13.5">
      <c r="D129" s="760"/>
      <c r="E129" s="760"/>
      <c r="F129" s="760"/>
      <c r="G129" s="760"/>
      <c r="H129" s="760"/>
      <c r="I129" s="760"/>
      <c r="J129" s="760"/>
      <c r="K129" s="760"/>
      <c r="L129" s="760"/>
      <c r="M129" s="760"/>
      <c r="N129" s="760"/>
      <c r="O129" s="760"/>
    </row>
    <row r="130" spans="4:15" ht="13.5">
      <c r="D130" s="760"/>
      <c r="E130" s="760"/>
      <c r="F130" s="760"/>
      <c r="G130" s="760"/>
      <c r="H130" s="760"/>
      <c r="I130" s="760"/>
      <c r="J130" s="760"/>
      <c r="K130" s="760"/>
      <c r="L130" s="760"/>
      <c r="M130" s="760"/>
      <c r="N130" s="760"/>
      <c r="O130" s="760"/>
    </row>
    <row r="131" spans="4:15" ht="13.5">
      <c r="D131" s="760"/>
      <c r="E131" s="760"/>
      <c r="F131" s="760"/>
      <c r="G131" s="760"/>
      <c r="H131" s="760"/>
      <c r="I131" s="760"/>
      <c r="J131" s="760"/>
      <c r="K131" s="760"/>
      <c r="L131" s="760"/>
      <c r="M131" s="760"/>
      <c r="N131" s="760"/>
      <c r="O131" s="760"/>
    </row>
    <row r="132" spans="4:15" ht="13.5">
      <c r="D132" s="760"/>
      <c r="E132" s="760"/>
      <c r="F132" s="760"/>
      <c r="G132" s="760"/>
      <c r="H132" s="760"/>
      <c r="I132" s="760"/>
      <c r="J132" s="760"/>
      <c r="K132" s="760"/>
      <c r="L132" s="760"/>
      <c r="M132" s="760"/>
      <c r="N132" s="760"/>
      <c r="O132" s="760"/>
    </row>
    <row r="133" spans="4:15" ht="13.5">
      <c r="D133" s="760"/>
      <c r="E133" s="760"/>
      <c r="F133" s="760"/>
      <c r="G133" s="760"/>
      <c r="H133" s="760"/>
      <c r="I133" s="760"/>
      <c r="J133" s="760"/>
      <c r="K133" s="760"/>
      <c r="L133" s="760"/>
      <c r="M133" s="760"/>
      <c r="N133" s="760"/>
      <c r="O133" s="760"/>
    </row>
    <row r="134" spans="4:15" ht="13.5">
      <c r="D134" s="760"/>
      <c r="E134" s="760"/>
      <c r="F134" s="760"/>
      <c r="G134" s="760"/>
      <c r="H134" s="760"/>
      <c r="I134" s="760"/>
      <c r="J134" s="760"/>
      <c r="K134" s="760"/>
      <c r="L134" s="760"/>
      <c r="M134" s="760"/>
      <c r="N134" s="760"/>
      <c r="O134" s="760"/>
    </row>
    <row r="135" spans="4:15" ht="13.5">
      <c r="D135" s="760"/>
      <c r="E135" s="760"/>
      <c r="F135" s="760"/>
      <c r="G135" s="760"/>
      <c r="H135" s="760"/>
      <c r="I135" s="760"/>
      <c r="J135" s="760"/>
      <c r="K135" s="760"/>
      <c r="L135" s="760"/>
      <c r="M135" s="760"/>
      <c r="N135" s="760"/>
      <c r="O135" s="760"/>
    </row>
    <row r="136" spans="4:15" ht="13.5">
      <c r="D136" s="760"/>
      <c r="E136" s="760"/>
      <c r="F136" s="760"/>
      <c r="G136" s="760"/>
      <c r="H136" s="760"/>
      <c r="I136" s="760"/>
      <c r="J136" s="760"/>
      <c r="K136" s="760"/>
      <c r="L136" s="760"/>
      <c r="M136" s="760"/>
      <c r="N136" s="760"/>
      <c r="O136" s="760"/>
    </row>
    <row r="137" spans="4:15" ht="13.5">
      <c r="D137" s="760"/>
      <c r="E137" s="760"/>
      <c r="F137" s="760"/>
      <c r="G137" s="760"/>
      <c r="H137" s="760"/>
      <c r="I137" s="760"/>
      <c r="J137" s="760"/>
      <c r="K137" s="760"/>
      <c r="L137" s="760"/>
      <c r="M137" s="760"/>
      <c r="N137" s="760"/>
      <c r="O137" s="760"/>
    </row>
    <row r="138" spans="4:15" ht="13.5">
      <c r="D138" s="760"/>
      <c r="E138" s="760"/>
      <c r="F138" s="760"/>
      <c r="G138" s="760"/>
      <c r="H138" s="760"/>
      <c r="I138" s="760"/>
      <c r="J138" s="760"/>
      <c r="K138" s="760"/>
      <c r="L138" s="760"/>
      <c r="M138" s="760"/>
      <c r="N138" s="760"/>
      <c r="O138" s="760"/>
    </row>
    <row r="139" spans="4:15" ht="13.5">
      <c r="D139" s="760"/>
      <c r="E139" s="760"/>
      <c r="F139" s="760"/>
      <c r="G139" s="760"/>
      <c r="H139" s="760"/>
      <c r="I139" s="760"/>
      <c r="J139" s="760"/>
      <c r="K139" s="760"/>
      <c r="L139" s="760"/>
      <c r="M139" s="760"/>
      <c r="N139" s="760"/>
      <c r="O139" s="760"/>
    </row>
    <row r="140" spans="4:15" ht="13.5">
      <c r="D140" s="760"/>
      <c r="E140" s="760"/>
      <c r="F140" s="760"/>
      <c r="G140" s="760"/>
      <c r="H140" s="760"/>
      <c r="I140" s="760"/>
      <c r="J140" s="760"/>
      <c r="K140" s="760"/>
      <c r="L140" s="760"/>
      <c r="M140" s="760"/>
      <c r="N140" s="760"/>
      <c r="O140" s="760"/>
    </row>
    <row r="141" spans="4:15" ht="13.5">
      <c r="D141" s="760"/>
      <c r="E141" s="760"/>
      <c r="F141" s="760"/>
      <c r="G141" s="760"/>
      <c r="H141" s="760"/>
      <c r="I141" s="760"/>
      <c r="J141" s="760"/>
      <c r="K141" s="760"/>
      <c r="L141" s="760"/>
      <c r="M141" s="760"/>
      <c r="N141" s="760"/>
      <c r="O141" s="760"/>
    </row>
    <row r="142" spans="4:15" ht="13.5">
      <c r="D142" s="760"/>
      <c r="E142" s="760"/>
      <c r="F142" s="760"/>
      <c r="G142" s="760"/>
      <c r="H142" s="760"/>
      <c r="I142" s="760"/>
      <c r="J142" s="760"/>
      <c r="K142" s="760"/>
      <c r="L142" s="760"/>
      <c r="M142" s="760"/>
      <c r="N142" s="760"/>
      <c r="O142" s="760"/>
    </row>
    <row r="143" spans="4:15" ht="13.5">
      <c r="D143" s="760"/>
      <c r="E143" s="760"/>
      <c r="F143" s="760"/>
      <c r="G143" s="760"/>
      <c r="H143" s="760"/>
      <c r="I143" s="760"/>
      <c r="J143" s="760"/>
      <c r="K143" s="760"/>
      <c r="L143" s="760"/>
      <c r="M143" s="760"/>
      <c r="N143" s="760"/>
      <c r="O143" s="760"/>
    </row>
    <row r="144" spans="4:15" ht="13.5">
      <c r="D144" s="760"/>
      <c r="E144" s="760"/>
      <c r="F144" s="760"/>
      <c r="G144" s="760"/>
      <c r="H144" s="760"/>
      <c r="I144" s="760"/>
      <c r="J144" s="760"/>
      <c r="K144" s="760"/>
      <c r="L144" s="760"/>
      <c r="M144" s="760"/>
      <c r="N144" s="760"/>
      <c r="O144" s="760"/>
    </row>
    <row r="145" spans="4:15" ht="13.5">
      <c r="D145" s="760"/>
      <c r="E145" s="760"/>
      <c r="F145" s="760"/>
      <c r="G145" s="760"/>
      <c r="H145" s="760"/>
      <c r="I145" s="760"/>
      <c r="J145" s="760"/>
      <c r="K145" s="760"/>
      <c r="L145" s="760"/>
      <c r="M145" s="760"/>
      <c r="N145" s="760"/>
      <c r="O145" s="760"/>
    </row>
    <row r="146" spans="4:15" ht="13.5">
      <c r="D146" s="760"/>
      <c r="E146" s="760"/>
      <c r="F146" s="760"/>
      <c r="G146" s="760"/>
      <c r="H146" s="760"/>
      <c r="I146" s="760"/>
      <c r="J146" s="760"/>
      <c r="K146" s="760"/>
      <c r="L146" s="760"/>
      <c r="M146" s="760"/>
      <c r="N146" s="760"/>
      <c r="O146" s="760"/>
    </row>
    <row r="147" spans="4:15" ht="13.5">
      <c r="D147" s="760"/>
      <c r="E147" s="760"/>
      <c r="F147" s="760"/>
      <c r="G147" s="760"/>
      <c r="H147" s="760"/>
      <c r="I147" s="760"/>
      <c r="J147" s="760"/>
      <c r="K147" s="760"/>
      <c r="L147" s="760"/>
      <c r="M147" s="760"/>
      <c r="N147" s="760"/>
      <c r="O147" s="760"/>
    </row>
    <row r="148" spans="4:15" ht="13.5">
      <c r="D148" s="760"/>
      <c r="E148" s="760"/>
      <c r="F148" s="760"/>
      <c r="G148" s="760"/>
      <c r="H148" s="760"/>
      <c r="I148" s="760"/>
      <c r="J148" s="760"/>
      <c r="K148" s="760"/>
      <c r="L148" s="760"/>
      <c r="M148" s="760"/>
      <c r="N148" s="760"/>
      <c r="O148" s="760"/>
    </row>
    <row r="149" spans="4:15" ht="13.5">
      <c r="D149" s="760"/>
      <c r="E149" s="760"/>
      <c r="F149" s="760"/>
      <c r="G149" s="760"/>
      <c r="H149" s="760"/>
      <c r="I149" s="760"/>
      <c r="J149" s="760"/>
      <c r="K149" s="760"/>
      <c r="L149" s="760"/>
      <c r="M149" s="760"/>
      <c r="N149" s="760"/>
      <c r="O149" s="760"/>
    </row>
    <row r="150" spans="4:15" ht="13.5">
      <c r="D150" s="760"/>
      <c r="E150" s="760"/>
      <c r="F150" s="760"/>
      <c r="G150" s="760"/>
      <c r="H150" s="760"/>
      <c r="I150" s="760"/>
      <c r="J150" s="760"/>
      <c r="K150" s="760"/>
      <c r="L150" s="760"/>
      <c r="M150" s="760"/>
      <c r="N150" s="760"/>
      <c r="O150" s="760"/>
    </row>
    <row r="151" spans="4:15" ht="13.5">
      <c r="D151" s="760"/>
      <c r="E151" s="760"/>
      <c r="F151" s="760"/>
      <c r="G151" s="760"/>
      <c r="H151" s="760"/>
      <c r="I151" s="760"/>
      <c r="J151" s="760"/>
      <c r="K151" s="760"/>
      <c r="L151" s="760"/>
      <c r="M151" s="760"/>
      <c r="N151" s="760"/>
      <c r="O151" s="760"/>
    </row>
    <row r="152" spans="4:15" ht="13.5">
      <c r="D152" s="760"/>
      <c r="E152" s="760"/>
      <c r="F152" s="760"/>
      <c r="G152" s="760"/>
      <c r="H152" s="760"/>
      <c r="I152" s="760"/>
      <c r="J152" s="760"/>
      <c r="K152" s="760"/>
      <c r="L152" s="760"/>
      <c r="M152" s="760"/>
      <c r="N152" s="760"/>
      <c r="O152" s="760"/>
    </row>
    <row r="153" spans="4:15" ht="13.5">
      <c r="D153" s="760"/>
      <c r="E153" s="760"/>
      <c r="F153" s="760"/>
      <c r="G153" s="760"/>
      <c r="H153" s="760"/>
      <c r="I153" s="760"/>
      <c r="J153" s="760"/>
      <c r="K153" s="760"/>
      <c r="L153" s="760"/>
      <c r="M153" s="760"/>
      <c r="N153" s="760"/>
      <c r="O153" s="760"/>
    </row>
    <row r="154" spans="4:15" ht="13.5">
      <c r="D154" s="760"/>
      <c r="E154" s="760"/>
      <c r="F154" s="760"/>
      <c r="G154" s="760"/>
      <c r="H154" s="760"/>
      <c r="I154" s="760"/>
      <c r="J154" s="760"/>
      <c r="K154" s="760"/>
      <c r="L154" s="760"/>
      <c r="M154" s="760"/>
      <c r="N154" s="760"/>
      <c r="O154" s="760"/>
    </row>
    <row r="155" spans="4:15" ht="13.5">
      <c r="D155" s="760"/>
      <c r="E155" s="760"/>
      <c r="F155" s="760"/>
      <c r="G155" s="760"/>
      <c r="H155" s="760"/>
      <c r="I155" s="760"/>
      <c r="J155" s="760"/>
      <c r="K155" s="760"/>
      <c r="L155" s="760"/>
      <c r="M155" s="760"/>
      <c r="N155" s="760"/>
      <c r="O155" s="760"/>
    </row>
    <row r="156" spans="4:15" ht="13.5">
      <c r="D156" s="760"/>
      <c r="E156" s="760"/>
      <c r="F156" s="760"/>
      <c r="G156" s="760"/>
      <c r="H156" s="760"/>
      <c r="I156" s="760"/>
      <c r="J156" s="760"/>
      <c r="K156" s="760"/>
      <c r="L156" s="760"/>
      <c r="M156" s="760"/>
      <c r="N156" s="760"/>
      <c r="O156" s="760"/>
    </row>
    <row r="157" spans="4:15" ht="13.5">
      <c r="D157" s="760"/>
      <c r="E157" s="760"/>
      <c r="F157" s="760"/>
      <c r="G157" s="760"/>
      <c r="H157" s="760"/>
      <c r="I157" s="760"/>
      <c r="J157" s="760"/>
      <c r="K157" s="760"/>
      <c r="L157" s="760"/>
      <c r="M157" s="760"/>
      <c r="N157" s="760"/>
      <c r="O157" s="760"/>
    </row>
    <row r="158" spans="4:15" ht="13.5">
      <c r="D158" s="760"/>
      <c r="E158" s="760"/>
      <c r="F158" s="760"/>
      <c r="G158" s="760"/>
      <c r="H158" s="760"/>
      <c r="I158" s="760"/>
      <c r="J158" s="760"/>
      <c r="K158" s="760"/>
      <c r="L158" s="760"/>
      <c r="M158" s="760"/>
      <c r="N158" s="760"/>
      <c r="O158" s="760"/>
    </row>
    <row r="159" spans="4:15" ht="13.5">
      <c r="D159" s="760"/>
      <c r="E159" s="760"/>
      <c r="F159" s="760"/>
      <c r="G159" s="760"/>
      <c r="H159" s="760"/>
      <c r="I159" s="760"/>
      <c r="J159" s="760"/>
      <c r="K159" s="760"/>
      <c r="L159" s="760"/>
      <c r="M159" s="760"/>
      <c r="N159" s="760"/>
      <c r="O159" s="760"/>
    </row>
    <row r="160" spans="4:15" ht="13.5">
      <c r="D160" s="760"/>
      <c r="E160" s="760"/>
      <c r="F160" s="760"/>
      <c r="G160" s="760"/>
      <c r="H160" s="760"/>
      <c r="I160" s="760"/>
      <c r="J160" s="760"/>
      <c r="K160" s="760"/>
      <c r="L160" s="760"/>
      <c r="M160" s="760"/>
      <c r="N160" s="760"/>
      <c r="O160" s="760"/>
    </row>
    <row r="161" spans="4:15" ht="13.5">
      <c r="D161" s="760"/>
      <c r="E161" s="760"/>
      <c r="F161" s="760"/>
      <c r="G161" s="760"/>
      <c r="H161" s="760"/>
      <c r="I161" s="760"/>
      <c r="J161" s="760"/>
      <c r="K161" s="760"/>
      <c r="L161" s="760"/>
      <c r="M161" s="760"/>
      <c r="N161" s="760"/>
      <c r="O161" s="760"/>
    </row>
    <row r="162" spans="4:15" ht="13.5">
      <c r="D162" s="760"/>
      <c r="E162" s="760"/>
      <c r="F162" s="760"/>
      <c r="G162" s="760"/>
      <c r="H162" s="760"/>
      <c r="I162" s="760"/>
      <c r="J162" s="760"/>
      <c r="K162" s="760"/>
      <c r="L162" s="760"/>
      <c r="M162" s="760"/>
      <c r="N162" s="760"/>
      <c r="O162" s="760"/>
    </row>
    <row r="163" spans="4:15" ht="13.5">
      <c r="D163" s="760"/>
      <c r="E163" s="760"/>
      <c r="F163" s="760"/>
      <c r="G163" s="760"/>
      <c r="H163" s="760"/>
      <c r="I163" s="760"/>
      <c r="J163" s="760"/>
      <c r="K163" s="760"/>
      <c r="L163" s="760"/>
      <c r="M163" s="760"/>
      <c r="N163" s="760"/>
      <c r="O163" s="760"/>
    </row>
    <row r="164" spans="4:15" ht="13.5">
      <c r="D164" s="760"/>
      <c r="E164" s="760"/>
      <c r="F164" s="760"/>
      <c r="G164" s="760"/>
      <c r="H164" s="760"/>
      <c r="I164" s="760"/>
      <c r="J164" s="760"/>
      <c r="K164" s="760"/>
      <c r="L164" s="760"/>
      <c r="M164" s="760"/>
      <c r="N164" s="760"/>
      <c r="O164" s="760"/>
    </row>
    <row r="165" spans="4:15" ht="13.5">
      <c r="D165" s="760"/>
      <c r="E165" s="760"/>
      <c r="F165" s="760"/>
      <c r="G165" s="760"/>
      <c r="H165" s="760"/>
      <c r="I165" s="760"/>
      <c r="J165" s="760"/>
      <c r="K165" s="760"/>
      <c r="L165" s="760"/>
      <c r="M165" s="760"/>
      <c r="N165" s="760"/>
      <c r="O165" s="760"/>
    </row>
    <row r="166" spans="4:15" ht="13.5">
      <c r="D166" s="760"/>
      <c r="E166" s="760"/>
      <c r="F166" s="760"/>
      <c r="G166" s="760"/>
      <c r="H166" s="760"/>
      <c r="I166" s="760"/>
      <c r="J166" s="760"/>
      <c r="K166" s="760"/>
      <c r="L166" s="760"/>
      <c r="M166" s="760"/>
      <c r="N166" s="760"/>
      <c r="O166" s="760"/>
    </row>
    <row r="167" spans="4:15" ht="13.5">
      <c r="D167" s="760"/>
      <c r="E167" s="760"/>
      <c r="F167" s="760"/>
      <c r="G167" s="760"/>
      <c r="H167" s="760"/>
      <c r="I167" s="760"/>
      <c r="J167" s="760"/>
      <c r="K167" s="760"/>
      <c r="L167" s="760"/>
      <c r="M167" s="760"/>
      <c r="N167" s="760"/>
      <c r="O167" s="760"/>
    </row>
    <row r="168" spans="4:15" ht="13.5">
      <c r="D168" s="760"/>
      <c r="E168" s="760"/>
      <c r="F168" s="760"/>
      <c r="G168" s="760"/>
      <c r="H168" s="760"/>
      <c r="I168" s="760"/>
      <c r="J168" s="760"/>
      <c r="K168" s="760"/>
      <c r="L168" s="760"/>
      <c r="M168" s="760"/>
      <c r="N168" s="760"/>
      <c r="O168" s="760"/>
    </row>
    <row r="169" spans="4:15" ht="13.5"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  <c r="N169" s="760"/>
      <c r="O169" s="760"/>
    </row>
    <row r="170" spans="4:15" ht="13.5"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  <c r="N170" s="760"/>
      <c r="O170" s="760"/>
    </row>
    <row r="171" spans="4:15" ht="13.5"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  <c r="N171" s="760"/>
      <c r="O171" s="760"/>
    </row>
    <row r="172" spans="4:15" ht="13.5"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  <c r="N172" s="760"/>
      <c r="O172" s="760"/>
    </row>
    <row r="173" spans="4:15" ht="13.5"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  <c r="N173" s="760"/>
      <c r="O173" s="760"/>
    </row>
    <row r="174" spans="4:15" ht="13.5"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  <c r="N174" s="760"/>
      <c r="O174" s="760"/>
    </row>
    <row r="175" spans="4:15" ht="13.5">
      <c r="D175" s="760"/>
      <c r="E175" s="760"/>
      <c r="F175" s="760"/>
      <c r="G175" s="760"/>
      <c r="H175" s="760"/>
      <c r="I175" s="760"/>
      <c r="J175" s="760"/>
      <c r="K175" s="760"/>
      <c r="L175" s="760"/>
      <c r="M175" s="760"/>
      <c r="N175" s="760"/>
      <c r="O175" s="760"/>
    </row>
    <row r="176" spans="4:15" ht="13.5">
      <c r="D176" s="760"/>
      <c r="E176" s="760"/>
      <c r="F176" s="760"/>
      <c r="G176" s="760"/>
      <c r="H176" s="760"/>
      <c r="I176" s="760"/>
      <c r="J176" s="760"/>
      <c r="K176" s="760"/>
      <c r="L176" s="760"/>
      <c r="M176" s="760"/>
      <c r="N176" s="760"/>
      <c r="O176" s="760"/>
    </row>
    <row r="177" spans="4:15" ht="13.5">
      <c r="D177" s="760"/>
      <c r="E177" s="760"/>
      <c r="F177" s="760"/>
      <c r="G177" s="760"/>
      <c r="H177" s="760"/>
      <c r="I177" s="760"/>
      <c r="J177" s="760"/>
      <c r="K177" s="760"/>
      <c r="L177" s="760"/>
      <c r="M177" s="760"/>
      <c r="N177" s="760"/>
      <c r="O177" s="760"/>
    </row>
    <row r="178" spans="4:15" ht="13.5">
      <c r="D178" s="760"/>
      <c r="E178" s="760"/>
      <c r="F178" s="760"/>
      <c r="G178" s="760"/>
      <c r="H178" s="760"/>
      <c r="I178" s="760"/>
      <c r="J178" s="760"/>
      <c r="K178" s="760"/>
      <c r="L178" s="760"/>
      <c r="M178" s="760"/>
      <c r="N178" s="760"/>
      <c r="O178" s="760"/>
    </row>
    <row r="179" spans="4:15" ht="13.5">
      <c r="D179" s="760"/>
      <c r="E179" s="760"/>
      <c r="F179" s="760"/>
      <c r="G179" s="760"/>
      <c r="H179" s="760"/>
      <c r="I179" s="760"/>
      <c r="J179" s="760"/>
      <c r="K179" s="760"/>
      <c r="L179" s="760"/>
      <c r="M179" s="760"/>
      <c r="N179" s="760"/>
      <c r="O179" s="760"/>
    </row>
    <row r="180" spans="4:15" ht="13.5">
      <c r="D180" s="760"/>
      <c r="E180" s="760"/>
      <c r="F180" s="760"/>
      <c r="G180" s="760"/>
      <c r="H180" s="760"/>
      <c r="I180" s="760"/>
      <c r="J180" s="760"/>
      <c r="K180" s="760"/>
      <c r="L180" s="760"/>
      <c r="M180" s="760"/>
      <c r="N180" s="760"/>
      <c r="O180" s="760"/>
    </row>
    <row r="181" spans="4:15" ht="13.5">
      <c r="D181" s="760"/>
      <c r="E181" s="760"/>
      <c r="F181" s="760"/>
      <c r="G181" s="760"/>
      <c r="H181" s="760"/>
      <c r="I181" s="760"/>
      <c r="J181" s="760"/>
      <c r="K181" s="760"/>
      <c r="L181" s="760"/>
      <c r="M181" s="760"/>
      <c r="N181" s="760"/>
      <c r="O181" s="760"/>
    </row>
    <row r="182" spans="4:15" ht="13.5">
      <c r="D182" s="760"/>
      <c r="E182" s="760"/>
      <c r="F182" s="760"/>
      <c r="G182" s="760"/>
      <c r="H182" s="760"/>
      <c r="I182" s="760"/>
      <c r="J182" s="760"/>
      <c r="K182" s="760"/>
      <c r="L182" s="760"/>
      <c r="M182" s="760"/>
      <c r="N182" s="760"/>
      <c r="O182" s="760"/>
    </row>
    <row r="183" spans="4:15" ht="13.5">
      <c r="D183" s="760"/>
      <c r="E183" s="760"/>
      <c r="F183" s="760"/>
      <c r="G183" s="760"/>
      <c r="H183" s="760"/>
      <c r="I183" s="760"/>
      <c r="J183" s="760"/>
      <c r="K183" s="760"/>
      <c r="L183" s="760"/>
      <c r="M183" s="760"/>
      <c r="N183" s="760"/>
      <c r="O183" s="760"/>
    </row>
    <row r="184" spans="4:15" ht="13.5">
      <c r="D184" s="760"/>
      <c r="E184" s="760"/>
      <c r="F184" s="760"/>
      <c r="G184" s="760"/>
      <c r="H184" s="760"/>
      <c r="I184" s="760"/>
      <c r="J184" s="760"/>
      <c r="K184" s="760"/>
      <c r="L184" s="760"/>
      <c r="M184" s="760"/>
      <c r="N184" s="760"/>
      <c r="O184" s="760"/>
    </row>
    <row r="185" spans="4:15" ht="13.5">
      <c r="D185" s="760"/>
      <c r="E185" s="760"/>
      <c r="F185" s="760"/>
      <c r="G185" s="760"/>
      <c r="H185" s="760"/>
      <c r="I185" s="760"/>
      <c r="J185" s="760"/>
      <c r="K185" s="760"/>
      <c r="L185" s="760"/>
      <c r="M185" s="760"/>
      <c r="N185" s="760"/>
      <c r="O185" s="760"/>
    </row>
    <row r="186" spans="4:15" ht="13.5">
      <c r="D186" s="760"/>
      <c r="E186" s="760"/>
      <c r="F186" s="760"/>
      <c r="G186" s="760"/>
      <c r="H186" s="760"/>
      <c r="I186" s="760"/>
      <c r="J186" s="760"/>
      <c r="K186" s="760"/>
      <c r="L186" s="760"/>
      <c r="M186" s="760"/>
      <c r="N186" s="760"/>
      <c r="O186" s="760"/>
    </row>
    <row r="187" spans="4:15" ht="13.5">
      <c r="D187" s="760"/>
      <c r="E187" s="760"/>
      <c r="F187" s="760"/>
      <c r="G187" s="760"/>
      <c r="H187" s="760"/>
      <c r="I187" s="760"/>
      <c r="J187" s="760"/>
      <c r="K187" s="760"/>
      <c r="L187" s="760"/>
      <c r="M187" s="760"/>
      <c r="N187" s="760"/>
      <c r="O187" s="760"/>
    </row>
    <row r="188" spans="4:15" ht="13.5">
      <c r="D188" s="760"/>
      <c r="E188" s="760"/>
      <c r="F188" s="760"/>
      <c r="G188" s="760"/>
      <c r="H188" s="760"/>
      <c r="I188" s="760"/>
      <c r="J188" s="760"/>
      <c r="K188" s="760"/>
      <c r="L188" s="760"/>
      <c r="M188" s="760"/>
      <c r="N188" s="760"/>
      <c r="O188" s="760"/>
    </row>
    <row r="189" spans="4:15" ht="13.5">
      <c r="D189" s="760"/>
      <c r="E189" s="760"/>
      <c r="F189" s="760"/>
      <c r="G189" s="760"/>
      <c r="H189" s="760"/>
      <c r="I189" s="760"/>
      <c r="J189" s="760"/>
      <c r="K189" s="760"/>
      <c r="L189" s="760"/>
      <c r="M189" s="760"/>
      <c r="N189" s="760"/>
      <c r="O189" s="760"/>
    </row>
    <row r="190" spans="4:15" ht="13.5">
      <c r="D190" s="760"/>
      <c r="E190" s="760"/>
      <c r="F190" s="760"/>
      <c r="G190" s="760"/>
      <c r="H190" s="760"/>
      <c r="I190" s="760"/>
      <c r="J190" s="760"/>
      <c r="K190" s="760"/>
      <c r="L190" s="760"/>
      <c r="M190" s="760"/>
      <c r="N190" s="760"/>
      <c r="O190" s="760"/>
    </row>
    <row r="191" spans="4:15" ht="13.5">
      <c r="D191" s="760"/>
      <c r="E191" s="760"/>
      <c r="F191" s="760"/>
      <c r="G191" s="760"/>
      <c r="H191" s="760"/>
      <c r="I191" s="760"/>
      <c r="J191" s="760"/>
      <c r="K191" s="760"/>
      <c r="L191" s="760"/>
      <c r="M191" s="760"/>
      <c r="N191" s="760"/>
      <c r="O191" s="760"/>
    </row>
    <row r="192" spans="4:15" ht="13.5">
      <c r="D192" s="760"/>
      <c r="E192" s="760"/>
      <c r="F192" s="760"/>
      <c r="G192" s="760"/>
      <c r="H192" s="760"/>
      <c r="I192" s="760"/>
      <c r="J192" s="760"/>
      <c r="K192" s="760"/>
      <c r="L192" s="760"/>
      <c r="M192" s="760"/>
      <c r="N192" s="760"/>
      <c r="O192" s="760"/>
    </row>
    <row r="193" spans="4:15" ht="13.5">
      <c r="D193" s="760"/>
      <c r="E193" s="760"/>
      <c r="F193" s="760"/>
      <c r="G193" s="760"/>
      <c r="H193" s="760"/>
      <c r="I193" s="760"/>
      <c r="J193" s="760"/>
      <c r="K193" s="760"/>
      <c r="L193" s="760"/>
      <c r="M193" s="760"/>
      <c r="N193" s="760"/>
      <c r="O193" s="760"/>
    </row>
    <row r="194" spans="4:15" ht="13.5">
      <c r="D194" s="760"/>
      <c r="E194" s="760"/>
      <c r="F194" s="760"/>
      <c r="G194" s="760"/>
      <c r="H194" s="760"/>
      <c r="I194" s="760"/>
      <c r="J194" s="760"/>
      <c r="K194" s="760"/>
      <c r="L194" s="760"/>
      <c r="M194" s="760"/>
      <c r="N194" s="760"/>
      <c r="O194" s="760"/>
    </row>
    <row r="195" spans="4:15" ht="13.5">
      <c r="D195" s="760"/>
      <c r="E195" s="760"/>
      <c r="F195" s="760"/>
      <c r="G195" s="760"/>
      <c r="H195" s="760"/>
      <c r="I195" s="760"/>
      <c r="J195" s="760"/>
      <c r="K195" s="760"/>
      <c r="L195" s="760"/>
      <c r="M195" s="760"/>
      <c r="N195" s="760"/>
      <c r="O195" s="760"/>
    </row>
    <row r="196" spans="4:15" ht="13.5">
      <c r="D196" s="760"/>
      <c r="E196" s="760"/>
      <c r="F196" s="760"/>
      <c r="G196" s="760"/>
      <c r="H196" s="760"/>
      <c r="I196" s="760"/>
      <c r="J196" s="760"/>
      <c r="K196" s="760"/>
      <c r="L196" s="760"/>
      <c r="M196" s="760"/>
      <c r="N196" s="760"/>
      <c r="O196" s="760"/>
    </row>
    <row r="197" spans="4:15" ht="13.5">
      <c r="D197" s="760"/>
      <c r="E197" s="760"/>
      <c r="F197" s="760"/>
      <c r="G197" s="760"/>
      <c r="H197" s="760"/>
      <c r="I197" s="760"/>
      <c r="J197" s="760"/>
      <c r="K197" s="760"/>
      <c r="L197" s="760"/>
      <c r="M197" s="760"/>
      <c r="N197" s="760"/>
      <c r="O197" s="760"/>
    </row>
    <row r="198" spans="4:15" ht="13.5">
      <c r="D198" s="760"/>
      <c r="E198" s="760"/>
      <c r="F198" s="760"/>
      <c r="G198" s="760"/>
      <c r="H198" s="760"/>
      <c r="I198" s="760"/>
      <c r="J198" s="760"/>
      <c r="K198" s="760"/>
      <c r="L198" s="760"/>
      <c r="M198" s="760"/>
      <c r="N198" s="760"/>
      <c r="O198" s="760"/>
    </row>
    <row r="199" spans="4:15" ht="13.5">
      <c r="D199" s="760"/>
      <c r="E199" s="760"/>
      <c r="F199" s="760"/>
      <c r="G199" s="760"/>
      <c r="H199" s="760"/>
      <c r="I199" s="760"/>
      <c r="J199" s="760"/>
      <c r="K199" s="760"/>
      <c r="L199" s="760"/>
      <c r="M199" s="760"/>
      <c r="N199" s="760"/>
      <c r="O199" s="760"/>
    </row>
    <row r="200" spans="4:15" ht="13.5">
      <c r="D200" s="760"/>
      <c r="E200" s="760"/>
      <c r="F200" s="760"/>
      <c r="G200" s="760"/>
      <c r="H200" s="760"/>
      <c r="I200" s="760"/>
      <c r="J200" s="760"/>
      <c r="K200" s="760"/>
      <c r="L200" s="760"/>
      <c r="M200" s="760"/>
      <c r="N200" s="760"/>
      <c r="O200" s="760"/>
    </row>
    <row r="201" spans="4:15" ht="13.5">
      <c r="D201" s="760"/>
      <c r="E201" s="760"/>
      <c r="F201" s="760"/>
      <c r="G201" s="760"/>
      <c r="H201" s="760"/>
      <c r="I201" s="760"/>
      <c r="J201" s="760"/>
      <c r="K201" s="760"/>
      <c r="L201" s="760"/>
      <c r="M201" s="760"/>
      <c r="N201" s="760"/>
      <c r="O201" s="760"/>
    </row>
    <row r="202" spans="4:15" ht="13.5">
      <c r="D202" s="760"/>
      <c r="E202" s="760"/>
      <c r="F202" s="760"/>
      <c r="G202" s="760"/>
      <c r="H202" s="760"/>
      <c r="I202" s="760"/>
      <c r="J202" s="760"/>
      <c r="K202" s="760"/>
      <c r="L202" s="760"/>
      <c r="M202" s="760"/>
      <c r="N202" s="760"/>
      <c r="O202" s="760"/>
    </row>
    <row r="203" spans="4:15" ht="13.5">
      <c r="D203" s="760"/>
      <c r="E203" s="760"/>
      <c r="F203" s="760"/>
      <c r="G203" s="760"/>
      <c r="H203" s="760"/>
      <c r="I203" s="760"/>
      <c r="J203" s="760"/>
      <c r="K203" s="760"/>
      <c r="L203" s="760"/>
      <c r="M203" s="760"/>
      <c r="N203" s="760"/>
      <c r="O203" s="760"/>
    </row>
    <row r="204" spans="4:15" ht="13.5">
      <c r="D204" s="760"/>
      <c r="E204" s="760"/>
      <c r="F204" s="760"/>
      <c r="G204" s="760"/>
      <c r="H204" s="760"/>
      <c r="I204" s="760"/>
      <c r="J204" s="760"/>
      <c r="K204" s="760"/>
      <c r="L204" s="760"/>
      <c r="M204" s="760"/>
      <c r="N204" s="760"/>
      <c r="O204" s="760"/>
    </row>
    <row r="205" spans="4:15" ht="13.5">
      <c r="D205" s="760"/>
      <c r="E205" s="760"/>
      <c r="F205" s="760"/>
      <c r="G205" s="760"/>
      <c r="H205" s="760"/>
      <c r="I205" s="760"/>
      <c r="J205" s="760"/>
      <c r="K205" s="760"/>
      <c r="L205" s="760"/>
      <c r="M205" s="760"/>
      <c r="N205" s="760"/>
      <c r="O205" s="760"/>
    </row>
    <row r="206" spans="4:15" ht="13.5">
      <c r="D206" s="760"/>
      <c r="E206" s="760"/>
      <c r="F206" s="760"/>
      <c r="G206" s="760"/>
      <c r="H206" s="760"/>
      <c r="I206" s="760"/>
      <c r="J206" s="760"/>
      <c r="K206" s="760"/>
      <c r="L206" s="760"/>
      <c r="M206" s="760"/>
      <c r="N206" s="760"/>
      <c r="O206" s="760"/>
    </row>
    <row r="207" spans="4:15" ht="13.5">
      <c r="D207" s="760"/>
      <c r="E207" s="760"/>
      <c r="F207" s="760"/>
      <c r="G207" s="760"/>
      <c r="H207" s="760"/>
      <c r="I207" s="760"/>
      <c r="J207" s="760"/>
      <c r="K207" s="760"/>
      <c r="L207" s="760"/>
      <c r="M207" s="760"/>
      <c r="N207" s="760"/>
      <c r="O207" s="760"/>
    </row>
    <row r="208" spans="4:15" ht="13.5">
      <c r="D208" s="760"/>
      <c r="E208" s="760"/>
      <c r="F208" s="760"/>
      <c r="G208" s="760"/>
      <c r="H208" s="760"/>
      <c r="I208" s="760"/>
      <c r="J208" s="760"/>
      <c r="K208" s="760"/>
      <c r="L208" s="760"/>
      <c r="M208" s="760"/>
      <c r="N208" s="760"/>
      <c r="O208" s="760"/>
    </row>
  </sheetData>
  <sheetProtection/>
  <mergeCells count="3">
    <mergeCell ref="B56:D56"/>
    <mergeCell ref="A1:I1"/>
    <mergeCell ref="P4:P6"/>
  </mergeCells>
  <conditionalFormatting sqref="A1:IV6553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2"/>
  <headerFooter alignWithMargins="0">
    <oddFooter>&amp;C&amp;"ＭＳ Ｐゴシック,太字"&amp;18２　工業用水道事業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205"/>
  <sheetViews>
    <sheetView view="pageBreakPreview" zoomScale="85" zoomScaleSheetLayoutView="85" zoomScalePageLayoutView="0" workbookViewId="0" topLeftCell="A1">
      <pane xSplit="4" ySplit="4" topLeftCell="I5" activePane="bottomRight" state="frozen"/>
      <selection pane="topLeft" activeCell="Q1" sqref="Q1:U16384"/>
      <selection pane="topRight" activeCell="Q1" sqref="Q1:U16384"/>
      <selection pane="bottomLeft" activeCell="Q1" sqref="Q1:U16384"/>
      <selection pane="bottomRight" activeCell="Q1" sqref="Q1:U16384"/>
    </sheetView>
  </sheetViews>
  <sheetFormatPr defaultColWidth="9.00390625" defaultRowHeight="13.5"/>
  <cols>
    <col min="1" max="1" width="3.00390625" style="10" customWidth="1"/>
    <col min="2" max="2" width="3.75390625" style="10" customWidth="1"/>
    <col min="3" max="3" width="6.875" style="10" customWidth="1"/>
    <col min="4" max="4" width="16.375" style="10" customWidth="1"/>
    <col min="5" max="16" width="13.75390625" style="10" customWidth="1"/>
    <col min="17" max="16384" width="9.00390625" style="10" customWidth="1"/>
  </cols>
  <sheetData>
    <row r="1" spans="1:16" ht="19.5" customHeight="1" thickBot="1">
      <c r="A1" s="426" t="s">
        <v>129</v>
      </c>
      <c r="B1" s="12"/>
      <c r="C1" s="12"/>
      <c r="D1" s="12"/>
      <c r="P1" s="27" t="s">
        <v>51</v>
      </c>
    </row>
    <row r="2" spans="1:16" ht="13.5">
      <c r="A2" s="132"/>
      <c r="B2" s="133"/>
      <c r="C2" s="133"/>
      <c r="D2" s="157" t="s">
        <v>53</v>
      </c>
      <c r="E2" s="636" t="s">
        <v>20</v>
      </c>
      <c r="F2" s="637" t="s">
        <v>23</v>
      </c>
      <c r="G2" s="637" t="s">
        <v>23</v>
      </c>
      <c r="H2" s="637" t="s">
        <v>24</v>
      </c>
      <c r="I2" s="637" t="s">
        <v>25</v>
      </c>
      <c r="J2" s="637" t="s">
        <v>25</v>
      </c>
      <c r="K2" s="637" t="s">
        <v>435</v>
      </c>
      <c r="L2" s="637" t="s">
        <v>26</v>
      </c>
      <c r="M2" s="637" t="s">
        <v>22</v>
      </c>
      <c r="N2" s="637" t="s">
        <v>27</v>
      </c>
      <c r="O2" s="638" t="s">
        <v>436</v>
      </c>
      <c r="P2" s="772" t="s">
        <v>176</v>
      </c>
    </row>
    <row r="3" spans="1:16" s="40" customFormat="1" ht="13.5">
      <c r="A3" s="136"/>
      <c r="B3" s="15"/>
      <c r="C3" s="15"/>
      <c r="D3" s="158"/>
      <c r="E3" s="33" t="s">
        <v>19</v>
      </c>
      <c r="F3" s="639" t="s">
        <v>63</v>
      </c>
      <c r="G3" s="639" t="s">
        <v>63</v>
      </c>
      <c r="H3" s="639" t="s">
        <v>64</v>
      </c>
      <c r="I3" s="639" t="s">
        <v>65</v>
      </c>
      <c r="J3" s="639" t="s">
        <v>65</v>
      </c>
      <c r="K3" s="639" t="s">
        <v>38</v>
      </c>
      <c r="L3" s="639" t="s">
        <v>66</v>
      </c>
      <c r="M3" s="639" t="s">
        <v>21</v>
      </c>
      <c r="N3" s="639" t="s">
        <v>67</v>
      </c>
      <c r="O3" s="640" t="s">
        <v>68</v>
      </c>
      <c r="P3" s="773"/>
    </row>
    <row r="4" spans="1:16" s="40" customFormat="1" ht="14.25" thickBot="1">
      <c r="A4" s="151"/>
      <c r="B4" s="152" t="s">
        <v>130</v>
      </c>
      <c r="C4" s="152"/>
      <c r="D4" s="159" t="s">
        <v>131</v>
      </c>
      <c r="E4" s="233"/>
      <c r="F4" s="641" t="s">
        <v>32</v>
      </c>
      <c r="G4" s="641" t="s">
        <v>33</v>
      </c>
      <c r="H4" s="642"/>
      <c r="I4" s="642" t="s">
        <v>70</v>
      </c>
      <c r="J4" s="642" t="s">
        <v>71</v>
      </c>
      <c r="K4" s="232"/>
      <c r="L4" s="232"/>
      <c r="M4" s="232"/>
      <c r="N4" s="642"/>
      <c r="O4" s="643" t="s">
        <v>72</v>
      </c>
      <c r="P4" s="774"/>
    </row>
    <row r="5" spans="1:16" s="142" customFormat="1" ht="15.75" customHeight="1">
      <c r="A5" s="138" t="s">
        <v>132</v>
      </c>
      <c r="B5" s="148"/>
      <c r="C5" s="148"/>
      <c r="D5" s="160"/>
      <c r="E5" s="156">
        <v>13446</v>
      </c>
      <c r="F5" s="26">
        <v>89443</v>
      </c>
      <c r="G5" s="26">
        <v>110</v>
      </c>
      <c r="H5" s="26">
        <v>171816</v>
      </c>
      <c r="I5" s="26">
        <v>144721</v>
      </c>
      <c r="J5" s="26">
        <v>44223</v>
      </c>
      <c r="K5" s="26">
        <v>28905</v>
      </c>
      <c r="L5" s="26">
        <v>12474</v>
      </c>
      <c r="M5" s="26">
        <v>8074</v>
      </c>
      <c r="N5" s="26">
        <v>4663</v>
      </c>
      <c r="O5" s="149">
        <v>198588</v>
      </c>
      <c r="P5" s="150">
        <f>P6+P12+P37</f>
        <v>716463</v>
      </c>
    </row>
    <row r="6" spans="1:16" s="142" customFormat="1" ht="15.75" customHeight="1">
      <c r="A6" s="138"/>
      <c r="B6" s="17" t="s">
        <v>133</v>
      </c>
      <c r="C6" s="18"/>
      <c r="D6" s="161"/>
      <c r="E6" s="376">
        <v>6497</v>
      </c>
      <c r="F6" s="377">
        <v>39673</v>
      </c>
      <c r="G6" s="377">
        <v>0</v>
      </c>
      <c r="H6" s="377">
        <v>171626</v>
      </c>
      <c r="I6" s="377">
        <v>144034</v>
      </c>
      <c r="J6" s="377">
        <v>44222</v>
      </c>
      <c r="K6" s="377">
        <v>28589</v>
      </c>
      <c r="L6" s="377">
        <v>12435</v>
      </c>
      <c r="M6" s="377">
        <v>8002</v>
      </c>
      <c r="N6" s="377">
        <v>0</v>
      </c>
      <c r="O6" s="172">
        <v>147261</v>
      </c>
      <c r="P6" s="378">
        <f>P7+P8+P9</f>
        <v>602339</v>
      </c>
    </row>
    <row r="7" spans="1:16" ht="15.75" customHeight="1">
      <c r="A7" s="139"/>
      <c r="B7" s="20"/>
      <c r="C7" s="387" t="s">
        <v>134</v>
      </c>
      <c r="D7" s="389"/>
      <c r="E7" s="379">
        <v>6497</v>
      </c>
      <c r="F7" s="380">
        <v>39673</v>
      </c>
      <c r="G7" s="380">
        <v>0</v>
      </c>
      <c r="H7" s="380">
        <v>171143</v>
      </c>
      <c r="I7" s="380">
        <v>144034</v>
      </c>
      <c r="J7" s="410">
        <v>44222</v>
      </c>
      <c r="K7" s="380">
        <v>28589</v>
      </c>
      <c r="L7" s="380">
        <v>12435</v>
      </c>
      <c r="M7" s="380">
        <v>8002</v>
      </c>
      <c r="N7" s="380">
        <v>0</v>
      </c>
      <c r="O7" s="381">
        <v>98375</v>
      </c>
      <c r="P7" s="382">
        <f>SUM(E7:O7)</f>
        <v>552970</v>
      </c>
    </row>
    <row r="8" spans="1:16" ht="15.75" customHeight="1">
      <c r="A8" s="139"/>
      <c r="B8" s="20"/>
      <c r="C8" s="387" t="s">
        <v>135</v>
      </c>
      <c r="D8" s="389"/>
      <c r="E8" s="379">
        <v>0</v>
      </c>
      <c r="F8" s="380">
        <v>0</v>
      </c>
      <c r="G8" s="380">
        <v>0</v>
      </c>
      <c r="H8" s="380">
        <v>0</v>
      </c>
      <c r="I8" s="380">
        <v>0</v>
      </c>
      <c r="J8" s="410">
        <v>0</v>
      </c>
      <c r="K8" s="380">
        <v>0</v>
      </c>
      <c r="L8" s="380">
        <v>0</v>
      </c>
      <c r="M8" s="380">
        <v>0</v>
      </c>
      <c r="N8" s="380">
        <v>0</v>
      </c>
      <c r="O8" s="381">
        <v>0</v>
      </c>
      <c r="P8" s="382">
        <f>SUM(E8:O8)</f>
        <v>0</v>
      </c>
    </row>
    <row r="9" spans="1:16" s="142" customFormat="1" ht="15.75" customHeight="1">
      <c r="A9" s="138"/>
      <c r="B9" s="19"/>
      <c r="C9" s="413" t="s">
        <v>136</v>
      </c>
      <c r="D9" s="160"/>
      <c r="E9" s="399">
        <v>0</v>
      </c>
      <c r="F9" s="400">
        <v>0</v>
      </c>
      <c r="G9" s="400">
        <v>0</v>
      </c>
      <c r="H9" s="400">
        <v>483</v>
      </c>
      <c r="I9" s="400">
        <v>0</v>
      </c>
      <c r="J9" s="416">
        <v>0</v>
      </c>
      <c r="K9" s="400">
        <v>0</v>
      </c>
      <c r="L9" s="400">
        <v>0</v>
      </c>
      <c r="M9" s="400">
        <v>0</v>
      </c>
      <c r="N9" s="400">
        <v>0</v>
      </c>
      <c r="O9" s="14">
        <v>48886</v>
      </c>
      <c r="P9" s="401">
        <f aca="true" t="shared" si="0" ref="P9:P53">SUM(E9:O9)</f>
        <v>49369</v>
      </c>
    </row>
    <row r="10" spans="1:16" ht="15.75" customHeight="1">
      <c r="A10" s="139"/>
      <c r="B10" s="20"/>
      <c r="C10" s="414"/>
      <c r="D10" s="409" t="s">
        <v>137</v>
      </c>
      <c r="E10" s="379">
        <v>0</v>
      </c>
      <c r="F10" s="380">
        <v>0</v>
      </c>
      <c r="G10" s="380">
        <v>0</v>
      </c>
      <c r="H10" s="380">
        <v>460</v>
      </c>
      <c r="I10" s="380">
        <v>0</v>
      </c>
      <c r="J10" s="410">
        <v>0</v>
      </c>
      <c r="K10" s="380">
        <v>0</v>
      </c>
      <c r="L10" s="380">
        <v>0</v>
      </c>
      <c r="M10" s="380">
        <v>0</v>
      </c>
      <c r="N10" s="380">
        <v>0</v>
      </c>
      <c r="O10" s="381">
        <v>0</v>
      </c>
      <c r="P10" s="382">
        <f t="shared" si="0"/>
        <v>460</v>
      </c>
    </row>
    <row r="11" spans="1:16" ht="15.75" customHeight="1">
      <c r="A11" s="139"/>
      <c r="B11" s="22"/>
      <c r="C11" s="415"/>
      <c r="D11" s="411" t="s">
        <v>138</v>
      </c>
      <c r="E11" s="405">
        <v>0</v>
      </c>
      <c r="F11" s="406">
        <v>0</v>
      </c>
      <c r="G11" s="406">
        <v>0</v>
      </c>
      <c r="H11" s="406">
        <v>23</v>
      </c>
      <c r="I11" s="406">
        <v>0</v>
      </c>
      <c r="J11" s="412">
        <v>0</v>
      </c>
      <c r="K11" s="406">
        <v>0</v>
      </c>
      <c r="L11" s="406">
        <v>0</v>
      </c>
      <c r="M11" s="406">
        <v>0</v>
      </c>
      <c r="N11" s="406">
        <v>0</v>
      </c>
      <c r="O11" s="407">
        <v>48886</v>
      </c>
      <c r="P11" s="408">
        <f t="shared" si="0"/>
        <v>48909</v>
      </c>
    </row>
    <row r="12" spans="1:16" s="142" customFormat="1" ht="15.75" customHeight="1">
      <c r="A12" s="138"/>
      <c r="B12" s="17" t="s">
        <v>139</v>
      </c>
      <c r="C12" s="18"/>
      <c r="D12" s="161"/>
      <c r="E12" s="376">
        <v>6949</v>
      </c>
      <c r="F12" s="377">
        <v>49770</v>
      </c>
      <c r="G12" s="377">
        <v>110</v>
      </c>
      <c r="H12" s="377">
        <v>190</v>
      </c>
      <c r="I12" s="377">
        <v>687</v>
      </c>
      <c r="J12" s="400">
        <v>1</v>
      </c>
      <c r="K12" s="377">
        <v>316</v>
      </c>
      <c r="L12" s="377">
        <v>39</v>
      </c>
      <c r="M12" s="377">
        <v>72</v>
      </c>
      <c r="N12" s="377">
        <v>4663</v>
      </c>
      <c r="O12" s="172">
        <v>51327</v>
      </c>
      <c r="P12" s="378">
        <f>SUM(P13:P18)</f>
        <v>114124</v>
      </c>
    </row>
    <row r="13" spans="1:16" ht="15.75" customHeight="1">
      <c r="A13" s="139"/>
      <c r="B13" s="20"/>
      <c r="C13" s="387" t="s">
        <v>140</v>
      </c>
      <c r="D13" s="389"/>
      <c r="E13" s="379">
        <v>3</v>
      </c>
      <c r="F13" s="380">
        <v>17</v>
      </c>
      <c r="G13" s="380">
        <v>110</v>
      </c>
      <c r="H13" s="380">
        <v>60</v>
      </c>
      <c r="I13" s="380">
        <v>657</v>
      </c>
      <c r="J13" s="380">
        <v>0</v>
      </c>
      <c r="K13" s="380">
        <v>316</v>
      </c>
      <c r="L13" s="380">
        <v>39</v>
      </c>
      <c r="M13" s="380">
        <v>35</v>
      </c>
      <c r="N13" s="380">
        <v>14</v>
      </c>
      <c r="O13" s="381">
        <v>31</v>
      </c>
      <c r="P13" s="382">
        <f t="shared" si="0"/>
        <v>1282</v>
      </c>
    </row>
    <row r="14" spans="1:16" ht="15.75" customHeight="1">
      <c r="A14" s="139"/>
      <c r="B14" s="20"/>
      <c r="C14" s="387" t="s">
        <v>135</v>
      </c>
      <c r="D14" s="389"/>
      <c r="E14" s="379">
        <v>0</v>
      </c>
      <c r="F14" s="380">
        <v>0</v>
      </c>
      <c r="G14" s="380">
        <v>0</v>
      </c>
      <c r="H14" s="380">
        <v>0</v>
      </c>
      <c r="I14" s="380">
        <v>0</v>
      </c>
      <c r="J14" s="380">
        <v>0</v>
      </c>
      <c r="K14" s="380">
        <v>0</v>
      </c>
      <c r="L14" s="380">
        <v>0</v>
      </c>
      <c r="M14" s="380">
        <v>0</v>
      </c>
      <c r="N14" s="380">
        <v>0</v>
      </c>
      <c r="O14" s="381">
        <v>0</v>
      </c>
      <c r="P14" s="382">
        <f t="shared" si="0"/>
        <v>0</v>
      </c>
    </row>
    <row r="15" spans="1:16" ht="15.75" customHeight="1">
      <c r="A15" s="139"/>
      <c r="B15" s="20"/>
      <c r="C15" s="387" t="s">
        <v>141</v>
      </c>
      <c r="D15" s="389"/>
      <c r="E15" s="379">
        <v>0</v>
      </c>
      <c r="F15" s="380">
        <v>0</v>
      </c>
      <c r="G15" s="380">
        <v>0</v>
      </c>
      <c r="H15" s="380">
        <v>0</v>
      </c>
      <c r="I15" s="380">
        <v>0</v>
      </c>
      <c r="J15" s="380">
        <v>0</v>
      </c>
      <c r="K15" s="380">
        <v>0</v>
      </c>
      <c r="L15" s="380">
        <v>0</v>
      </c>
      <c r="M15" s="380">
        <v>0</v>
      </c>
      <c r="N15" s="380">
        <v>0</v>
      </c>
      <c r="O15" s="381">
        <v>0</v>
      </c>
      <c r="P15" s="382">
        <f t="shared" si="0"/>
        <v>0</v>
      </c>
    </row>
    <row r="16" spans="1:16" ht="15.75" customHeight="1">
      <c r="A16" s="139"/>
      <c r="B16" s="20"/>
      <c r="C16" s="387" t="s">
        <v>142</v>
      </c>
      <c r="D16" s="389"/>
      <c r="E16" s="379">
        <v>0</v>
      </c>
      <c r="F16" s="380">
        <v>0</v>
      </c>
      <c r="G16" s="380">
        <v>0</v>
      </c>
      <c r="H16" s="380">
        <v>0</v>
      </c>
      <c r="I16" s="380">
        <v>0</v>
      </c>
      <c r="J16" s="380">
        <v>0</v>
      </c>
      <c r="K16" s="380">
        <v>0</v>
      </c>
      <c r="L16" s="380">
        <v>0</v>
      </c>
      <c r="M16" s="380">
        <v>0</v>
      </c>
      <c r="N16" s="380">
        <v>0</v>
      </c>
      <c r="O16" s="381">
        <v>0</v>
      </c>
      <c r="P16" s="382">
        <f t="shared" si="0"/>
        <v>0</v>
      </c>
    </row>
    <row r="17" spans="1:16" ht="15.75" customHeight="1">
      <c r="A17" s="139"/>
      <c r="B17" s="20"/>
      <c r="C17" s="387" t="s">
        <v>143</v>
      </c>
      <c r="D17" s="389"/>
      <c r="E17" s="379">
        <v>6739</v>
      </c>
      <c r="F17" s="380">
        <v>37000</v>
      </c>
      <c r="G17" s="380">
        <v>0</v>
      </c>
      <c r="H17" s="380">
        <v>0</v>
      </c>
      <c r="I17" s="380">
        <v>0</v>
      </c>
      <c r="J17" s="380">
        <v>0</v>
      </c>
      <c r="K17" s="380">
        <v>0</v>
      </c>
      <c r="L17" s="380">
        <v>0</v>
      </c>
      <c r="M17" s="380">
        <v>0</v>
      </c>
      <c r="N17" s="380">
        <v>4635</v>
      </c>
      <c r="O17" s="381">
        <v>51292</v>
      </c>
      <c r="P17" s="382">
        <f t="shared" si="0"/>
        <v>99666</v>
      </c>
    </row>
    <row r="18" spans="1:16" ht="15.75" customHeight="1" thickBot="1">
      <c r="A18" s="180"/>
      <c r="B18" s="181"/>
      <c r="C18" s="393" t="s">
        <v>144</v>
      </c>
      <c r="D18" s="395"/>
      <c r="E18" s="383">
        <v>207</v>
      </c>
      <c r="F18" s="384">
        <v>12753</v>
      </c>
      <c r="G18" s="384">
        <v>0</v>
      </c>
      <c r="H18" s="384">
        <v>130</v>
      </c>
      <c r="I18" s="384">
        <v>30</v>
      </c>
      <c r="J18" s="384">
        <v>1</v>
      </c>
      <c r="K18" s="384">
        <v>0</v>
      </c>
      <c r="L18" s="384">
        <v>0</v>
      </c>
      <c r="M18" s="384">
        <v>37</v>
      </c>
      <c r="N18" s="384">
        <v>14</v>
      </c>
      <c r="O18" s="385">
        <v>4</v>
      </c>
      <c r="P18" s="386">
        <f t="shared" si="0"/>
        <v>13176</v>
      </c>
    </row>
    <row r="19" spans="1:16" s="142" customFormat="1" ht="15.75" customHeight="1">
      <c r="A19" s="138" t="s">
        <v>145</v>
      </c>
      <c r="B19" s="148"/>
      <c r="C19" s="148"/>
      <c r="D19" s="160"/>
      <c r="E19" s="156">
        <v>13446</v>
      </c>
      <c r="F19" s="26">
        <v>68370</v>
      </c>
      <c r="G19" s="26">
        <v>0</v>
      </c>
      <c r="H19" s="26">
        <v>141328</v>
      </c>
      <c r="I19" s="26">
        <v>171118</v>
      </c>
      <c r="J19" s="26">
        <v>26077</v>
      </c>
      <c r="K19" s="26">
        <v>23125</v>
      </c>
      <c r="L19" s="26">
        <v>9164</v>
      </c>
      <c r="M19" s="26">
        <v>7067</v>
      </c>
      <c r="N19" s="26">
        <v>4621</v>
      </c>
      <c r="O19" s="149">
        <v>205659</v>
      </c>
      <c r="P19" s="150">
        <f>P20+P29+P41</f>
        <v>669975</v>
      </c>
    </row>
    <row r="20" spans="1:16" s="142" customFormat="1" ht="15.75" customHeight="1">
      <c r="A20" s="138"/>
      <c r="B20" s="17" t="s">
        <v>146</v>
      </c>
      <c r="C20" s="18"/>
      <c r="D20" s="161"/>
      <c r="E20" s="376">
        <v>11778</v>
      </c>
      <c r="F20" s="377">
        <v>63878</v>
      </c>
      <c r="G20" s="377">
        <v>0</v>
      </c>
      <c r="H20" s="377">
        <v>130298</v>
      </c>
      <c r="I20" s="377">
        <v>151810</v>
      </c>
      <c r="J20" s="377">
        <v>26077</v>
      </c>
      <c r="K20" s="377">
        <v>23125</v>
      </c>
      <c r="L20" s="377">
        <v>9164</v>
      </c>
      <c r="M20" s="377">
        <v>7067</v>
      </c>
      <c r="N20" s="377">
        <v>4606</v>
      </c>
      <c r="O20" s="172">
        <v>149879</v>
      </c>
      <c r="P20" s="378">
        <f>SUM(P21:P28)</f>
        <v>577682</v>
      </c>
    </row>
    <row r="21" spans="1:16" ht="15.75" customHeight="1">
      <c r="A21" s="139"/>
      <c r="B21" s="20"/>
      <c r="C21" s="387" t="s">
        <v>147</v>
      </c>
      <c r="D21" s="389"/>
      <c r="E21" s="379">
        <v>2266</v>
      </c>
      <c r="F21" s="380">
        <v>25870</v>
      </c>
      <c r="G21" s="380">
        <v>0</v>
      </c>
      <c r="H21" s="380">
        <v>56811</v>
      </c>
      <c r="I21" s="380">
        <v>102847</v>
      </c>
      <c r="J21" s="380">
        <v>11036</v>
      </c>
      <c r="K21" s="380">
        <v>5179</v>
      </c>
      <c r="L21" s="380">
        <v>0</v>
      </c>
      <c r="M21" s="380">
        <v>0</v>
      </c>
      <c r="N21" s="380">
        <v>298</v>
      </c>
      <c r="O21" s="381">
        <v>17686</v>
      </c>
      <c r="P21" s="382">
        <f>SUM(E21:O21)</f>
        <v>221993</v>
      </c>
    </row>
    <row r="22" spans="1:16" ht="15.75" customHeight="1">
      <c r="A22" s="139"/>
      <c r="B22" s="20"/>
      <c r="C22" s="387" t="s">
        <v>148</v>
      </c>
      <c r="D22" s="389"/>
      <c r="E22" s="379">
        <v>262</v>
      </c>
      <c r="F22" s="380">
        <v>0</v>
      </c>
      <c r="G22" s="380">
        <v>0</v>
      </c>
      <c r="H22" s="380">
        <v>5564</v>
      </c>
      <c r="I22" s="380">
        <v>0</v>
      </c>
      <c r="J22" s="380">
        <v>0</v>
      </c>
      <c r="K22" s="380">
        <v>196</v>
      </c>
      <c r="L22" s="380">
        <v>0</v>
      </c>
      <c r="M22" s="380">
        <v>4747</v>
      </c>
      <c r="N22" s="380">
        <v>0</v>
      </c>
      <c r="O22" s="381">
        <v>9450</v>
      </c>
      <c r="P22" s="382">
        <f t="shared" si="0"/>
        <v>20219</v>
      </c>
    </row>
    <row r="23" spans="1:16" ht="15.75" customHeight="1">
      <c r="A23" s="139"/>
      <c r="B23" s="20"/>
      <c r="C23" s="387" t="s">
        <v>149</v>
      </c>
      <c r="D23" s="389"/>
      <c r="E23" s="379">
        <v>0</v>
      </c>
      <c r="F23" s="380">
        <v>0</v>
      </c>
      <c r="G23" s="380">
        <v>0</v>
      </c>
      <c r="H23" s="380">
        <v>0</v>
      </c>
      <c r="I23" s="380">
        <v>0</v>
      </c>
      <c r="J23" s="380">
        <v>0</v>
      </c>
      <c r="K23" s="380">
        <v>0</v>
      </c>
      <c r="L23" s="380">
        <v>0</v>
      </c>
      <c r="M23" s="380">
        <v>0</v>
      </c>
      <c r="N23" s="380">
        <v>0</v>
      </c>
      <c r="O23" s="381">
        <v>0</v>
      </c>
      <c r="P23" s="382">
        <f t="shared" si="0"/>
        <v>0</v>
      </c>
    </row>
    <row r="24" spans="1:16" ht="15.75" customHeight="1">
      <c r="A24" s="139"/>
      <c r="B24" s="20"/>
      <c r="C24" s="387" t="s">
        <v>150</v>
      </c>
      <c r="D24" s="389"/>
      <c r="E24" s="379">
        <v>15</v>
      </c>
      <c r="F24" s="380">
        <v>0</v>
      </c>
      <c r="G24" s="380">
        <v>0</v>
      </c>
      <c r="H24" s="380">
        <v>0</v>
      </c>
      <c r="I24" s="380">
        <v>0</v>
      </c>
      <c r="J24" s="380">
        <v>0</v>
      </c>
      <c r="K24" s="380">
        <v>0</v>
      </c>
      <c r="L24" s="380">
        <v>0</v>
      </c>
      <c r="M24" s="380">
        <v>0</v>
      </c>
      <c r="N24" s="380">
        <v>0</v>
      </c>
      <c r="O24" s="381">
        <v>0</v>
      </c>
      <c r="P24" s="382">
        <f t="shared" si="0"/>
        <v>15</v>
      </c>
    </row>
    <row r="25" spans="1:16" ht="15.75" customHeight="1">
      <c r="A25" s="139"/>
      <c r="B25" s="20"/>
      <c r="C25" s="387" t="s">
        <v>151</v>
      </c>
      <c r="D25" s="389"/>
      <c r="E25" s="379">
        <v>84</v>
      </c>
      <c r="F25" s="380">
        <v>16065</v>
      </c>
      <c r="G25" s="380">
        <v>0</v>
      </c>
      <c r="H25" s="380">
        <v>19881</v>
      </c>
      <c r="I25" s="380">
        <v>5598</v>
      </c>
      <c r="J25" s="380">
        <v>0</v>
      </c>
      <c r="K25" s="380">
        <v>7309</v>
      </c>
      <c r="L25" s="380">
        <v>6033</v>
      </c>
      <c r="M25" s="380">
        <v>103</v>
      </c>
      <c r="N25" s="380">
        <v>24</v>
      </c>
      <c r="O25" s="381">
        <v>44466</v>
      </c>
      <c r="P25" s="382">
        <f t="shared" si="0"/>
        <v>99563</v>
      </c>
    </row>
    <row r="26" spans="1:16" ht="15.75" customHeight="1">
      <c r="A26" s="139"/>
      <c r="B26" s="20"/>
      <c r="C26" s="387" t="s">
        <v>152</v>
      </c>
      <c r="D26" s="389"/>
      <c r="E26" s="379">
        <v>9151</v>
      </c>
      <c r="F26" s="380">
        <v>21943</v>
      </c>
      <c r="G26" s="380">
        <v>0</v>
      </c>
      <c r="H26" s="380">
        <v>47993</v>
      </c>
      <c r="I26" s="380">
        <v>43365</v>
      </c>
      <c r="J26" s="380">
        <v>15041</v>
      </c>
      <c r="K26" s="380">
        <v>8708</v>
      </c>
      <c r="L26" s="380">
        <v>3131</v>
      </c>
      <c r="M26" s="380">
        <v>2217</v>
      </c>
      <c r="N26" s="380">
        <v>4284</v>
      </c>
      <c r="O26" s="381">
        <v>78277</v>
      </c>
      <c r="P26" s="382">
        <f t="shared" si="0"/>
        <v>234110</v>
      </c>
    </row>
    <row r="27" spans="1:16" ht="15.75" customHeight="1">
      <c r="A27" s="139"/>
      <c r="B27" s="20"/>
      <c r="C27" s="387" t="s">
        <v>153</v>
      </c>
      <c r="D27" s="389"/>
      <c r="E27" s="379">
        <v>0</v>
      </c>
      <c r="F27" s="380">
        <v>0</v>
      </c>
      <c r="G27" s="380">
        <v>0</v>
      </c>
      <c r="H27" s="380">
        <v>49</v>
      </c>
      <c r="I27" s="380">
        <v>0</v>
      </c>
      <c r="J27" s="380">
        <v>0</v>
      </c>
      <c r="K27" s="380">
        <v>1733</v>
      </c>
      <c r="L27" s="380">
        <v>0</v>
      </c>
      <c r="M27" s="380">
        <v>0</v>
      </c>
      <c r="N27" s="380">
        <v>0</v>
      </c>
      <c r="O27" s="381">
        <v>0</v>
      </c>
      <c r="P27" s="382">
        <f t="shared" si="0"/>
        <v>1782</v>
      </c>
    </row>
    <row r="28" spans="1:16" ht="15.75" customHeight="1">
      <c r="A28" s="139"/>
      <c r="B28" s="22"/>
      <c r="C28" s="402" t="s">
        <v>154</v>
      </c>
      <c r="D28" s="404"/>
      <c r="E28" s="405">
        <v>0</v>
      </c>
      <c r="F28" s="406">
        <v>0</v>
      </c>
      <c r="G28" s="406">
        <v>0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406">
        <v>0</v>
      </c>
      <c r="N28" s="406">
        <v>0</v>
      </c>
      <c r="O28" s="407">
        <v>0</v>
      </c>
      <c r="P28" s="408">
        <f t="shared" si="0"/>
        <v>0</v>
      </c>
    </row>
    <row r="29" spans="1:16" s="142" customFormat="1" ht="15.75" customHeight="1">
      <c r="A29" s="138"/>
      <c r="B29" s="17" t="s">
        <v>155</v>
      </c>
      <c r="C29" s="18"/>
      <c r="D29" s="161"/>
      <c r="E29" s="376">
        <v>1668</v>
      </c>
      <c r="F29" s="377">
        <v>4492</v>
      </c>
      <c r="G29" s="377">
        <v>0</v>
      </c>
      <c r="H29" s="377">
        <v>11030</v>
      </c>
      <c r="I29" s="377">
        <v>19308</v>
      </c>
      <c r="J29" s="377">
        <v>0</v>
      </c>
      <c r="K29" s="377">
        <v>0</v>
      </c>
      <c r="L29" s="377">
        <v>0</v>
      </c>
      <c r="M29" s="377">
        <v>0</v>
      </c>
      <c r="N29" s="377">
        <v>15</v>
      </c>
      <c r="O29" s="172">
        <v>53345</v>
      </c>
      <c r="P29" s="378">
        <f>SUM(P30:P34)</f>
        <v>89858</v>
      </c>
    </row>
    <row r="30" spans="1:16" ht="15.75" customHeight="1">
      <c r="A30" s="139"/>
      <c r="B30" s="20"/>
      <c r="C30" s="387" t="s">
        <v>156</v>
      </c>
      <c r="D30" s="389"/>
      <c r="E30" s="379">
        <v>1668</v>
      </c>
      <c r="F30" s="380">
        <v>4492</v>
      </c>
      <c r="G30" s="380">
        <v>0</v>
      </c>
      <c r="H30" s="380">
        <v>11030</v>
      </c>
      <c r="I30" s="380">
        <v>18066</v>
      </c>
      <c r="J30" s="380">
        <v>0</v>
      </c>
      <c r="K30" s="380">
        <v>0</v>
      </c>
      <c r="L30" s="380">
        <v>0</v>
      </c>
      <c r="M30" s="380">
        <v>0</v>
      </c>
      <c r="N30" s="380">
        <v>0</v>
      </c>
      <c r="O30" s="381">
        <v>53345</v>
      </c>
      <c r="P30" s="382">
        <f t="shared" si="0"/>
        <v>88601</v>
      </c>
    </row>
    <row r="31" spans="1:16" ht="15.75" customHeight="1">
      <c r="A31" s="139"/>
      <c r="B31" s="20"/>
      <c r="C31" s="387" t="s">
        <v>157</v>
      </c>
      <c r="D31" s="389"/>
      <c r="E31" s="379">
        <v>0</v>
      </c>
      <c r="F31" s="380">
        <v>0</v>
      </c>
      <c r="G31" s="380">
        <v>0</v>
      </c>
      <c r="H31" s="380">
        <v>0</v>
      </c>
      <c r="I31" s="380">
        <v>0</v>
      </c>
      <c r="J31" s="380">
        <v>0</v>
      </c>
      <c r="K31" s="380">
        <v>0</v>
      </c>
      <c r="L31" s="380">
        <v>0</v>
      </c>
      <c r="M31" s="380">
        <v>0</v>
      </c>
      <c r="N31" s="380">
        <v>0</v>
      </c>
      <c r="O31" s="381">
        <v>0</v>
      </c>
      <c r="P31" s="382">
        <f t="shared" si="0"/>
        <v>0</v>
      </c>
    </row>
    <row r="32" spans="1:16" ht="15.75" customHeight="1">
      <c r="A32" s="139"/>
      <c r="B32" s="20"/>
      <c r="C32" s="387" t="s">
        <v>149</v>
      </c>
      <c r="D32" s="389"/>
      <c r="E32" s="379">
        <v>0</v>
      </c>
      <c r="F32" s="380">
        <v>0</v>
      </c>
      <c r="G32" s="380">
        <v>0</v>
      </c>
      <c r="H32" s="380">
        <v>0</v>
      </c>
      <c r="I32" s="380">
        <v>0</v>
      </c>
      <c r="J32" s="380">
        <v>0</v>
      </c>
      <c r="K32" s="380">
        <v>0</v>
      </c>
      <c r="L32" s="380">
        <v>0</v>
      </c>
      <c r="M32" s="380">
        <v>0</v>
      </c>
      <c r="N32" s="380">
        <v>0</v>
      </c>
      <c r="O32" s="381">
        <v>0</v>
      </c>
      <c r="P32" s="382">
        <f t="shared" si="0"/>
        <v>0</v>
      </c>
    </row>
    <row r="33" spans="1:16" ht="15.75" customHeight="1">
      <c r="A33" s="139"/>
      <c r="B33" s="20"/>
      <c r="C33" s="387" t="s">
        <v>158</v>
      </c>
      <c r="D33" s="389"/>
      <c r="E33" s="379">
        <v>0</v>
      </c>
      <c r="F33" s="380">
        <v>0</v>
      </c>
      <c r="G33" s="380">
        <v>0</v>
      </c>
      <c r="H33" s="380">
        <v>0</v>
      </c>
      <c r="I33" s="380">
        <v>0</v>
      </c>
      <c r="J33" s="380">
        <v>0</v>
      </c>
      <c r="K33" s="380">
        <v>0</v>
      </c>
      <c r="L33" s="380">
        <v>0</v>
      </c>
      <c r="M33" s="380">
        <v>0</v>
      </c>
      <c r="N33" s="380">
        <v>0</v>
      </c>
      <c r="O33" s="381">
        <v>0</v>
      </c>
      <c r="P33" s="382">
        <f t="shared" si="0"/>
        <v>0</v>
      </c>
    </row>
    <row r="34" spans="1:16" ht="15.75" customHeight="1" thickBot="1">
      <c r="A34" s="180"/>
      <c r="B34" s="181"/>
      <c r="C34" s="393" t="s">
        <v>159</v>
      </c>
      <c r="D34" s="395"/>
      <c r="E34" s="383">
        <v>0</v>
      </c>
      <c r="F34" s="384">
        <v>0</v>
      </c>
      <c r="G34" s="384">
        <v>0</v>
      </c>
      <c r="H34" s="384">
        <v>0</v>
      </c>
      <c r="I34" s="384">
        <v>1242</v>
      </c>
      <c r="J34" s="384">
        <v>0</v>
      </c>
      <c r="K34" s="384">
        <v>0</v>
      </c>
      <c r="L34" s="384">
        <v>0</v>
      </c>
      <c r="M34" s="384">
        <v>0</v>
      </c>
      <c r="N34" s="384">
        <v>15</v>
      </c>
      <c r="O34" s="385">
        <v>0</v>
      </c>
      <c r="P34" s="386">
        <f t="shared" si="0"/>
        <v>1257</v>
      </c>
    </row>
    <row r="35" spans="1:16" s="142" customFormat="1" ht="15.75" customHeight="1">
      <c r="A35" s="189" t="s">
        <v>160</v>
      </c>
      <c r="B35" s="190"/>
      <c r="C35" s="190"/>
      <c r="D35" s="775" t="s">
        <v>366</v>
      </c>
      <c r="E35" s="166">
        <v>0</v>
      </c>
      <c r="F35" s="166">
        <v>21073</v>
      </c>
      <c r="G35" s="166">
        <v>110</v>
      </c>
      <c r="H35" s="166">
        <v>30488</v>
      </c>
      <c r="I35" s="166">
        <v>0</v>
      </c>
      <c r="J35" s="166">
        <v>18146</v>
      </c>
      <c r="K35" s="166">
        <v>5780</v>
      </c>
      <c r="L35" s="166">
        <v>3310</v>
      </c>
      <c r="M35" s="166">
        <v>1007</v>
      </c>
      <c r="N35" s="166">
        <v>42</v>
      </c>
      <c r="O35" s="165">
        <v>0</v>
      </c>
      <c r="P35" s="167">
        <f>SUM(E35:O35)</f>
        <v>79956</v>
      </c>
    </row>
    <row r="36" spans="1:16" s="142" customFormat="1" ht="15.75" customHeight="1" thickBot="1">
      <c r="A36" s="191" t="s">
        <v>441</v>
      </c>
      <c r="B36" s="192"/>
      <c r="C36" s="192"/>
      <c r="D36" s="776"/>
      <c r="E36" s="177">
        <v>0</v>
      </c>
      <c r="F36" s="177">
        <v>0</v>
      </c>
      <c r="G36" s="177">
        <v>0</v>
      </c>
      <c r="H36" s="177">
        <v>0</v>
      </c>
      <c r="I36" s="177">
        <v>26397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93">
        <v>4636</v>
      </c>
      <c r="P36" s="179">
        <f>SUM(E36:O36)</f>
        <v>31033</v>
      </c>
    </row>
    <row r="37" spans="1:16" s="142" customFormat="1" ht="15.75" customHeight="1">
      <c r="A37" s="138" t="s">
        <v>161</v>
      </c>
      <c r="B37" s="148"/>
      <c r="C37" s="148"/>
      <c r="D37" s="160"/>
      <c r="E37" s="399"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0</v>
      </c>
      <c r="O37" s="14">
        <v>0</v>
      </c>
      <c r="P37" s="401">
        <f t="shared" si="0"/>
        <v>0</v>
      </c>
    </row>
    <row r="38" spans="1:16" ht="15.75" customHeight="1">
      <c r="A38" s="139"/>
      <c r="B38" s="387" t="s">
        <v>162</v>
      </c>
      <c r="C38" s="388"/>
      <c r="D38" s="389"/>
      <c r="E38" s="379">
        <v>0</v>
      </c>
      <c r="F38" s="380">
        <v>0</v>
      </c>
      <c r="G38" s="380">
        <v>0</v>
      </c>
      <c r="H38" s="380">
        <v>0</v>
      </c>
      <c r="I38" s="380">
        <v>0</v>
      </c>
      <c r="J38" s="380">
        <v>0</v>
      </c>
      <c r="K38" s="380">
        <v>0</v>
      </c>
      <c r="L38" s="380">
        <v>0</v>
      </c>
      <c r="M38" s="380">
        <v>0</v>
      </c>
      <c r="N38" s="380">
        <v>0</v>
      </c>
      <c r="O38" s="381">
        <v>0</v>
      </c>
      <c r="P38" s="382">
        <f t="shared" si="0"/>
        <v>0</v>
      </c>
    </row>
    <row r="39" spans="1:16" ht="15.75" customHeight="1">
      <c r="A39" s="139"/>
      <c r="B39" s="387" t="s">
        <v>163</v>
      </c>
      <c r="C39" s="388"/>
      <c r="D39" s="389"/>
      <c r="E39" s="379">
        <v>0</v>
      </c>
      <c r="F39" s="380">
        <v>0</v>
      </c>
      <c r="G39" s="380">
        <v>0</v>
      </c>
      <c r="H39" s="380">
        <v>0</v>
      </c>
      <c r="I39" s="380">
        <v>0</v>
      </c>
      <c r="J39" s="380">
        <v>0</v>
      </c>
      <c r="K39" s="380">
        <v>0</v>
      </c>
      <c r="L39" s="380">
        <v>0</v>
      </c>
      <c r="M39" s="380">
        <v>0</v>
      </c>
      <c r="N39" s="380">
        <v>0</v>
      </c>
      <c r="O39" s="381">
        <v>0</v>
      </c>
      <c r="P39" s="382">
        <f t="shared" si="0"/>
        <v>0</v>
      </c>
    </row>
    <row r="40" spans="1:16" ht="15.75" customHeight="1">
      <c r="A40" s="140"/>
      <c r="B40" s="402" t="s">
        <v>164</v>
      </c>
      <c r="C40" s="403"/>
      <c r="D40" s="404"/>
      <c r="E40" s="405">
        <v>0</v>
      </c>
      <c r="F40" s="406">
        <v>0</v>
      </c>
      <c r="G40" s="406">
        <v>0</v>
      </c>
      <c r="H40" s="406">
        <v>0</v>
      </c>
      <c r="I40" s="406">
        <v>0</v>
      </c>
      <c r="J40" s="406">
        <v>0</v>
      </c>
      <c r="K40" s="406">
        <v>0</v>
      </c>
      <c r="L40" s="406">
        <v>0</v>
      </c>
      <c r="M40" s="406">
        <v>0</v>
      </c>
      <c r="N40" s="406">
        <v>0</v>
      </c>
      <c r="O40" s="407">
        <v>0</v>
      </c>
      <c r="P40" s="408">
        <f t="shared" si="0"/>
        <v>0</v>
      </c>
    </row>
    <row r="41" spans="1:16" s="142" customFormat="1" ht="15.75" customHeight="1">
      <c r="A41" s="137" t="s">
        <v>165</v>
      </c>
      <c r="B41" s="18"/>
      <c r="C41" s="18"/>
      <c r="D41" s="161"/>
      <c r="E41" s="376">
        <v>0</v>
      </c>
      <c r="F41" s="377">
        <v>0</v>
      </c>
      <c r="G41" s="377">
        <v>0</v>
      </c>
      <c r="H41" s="377">
        <v>0</v>
      </c>
      <c r="I41" s="377">
        <v>0</v>
      </c>
      <c r="J41" s="377">
        <v>0</v>
      </c>
      <c r="K41" s="377">
        <v>0</v>
      </c>
      <c r="L41" s="377">
        <v>0</v>
      </c>
      <c r="M41" s="377">
        <v>0</v>
      </c>
      <c r="N41" s="377">
        <v>0</v>
      </c>
      <c r="O41" s="172">
        <v>2435</v>
      </c>
      <c r="P41" s="378">
        <f>SUM(P42:P43)</f>
        <v>2435</v>
      </c>
    </row>
    <row r="42" spans="1:16" ht="15.75" customHeight="1">
      <c r="A42" s="139"/>
      <c r="B42" s="387" t="s">
        <v>166</v>
      </c>
      <c r="C42" s="388"/>
      <c r="D42" s="389"/>
      <c r="E42" s="379">
        <v>0</v>
      </c>
      <c r="F42" s="390">
        <v>0</v>
      </c>
      <c r="G42" s="390">
        <v>0</v>
      </c>
      <c r="H42" s="390">
        <v>0</v>
      </c>
      <c r="I42" s="390">
        <v>0</v>
      </c>
      <c r="J42" s="390">
        <v>0</v>
      </c>
      <c r="K42" s="390">
        <v>0</v>
      </c>
      <c r="L42" s="390">
        <v>0</v>
      </c>
      <c r="M42" s="390">
        <v>0</v>
      </c>
      <c r="N42" s="390">
        <v>0</v>
      </c>
      <c r="O42" s="391">
        <v>0</v>
      </c>
      <c r="P42" s="392">
        <f t="shared" si="0"/>
        <v>0</v>
      </c>
    </row>
    <row r="43" spans="1:16" ht="15.75" customHeight="1" thickBot="1">
      <c r="A43" s="180"/>
      <c r="B43" s="393" t="s">
        <v>167</v>
      </c>
      <c r="C43" s="394"/>
      <c r="D43" s="395"/>
      <c r="E43" s="383">
        <v>0</v>
      </c>
      <c r="F43" s="396">
        <v>0</v>
      </c>
      <c r="G43" s="396">
        <v>0</v>
      </c>
      <c r="H43" s="396">
        <v>0</v>
      </c>
      <c r="I43" s="396">
        <v>0</v>
      </c>
      <c r="J43" s="396">
        <v>0</v>
      </c>
      <c r="K43" s="396">
        <v>0</v>
      </c>
      <c r="L43" s="396">
        <v>0</v>
      </c>
      <c r="M43" s="396">
        <v>0</v>
      </c>
      <c r="N43" s="396">
        <v>0</v>
      </c>
      <c r="O43" s="397">
        <v>2435</v>
      </c>
      <c r="P43" s="398">
        <f t="shared" si="0"/>
        <v>2435</v>
      </c>
    </row>
    <row r="44" spans="1:16" s="142" customFormat="1" ht="15.75" customHeight="1">
      <c r="A44" s="182" t="s">
        <v>168</v>
      </c>
      <c r="B44" s="183"/>
      <c r="C44" s="183"/>
      <c r="D44" s="777" t="s">
        <v>169</v>
      </c>
      <c r="E44" s="156">
        <v>0</v>
      </c>
      <c r="F44" s="156">
        <v>21073</v>
      </c>
      <c r="G44" s="156">
        <v>110</v>
      </c>
      <c r="H44" s="156">
        <v>30488</v>
      </c>
      <c r="I44" s="156">
        <v>0</v>
      </c>
      <c r="J44" s="156">
        <v>18146</v>
      </c>
      <c r="K44" s="156">
        <v>5780</v>
      </c>
      <c r="L44" s="156">
        <v>3310</v>
      </c>
      <c r="M44" s="156">
        <v>1007</v>
      </c>
      <c r="N44" s="156">
        <v>42</v>
      </c>
      <c r="O44" s="184">
        <v>0</v>
      </c>
      <c r="P44" s="150">
        <f>SUM(E44:O44)</f>
        <v>79956</v>
      </c>
    </row>
    <row r="45" spans="1:16" s="142" customFormat="1" ht="15.75" customHeight="1" thickBot="1">
      <c r="A45" s="191" t="s">
        <v>442</v>
      </c>
      <c r="B45" s="192"/>
      <c r="C45" s="192"/>
      <c r="D45" s="776"/>
      <c r="E45" s="177">
        <v>0</v>
      </c>
      <c r="F45" s="177">
        <v>0</v>
      </c>
      <c r="G45" s="177">
        <v>0</v>
      </c>
      <c r="H45" s="177">
        <v>0</v>
      </c>
      <c r="I45" s="177">
        <v>26397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93">
        <v>7071</v>
      </c>
      <c r="P45" s="179">
        <f t="shared" si="0"/>
        <v>33468</v>
      </c>
    </row>
    <row r="46" spans="1:16" ht="15.75" customHeight="1">
      <c r="A46" s="656" t="s">
        <v>170</v>
      </c>
      <c r="B46" s="194"/>
      <c r="C46" s="194"/>
      <c r="D46" s="164"/>
      <c r="E46" s="195">
        <v>0</v>
      </c>
      <c r="F46" s="196">
        <v>-42198</v>
      </c>
      <c r="G46" s="196">
        <v>1233</v>
      </c>
      <c r="H46" s="196">
        <v>27769</v>
      </c>
      <c r="I46" s="196">
        <v>-35724</v>
      </c>
      <c r="J46" s="196">
        <v>33900</v>
      </c>
      <c r="K46" s="196">
        <v>44245</v>
      </c>
      <c r="L46" s="196">
        <v>-30581</v>
      </c>
      <c r="M46" s="196">
        <v>13916</v>
      </c>
      <c r="N46" s="196">
        <v>0</v>
      </c>
      <c r="O46" s="197">
        <v>-1386279</v>
      </c>
      <c r="P46" s="198">
        <f t="shared" si="0"/>
        <v>-1373719</v>
      </c>
    </row>
    <row r="47" spans="1:16" s="142" customFormat="1" ht="15.75" customHeight="1">
      <c r="A47" s="778" t="s">
        <v>171</v>
      </c>
      <c r="B47" s="779"/>
      <c r="C47" s="779"/>
      <c r="D47" s="780"/>
      <c r="E47" s="372">
        <v>0</v>
      </c>
      <c r="F47" s="373">
        <v>-21125</v>
      </c>
      <c r="G47" s="373">
        <v>1343</v>
      </c>
      <c r="H47" s="373">
        <v>58257</v>
      </c>
      <c r="I47" s="373">
        <v>-62121</v>
      </c>
      <c r="J47" s="373">
        <v>52046</v>
      </c>
      <c r="K47" s="373">
        <v>50025</v>
      </c>
      <c r="L47" s="373">
        <v>-27271</v>
      </c>
      <c r="M47" s="373">
        <v>14923</v>
      </c>
      <c r="N47" s="373">
        <v>42</v>
      </c>
      <c r="O47" s="374">
        <v>-1393350</v>
      </c>
      <c r="P47" s="188">
        <f>P44+P46-P45</f>
        <v>-1327231</v>
      </c>
    </row>
    <row r="48" spans="1:16" s="40" customFormat="1" ht="15.75" customHeight="1">
      <c r="A48" s="168" t="s">
        <v>42</v>
      </c>
      <c r="B48" s="146"/>
      <c r="C48" s="146"/>
      <c r="D48" s="169"/>
      <c r="E48" s="24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145">
        <v>0</v>
      </c>
      <c r="P48" s="147">
        <f t="shared" si="0"/>
        <v>0</v>
      </c>
    </row>
    <row r="49" spans="1:16" s="40" customFormat="1" ht="15.75" customHeight="1" thickBot="1">
      <c r="A49" s="658" t="s">
        <v>43</v>
      </c>
      <c r="B49" s="193"/>
      <c r="C49" s="193"/>
      <c r="D49" s="176"/>
      <c r="E49" s="177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5">
        <v>0</v>
      </c>
      <c r="P49" s="179">
        <f t="shared" si="0"/>
        <v>0</v>
      </c>
    </row>
    <row r="50" spans="1:16" s="40" customFormat="1" ht="15.75" customHeight="1">
      <c r="A50" s="136" t="s">
        <v>41</v>
      </c>
      <c r="B50" s="15"/>
      <c r="C50" s="15"/>
      <c r="D50" s="375"/>
      <c r="E50" s="156">
        <v>6739</v>
      </c>
      <c r="F50" s="26">
        <v>37000</v>
      </c>
      <c r="G50" s="26">
        <v>0</v>
      </c>
      <c r="H50" s="26">
        <v>460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4635</v>
      </c>
      <c r="O50" s="149">
        <v>51292</v>
      </c>
      <c r="P50" s="150">
        <f t="shared" si="0"/>
        <v>100126</v>
      </c>
    </row>
    <row r="51" spans="1:16" s="40" customFormat="1" ht="15.75" customHeight="1">
      <c r="A51" s="136"/>
      <c r="B51" s="145" t="s">
        <v>172</v>
      </c>
      <c r="C51" s="146"/>
      <c r="D51" s="169"/>
      <c r="E51" s="24">
        <v>0</v>
      </c>
      <c r="F51" s="25">
        <v>0</v>
      </c>
      <c r="G51" s="25">
        <v>0</v>
      </c>
      <c r="H51" s="25">
        <v>460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145">
        <v>0</v>
      </c>
      <c r="P51" s="147">
        <f t="shared" si="0"/>
        <v>460</v>
      </c>
    </row>
    <row r="52" spans="1:16" s="40" customFormat="1" ht="15.75" customHeight="1">
      <c r="A52" s="136"/>
      <c r="B52" s="172" t="s">
        <v>173</v>
      </c>
      <c r="C52" s="170"/>
      <c r="D52" s="171"/>
      <c r="E52" s="376">
        <v>6739</v>
      </c>
      <c r="F52" s="377">
        <v>37000</v>
      </c>
      <c r="G52" s="377">
        <v>0</v>
      </c>
      <c r="H52" s="377">
        <v>0</v>
      </c>
      <c r="I52" s="377">
        <v>0</v>
      </c>
      <c r="J52" s="377">
        <v>0</v>
      </c>
      <c r="K52" s="377">
        <v>0</v>
      </c>
      <c r="L52" s="377">
        <v>0</v>
      </c>
      <c r="M52" s="377">
        <v>0</v>
      </c>
      <c r="N52" s="377">
        <v>4635</v>
      </c>
      <c r="O52" s="172">
        <v>51292</v>
      </c>
      <c r="P52" s="378">
        <f t="shared" si="0"/>
        <v>99666</v>
      </c>
    </row>
    <row r="53" spans="1:16" s="40" customFormat="1" ht="15.75" customHeight="1">
      <c r="A53" s="136"/>
      <c r="B53" s="14"/>
      <c r="C53" s="770" t="s">
        <v>174</v>
      </c>
      <c r="D53" s="771"/>
      <c r="E53" s="379">
        <v>0</v>
      </c>
      <c r="F53" s="380">
        <v>0</v>
      </c>
      <c r="G53" s="380">
        <v>0</v>
      </c>
      <c r="H53" s="380">
        <v>0</v>
      </c>
      <c r="I53" s="380">
        <v>0</v>
      </c>
      <c r="J53" s="380">
        <v>0</v>
      </c>
      <c r="K53" s="380">
        <v>0</v>
      </c>
      <c r="L53" s="380">
        <v>0</v>
      </c>
      <c r="M53" s="380">
        <v>0</v>
      </c>
      <c r="N53" s="380">
        <v>0</v>
      </c>
      <c r="O53" s="381">
        <v>0</v>
      </c>
      <c r="P53" s="382">
        <f t="shared" si="0"/>
        <v>0</v>
      </c>
    </row>
    <row r="54" spans="1:16" s="40" customFormat="1" ht="15.75" customHeight="1" thickBot="1">
      <c r="A54" s="173"/>
      <c r="B54" s="174"/>
      <c r="C54" s="768" t="s">
        <v>175</v>
      </c>
      <c r="D54" s="769"/>
      <c r="E54" s="383">
        <v>6739</v>
      </c>
      <c r="F54" s="384">
        <v>37000</v>
      </c>
      <c r="G54" s="384">
        <v>0</v>
      </c>
      <c r="H54" s="384">
        <v>0</v>
      </c>
      <c r="I54" s="384">
        <v>0</v>
      </c>
      <c r="J54" s="384">
        <v>0</v>
      </c>
      <c r="K54" s="384">
        <v>0</v>
      </c>
      <c r="L54" s="384">
        <v>0</v>
      </c>
      <c r="M54" s="384">
        <v>0</v>
      </c>
      <c r="N54" s="384">
        <v>4635</v>
      </c>
      <c r="O54" s="385">
        <v>51292</v>
      </c>
      <c r="P54" s="386">
        <f>SUM(E54:O54)</f>
        <v>99666</v>
      </c>
    </row>
    <row r="55" spans="5:16" ht="13.5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>
        <f>+P5-P6-P12-P37</f>
        <v>0</v>
      </c>
    </row>
    <row r="56" spans="4:15" ht="13.5">
      <c r="D56"/>
      <c r="E56"/>
      <c r="F56"/>
      <c r="G56"/>
      <c r="H56"/>
      <c r="I56"/>
      <c r="J56"/>
      <c r="K56"/>
      <c r="L56"/>
      <c r="M56"/>
      <c r="N56"/>
      <c r="O56"/>
    </row>
    <row r="57" spans="4:15" ht="13.5">
      <c r="D57"/>
      <c r="E57"/>
      <c r="F57"/>
      <c r="G57"/>
      <c r="H57"/>
      <c r="I57"/>
      <c r="J57"/>
      <c r="K57"/>
      <c r="L57"/>
      <c r="M57"/>
      <c r="N57"/>
      <c r="O57"/>
    </row>
    <row r="58" spans="4:15" ht="13.5">
      <c r="D58"/>
      <c r="E58"/>
      <c r="F58"/>
      <c r="G58"/>
      <c r="H58"/>
      <c r="I58"/>
      <c r="J58"/>
      <c r="K58"/>
      <c r="L58"/>
      <c r="M58"/>
      <c r="N58"/>
      <c r="O58"/>
    </row>
    <row r="59" spans="4:15" ht="13.5">
      <c r="D59"/>
      <c r="E59"/>
      <c r="F59"/>
      <c r="G59"/>
      <c r="H59"/>
      <c r="I59"/>
      <c r="J59"/>
      <c r="K59"/>
      <c r="L59"/>
      <c r="M59"/>
      <c r="N59"/>
      <c r="O59"/>
    </row>
    <row r="60" spans="4:15" ht="13.5">
      <c r="D60"/>
      <c r="E60"/>
      <c r="F60"/>
      <c r="G60"/>
      <c r="H60"/>
      <c r="I60"/>
      <c r="J60"/>
      <c r="K60"/>
      <c r="L60"/>
      <c r="M60"/>
      <c r="N60"/>
      <c r="O60"/>
    </row>
    <row r="61" spans="4:15" ht="13.5">
      <c r="D61"/>
      <c r="E61"/>
      <c r="F61"/>
      <c r="G61"/>
      <c r="H61"/>
      <c r="I61"/>
      <c r="J61"/>
      <c r="K61"/>
      <c r="L61"/>
      <c r="M61"/>
      <c r="N61"/>
      <c r="O61"/>
    </row>
    <row r="62" spans="4:15" ht="13.5">
      <c r="D62"/>
      <c r="E62"/>
      <c r="F62"/>
      <c r="G62"/>
      <c r="H62"/>
      <c r="I62"/>
      <c r="J62"/>
      <c r="K62"/>
      <c r="L62"/>
      <c r="M62"/>
      <c r="N62"/>
      <c r="O62"/>
    </row>
    <row r="63" spans="4:15" ht="13.5">
      <c r="D63"/>
      <c r="E63"/>
      <c r="F63"/>
      <c r="G63"/>
      <c r="H63"/>
      <c r="I63"/>
      <c r="J63"/>
      <c r="K63"/>
      <c r="L63"/>
      <c r="M63"/>
      <c r="N63"/>
      <c r="O63"/>
    </row>
    <row r="64" spans="4:15" ht="13.5">
      <c r="D64"/>
      <c r="E64"/>
      <c r="F64"/>
      <c r="G64"/>
      <c r="H64"/>
      <c r="I64"/>
      <c r="J64"/>
      <c r="K64"/>
      <c r="L64"/>
      <c r="M64"/>
      <c r="N64"/>
      <c r="O64"/>
    </row>
    <row r="65" spans="4:15" ht="13.5">
      <c r="D65"/>
      <c r="E65"/>
      <c r="F65"/>
      <c r="G65"/>
      <c r="H65"/>
      <c r="I65"/>
      <c r="J65"/>
      <c r="K65"/>
      <c r="L65"/>
      <c r="M65"/>
      <c r="N65"/>
      <c r="O65"/>
    </row>
    <row r="66" spans="4:15" ht="13.5">
      <c r="D66"/>
      <c r="E66"/>
      <c r="F66"/>
      <c r="G66"/>
      <c r="H66"/>
      <c r="I66"/>
      <c r="J66"/>
      <c r="K66"/>
      <c r="L66"/>
      <c r="M66"/>
      <c r="N66"/>
      <c r="O66"/>
    </row>
    <row r="67" spans="4:15" ht="13.5">
      <c r="D67"/>
      <c r="E67"/>
      <c r="F67"/>
      <c r="G67"/>
      <c r="H67"/>
      <c r="I67"/>
      <c r="J67"/>
      <c r="K67"/>
      <c r="L67"/>
      <c r="M67"/>
      <c r="N67"/>
      <c r="O67"/>
    </row>
    <row r="68" spans="4:15" ht="13.5">
      <c r="D68"/>
      <c r="E68"/>
      <c r="F68"/>
      <c r="G68"/>
      <c r="H68"/>
      <c r="I68"/>
      <c r="J68"/>
      <c r="K68"/>
      <c r="L68"/>
      <c r="M68"/>
      <c r="N68"/>
      <c r="O68"/>
    </row>
    <row r="69" spans="4:15" ht="13.5">
      <c r="D69"/>
      <c r="E69"/>
      <c r="F69"/>
      <c r="G69"/>
      <c r="H69"/>
      <c r="I69"/>
      <c r="J69"/>
      <c r="K69"/>
      <c r="L69"/>
      <c r="M69"/>
      <c r="N69"/>
      <c r="O69"/>
    </row>
    <row r="70" spans="4:15" ht="13.5">
      <c r="D70"/>
      <c r="E70"/>
      <c r="F70"/>
      <c r="G70"/>
      <c r="H70"/>
      <c r="I70"/>
      <c r="J70"/>
      <c r="K70"/>
      <c r="L70"/>
      <c r="M70"/>
      <c r="N70"/>
      <c r="O70"/>
    </row>
    <row r="71" spans="4:15" ht="13.5">
      <c r="D71"/>
      <c r="E71"/>
      <c r="F71"/>
      <c r="G71"/>
      <c r="H71"/>
      <c r="I71"/>
      <c r="J71"/>
      <c r="K71"/>
      <c r="L71"/>
      <c r="M71"/>
      <c r="N71"/>
      <c r="O71"/>
    </row>
    <row r="72" spans="4:15" ht="13.5">
      <c r="D72"/>
      <c r="E72"/>
      <c r="F72"/>
      <c r="G72"/>
      <c r="H72"/>
      <c r="I72"/>
      <c r="J72"/>
      <c r="K72"/>
      <c r="L72"/>
      <c r="M72"/>
      <c r="N72"/>
      <c r="O72"/>
    </row>
    <row r="73" spans="4:15" ht="13.5">
      <c r="D73"/>
      <c r="E73"/>
      <c r="F73"/>
      <c r="G73"/>
      <c r="H73"/>
      <c r="I73"/>
      <c r="J73"/>
      <c r="K73"/>
      <c r="L73"/>
      <c r="M73"/>
      <c r="N73"/>
      <c r="O73"/>
    </row>
    <row r="74" spans="4:15" ht="13.5">
      <c r="D74"/>
      <c r="E74"/>
      <c r="F74"/>
      <c r="G74"/>
      <c r="H74"/>
      <c r="I74"/>
      <c r="J74"/>
      <c r="K74"/>
      <c r="L74"/>
      <c r="M74"/>
      <c r="N74"/>
      <c r="O74"/>
    </row>
    <row r="75" spans="4:15" ht="13.5">
      <c r="D75"/>
      <c r="E75"/>
      <c r="F75"/>
      <c r="G75"/>
      <c r="H75"/>
      <c r="I75"/>
      <c r="J75"/>
      <c r="K75"/>
      <c r="L75"/>
      <c r="M75"/>
      <c r="N75"/>
      <c r="O75"/>
    </row>
    <row r="76" spans="4:15" ht="13.5">
      <c r="D76"/>
      <c r="E76"/>
      <c r="F76"/>
      <c r="G76"/>
      <c r="H76"/>
      <c r="I76"/>
      <c r="J76"/>
      <c r="K76"/>
      <c r="L76"/>
      <c r="M76"/>
      <c r="N76"/>
      <c r="O76"/>
    </row>
    <row r="77" spans="4:15" ht="13.5">
      <c r="D77"/>
      <c r="E77"/>
      <c r="F77"/>
      <c r="G77"/>
      <c r="H77"/>
      <c r="I77"/>
      <c r="J77"/>
      <c r="K77"/>
      <c r="L77"/>
      <c r="M77"/>
      <c r="N77"/>
      <c r="O77"/>
    </row>
    <row r="78" spans="4:15" ht="13.5">
      <c r="D78"/>
      <c r="E78"/>
      <c r="F78"/>
      <c r="G78"/>
      <c r="H78"/>
      <c r="I78"/>
      <c r="J78"/>
      <c r="K78"/>
      <c r="L78"/>
      <c r="M78"/>
      <c r="N78"/>
      <c r="O78"/>
    </row>
    <row r="79" spans="4:15" ht="13.5">
      <c r="D79"/>
      <c r="E79"/>
      <c r="F79"/>
      <c r="G79"/>
      <c r="H79"/>
      <c r="I79"/>
      <c r="J79"/>
      <c r="K79"/>
      <c r="L79"/>
      <c r="M79"/>
      <c r="N79"/>
      <c r="O79"/>
    </row>
    <row r="80" spans="4:15" ht="13.5">
      <c r="D80"/>
      <c r="E80"/>
      <c r="F80"/>
      <c r="G80"/>
      <c r="H80"/>
      <c r="I80"/>
      <c r="J80"/>
      <c r="K80"/>
      <c r="L80"/>
      <c r="M80"/>
      <c r="N80"/>
      <c r="O80"/>
    </row>
    <row r="81" spans="4:15" ht="13.5">
      <c r="D81"/>
      <c r="E81"/>
      <c r="F81"/>
      <c r="G81"/>
      <c r="H81"/>
      <c r="I81"/>
      <c r="J81"/>
      <c r="K81"/>
      <c r="L81"/>
      <c r="M81"/>
      <c r="N81"/>
      <c r="O81"/>
    </row>
    <row r="82" spans="4:15" ht="13.5">
      <c r="D82"/>
      <c r="E82"/>
      <c r="F82"/>
      <c r="G82"/>
      <c r="H82"/>
      <c r="I82"/>
      <c r="J82"/>
      <c r="K82"/>
      <c r="L82"/>
      <c r="M82"/>
      <c r="N82"/>
      <c r="O82"/>
    </row>
    <row r="83" spans="4:15" ht="13.5">
      <c r="D83"/>
      <c r="E83"/>
      <c r="F83"/>
      <c r="G83"/>
      <c r="H83"/>
      <c r="I83"/>
      <c r="J83"/>
      <c r="K83"/>
      <c r="L83"/>
      <c r="M83"/>
      <c r="N83"/>
      <c r="O83"/>
    </row>
    <row r="84" spans="4:15" ht="13.5">
      <c r="D84"/>
      <c r="E84"/>
      <c r="F84"/>
      <c r="G84"/>
      <c r="H84"/>
      <c r="I84"/>
      <c r="J84"/>
      <c r="K84"/>
      <c r="L84"/>
      <c r="M84"/>
      <c r="N84"/>
      <c r="O84"/>
    </row>
    <row r="85" spans="4:15" ht="13.5">
      <c r="D85"/>
      <c r="E85"/>
      <c r="F85"/>
      <c r="G85"/>
      <c r="H85"/>
      <c r="I85"/>
      <c r="J85"/>
      <c r="K85"/>
      <c r="L85"/>
      <c r="M85"/>
      <c r="N85"/>
      <c r="O85"/>
    </row>
    <row r="86" spans="4:15" ht="13.5">
      <c r="D86"/>
      <c r="E86"/>
      <c r="F86"/>
      <c r="G86"/>
      <c r="H86"/>
      <c r="I86"/>
      <c r="J86"/>
      <c r="K86"/>
      <c r="L86"/>
      <c r="M86"/>
      <c r="N86"/>
      <c r="O86"/>
    </row>
    <row r="87" spans="4:15" ht="13.5">
      <c r="D87"/>
      <c r="E87"/>
      <c r="F87"/>
      <c r="G87"/>
      <c r="H87"/>
      <c r="I87"/>
      <c r="J87"/>
      <c r="K87"/>
      <c r="L87"/>
      <c r="M87"/>
      <c r="N87"/>
      <c r="O87"/>
    </row>
    <row r="88" spans="4:15" ht="13.5">
      <c r="D88"/>
      <c r="E88"/>
      <c r="F88"/>
      <c r="G88"/>
      <c r="H88"/>
      <c r="I88"/>
      <c r="J88"/>
      <c r="K88"/>
      <c r="L88"/>
      <c r="M88"/>
      <c r="N88"/>
      <c r="O88"/>
    </row>
    <row r="89" spans="4:15" ht="13.5">
      <c r="D89"/>
      <c r="E89"/>
      <c r="F89"/>
      <c r="G89"/>
      <c r="H89"/>
      <c r="I89"/>
      <c r="J89"/>
      <c r="K89"/>
      <c r="L89"/>
      <c r="M89"/>
      <c r="N89"/>
      <c r="O89"/>
    </row>
    <row r="90" spans="4:15" ht="13.5">
      <c r="D90"/>
      <c r="E90"/>
      <c r="F90"/>
      <c r="G90"/>
      <c r="H90"/>
      <c r="I90"/>
      <c r="J90"/>
      <c r="K90"/>
      <c r="L90"/>
      <c r="M90"/>
      <c r="N90"/>
      <c r="O90"/>
    </row>
    <row r="91" spans="4:15" ht="13.5">
      <c r="D91"/>
      <c r="E91"/>
      <c r="F91"/>
      <c r="G91"/>
      <c r="H91"/>
      <c r="I91"/>
      <c r="J91"/>
      <c r="K91"/>
      <c r="L91"/>
      <c r="M91"/>
      <c r="N91"/>
      <c r="O91"/>
    </row>
    <row r="92" spans="4:15" ht="13.5">
      <c r="D92"/>
      <c r="E92"/>
      <c r="F92"/>
      <c r="G92"/>
      <c r="H92"/>
      <c r="I92"/>
      <c r="J92"/>
      <c r="K92"/>
      <c r="L92"/>
      <c r="M92"/>
      <c r="N92"/>
      <c r="O92"/>
    </row>
    <row r="93" spans="4:15" ht="13.5">
      <c r="D93"/>
      <c r="E93"/>
      <c r="F93"/>
      <c r="G93"/>
      <c r="H93"/>
      <c r="I93"/>
      <c r="J93"/>
      <c r="K93"/>
      <c r="L93"/>
      <c r="M93"/>
      <c r="N93"/>
      <c r="O93"/>
    </row>
    <row r="94" spans="4:15" ht="13.5">
      <c r="D94"/>
      <c r="E94"/>
      <c r="F94"/>
      <c r="G94"/>
      <c r="H94"/>
      <c r="I94"/>
      <c r="J94"/>
      <c r="K94"/>
      <c r="L94"/>
      <c r="M94"/>
      <c r="N94"/>
      <c r="O94"/>
    </row>
    <row r="95" spans="4:15" ht="13.5">
      <c r="D95"/>
      <c r="E95"/>
      <c r="F95"/>
      <c r="G95"/>
      <c r="H95"/>
      <c r="I95"/>
      <c r="J95"/>
      <c r="K95"/>
      <c r="L95"/>
      <c r="M95"/>
      <c r="N95"/>
      <c r="O95"/>
    </row>
    <row r="96" spans="4:15" ht="13.5">
      <c r="D96"/>
      <c r="E96"/>
      <c r="F96"/>
      <c r="G96"/>
      <c r="H96"/>
      <c r="I96"/>
      <c r="J96"/>
      <c r="K96"/>
      <c r="L96"/>
      <c r="M96"/>
      <c r="N96"/>
      <c r="O96"/>
    </row>
    <row r="97" spans="4:15" ht="13.5">
      <c r="D97"/>
      <c r="E97"/>
      <c r="F97"/>
      <c r="G97"/>
      <c r="H97"/>
      <c r="I97"/>
      <c r="J97"/>
      <c r="K97"/>
      <c r="L97"/>
      <c r="M97"/>
      <c r="N97"/>
      <c r="O97"/>
    </row>
    <row r="98" spans="4:15" ht="13.5">
      <c r="D98"/>
      <c r="E98"/>
      <c r="F98"/>
      <c r="G98"/>
      <c r="H98"/>
      <c r="I98"/>
      <c r="J98"/>
      <c r="K98"/>
      <c r="L98"/>
      <c r="M98"/>
      <c r="N98"/>
      <c r="O98"/>
    </row>
    <row r="99" spans="4:15" ht="13.5">
      <c r="D99"/>
      <c r="E99"/>
      <c r="F99"/>
      <c r="G99"/>
      <c r="H99"/>
      <c r="I99"/>
      <c r="J99"/>
      <c r="K99"/>
      <c r="L99"/>
      <c r="M99"/>
      <c r="N99"/>
      <c r="O99"/>
    </row>
    <row r="100" spans="4:15" ht="13.5">
      <c r="D100"/>
      <c r="E100"/>
      <c r="F100"/>
      <c r="G100"/>
      <c r="H100"/>
      <c r="I100"/>
      <c r="J100"/>
      <c r="K100"/>
      <c r="L100"/>
      <c r="M100"/>
      <c r="N100"/>
      <c r="O100"/>
    </row>
    <row r="101" spans="4:15" ht="13.5">
      <c r="D101"/>
      <c r="E101"/>
      <c r="F101"/>
      <c r="G101"/>
      <c r="H101"/>
      <c r="I101"/>
      <c r="J101"/>
      <c r="K101"/>
      <c r="L101"/>
      <c r="M101"/>
      <c r="N101"/>
      <c r="O101"/>
    </row>
    <row r="102" spans="4:15" ht="13.5">
      <c r="D102"/>
      <c r="E102"/>
      <c r="F102"/>
      <c r="G102"/>
      <c r="H102"/>
      <c r="I102"/>
      <c r="J102"/>
      <c r="K102"/>
      <c r="L102"/>
      <c r="M102"/>
      <c r="N102"/>
      <c r="O102"/>
    </row>
    <row r="103" spans="4:15" ht="13.5">
      <c r="D103"/>
      <c r="E103"/>
      <c r="F103"/>
      <c r="G103"/>
      <c r="H103"/>
      <c r="I103"/>
      <c r="J103"/>
      <c r="K103"/>
      <c r="L103"/>
      <c r="M103"/>
      <c r="N103"/>
      <c r="O103"/>
    </row>
    <row r="104" spans="4:15" ht="13.5">
      <c r="D104"/>
      <c r="E104"/>
      <c r="F104"/>
      <c r="G104"/>
      <c r="H104"/>
      <c r="I104"/>
      <c r="J104"/>
      <c r="K104"/>
      <c r="L104"/>
      <c r="M104"/>
      <c r="N104"/>
      <c r="O104"/>
    </row>
    <row r="105" spans="4:15" ht="13.5">
      <c r="D105"/>
      <c r="E105"/>
      <c r="F105"/>
      <c r="G105"/>
      <c r="H105"/>
      <c r="I105"/>
      <c r="J105"/>
      <c r="K105"/>
      <c r="L105"/>
      <c r="M105"/>
      <c r="N105"/>
      <c r="O105"/>
    </row>
    <row r="106" spans="4:15" ht="13.5">
      <c r="D106"/>
      <c r="E106"/>
      <c r="F106"/>
      <c r="G106"/>
      <c r="H106"/>
      <c r="I106"/>
      <c r="J106"/>
      <c r="K106"/>
      <c r="L106"/>
      <c r="M106"/>
      <c r="N106"/>
      <c r="O106"/>
    </row>
    <row r="107" spans="4:15" ht="13.5">
      <c r="D107"/>
      <c r="E107"/>
      <c r="F107"/>
      <c r="G107"/>
      <c r="H107"/>
      <c r="I107"/>
      <c r="J107"/>
      <c r="K107"/>
      <c r="L107"/>
      <c r="M107"/>
      <c r="N107"/>
      <c r="O107"/>
    </row>
    <row r="108" spans="4:15" ht="13.5">
      <c r="D108"/>
      <c r="E108"/>
      <c r="F108"/>
      <c r="G108"/>
      <c r="H108"/>
      <c r="I108"/>
      <c r="J108"/>
      <c r="K108"/>
      <c r="L108"/>
      <c r="M108"/>
      <c r="N108"/>
      <c r="O108"/>
    </row>
    <row r="109" spans="4:15" ht="13.5">
      <c r="D109"/>
      <c r="E109"/>
      <c r="F109"/>
      <c r="G109"/>
      <c r="H109"/>
      <c r="I109"/>
      <c r="J109"/>
      <c r="K109"/>
      <c r="L109"/>
      <c r="M109"/>
      <c r="N109"/>
      <c r="O109"/>
    </row>
    <row r="110" spans="4:15" ht="13.5">
      <c r="D110"/>
      <c r="E110"/>
      <c r="F110"/>
      <c r="G110"/>
      <c r="H110"/>
      <c r="I110"/>
      <c r="J110"/>
      <c r="K110"/>
      <c r="L110"/>
      <c r="M110"/>
      <c r="N110"/>
      <c r="O110"/>
    </row>
    <row r="111" spans="4:15" ht="13.5">
      <c r="D111"/>
      <c r="E111"/>
      <c r="F111"/>
      <c r="G111"/>
      <c r="H111"/>
      <c r="I111"/>
      <c r="J111"/>
      <c r="K111"/>
      <c r="L111"/>
      <c r="M111"/>
      <c r="N111"/>
      <c r="O111"/>
    </row>
    <row r="112" spans="4:15" ht="13.5">
      <c r="D112"/>
      <c r="E112"/>
      <c r="F112"/>
      <c r="G112"/>
      <c r="H112"/>
      <c r="I112"/>
      <c r="J112"/>
      <c r="K112"/>
      <c r="L112"/>
      <c r="M112"/>
      <c r="N112"/>
      <c r="O112"/>
    </row>
    <row r="113" spans="4:15" ht="13.5">
      <c r="D113"/>
      <c r="E113"/>
      <c r="F113"/>
      <c r="G113"/>
      <c r="H113"/>
      <c r="I113"/>
      <c r="J113"/>
      <c r="K113"/>
      <c r="L113"/>
      <c r="M113"/>
      <c r="N113"/>
      <c r="O113"/>
    </row>
    <row r="114" spans="4:15" ht="13.5">
      <c r="D114"/>
      <c r="E114"/>
      <c r="F114"/>
      <c r="G114"/>
      <c r="H114"/>
      <c r="I114"/>
      <c r="J114"/>
      <c r="K114"/>
      <c r="L114"/>
      <c r="M114"/>
      <c r="N114"/>
      <c r="O114"/>
    </row>
    <row r="115" spans="4:15" ht="13.5">
      <c r="D115"/>
      <c r="E115"/>
      <c r="F115"/>
      <c r="G115"/>
      <c r="H115"/>
      <c r="I115"/>
      <c r="J115"/>
      <c r="K115"/>
      <c r="L115"/>
      <c r="M115"/>
      <c r="N115"/>
      <c r="O115"/>
    </row>
    <row r="116" spans="4:15" ht="13.5">
      <c r="D116"/>
      <c r="E116"/>
      <c r="F116"/>
      <c r="G116"/>
      <c r="H116"/>
      <c r="I116"/>
      <c r="J116"/>
      <c r="K116"/>
      <c r="L116"/>
      <c r="M116"/>
      <c r="N116"/>
      <c r="O116"/>
    </row>
    <row r="117" spans="4:15" ht="13.5">
      <c r="D117"/>
      <c r="E117"/>
      <c r="F117"/>
      <c r="G117"/>
      <c r="H117"/>
      <c r="I117"/>
      <c r="J117"/>
      <c r="K117"/>
      <c r="L117"/>
      <c r="M117"/>
      <c r="N117"/>
      <c r="O117"/>
    </row>
    <row r="118" spans="4:15" ht="13.5">
      <c r="D118"/>
      <c r="E118"/>
      <c r="F118"/>
      <c r="G118"/>
      <c r="H118"/>
      <c r="I118"/>
      <c r="J118"/>
      <c r="K118"/>
      <c r="L118"/>
      <c r="M118"/>
      <c r="N118"/>
      <c r="O118"/>
    </row>
    <row r="119" spans="4:15" ht="13.5">
      <c r="D119"/>
      <c r="E119"/>
      <c r="F119"/>
      <c r="G119"/>
      <c r="H119"/>
      <c r="I119"/>
      <c r="J119"/>
      <c r="K119"/>
      <c r="L119"/>
      <c r="M119"/>
      <c r="N119"/>
      <c r="O119"/>
    </row>
    <row r="120" spans="4:15" ht="13.5">
      <c r="D120"/>
      <c r="E120"/>
      <c r="F120"/>
      <c r="G120"/>
      <c r="H120"/>
      <c r="I120"/>
      <c r="J120"/>
      <c r="K120"/>
      <c r="L120"/>
      <c r="M120"/>
      <c r="N120"/>
      <c r="O120"/>
    </row>
    <row r="121" spans="4:15" ht="13.5">
      <c r="D121"/>
      <c r="E121"/>
      <c r="F121"/>
      <c r="G121"/>
      <c r="H121"/>
      <c r="I121"/>
      <c r="J121"/>
      <c r="K121"/>
      <c r="L121"/>
      <c r="M121"/>
      <c r="N121"/>
      <c r="O121"/>
    </row>
    <row r="122" spans="4:15" ht="13.5">
      <c r="D122"/>
      <c r="E122"/>
      <c r="F122"/>
      <c r="G122"/>
      <c r="H122"/>
      <c r="I122"/>
      <c r="J122"/>
      <c r="K122"/>
      <c r="L122"/>
      <c r="M122"/>
      <c r="N122"/>
      <c r="O122"/>
    </row>
    <row r="123" spans="4:15" ht="13.5">
      <c r="D123"/>
      <c r="E123"/>
      <c r="F123"/>
      <c r="G123"/>
      <c r="H123"/>
      <c r="I123"/>
      <c r="J123"/>
      <c r="K123"/>
      <c r="L123"/>
      <c r="M123"/>
      <c r="N123"/>
      <c r="O123"/>
    </row>
    <row r="124" spans="4:15" ht="13.5">
      <c r="D124"/>
      <c r="E124"/>
      <c r="F124"/>
      <c r="G124"/>
      <c r="H124"/>
      <c r="I124"/>
      <c r="J124"/>
      <c r="K124"/>
      <c r="L124"/>
      <c r="M124"/>
      <c r="N124"/>
      <c r="O124"/>
    </row>
    <row r="125" spans="4:15" ht="13.5">
      <c r="D125"/>
      <c r="E125"/>
      <c r="F125"/>
      <c r="G125"/>
      <c r="H125"/>
      <c r="I125"/>
      <c r="J125"/>
      <c r="K125"/>
      <c r="L125"/>
      <c r="M125"/>
      <c r="N125"/>
      <c r="O125"/>
    </row>
    <row r="126" spans="4:15" ht="13.5">
      <c r="D126"/>
      <c r="E126"/>
      <c r="F126"/>
      <c r="G126"/>
      <c r="H126"/>
      <c r="I126"/>
      <c r="J126"/>
      <c r="K126"/>
      <c r="L126"/>
      <c r="M126"/>
      <c r="N126"/>
      <c r="O126"/>
    </row>
    <row r="127" spans="4:15" ht="13.5">
      <c r="D127"/>
      <c r="E127"/>
      <c r="F127"/>
      <c r="G127"/>
      <c r="H127"/>
      <c r="I127"/>
      <c r="J127"/>
      <c r="K127"/>
      <c r="L127"/>
      <c r="M127"/>
      <c r="N127"/>
      <c r="O127"/>
    </row>
    <row r="128" spans="4:15" ht="13.5">
      <c r="D128"/>
      <c r="E128"/>
      <c r="F128"/>
      <c r="G128"/>
      <c r="H128"/>
      <c r="I128"/>
      <c r="J128"/>
      <c r="K128"/>
      <c r="L128"/>
      <c r="M128"/>
      <c r="N128"/>
      <c r="O128"/>
    </row>
    <row r="129" spans="4:15" ht="13.5">
      <c r="D129"/>
      <c r="E129"/>
      <c r="F129"/>
      <c r="G129"/>
      <c r="H129"/>
      <c r="I129"/>
      <c r="J129"/>
      <c r="K129"/>
      <c r="L129"/>
      <c r="M129"/>
      <c r="N129"/>
      <c r="O129"/>
    </row>
    <row r="130" spans="4:15" ht="13.5">
      <c r="D130"/>
      <c r="E130"/>
      <c r="F130"/>
      <c r="G130"/>
      <c r="H130"/>
      <c r="I130"/>
      <c r="J130"/>
      <c r="K130"/>
      <c r="L130"/>
      <c r="M130"/>
      <c r="N130"/>
      <c r="O130"/>
    </row>
    <row r="131" spans="4:15" ht="13.5">
      <c r="D131"/>
      <c r="E131"/>
      <c r="F131"/>
      <c r="G131"/>
      <c r="H131"/>
      <c r="I131"/>
      <c r="J131"/>
      <c r="K131"/>
      <c r="L131"/>
      <c r="M131"/>
      <c r="N131"/>
      <c r="O131"/>
    </row>
    <row r="132" spans="4:15" ht="13.5">
      <c r="D132"/>
      <c r="E132"/>
      <c r="F132"/>
      <c r="G132"/>
      <c r="H132"/>
      <c r="I132"/>
      <c r="J132"/>
      <c r="K132"/>
      <c r="L132"/>
      <c r="M132"/>
      <c r="N132"/>
      <c r="O132"/>
    </row>
    <row r="133" spans="4:15" ht="13.5">
      <c r="D133"/>
      <c r="E133"/>
      <c r="F133"/>
      <c r="G133"/>
      <c r="H133"/>
      <c r="I133"/>
      <c r="J133"/>
      <c r="K133"/>
      <c r="L133"/>
      <c r="M133"/>
      <c r="N133"/>
      <c r="O133"/>
    </row>
    <row r="134" spans="4:15" ht="13.5">
      <c r="D134"/>
      <c r="E134"/>
      <c r="F134"/>
      <c r="G134"/>
      <c r="H134"/>
      <c r="I134"/>
      <c r="J134"/>
      <c r="K134"/>
      <c r="L134"/>
      <c r="M134"/>
      <c r="N134"/>
      <c r="O134"/>
    </row>
    <row r="135" spans="4:15" ht="13.5">
      <c r="D135"/>
      <c r="E135"/>
      <c r="F135"/>
      <c r="G135"/>
      <c r="H135"/>
      <c r="I135"/>
      <c r="J135"/>
      <c r="K135"/>
      <c r="L135"/>
      <c r="M135"/>
      <c r="N135"/>
      <c r="O135"/>
    </row>
    <row r="136" spans="4:15" ht="13.5">
      <c r="D136"/>
      <c r="E136"/>
      <c r="F136"/>
      <c r="G136"/>
      <c r="H136"/>
      <c r="I136"/>
      <c r="J136"/>
      <c r="K136"/>
      <c r="L136"/>
      <c r="M136"/>
      <c r="N136"/>
      <c r="O136"/>
    </row>
    <row r="137" spans="4:15" ht="13.5">
      <c r="D137"/>
      <c r="E137"/>
      <c r="F137"/>
      <c r="G137"/>
      <c r="H137"/>
      <c r="I137"/>
      <c r="J137"/>
      <c r="K137"/>
      <c r="L137"/>
      <c r="M137"/>
      <c r="N137"/>
      <c r="O137"/>
    </row>
    <row r="138" spans="4:15" ht="13.5">
      <c r="D138"/>
      <c r="E138"/>
      <c r="F138"/>
      <c r="G138"/>
      <c r="H138"/>
      <c r="I138"/>
      <c r="J138"/>
      <c r="K138"/>
      <c r="L138"/>
      <c r="M138"/>
      <c r="N138"/>
      <c r="O138"/>
    </row>
    <row r="139" spans="4:15" ht="13.5">
      <c r="D139"/>
      <c r="E139"/>
      <c r="F139"/>
      <c r="G139"/>
      <c r="H139"/>
      <c r="I139"/>
      <c r="J139"/>
      <c r="K139"/>
      <c r="L139"/>
      <c r="M139"/>
      <c r="N139"/>
      <c r="O139"/>
    </row>
    <row r="140" spans="4:15" ht="13.5">
      <c r="D140"/>
      <c r="E140"/>
      <c r="F140"/>
      <c r="G140"/>
      <c r="H140"/>
      <c r="I140"/>
      <c r="J140"/>
      <c r="K140"/>
      <c r="L140"/>
      <c r="M140"/>
      <c r="N140"/>
      <c r="O140"/>
    </row>
    <row r="141" spans="4:15" ht="13.5">
      <c r="D141"/>
      <c r="E141"/>
      <c r="F141"/>
      <c r="G141"/>
      <c r="H141"/>
      <c r="I141"/>
      <c r="J141"/>
      <c r="K141"/>
      <c r="L141"/>
      <c r="M141"/>
      <c r="N141"/>
      <c r="O141"/>
    </row>
    <row r="142" spans="4:15" ht="13.5">
      <c r="D142"/>
      <c r="E142"/>
      <c r="F142"/>
      <c r="G142"/>
      <c r="H142"/>
      <c r="I142"/>
      <c r="J142"/>
      <c r="K142"/>
      <c r="L142"/>
      <c r="M142"/>
      <c r="N142"/>
      <c r="O142"/>
    </row>
    <row r="143" spans="4:15" ht="13.5">
      <c r="D143"/>
      <c r="E143"/>
      <c r="F143"/>
      <c r="G143"/>
      <c r="H143"/>
      <c r="I143"/>
      <c r="J143"/>
      <c r="K143"/>
      <c r="L143"/>
      <c r="M143"/>
      <c r="N143"/>
      <c r="O143"/>
    </row>
    <row r="144" spans="4:15" ht="13.5">
      <c r="D144"/>
      <c r="E144"/>
      <c r="F144"/>
      <c r="G144"/>
      <c r="H144"/>
      <c r="I144"/>
      <c r="J144"/>
      <c r="K144"/>
      <c r="L144"/>
      <c r="M144"/>
      <c r="N144"/>
      <c r="O144"/>
    </row>
    <row r="145" spans="4:15" ht="13.5">
      <c r="D145"/>
      <c r="E145"/>
      <c r="F145"/>
      <c r="G145"/>
      <c r="H145"/>
      <c r="I145"/>
      <c r="J145"/>
      <c r="K145"/>
      <c r="L145"/>
      <c r="M145"/>
      <c r="N145"/>
      <c r="O145"/>
    </row>
    <row r="146" spans="4:15" ht="13.5">
      <c r="D146"/>
      <c r="E146"/>
      <c r="F146"/>
      <c r="G146"/>
      <c r="H146"/>
      <c r="I146"/>
      <c r="J146"/>
      <c r="K146"/>
      <c r="L146"/>
      <c r="M146"/>
      <c r="N146"/>
      <c r="O146"/>
    </row>
    <row r="147" spans="4:15" ht="13.5">
      <c r="D147"/>
      <c r="E147"/>
      <c r="F147"/>
      <c r="G147"/>
      <c r="H147"/>
      <c r="I147"/>
      <c r="J147"/>
      <c r="K147"/>
      <c r="L147"/>
      <c r="M147"/>
      <c r="N147"/>
      <c r="O147"/>
    </row>
    <row r="148" spans="4:15" ht="13.5">
      <c r="D148"/>
      <c r="E148"/>
      <c r="F148"/>
      <c r="G148"/>
      <c r="H148"/>
      <c r="I148"/>
      <c r="J148"/>
      <c r="K148"/>
      <c r="L148"/>
      <c r="M148"/>
      <c r="N148"/>
      <c r="O148"/>
    </row>
    <row r="149" spans="4:15" ht="13.5">
      <c r="D149"/>
      <c r="E149"/>
      <c r="F149"/>
      <c r="G149"/>
      <c r="H149"/>
      <c r="I149"/>
      <c r="J149"/>
      <c r="K149"/>
      <c r="L149"/>
      <c r="M149"/>
      <c r="N149"/>
      <c r="O149"/>
    </row>
    <row r="150" spans="4:15" ht="13.5">
      <c r="D150"/>
      <c r="E150"/>
      <c r="F150"/>
      <c r="G150"/>
      <c r="H150"/>
      <c r="I150"/>
      <c r="J150"/>
      <c r="K150"/>
      <c r="L150"/>
      <c r="M150"/>
      <c r="N150"/>
      <c r="O150"/>
    </row>
    <row r="151" spans="4:15" ht="13.5">
      <c r="D151"/>
      <c r="E151"/>
      <c r="F151"/>
      <c r="G151"/>
      <c r="H151"/>
      <c r="I151"/>
      <c r="J151"/>
      <c r="K151"/>
      <c r="L151"/>
      <c r="M151"/>
      <c r="N151"/>
      <c r="O151"/>
    </row>
    <row r="152" spans="4:15" ht="13.5">
      <c r="D152"/>
      <c r="E152"/>
      <c r="F152"/>
      <c r="G152"/>
      <c r="H152"/>
      <c r="I152"/>
      <c r="J152"/>
      <c r="K152"/>
      <c r="L152"/>
      <c r="M152"/>
      <c r="N152"/>
      <c r="O152"/>
    </row>
    <row r="153" spans="4:15" ht="13.5">
      <c r="D153"/>
      <c r="E153"/>
      <c r="F153"/>
      <c r="G153"/>
      <c r="H153"/>
      <c r="I153"/>
      <c r="J153"/>
      <c r="K153"/>
      <c r="L153"/>
      <c r="M153"/>
      <c r="N153"/>
      <c r="O153"/>
    </row>
    <row r="154" spans="4:15" ht="13.5">
      <c r="D154"/>
      <c r="E154"/>
      <c r="F154"/>
      <c r="G154"/>
      <c r="H154"/>
      <c r="I154"/>
      <c r="J154"/>
      <c r="K154"/>
      <c r="L154"/>
      <c r="M154"/>
      <c r="N154"/>
      <c r="O154"/>
    </row>
    <row r="155" spans="4:15" ht="13.5">
      <c r="D155"/>
      <c r="E155"/>
      <c r="F155"/>
      <c r="G155"/>
      <c r="H155"/>
      <c r="I155"/>
      <c r="J155"/>
      <c r="K155"/>
      <c r="L155"/>
      <c r="M155"/>
      <c r="N155"/>
      <c r="O155"/>
    </row>
    <row r="156" spans="4:15" ht="13.5">
      <c r="D156"/>
      <c r="E156"/>
      <c r="F156"/>
      <c r="G156"/>
      <c r="H156"/>
      <c r="I156"/>
      <c r="J156"/>
      <c r="K156"/>
      <c r="L156"/>
      <c r="M156"/>
      <c r="N156"/>
      <c r="O156"/>
    </row>
    <row r="157" spans="4:15" ht="13.5">
      <c r="D157"/>
      <c r="E157"/>
      <c r="F157"/>
      <c r="G157"/>
      <c r="H157"/>
      <c r="I157"/>
      <c r="J157"/>
      <c r="K157"/>
      <c r="L157"/>
      <c r="M157"/>
      <c r="N157"/>
      <c r="O157"/>
    </row>
    <row r="158" spans="4:15" ht="13.5">
      <c r="D158"/>
      <c r="E158"/>
      <c r="F158"/>
      <c r="G158"/>
      <c r="H158"/>
      <c r="I158"/>
      <c r="J158"/>
      <c r="K158"/>
      <c r="L158"/>
      <c r="M158"/>
      <c r="N158"/>
      <c r="O158"/>
    </row>
    <row r="159" spans="4:15" ht="13.5">
      <c r="D159"/>
      <c r="E159"/>
      <c r="F159"/>
      <c r="G159"/>
      <c r="H159"/>
      <c r="I159"/>
      <c r="J159"/>
      <c r="K159"/>
      <c r="L159"/>
      <c r="M159"/>
      <c r="N159"/>
      <c r="O159"/>
    </row>
    <row r="160" spans="4:15" ht="13.5">
      <c r="D160"/>
      <c r="E160"/>
      <c r="F160"/>
      <c r="G160"/>
      <c r="H160"/>
      <c r="I160"/>
      <c r="J160"/>
      <c r="K160"/>
      <c r="L160"/>
      <c r="M160"/>
      <c r="N160"/>
      <c r="O160"/>
    </row>
    <row r="161" spans="4:15" ht="13.5">
      <c r="D161"/>
      <c r="E161"/>
      <c r="F161"/>
      <c r="G161"/>
      <c r="H161"/>
      <c r="I161"/>
      <c r="J161"/>
      <c r="K161"/>
      <c r="L161"/>
      <c r="M161"/>
      <c r="N161"/>
      <c r="O161"/>
    </row>
    <row r="162" spans="4:15" ht="13.5">
      <c r="D162"/>
      <c r="E162"/>
      <c r="F162"/>
      <c r="G162"/>
      <c r="H162"/>
      <c r="I162"/>
      <c r="J162"/>
      <c r="K162"/>
      <c r="L162"/>
      <c r="M162"/>
      <c r="N162"/>
      <c r="O162"/>
    </row>
    <row r="163" spans="4:15" ht="13.5">
      <c r="D163"/>
      <c r="E163"/>
      <c r="F163"/>
      <c r="G163"/>
      <c r="H163"/>
      <c r="I163"/>
      <c r="J163"/>
      <c r="K163"/>
      <c r="L163"/>
      <c r="M163"/>
      <c r="N163"/>
      <c r="O163"/>
    </row>
    <row r="164" spans="4:15" ht="13.5">
      <c r="D164"/>
      <c r="E164"/>
      <c r="F164"/>
      <c r="G164"/>
      <c r="H164"/>
      <c r="I164"/>
      <c r="J164"/>
      <c r="K164"/>
      <c r="L164"/>
      <c r="M164"/>
      <c r="N164"/>
      <c r="O164"/>
    </row>
    <row r="165" spans="4:15" ht="13.5">
      <c r="D165"/>
      <c r="E165"/>
      <c r="F165"/>
      <c r="G165"/>
      <c r="H165"/>
      <c r="I165"/>
      <c r="J165"/>
      <c r="K165"/>
      <c r="L165"/>
      <c r="M165"/>
      <c r="N165"/>
      <c r="O165"/>
    </row>
    <row r="166" spans="4:15" ht="13.5">
      <c r="D166"/>
      <c r="E166"/>
      <c r="F166"/>
      <c r="G166"/>
      <c r="H166"/>
      <c r="I166"/>
      <c r="J166"/>
      <c r="K166"/>
      <c r="L166"/>
      <c r="M166"/>
      <c r="N166"/>
      <c r="O166"/>
    </row>
    <row r="167" spans="4:15" ht="13.5">
      <c r="D167"/>
      <c r="E167"/>
      <c r="F167"/>
      <c r="G167"/>
      <c r="H167"/>
      <c r="I167"/>
      <c r="J167"/>
      <c r="K167"/>
      <c r="L167"/>
      <c r="M167"/>
      <c r="N167"/>
      <c r="O167"/>
    </row>
    <row r="168" spans="4:15" ht="13.5">
      <c r="D168"/>
      <c r="E168"/>
      <c r="F168"/>
      <c r="G168"/>
      <c r="H168"/>
      <c r="I168"/>
      <c r="J168"/>
      <c r="K168"/>
      <c r="L168"/>
      <c r="M168"/>
      <c r="N168"/>
      <c r="O168"/>
    </row>
    <row r="169" spans="4:15" ht="13.5">
      <c r="D169"/>
      <c r="E169"/>
      <c r="F169"/>
      <c r="G169"/>
      <c r="H169"/>
      <c r="I169"/>
      <c r="J169"/>
      <c r="K169"/>
      <c r="L169"/>
      <c r="M169"/>
      <c r="N169"/>
      <c r="O169"/>
    </row>
    <row r="170" spans="4:15" ht="13.5">
      <c r="D170"/>
      <c r="E170"/>
      <c r="F170"/>
      <c r="G170"/>
      <c r="H170"/>
      <c r="I170"/>
      <c r="J170"/>
      <c r="K170"/>
      <c r="L170"/>
      <c r="M170"/>
      <c r="N170"/>
      <c r="O170"/>
    </row>
    <row r="171" spans="4:15" ht="13.5">
      <c r="D171"/>
      <c r="E171"/>
      <c r="F171"/>
      <c r="G171"/>
      <c r="H171"/>
      <c r="I171"/>
      <c r="J171"/>
      <c r="K171"/>
      <c r="L171"/>
      <c r="M171"/>
      <c r="N171"/>
      <c r="O171"/>
    </row>
    <row r="172" spans="4:15" ht="13.5">
      <c r="D172"/>
      <c r="E172"/>
      <c r="F172"/>
      <c r="G172"/>
      <c r="H172"/>
      <c r="I172"/>
      <c r="J172"/>
      <c r="K172"/>
      <c r="L172"/>
      <c r="M172"/>
      <c r="N172"/>
      <c r="O172"/>
    </row>
    <row r="173" spans="4:15" ht="13.5">
      <c r="D173"/>
      <c r="E173"/>
      <c r="F173"/>
      <c r="G173"/>
      <c r="H173"/>
      <c r="I173"/>
      <c r="J173"/>
      <c r="K173"/>
      <c r="L173"/>
      <c r="M173"/>
      <c r="N173"/>
      <c r="O173"/>
    </row>
    <row r="174" spans="4:15" ht="13.5">
      <c r="D174"/>
      <c r="E174"/>
      <c r="F174"/>
      <c r="G174"/>
      <c r="H174"/>
      <c r="I174"/>
      <c r="J174"/>
      <c r="K174"/>
      <c r="L174"/>
      <c r="M174"/>
      <c r="N174"/>
      <c r="O174"/>
    </row>
    <row r="175" spans="4:15" ht="13.5">
      <c r="D175"/>
      <c r="E175"/>
      <c r="F175"/>
      <c r="G175"/>
      <c r="H175"/>
      <c r="I175"/>
      <c r="J175"/>
      <c r="K175"/>
      <c r="L175"/>
      <c r="M175"/>
      <c r="N175"/>
      <c r="O175"/>
    </row>
    <row r="176" spans="4:15" ht="13.5">
      <c r="D176"/>
      <c r="E176"/>
      <c r="F176"/>
      <c r="G176"/>
      <c r="H176"/>
      <c r="I176"/>
      <c r="J176"/>
      <c r="K176"/>
      <c r="L176"/>
      <c r="M176"/>
      <c r="N176"/>
      <c r="O176"/>
    </row>
    <row r="177" spans="4:15" ht="13.5">
      <c r="D177"/>
      <c r="E177"/>
      <c r="F177"/>
      <c r="G177"/>
      <c r="H177"/>
      <c r="I177"/>
      <c r="J177"/>
      <c r="K177"/>
      <c r="L177"/>
      <c r="M177"/>
      <c r="N177"/>
      <c r="O177"/>
    </row>
    <row r="178" spans="4:15" ht="13.5">
      <c r="D178"/>
      <c r="E178"/>
      <c r="F178"/>
      <c r="G178"/>
      <c r="H178"/>
      <c r="I178"/>
      <c r="J178"/>
      <c r="K178"/>
      <c r="L178"/>
      <c r="M178"/>
      <c r="N178"/>
      <c r="O178"/>
    </row>
    <row r="179" spans="4:15" ht="13.5">
      <c r="D179"/>
      <c r="E179"/>
      <c r="F179"/>
      <c r="G179"/>
      <c r="H179"/>
      <c r="I179"/>
      <c r="J179"/>
      <c r="K179"/>
      <c r="L179"/>
      <c r="M179"/>
      <c r="N179"/>
      <c r="O179"/>
    </row>
    <row r="180" spans="4:15" ht="13.5">
      <c r="D180"/>
      <c r="E180"/>
      <c r="F180"/>
      <c r="G180"/>
      <c r="H180"/>
      <c r="I180"/>
      <c r="J180"/>
      <c r="K180"/>
      <c r="L180"/>
      <c r="M180"/>
      <c r="N180"/>
      <c r="O180"/>
    </row>
    <row r="181" spans="4:15" ht="13.5">
      <c r="D181"/>
      <c r="E181"/>
      <c r="F181"/>
      <c r="G181"/>
      <c r="H181"/>
      <c r="I181"/>
      <c r="J181"/>
      <c r="K181"/>
      <c r="L181"/>
      <c r="M181"/>
      <c r="N181"/>
      <c r="O181"/>
    </row>
    <row r="182" spans="4:15" ht="13.5">
      <c r="D182"/>
      <c r="E182"/>
      <c r="F182"/>
      <c r="G182"/>
      <c r="H182"/>
      <c r="I182"/>
      <c r="J182"/>
      <c r="K182"/>
      <c r="L182"/>
      <c r="M182"/>
      <c r="N182"/>
      <c r="O182"/>
    </row>
    <row r="183" spans="4:15" ht="13.5">
      <c r="D183"/>
      <c r="E183"/>
      <c r="F183"/>
      <c r="G183"/>
      <c r="H183"/>
      <c r="I183"/>
      <c r="J183"/>
      <c r="K183"/>
      <c r="L183"/>
      <c r="M183"/>
      <c r="N183"/>
      <c r="O183"/>
    </row>
    <row r="184" spans="4:15" ht="13.5">
      <c r="D184"/>
      <c r="E184"/>
      <c r="F184"/>
      <c r="G184"/>
      <c r="H184"/>
      <c r="I184"/>
      <c r="J184"/>
      <c r="K184"/>
      <c r="L184"/>
      <c r="M184"/>
      <c r="N184"/>
      <c r="O184"/>
    </row>
    <row r="185" spans="4:15" ht="13.5">
      <c r="D185"/>
      <c r="E185"/>
      <c r="F185"/>
      <c r="G185"/>
      <c r="H185"/>
      <c r="I185"/>
      <c r="J185"/>
      <c r="K185"/>
      <c r="L185"/>
      <c r="M185"/>
      <c r="N185"/>
      <c r="O185"/>
    </row>
    <row r="186" spans="4:15" ht="13.5">
      <c r="D186"/>
      <c r="E186"/>
      <c r="F186"/>
      <c r="G186"/>
      <c r="H186"/>
      <c r="I186"/>
      <c r="J186"/>
      <c r="K186"/>
      <c r="L186"/>
      <c r="M186"/>
      <c r="N186"/>
      <c r="O186"/>
    </row>
    <row r="187" spans="4:15" ht="13.5">
      <c r="D187"/>
      <c r="E187"/>
      <c r="F187"/>
      <c r="G187"/>
      <c r="H187"/>
      <c r="I187"/>
      <c r="J187"/>
      <c r="K187"/>
      <c r="L187"/>
      <c r="M187"/>
      <c r="N187"/>
      <c r="O187"/>
    </row>
    <row r="188" spans="4:15" ht="13.5">
      <c r="D188"/>
      <c r="E188"/>
      <c r="F188"/>
      <c r="G188"/>
      <c r="H188"/>
      <c r="I188"/>
      <c r="J188"/>
      <c r="K188"/>
      <c r="L188"/>
      <c r="M188"/>
      <c r="N188"/>
      <c r="O188"/>
    </row>
    <row r="189" spans="4:15" ht="13.5">
      <c r="D189"/>
      <c r="E189"/>
      <c r="F189"/>
      <c r="G189"/>
      <c r="H189"/>
      <c r="I189"/>
      <c r="J189"/>
      <c r="K189"/>
      <c r="L189"/>
      <c r="M189"/>
      <c r="N189"/>
      <c r="O189"/>
    </row>
    <row r="190" spans="4:15" ht="13.5">
      <c r="D190"/>
      <c r="E190"/>
      <c r="F190"/>
      <c r="G190"/>
      <c r="H190"/>
      <c r="I190"/>
      <c r="J190"/>
      <c r="K190"/>
      <c r="L190"/>
      <c r="M190"/>
      <c r="N190"/>
      <c r="O190"/>
    </row>
    <row r="191" spans="4:15" ht="13.5">
      <c r="D191"/>
      <c r="E191"/>
      <c r="F191"/>
      <c r="G191"/>
      <c r="H191"/>
      <c r="I191"/>
      <c r="J191"/>
      <c r="K191"/>
      <c r="L191"/>
      <c r="M191"/>
      <c r="N191"/>
      <c r="O191"/>
    </row>
    <row r="192" spans="4:15" ht="13.5">
      <c r="D192"/>
      <c r="E192"/>
      <c r="F192"/>
      <c r="G192"/>
      <c r="H192"/>
      <c r="I192"/>
      <c r="J192"/>
      <c r="K192"/>
      <c r="L192"/>
      <c r="M192"/>
      <c r="N192"/>
      <c r="O192"/>
    </row>
    <row r="193" spans="4:15" ht="13.5">
      <c r="D193"/>
      <c r="E193"/>
      <c r="F193"/>
      <c r="G193"/>
      <c r="H193"/>
      <c r="I193"/>
      <c r="J193"/>
      <c r="K193"/>
      <c r="L193"/>
      <c r="M193"/>
      <c r="N193"/>
      <c r="O193"/>
    </row>
    <row r="194" spans="4:15" ht="13.5">
      <c r="D194"/>
      <c r="E194"/>
      <c r="F194"/>
      <c r="G194"/>
      <c r="H194"/>
      <c r="I194"/>
      <c r="J194"/>
      <c r="K194"/>
      <c r="L194"/>
      <c r="M194"/>
      <c r="N194"/>
      <c r="O194"/>
    </row>
    <row r="195" spans="4:15" ht="13.5">
      <c r="D195"/>
      <c r="E195"/>
      <c r="F195"/>
      <c r="G195"/>
      <c r="H195"/>
      <c r="I195"/>
      <c r="J195"/>
      <c r="K195"/>
      <c r="L195"/>
      <c r="M195"/>
      <c r="N195"/>
      <c r="O195"/>
    </row>
    <row r="196" spans="4:15" ht="13.5">
      <c r="D196"/>
      <c r="E196"/>
      <c r="F196"/>
      <c r="G196"/>
      <c r="H196"/>
      <c r="I196"/>
      <c r="J196"/>
      <c r="K196"/>
      <c r="L196"/>
      <c r="M196"/>
      <c r="N196"/>
      <c r="O196"/>
    </row>
    <row r="197" spans="4:15" ht="13.5">
      <c r="D197"/>
      <c r="E197"/>
      <c r="F197"/>
      <c r="G197"/>
      <c r="H197"/>
      <c r="I197"/>
      <c r="J197"/>
      <c r="K197"/>
      <c r="L197"/>
      <c r="M197"/>
      <c r="N197"/>
      <c r="O197"/>
    </row>
    <row r="198" spans="4:15" ht="13.5">
      <c r="D198"/>
      <c r="E198"/>
      <c r="F198"/>
      <c r="G198"/>
      <c r="H198"/>
      <c r="I198"/>
      <c r="J198"/>
      <c r="K198"/>
      <c r="L198"/>
      <c r="M198"/>
      <c r="N198"/>
      <c r="O198"/>
    </row>
    <row r="199" spans="4:15" ht="13.5">
      <c r="D199"/>
      <c r="E199"/>
      <c r="F199"/>
      <c r="G199"/>
      <c r="H199"/>
      <c r="I199"/>
      <c r="J199"/>
      <c r="K199"/>
      <c r="L199"/>
      <c r="M199"/>
      <c r="N199"/>
      <c r="O199"/>
    </row>
    <row r="200" spans="4:15" ht="13.5">
      <c r="D200"/>
      <c r="E200"/>
      <c r="F200"/>
      <c r="G200"/>
      <c r="H200"/>
      <c r="I200"/>
      <c r="J200"/>
      <c r="K200"/>
      <c r="L200"/>
      <c r="M200"/>
      <c r="N200"/>
      <c r="O200"/>
    </row>
    <row r="201" spans="4:15" ht="13.5">
      <c r="D201"/>
      <c r="E201"/>
      <c r="F201"/>
      <c r="G201"/>
      <c r="H201"/>
      <c r="I201"/>
      <c r="J201"/>
      <c r="K201"/>
      <c r="L201"/>
      <c r="M201"/>
      <c r="N201"/>
      <c r="O201"/>
    </row>
    <row r="202" spans="4:15" ht="13.5">
      <c r="D202"/>
      <c r="E202"/>
      <c r="F202"/>
      <c r="G202"/>
      <c r="H202"/>
      <c r="I202"/>
      <c r="J202"/>
      <c r="K202"/>
      <c r="L202"/>
      <c r="M202"/>
      <c r="N202"/>
      <c r="O202"/>
    </row>
    <row r="203" spans="4:15" ht="13.5">
      <c r="D203"/>
      <c r="E203"/>
      <c r="F203"/>
      <c r="G203"/>
      <c r="H203"/>
      <c r="I203"/>
      <c r="J203"/>
      <c r="K203"/>
      <c r="L203"/>
      <c r="M203"/>
      <c r="N203"/>
      <c r="O203"/>
    </row>
    <row r="204" spans="4:15" ht="13.5">
      <c r="D204"/>
      <c r="E204"/>
      <c r="F204"/>
      <c r="G204"/>
      <c r="H204"/>
      <c r="I204"/>
      <c r="J204"/>
      <c r="K204"/>
      <c r="L204"/>
      <c r="M204"/>
      <c r="N204"/>
      <c r="O204"/>
    </row>
    <row r="205" spans="4:15" ht="13.5">
      <c r="D205"/>
      <c r="E205"/>
      <c r="F205"/>
      <c r="G205"/>
      <c r="H205"/>
      <c r="I205"/>
      <c r="J205"/>
      <c r="K205"/>
      <c r="L205"/>
      <c r="M205"/>
      <c r="N205"/>
      <c r="O205"/>
    </row>
  </sheetData>
  <sheetProtection/>
  <mergeCells count="6">
    <mergeCell ref="C54:D54"/>
    <mergeCell ref="C53:D53"/>
    <mergeCell ref="P2:P4"/>
    <mergeCell ref="D35:D36"/>
    <mergeCell ref="D44:D45"/>
    <mergeCell ref="A47:D47"/>
  </mergeCells>
  <conditionalFormatting sqref="D1:D53 D55:D65536 A1:C65536 E1:IV6553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2"/>
  <headerFooter alignWithMargins="0">
    <oddFooter>&amp;C&amp;"ＭＳ Ｐゴシック,太字"&amp;18２　工業用水道事業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L182"/>
  <sheetViews>
    <sheetView view="pageBreakPreview" zoomScale="80" zoomScaleNormal="75" zoomScaleSheetLayoutView="80" zoomScalePageLayoutView="0" workbookViewId="0" topLeftCell="A1">
      <pane xSplit="2" ySplit="6" topLeftCell="C7" activePane="bottomRight" state="frozen"/>
      <selection pane="topLeft" activeCell="Q1" sqref="Q1:U16384"/>
      <selection pane="topRight" activeCell="Q1" sqref="Q1:U16384"/>
      <selection pane="bottomLeft" activeCell="Q1" sqref="Q1:U16384"/>
      <selection pane="bottomRight" activeCell="Q1" sqref="Q1:U16384"/>
    </sheetView>
  </sheetViews>
  <sheetFormatPr defaultColWidth="9.00390625" defaultRowHeight="21.75" customHeight="1"/>
  <cols>
    <col min="1" max="1" width="4.875" style="106" customWidth="1"/>
    <col min="2" max="2" width="21.125" style="106" customWidth="1"/>
    <col min="3" max="38" width="13.375" style="106" customWidth="1"/>
    <col min="39" max="44" width="11.50390625" style="106" customWidth="1"/>
    <col min="45" max="16384" width="9.00390625" style="106" customWidth="1"/>
  </cols>
  <sheetData>
    <row r="1" spans="1:38" ht="21.75" customHeight="1" thickBot="1">
      <c r="A1" s="425" t="s">
        <v>177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7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31"/>
    </row>
    <row r="2" spans="1:38" ht="21.75" customHeight="1">
      <c r="A2" s="199"/>
      <c r="B2" s="219" t="s">
        <v>178</v>
      </c>
      <c r="C2" s="644"/>
      <c r="D2" s="638" t="s">
        <v>20</v>
      </c>
      <c r="E2" s="645"/>
      <c r="F2" s="644"/>
      <c r="G2" s="638" t="s">
        <v>23</v>
      </c>
      <c r="H2" s="645"/>
      <c r="I2" s="644"/>
      <c r="J2" s="638" t="s">
        <v>23</v>
      </c>
      <c r="K2" s="645"/>
      <c r="L2" s="644"/>
      <c r="M2" s="638" t="s">
        <v>24</v>
      </c>
      <c r="N2" s="645"/>
      <c r="O2" s="644"/>
      <c r="P2" s="638" t="s">
        <v>25</v>
      </c>
      <c r="Q2" s="645"/>
      <c r="R2" s="644"/>
      <c r="S2" s="638" t="s">
        <v>25</v>
      </c>
      <c r="T2" s="645"/>
      <c r="U2" s="644"/>
      <c r="V2" s="638" t="s">
        <v>58</v>
      </c>
      <c r="W2" s="645"/>
      <c r="X2" s="644"/>
      <c r="Y2" s="638" t="s">
        <v>26</v>
      </c>
      <c r="Z2" s="645"/>
      <c r="AA2" s="644"/>
      <c r="AB2" s="638" t="s">
        <v>22</v>
      </c>
      <c r="AC2" s="645"/>
      <c r="AD2" s="644"/>
      <c r="AE2" s="638" t="s">
        <v>27</v>
      </c>
      <c r="AF2" s="645"/>
      <c r="AG2" s="644"/>
      <c r="AH2" s="638" t="s">
        <v>62</v>
      </c>
      <c r="AI2" s="645"/>
      <c r="AJ2" s="212"/>
      <c r="AK2" s="200"/>
      <c r="AL2" s="201"/>
    </row>
    <row r="3" spans="1:38" ht="21.75" customHeight="1">
      <c r="A3" s="202"/>
      <c r="B3" s="220"/>
      <c r="C3" s="646"/>
      <c r="D3" s="32" t="s">
        <v>19</v>
      </c>
      <c r="E3" s="205"/>
      <c r="F3" s="646"/>
      <c r="G3" s="32" t="s">
        <v>63</v>
      </c>
      <c r="H3" s="205"/>
      <c r="I3" s="646"/>
      <c r="J3" s="32" t="s">
        <v>63</v>
      </c>
      <c r="K3" s="205"/>
      <c r="L3" s="646"/>
      <c r="M3" s="32" t="s">
        <v>64</v>
      </c>
      <c r="N3" s="205"/>
      <c r="O3" s="646"/>
      <c r="P3" s="32" t="s">
        <v>65</v>
      </c>
      <c r="Q3" s="205"/>
      <c r="R3" s="646"/>
      <c r="S3" s="32" t="s">
        <v>65</v>
      </c>
      <c r="T3" s="205"/>
      <c r="U3" s="646"/>
      <c r="V3" s="32" t="s">
        <v>38</v>
      </c>
      <c r="W3" s="205"/>
      <c r="X3" s="646"/>
      <c r="Y3" s="32" t="s">
        <v>66</v>
      </c>
      <c r="Z3" s="205"/>
      <c r="AA3" s="646"/>
      <c r="AB3" s="32" t="s">
        <v>21</v>
      </c>
      <c r="AC3" s="205"/>
      <c r="AD3" s="646"/>
      <c r="AE3" s="32" t="s">
        <v>67</v>
      </c>
      <c r="AF3" s="205"/>
      <c r="AG3" s="647"/>
      <c r="AH3" s="648" t="s">
        <v>68</v>
      </c>
      <c r="AI3" s="649"/>
      <c r="AJ3" s="213"/>
      <c r="AK3" s="32" t="s">
        <v>180</v>
      </c>
      <c r="AL3" s="203"/>
    </row>
    <row r="4" spans="1:38" ht="21.75" customHeight="1">
      <c r="A4" s="202"/>
      <c r="B4" s="220"/>
      <c r="C4" s="208"/>
      <c r="D4" s="650"/>
      <c r="E4" s="651"/>
      <c r="F4" s="208"/>
      <c r="G4" s="650" t="s">
        <v>32</v>
      </c>
      <c r="H4" s="651"/>
      <c r="I4" s="214"/>
      <c r="J4" s="36" t="s">
        <v>33</v>
      </c>
      <c r="K4" s="204"/>
      <c r="L4" s="214"/>
      <c r="M4" s="36"/>
      <c r="N4" s="204"/>
      <c r="O4" s="208"/>
      <c r="P4" s="650" t="s">
        <v>70</v>
      </c>
      <c r="Q4" s="651"/>
      <c r="R4" s="214"/>
      <c r="S4" s="36" t="s">
        <v>71</v>
      </c>
      <c r="T4" s="204"/>
      <c r="U4" s="208"/>
      <c r="V4" s="650"/>
      <c r="W4" s="651"/>
      <c r="X4" s="208"/>
      <c r="Y4" s="650"/>
      <c r="Z4" s="651"/>
      <c r="AA4" s="208"/>
      <c r="AB4" s="650"/>
      <c r="AC4" s="651"/>
      <c r="AD4" s="208"/>
      <c r="AE4" s="650"/>
      <c r="AF4" s="651"/>
      <c r="AG4" s="214"/>
      <c r="AH4" s="36" t="s">
        <v>72</v>
      </c>
      <c r="AI4" s="204"/>
      <c r="AJ4" s="214"/>
      <c r="AK4" s="36"/>
      <c r="AL4" s="204"/>
    </row>
    <row r="5" spans="1:38" ht="21.75" customHeight="1">
      <c r="A5" s="202"/>
      <c r="B5" s="220"/>
      <c r="C5" s="215" t="s">
        <v>181</v>
      </c>
      <c r="D5" s="33" t="s">
        <v>182</v>
      </c>
      <c r="E5" s="205" t="s">
        <v>183</v>
      </c>
      <c r="F5" s="215" t="s">
        <v>181</v>
      </c>
      <c r="G5" s="33" t="s">
        <v>182</v>
      </c>
      <c r="H5" s="205" t="s">
        <v>183</v>
      </c>
      <c r="I5" s="215" t="s">
        <v>181</v>
      </c>
      <c r="J5" s="33" t="s">
        <v>182</v>
      </c>
      <c r="K5" s="205" t="s">
        <v>183</v>
      </c>
      <c r="L5" s="215" t="s">
        <v>181</v>
      </c>
      <c r="M5" s="33" t="s">
        <v>182</v>
      </c>
      <c r="N5" s="205" t="s">
        <v>183</v>
      </c>
      <c r="O5" s="215" t="s">
        <v>181</v>
      </c>
      <c r="P5" s="33" t="s">
        <v>182</v>
      </c>
      <c r="Q5" s="205" t="s">
        <v>183</v>
      </c>
      <c r="R5" s="215" t="s">
        <v>181</v>
      </c>
      <c r="S5" s="33" t="s">
        <v>182</v>
      </c>
      <c r="T5" s="205" t="s">
        <v>183</v>
      </c>
      <c r="U5" s="215" t="s">
        <v>181</v>
      </c>
      <c r="V5" s="33" t="s">
        <v>182</v>
      </c>
      <c r="W5" s="205" t="s">
        <v>183</v>
      </c>
      <c r="X5" s="215" t="s">
        <v>181</v>
      </c>
      <c r="Y5" s="33" t="s">
        <v>182</v>
      </c>
      <c r="Z5" s="205" t="s">
        <v>183</v>
      </c>
      <c r="AA5" s="215" t="s">
        <v>181</v>
      </c>
      <c r="AB5" s="33" t="s">
        <v>182</v>
      </c>
      <c r="AC5" s="205" t="s">
        <v>183</v>
      </c>
      <c r="AD5" s="215" t="s">
        <v>181</v>
      </c>
      <c r="AE5" s="33" t="s">
        <v>182</v>
      </c>
      <c r="AF5" s="205" t="s">
        <v>183</v>
      </c>
      <c r="AG5" s="215" t="s">
        <v>181</v>
      </c>
      <c r="AH5" s="33" t="s">
        <v>182</v>
      </c>
      <c r="AI5" s="205" t="s">
        <v>183</v>
      </c>
      <c r="AJ5" s="215" t="s">
        <v>181</v>
      </c>
      <c r="AK5" s="33" t="s">
        <v>182</v>
      </c>
      <c r="AL5" s="205" t="s">
        <v>183</v>
      </c>
    </row>
    <row r="6" spans="1:38" ht="21.75" customHeight="1" thickBot="1">
      <c r="A6" s="224" t="s">
        <v>179</v>
      </c>
      <c r="B6" s="225"/>
      <c r="C6" s="226" t="s">
        <v>82</v>
      </c>
      <c r="D6" s="227" t="s">
        <v>407</v>
      </c>
      <c r="E6" s="228" t="s">
        <v>184</v>
      </c>
      <c r="F6" s="226" t="s">
        <v>82</v>
      </c>
      <c r="G6" s="227" t="s">
        <v>407</v>
      </c>
      <c r="H6" s="228" t="s">
        <v>184</v>
      </c>
      <c r="I6" s="226" t="s">
        <v>82</v>
      </c>
      <c r="J6" s="227" t="s">
        <v>407</v>
      </c>
      <c r="K6" s="228" t="s">
        <v>184</v>
      </c>
      <c r="L6" s="226" t="s">
        <v>82</v>
      </c>
      <c r="M6" s="227" t="s">
        <v>407</v>
      </c>
      <c r="N6" s="228" t="s">
        <v>184</v>
      </c>
      <c r="O6" s="226" t="s">
        <v>82</v>
      </c>
      <c r="P6" s="227" t="s">
        <v>407</v>
      </c>
      <c r="Q6" s="228" t="s">
        <v>184</v>
      </c>
      <c r="R6" s="226" t="s">
        <v>82</v>
      </c>
      <c r="S6" s="227" t="s">
        <v>407</v>
      </c>
      <c r="T6" s="228" t="s">
        <v>184</v>
      </c>
      <c r="U6" s="226" t="s">
        <v>82</v>
      </c>
      <c r="V6" s="227" t="s">
        <v>407</v>
      </c>
      <c r="W6" s="228" t="s">
        <v>184</v>
      </c>
      <c r="X6" s="226" t="s">
        <v>82</v>
      </c>
      <c r="Y6" s="227" t="s">
        <v>407</v>
      </c>
      <c r="Z6" s="228" t="s">
        <v>184</v>
      </c>
      <c r="AA6" s="226" t="s">
        <v>82</v>
      </c>
      <c r="AB6" s="227" t="s">
        <v>407</v>
      </c>
      <c r="AC6" s="228" t="s">
        <v>184</v>
      </c>
      <c r="AD6" s="226" t="s">
        <v>82</v>
      </c>
      <c r="AE6" s="227" t="s">
        <v>407</v>
      </c>
      <c r="AF6" s="228" t="s">
        <v>184</v>
      </c>
      <c r="AG6" s="226" t="s">
        <v>82</v>
      </c>
      <c r="AH6" s="227" t="s">
        <v>407</v>
      </c>
      <c r="AI6" s="228" t="s">
        <v>184</v>
      </c>
      <c r="AJ6" s="226" t="s">
        <v>82</v>
      </c>
      <c r="AK6" s="227" t="s">
        <v>407</v>
      </c>
      <c r="AL6" s="228" t="s">
        <v>184</v>
      </c>
    </row>
    <row r="7" spans="1:38" ht="21.75" customHeight="1">
      <c r="A7" s="199" t="s">
        <v>185</v>
      </c>
      <c r="B7" s="220"/>
      <c r="C7" s="593"/>
      <c r="D7" s="594"/>
      <c r="E7" s="595"/>
      <c r="F7" s="593"/>
      <c r="G7" s="596"/>
      <c r="H7" s="597"/>
      <c r="I7" s="598"/>
      <c r="J7" s="599"/>
      <c r="K7" s="600"/>
      <c r="L7" s="598"/>
      <c r="M7" s="599"/>
      <c r="N7" s="600"/>
      <c r="O7" s="593"/>
      <c r="P7" s="594"/>
      <c r="Q7" s="595"/>
      <c r="R7" s="598"/>
      <c r="S7" s="599"/>
      <c r="T7" s="600"/>
      <c r="U7" s="593"/>
      <c r="V7" s="594"/>
      <c r="W7" s="595"/>
      <c r="X7" s="593"/>
      <c r="Y7" s="596"/>
      <c r="Z7" s="597"/>
      <c r="AA7" s="593"/>
      <c r="AB7" s="596"/>
      <c r="AC7" s="597"/>
      <c r="AD7" s="593"/>
      <c r="AE7" s="596"/>
      <c r="AF7" s="597"/>
      <c r="AG7" s="598"/>
      <c r="AH7" s="601"/>
      <c r="AI7" s="602"/>
      <c r="AJ7" s="598"/>
      <c r="AK7" s="599"/>
      <c r="AL7" s="600"/>
    </row>
    <row r="8" spans="1:38" ht="21.75" customHeight="1">
      <c r="A8" s="202"/>
      <c r="B8" s="417" t="s">
        <v>186</v>
      </c>
      <c r="C8" s="418">
        <v>0</v>
      </c>
      <c r="D8" s="548">
        <f>ROUND(+C8/C$31*100,1)</f>
        <v>0</v>
      </c>
      <c r="E8" s="419">
        <f>ROUND(C8/+'２表（第1表）'!E$49,2)</f>
        <v>0</v>
      </c>
      <c r="F8" s="418">
        <v>8079</v>
      </c>
      <c r="G8" s="548">
        <f>ROUND(+F8/F$31*100,1)</f>
        <v>11.8</v>
      </c>
      <c r="H8" s="419">
        <f>ROUND(F8/+'２表（第1表）'!F$49,2)</f>
        <v>10.49</v>
      </c>
      <c r="I8" s="660">
        <v>0</v>
      </c>
      <c r="J8" s="548"/>
      <c r="K8" s="670" t="s">
        <v>437</v>
      </c>
      <c r="L8" s="418">
        <v>17874</v>
      </c>
      <c r="M8" s="548">
        <f>ROUND(+L8/L$31*100,1)</f>
        <v>12.6</v>
      </c>
      <c r="N8" s="419">
        <f>ROUND(L8/+'２表（第1表）'!H$49,2)</f>
        <v>2.76</v>
      </c>
      <c r="O8" s="418">
        <v>7883</v>
      </c>
      <c r="P8" s="548">
        <f>ROUND(+O8/O$31*100,1)</f>
        <v>4.6</v>
      </c>
      <c r="Q8" s="419">
        <f>ROUND(O8/+'２表（第1表）'!I$49,2)</f>
        <v>0.93</v>
      </c>
      <c r="R8" s="418">
        <v>0</v>
      </c>
      <c r="S8" s="548">
        <f>ROUND(+R8/R$31*100,1)</f>
        <v>0</v>
      </c>
      <c r="T8" s="419">
        <f>ROUND(R8/+'２表（第1表）'!J$49,2)</f>
        <v>0</v>
      </c>
      <c r="U8" s="418">
        <v>3712</v>
      </c>
      <c r="V8" s="548">
        <f>ROUND(+U8/U$31*100,1)</f>
        <v>16.1</v>
      </c>
      <c r="W8" s="419">
        <f>ROUND(U8/+'２表（第1表）'!K$49,2)</f>
        <v>8.84</v>
      </c>
      <c r="X8" s="418">
        <v>1825</v>
      </c>
      <c r="Y8" s="548">
        <f>ROUND(+X8/X$31*100,1)</f>
        <v>19.9</v>
      </c>
      <c r="Z8" s="419">
        <f>ROUND(X8/+'２表（第1表）'!L$49,2)</f>
        <v>22.53</v>
      </c>
      <c r="AA8" s="418">
        <v>0</v>
      </c>
      <c r="AB8" s="548">
        <f>ROUND(+AA8/AA$31*100,1)</f>
        <v>0</v>
      </c>
      <c r="AC8" s="419">
        <f>ROUND(AA8/+'２表（第1表）'!M$49,2)</f>
        <v>0</v>
      </c>
      <c r="AD8" s="418">
        <v>0</v>
      </c>
      <c r="AE8" s="548">
        <f>ROUND(+AD8/AD$31*100,1)</f>
        <v>0</v>
      </c>
      <c r="AF8" s="674" t="s">
        <v>438</v>
      </c>
      <c r="AG8" s="418">
        <v>8895</v>
      </c>
      <c r="AH8" s="548">
        <f>ROUND(+AG8/AG$31*100,1)</f>
        <v>4.4</v>
      </c>
      <c r="AI8" s="419">
        <f>ROUND(AG8/+'２表（第1表）'!O$49,2)</f>
        <v>4.27</v>
      </c>
      <c r="AJ8" s="418">
        <f>+C8+F8+I8+L8+R8+X8+AA8+AD8+O8+U8+AG8</f>
        <v>48268</v>
      </c>
      <c r="AK8" s="548">
        <f>ROUND(+AJ8/AJ$31*100,1)</f>
        <v>7.2</v>
      </c>
      <c r="AL8" s="419">
        <f>ROUND(AJ8/+'２表（第1表）'!P$49,2)</f>
        <v>2.28</v>
      </c>
    </row>
    <row r="9" spans="1:38" ht="21.75" customHeight="1">
      <c r="A9" s="202"/>
      <c r="B9" s="417" t="s">
        <v>188</v>
      </c>
      <c r="C9" s="418">
        <v>77</v>
      </c>
      <c r="D9" s="548">
        <f>ROUND(+C9/C$31*100,1)</f>
        <v>0.6</v>
      </c>
      <c r="E9" s="419">
        <f>ROUND(C9/+'２表（第1表）'!E$49,2)</f>
        <v>5.5</v>
      </c>
      <c r="F9" s="418">
        <v>3313</v>
      </c>
      <c r="G9" s="548">
        <f aca="true" t="shared" si="0" ref="G9:G31">ROUND(+F9/F$31*100,1)</f>
        <v>4.8</v>
      </c>
      <c r="H9" s="419">
        <f>ROUND(F9/+'２表（第1表）'!F$49,2)</f>
        <v>4.3</v>
      </c>
      <c r="I9" s="660">
        <v>0</v>
      </c>
      <c r="J9" s="548"/>
      <c r="K9" s="670" t="s">
        <v>437</v>
      </c>
      <c r="L9" s="418">
        <v>9531</v>
      </c>
      <c r="M9" s="548">
        <f aca="true" t="shared" si="1" ref="M9:M31">ROUND(+L9/L$31*100,1)</f>
        <v>6.7</v>
      </c>
      <c r="N9" s="419">
        <f>ROUND(L9/+'２表（第1表）'!H$49,2)</f>
        <v>1.47</v>
      </c>
      <c r="O9" s="418">
        <v>3561</v>
      </c>
      <c r="P9" s="548">
        <f aca="true" t="shared" si="2" ref="P9:P31">ROUND(+O9/O$31*100,1)</f>
        <v>2.1</v>
      </c>
      <c r="Q9" s="419">
        <f>ROUND(O9/+'２表（第1表）'!I$49,2)</f>
        <v>0.42</v>
      </c>
      <c r="R9" s="418">
        <v>0</v>
      </c>
      <c r="S9" s="548">
        <f aca="true" t="shared" si="3" ref="S9:S31">ROUND(+R9/R$31*100,1)</f>
        <v>0</v>
      </c>
      <c r="T9" s="419">
        <f>ROUND(R9/+'２表（第1表）'!J$49,2)</f>
        <v>0</v>
      </c>
      <c r="U9" s="418">
        <v>1401</v>
      </c>
      <c r="V9" s="548">
        <f aca="true" t="shared" si="4" ref="V9:V31">ROUND(+U9/U$31*100,1)</f>
        <v>6.1</v>
      </c>
      <c r="W9" s="419">
        <f>ROUND(U9/+'２表（第1表）'!K$49,2)</f>
        <v>3.34</v>
      </c>
      <c r="X9" s="418">
        <v>646</v>
      </c>
      <c r="Y9" s="548">
        <f aca="true" t="shared" si="5" ref="Y9:Y31">ROUND(+X9/X$31*100,1)</f>
        <v>7</v>
      </c>
      <c r="Z9" s="419">
        <f>ROUND(X9/+'２表（第1表）'!L$49,2)</f>
        <v>7.98</v>
      </c>
      <c r="AA9" s="418">
        <v>0</v>
      </c>
      <c r="AB9" s="548">
        <f aca="true" t="shared" si="6" ref="AB9:AB31">ROUND(+AA9/AA$31*100,1)</f>
        <v>0</v>
      </c>
      <c r="AC9" s="419">
        <f>ROUND(AA9/+'２表（第1表）'!M$49,2)</f>
        <v>0</v>
      </c>
      <c r="AD9" s="418">
        <v>0</v>
      </c>
      <c r="AE9" s="548">
        <f aca="true" t="shared" si="7" ref="AE9:AE31">ROUND(+AD9/AD$31*100,1)</f>
        <v>0</v>
      </c>
      <c r="AF9" s="674" t="s">
        <v>438</v>
      </c>
      <c r="AG9" s="418">
        <v>3929</v>
      </c>
      <c r="AH9" s="548">
        <f aca="true" t="shared" si="8" ref="AH9:AH31">ROUND(+AG9/AG$31*100,1)</f>
        <v>1.9</v>
      </c>
      <c r="AI9" s="419">
        <f>ROUND(AG9/+'２表（第1表）'!O$49,2)</f>
        <v>1.89</v>
      </c>
      <c r="AJ9" s="418">
        <f aca="true" t="shared" si="9" ref="AJ9:AJ34">+C9+F9+I9+L9+R9+X9+AA9+AD9+O9+U9+AG9</f>
        <v>22458</v>
      </c>
      <c r="AK9" s="548">
        <f aca="true" t="shared" si="10" ref="AK9:AK30">ROUND(+AJ9/AJ$31*100,1)</f>
        <v>3.4</v>
      </c>
      <c r="AL9" s="419">
        <f>ROUND(AJ9/+'２表（第1表）'!P$49,2)</f>
        <v>1.06</v>
      </c>
    </row>
    <row r="10" spans="1:38" ht="21.75" customHeight="1">
      <c r="A10" s="202"/>
      <c r="B10" s="417" t="s">
        <v>189</v>
      </c>
      <c r="C10" s="418">
        <v>0</v>
      </c>
      <c r="D10" s="548">
        <f aca="true" t="shared" si="11" ref="D10:D31">ROUND(+C10/C$31*100,1)</f>
        <v>0</v>
      </c>
      <c r="E10" s="419">
        <f>ROUND(C10/+'２表（第1表）'!E$49,2)</f>
        <v>0</v>
      </c>
      <c r="F10" s="418">
        <v>0</v>
      </c>
      <c r="G10" s="548">
        <f t="shared" si="0"/>
        <v>0</v>
      </c>
      <c r="H10" s="419">
        <f>ROUND(F10/+'２表（第1表）'!F$49,2)</f>
        <v>0</v>
      </c>
      <c r="I10" s="660">
        <v>0</v>
      </c>
      <c r="J10" s="548"/>
      <c r="K10" s="670" t="s">
        <v>437</v>
      </c>
      <c r="L10" s="418">
        <v>1561</v>
      </c>
      <c r="M10" s="548">
        <f t="shared" si="1"/>
        <v>1.1</v>
      </c>
      <c r="N10" s="419">
        <f>ROUND(L10/+'２表（第1表）'!H$49,2)</f>
        <v>0.24</v>
      </c>
      <c r="O10" s="418">
        <v>1739</v>
      </c>
      <c r="P10" s="548">
        <f t="shared" si="2"/>
        <v>1</v>
      </c>
      <c r="Q10" s="419">
        <f>ROUND(O10/+'２表（第1表）'!I$49,2)</f>
        <v>0.21</v>
      </c>
      <c r="R10" s="418">
        <v>0</v>
      </c>
      <c r="S10" s="548">
        <f t="shared" si="3"/>
        <v>0</v>
      </c>
      <c r="T10" s="419">
        <f>ROUND(R10/+'２表（第1表）'!J$49,2)</f>
        <v>0</v>
      </c>
      <c r="U10" s="418">
        <v>0</v>
      </c>
      <c r="V10" s="548">
        <f t="shared" si="4"/>
        <v>0</v>
      </c>
      <c r="W10" s="419">
        <f>ROUND(U10/+'２表（第1表）'!K$49,2)</f>
        <v>0</v>
      </c>
      <c r="X10" s="418">
        <v>0</v>
      </c>
      <c r="Y10" s="548">
        <f t="shared" si="5"/>
        <v>0</v>
      </c>
      <c r="Z10" s="419">
        <f>ROUND(X10/+'２表（第1表）'!L$49,2)</f>
        <v>0</v>
      </c>
      <c r="AA10" s="418">
        <v>0</v>
      </c>
      <c r="AB10" s="548">
        <f t="shared" si="6"/>
        <v>0</v>
      </c>
      <c r="AC10" s="419">
        <f>ROUND(AA10/+'２表（第1表）'!M$49,2)</f>
        <v>0</v>
      </c>
      <c r="AD10" s="418">
        <v>0</v>
      </c>
      <c r="AE10" s="548">
        <f t="shared" si="7"/>
        <v>0</v>
      </c>
      <c r="AF10" s="674" t="s">
        <v>438</v>
      </c>
      <c r="AG10" s="418">
        <v>2344</v>
      </c>
      <c r="AH10" s="548">
        <f t="shared" si="8"/>
        <v>1.2</v>
      </c>
      <c r="AI10" s="419">
        <f>ROUND(AG10/+'２表（第1表）'!O$49,2)</f>
        <v>1.13</v>
      </c>
      <c r="AJ10" s="418">
        <f t="shared" si="9"/>
        <v>5644</v>
      </c>
      <c r="AK10" s="548">
        <f t="shared" si="10"/>
        <v>0.8</v>
      </c>
      <c r="AL10" s="419">
        <f>ROUND(AJ10/+'２表（第1表）'!P$49,2)</f>
        <v>0.27</v>
      </c>
    </row>
    <row r="11" spans="1:38" ht="21.75" customHeight="1">
      <c r="A11" s="202"/>
      <c r="B11" s="417" t="s">
        <v>190</v>
      </c>
      <c r="C11" s="418">
        <v>0</v>
      </c>
      <c r="D11" s="548">
        <f t="shared" si="11"/>
        <v>0</v>
      </c>
      <c r="E11" s="419">
        <f>ROUND(C11/+'２表（第1表）'!E$49,2)</f>
        <v>0</v>
      </c>
      <c r="F11" s="418">
        <v>0</v>
      </c>
      <c r="G11" s="548">
        <f t="shared" si="0"/>
        <v>0</v>
      </c>
      <c r="H11" s="419">
        <f>ROUND(F11/+'２表（第1表）'!F$49,2)</f>
        <v>0</v>
      </c>
      <c r="I11" s="660">
        <v>0</v>
      </c>
      <c r="J11" s="548"/>
      <c r="K11" s="670" t="s">
        <v>437</v>
      </c>
      <c r="L11" s="418">
        <v>0</v>
      </c>
      <c r="M11" s="548">
        <f t="shared" si="1"/>
        <v>0</v>
      </c>
      <c r="N11" s="419">
        <f>ROUND(L11/+'２表（第1表）'!H$49,2)</f>
        <v>0</v>
      </c>
      <c r="O11" s="418">
        <v>0</v>
      </c>
      <c r="P11" s="548">
        <f t="shared" si="2"/>
        <v>0</v>
      </c>
      <c r="Q11" s="419">
        <f>ROUND(O11/+'２表（第1表）'!I$49,2)</f>
        <v>0</v>
      </c>
      <c r="R11" s="418">
        <v>0</v>
      </c>
      <c r="S11" s="548">
        <f t="shared" si="3"/>
        <v>0</v>
      </c>
      <c r="T11" s="419">
        <f>ROUND(R11/+'２表（第1表）'!J$49,2)</f>
        <v>0</v>
      </c>
      <c r="U11" s="418">
        <v>0</v>
      </c>
      <c r="V11" s="548">
        <f t="shared" si="4"/>
        <v>0</v>
      </c>
      <c r="W11" s="419">
        <f>ROUND(U11/+'２表（第1表）'!K$49,2)</f>
        <v>0</v>
      </c>
      <c r="X11" s="418">
        <v>0</v>
      </c>
      <c r="Y11" s="548">
        <f t="shared" si="5"/>
        <v>0</v>
      </c>
      <c r="Z11" s="419">
        <f>ROUND(X11/+'２表（第1表）'!L$49,2)</f>
        <v>0</v>
      </c>
      <c r="AA11" s="418">
        <v>0</v>
      </c>
      <c r="AB11" s="548">
        <f t="shared" si="6"/>
        <v>0</v>
      </c>
      <c r="AC11" s="419">
        <f>ROUND(AA11/+'２表（第1表）'!M$49,2)</f>
        <v>0</v>
      </c>
      <c r="AD11" s="418">
        <v>0</v>
      </c>
      <c r="AE11" s="548">
        <f t="shared" si="7"/>
        <v>0</v>
      </c>
      <c r="AF11" s="674" t="s">
        <v>438</v>
      </c>
      <c r="AG11" s="418">
        <v>0</v>
      </c>
      <c r="AH11" s="548">
        <f t="shared" si="8"/>
        <v>0</v>
      </c>
      <c r="AI11" s="419">
        <f>ROUND(AG11/+'２表（第1表）'!O$49,2)</f>
        <v>0</v>
      </c>
      <c r="AJ11" s="418">
        <f t="shared" si="9"/>
        <v>0</v>
      </c>
      <c r="AK11" s="548">
        <f t="shared" si="10"/>
        <v>0</v>
      </c>
      <c r="AL11" s="419">
        <f>ROUND(AJ11/+'２表（第1表）'!P$49,2)</f>
        <v>0</v>
      </c>
    </row>
    <row r="12" spans="1:38" ht="21.75" customHeight="1">
      <c r="A12" s="202"/>
      <c r="B12" s="417" t="s">
        <v>191</v>
      </c>
      <c r="C12" s="418">
        <v>0</v>
      </c>
      <c r="D12" s="548">
        <f t="shared" si="11"/>
        <v>0</v>
      </c>
      <c r="E12" s="419">
        <f>ROUND(C12/+'２表（第1表）'!E$49,2)</f>
        <v>0</v>
      </c>
      <c r="F12" s="418">
        <v>2459</v>
      </c>
      <c r="G12" s="548">
        <f t="shared" si="0"/>
        <v>3.6</v>
      </c>
      <c r="H12" s="419">
        <f>ROUND(F12/+'２表（第1表）'!F$49,2)</f>
        <v>3.19</v>
      </c>
      <c r="I12" s="660">
        <v>0</v>
      </c>
      <c r="J12" s="548"/>
      <c r="K12" s="670" t="s">
        <v>437</v>
      </c>
      <c r="L12" s="418">
        <v>5989</v>
      </c>
      <c r="M12" s="548">
        <f t="shared" si="1"/>
        <v>4.2</v>
      </c>
      <c r="N12" s="419">
        <f>ROUND(L12/+'２表（第1表）'!H$49,2)</f>
        <v>0.92</v>
      </c>
      <c r="O12" s="418">
        <v>2678</v>
      </c>
      <c r="P12" s="548">
        <f t="shared" si="2"/>
        <v>1.6</v>
      </c>
      <c r="Q12" s="419">
        <f>ROUND(O12/+'２表（第1表）'!I$49,2)</f>
        <v>0.32</v>
      </c>
      <c r="R12" s="418">
        <v>0</v>
      </c>
      <c r="S12" s="548">
        <f t="shared" si="3"/>
        <v>0</v>
      </c>
      <c r="T12" s="419">
        <f>ROUND(R12/+'２表（第1表）'!J$49,2)</f>
        <v>0</v>
      </c>
      <c r="U12" s="418">
        <v>1149</v>
      </c>
      <c r="V12" s="548">
        <f t="shared" si="4"/>
        <v>5</v>
      </c>
      <c r="W12" s="419">
        <f>ROUND(U12/+'２表（第1表）'!K$49,2)</f>
        <v>2.74</v>
      </c>
      <c r="X12" s="418">
        <v>628</v>
      </c>
      <c r="Y12" s="548">
        <f t="shared" si="5"/>
        <v>6.9</v>
      </c>
      <c r="Z12" s="419">
        <f>ROUND(X12/+'２表（第1表）'!L$49,2)</f>
        <v>7.75</v>
      </c>
      <c r="AA12" s="418">
        <v>0</v>
      </c>
      <c r="AB12" s="548">
        <f t="shared" si="6"/>
        <v>0</v>
      </c>
      <c r="AC12" s="419">
        <f>ROUND(AA12/+'２表（第1表）'!M$49,2)</f>
        <v>0</v>
      </c>
      <c r="AD12" s="418">
        <v>0</v>
      </c>
      <c r="AE12" s="548">
        <f>ROUND(+AD12/AD$31*100,1)</f>
        <v>0</v>
      </c>
      <c r="AF12" s="674" t="s">
        <v>438</v>
      </c>
      <c r="AG12" s="418">
        <v>3073</v>
      </c>
      <c r="AH12" s="548">
        <f t="shared" si="8"/>
        <v>1.5</v>
      </c>
      <c r="AI12" s="419">
        <f>ROUND(AG12/+'２表（第1表）'!O$49,2)</f>
        <v>1.48</v>
      </c>
      <c r="AJ12" s="418">
        <f t="shared" si="9"/>
        <v>15976</v>
      </c>
      <c r="AK12" s="548">
        <f t="shared" si="10"/>
        <v>2.4</v>
      </c>
      <c r="AL12" s="419">
        <f>ROUND(AJ12/+'２表（第1表）'!P$49,2)</f>
        <v>0.75</v>
      </c>
    </row>
    <row r="13" spans="1:38" ht="21.75" customHeight="1">
      <c r="A13" s="208"/>
      <c r="B13" s="420" t="s">
        <v>192</v>
      </c>
      <c r="C13" s="421">
        <v>77</v>
      </c>
      <c r="D13" s="549">
        <f t="shared" si="11"/>
        <v>0.6</v>
      </c>
      <c r="E13" s="422">
        <f>ROUND(C13/+'２表（第1表）'!E$49,2)</f>
        <v>5.5</v>
      </c>
      <c r="F13" s="421">
        <v>13851</v>
      </c>
      <c r="G13" s="549">
        <f t="shared" si="0"/>
        <v>20.3</v>
      </c>
      <c r="H13" s="422">
        <f>ROUND(F13/+'２表（第1表）'!F$49,2)</f>
        <v>17.99</v>
      </c>
      <c r="I13" s="661">
        <v>0</v>
      </c>
      <c r="J13" s="549"/>
      <c r="K13" s="671" t="s">
        <v>437</v>
      </c>
      <c r="L13" s="421">
        <v>34955</v>
      </c>
      <c r="M13" s="549">
        <f t="shared" si="1"/>
        <v>24.7</v>
      </c>
      <c r="N13" s="422">
        <f>ROUND(L13/+'２表（第1表）'!H$49,2)</f>
        <v>5.39</v>
      </c>
      <c r="O13" s="421">
        <v>15861</v>
      </c>
      <c r="P13" s="549">
        <f t="shared" si="2"/>
        <v>9.3</v>
      </c>
      <c r="Q13" s="422">
        <f>ROUND(O13/+'２表（第1表）'!I$49,2)</f>
        <v>1.87</v>
      </c>
      <c r="R13" s="421">
        <v>0</v>
      </c>
      <c r="S13" s="549">
        <f t="shared" si="3"/>
        <v>0</v>
      </c>
      <c r="T13" s="422">
        <f>ROUND(R13/+'２表（第1表）'!J$49,2)</f>
        <v>0</v>
      </c>
      <c r="U13" s="421">
        <v>6262</v>
      </c>
      <c r="V13" s="549">
        <f t="shared" si="4"/>
        <v>27.1</v>
      </c>
      <c r="W13" s="422">
        <f>ROUND(U13/+'２表（第1表）'!K$49,2)</f>
        <v>14.91</v>
      </c>
      <c r="X13" s="421">
        <v>3099</v>
      </c>
      <c r="Y13" s="549">
        <f t="shared" si="5"/>
        <v>33.8</v>
      </c>
      <c r="Z13" s="422">
        <f>ROUND(X13/+'２表（第1表）'!L$49,2)</f>
        <v>38.26</v>
      </c>
      <c r="AA13" s="421">
        <v>0</v>
      </c>
      <c r="AB13" s="549">
        <f t="shared" si="6"/>
        <v>0</v>
      </c>
      <c r="AC13" s="422">
        <f>ROUND(AA13/+'２表（第1表）'!M$49,2)</f>
        <v>0</v>
      </c>
      <c r="AD13" s="421">
        <v>0</v>
      </c>
      <c r="AE13" s="549">
        <f t="shared" si="7"/>
        <v>0</v>
      </c>
      <c r="AF13" s="675" t="s">
        <v>438</v>
      </c>
      <c r="AG13" s="421">
        <v>18241</v>
      </c>
      <c r="AH13" s="549">
        <f t="shared" si="8"/>
        <v>9</v>
      </c>
      <c r="AI13" s="422">
        <f>ROUND(AG13/+'２表（第1表）'!O$49,2)</f>
        <v>8.77</v>
      </c>
      <c r="AJ13" s="421">
        <f t="shared" si="9"/>
        <v>92346</v>
      </c>
      <c r="AK13" s="549">
        <f t="shared" si="10"/>
        <v>13.8</v>
      </c>
      <c r="AL13" s="422">
        <f>ROUND(AJ13/+'２表（第1表）'!P$49,2)</f>
        <v>4.35</v>
      </c>
    </row>
    <row r="14" spans="1:38" ht="21.75" customHeight="1">
      <c r="A14" s="209" t="s">
        <v>193</v>
      </c>
      <c r="B14" s="222"/>
      <c r="C14" s="423">
        <v>1668</v>
      </c>
      <c r="D14" s="550">
        <f t="shared" si="11"/>
        <v>12.4</v>
      </c>
      <c r="E14" s="424">
        <f>ROUND(C14/+'２表（第1表）'!E$49,2)</f>
        <v>119.14</v>
      </c>
      <c r="F14" s="423">
        <v>4492</v>
      </c>
      <c r="G14" s="550">
        <f t="shared" si="0"/>
        <v>6.6</v>
      </c>
      <c r="H14" s="424">
        <f>ROUND(F14/+'２表（第1表）'!F$49,2)</f>
        <v>5.83</v>
      </c>
      <c r="I14" s="662">
        <v>0</v>
      </c>
      <c r="J14" s="550"/>
      <c r="K14" s="672" t="s">
        <v>437</v>
      </c>
      <c r="L14" s="423">
        <v>11030</v>
      </c>
      <c r="M14" s="550">
        <f t="shared" si="1"/>
        <v>7.8</v>
      </c>
      <c r="N14" s="424">
        <f>ROUND(L14/+'２表（第1表）'!H$49,2)</f>
        <v>1.7</v>
      </c>
      <c r="O14" s="423">
        <v>18066</v>
      </c>
      <c r="P14" s="550">
        <f t="shared" si="2"/>
        <v>10.6</v>
      </c>
      <c r="Q14" s="424">
        <f>ROUND(O14/+'２表（第1表）'!I$49,2)</f>
        <v>2.13</v>
      </c>
      <c r="R14" s="423">
        <v>0</v>
      </c>
      <c r="S14" s="550">
        <f t="shared" si="3"/>
        <v>0</v>
      </c>
      <c r="T14" s="424">
        <f>ROUND(R14/+'２表（第1表）'!J$49,2)</f>
        <v>0</v>
      </c>
      <c r="U14" s="423">
        <v>0</v>
      </c>
      <c r="V14" s="550">
        <f t="shared" si="4"/>
        <v>0</v>
      </c>
      <c r="W14" s="424">
        <f>ROUND(U14/+'２表（第1表）'!K$49,2)</f>
        <v>0</v>
      </c>
      <c r="X14" s="423">
        <v>0</v>
      </c>
      <c r="Y14" s="550">
        <f t="shared" si="5"/>
        <v>0</v>
      </c>
      <c r="Z14" s="424">
        <f>ROUND(X14/+'２表（第1表）'!L$49,2)</f>
        <v>0</v>
      </c>
      <c r="AA14" s="423">
        <v>0</v>
      </c>
      <c r="AB14" s="550">
        <f t="shared" si="6"/>
        <v>0</v>
      </c>
      <c r="AC14" s="424">
        <f>ROUND(AA14/+'２表（第1表）'!M$49,2)</f>
        <v>0</v>
      </c>
      <c r="AD14" s="423">
        <v>0</v>
      </c>
      <c r="AE14" s="550">
        <f t="shared" si="7"/>
        <v>0</v>
      </c>
      <c r="AF14" s="676" t="s">
        <v>438</v>
      </c>
      <c r="AG14" s="423">
        <v>53345</v>
      </c>
      <c r="AH14" s="550">
        <f t="shared" si="8"/>
        <v>26.2</v>
      </c>
      <c r="AI14" s="424">
        <f>ROUND(AG14/+'２表（第1表）'!O$49,2)</f>
        <v>25.63</v>
      </c>
      <c r="AJ14" s="423">
        <f t="shared" si="9"/>
        <v>88601</v>
      </c>
      <c r="AK14" s="550">
        <f t="shared" si="10"/>
        <v>13.3</v>
      </c>
      <c r="AL14" s="424">
        <f>ROUND(AJ14/+'２表（第1表）'!P$49,2)</f>
        <v>4.18</v>
      </c>
    </row>
    <row r="15" spans="1:38" ht="21.75" customHeight="1">
      <c r="A15" s="202"/>
      <c r="B15" s="480" t="s">
        <v>420</v>
      </c>
      <c r="C15" s="418">
        <v>1668</v>
      </c>
      <c r="D15" s="548">
        <f t="shared" si="11"/>
        <v>12.4</v>
      </c>
      <c r="E15" s="419">
        <f>ROUND(C15/+'２表（第1表）'!E$49,2)</f>
        <v>119.14</v>
      </c>
      <c r="F15" s="418">
        <v>4492</v>
      </c>
      <c r="G15" s="548">
        <f t="shared" si="0"/>
        <v>6.6</v>
      </c>
      <c r="H15" s="419">
        <f>ROUND(F15/+'２表（第1表）'!F$49,2)</f>
        <v>5.83</v>
      </c>
      <c r="I15" s="660">
        <v>0</v>
      </c>
      <c r="J15" s="548"/>
      <c r="K15" s="670" t="s">
        <v>437</v>
      </c>
      <c r="L15" s="418">
        <v>11030</v>
      </c>
      <c r="M15" s="548">
        <f t="shared" si="1"/>
        <v>7.8</v>
      </c>
      <c r="N15" s="419">
        <f>ROUND(L15/+'２表（第1表）'!H$49,2)</f>
        <v>1.7</v>
      </c>
      <c r="O15" s="418">
        <v>18066</v>
      </c>
      <c r="P15" s="548">
        <f t="shared" si="2"/>
        <v>10.6</v>
      </c>
      <c r="Q15" s="419">
        <f>ROUND(O15/+'２表（第1表）'!I$49,2)</f>
        <v>2.13</v>
      </c>
      <c r="R15" s="418">
        <v>0</v>
      </c>
      <c r="S15" s="548">
        <f t="shared" si="3"/>
        <v>0</v>
      </c>
      <c r="T15" s="419">
        <f>ROUND(R15/+'２表（第1表）'!J$49,2)</f>
        <v>0</v>
      </c>
      <c r="U15" s="418">
        <v>0</v>
      </c>
      <c r="V15" s="548">
        <f t="shared" si="4"/>
        <v>0</v>
      </c>
      <c r="W15" s="419">
        <f>ROUND(U15/+'２表（第1表）'!K$49,2)</f>
        <v>0</v>
      </c>
      <c r="X15" s="418">
        <v>0</v>
      </c>
      <c r="Y15" s="548">
        <f t="shared" si="5"/>
        <v>0</v>
      </c>
      <c r="Z15" s="419">
        <f>ROUND(X15/+'２表（第1表）'!L$49,2)</f>
        <v>0</v>
      </c>
      <c r="AA15" s="418">
        <v>0</v>
      </c>
      <c r="AB15" s="548">
        <f t="shared" si="6"/>
        <v>0</v>
      </c>
      <c r="AC15" s="419">
        <f>ROUND(AA15/+'２表（第1表）'!M$49,2)</f>
        <v>0</v>
      </c>
      <c r="AD15" s="418">
        <v>0</v>
      </c>
      <c r="AE15" s="548">
        <f t="shared" si="7"/>
        <v>0</v>
      </c>
      <c r="AF15" s="674" t="s">
        <v>438</v>
      </c>
      <c r="AG15" s="418">
        <v>53345</v>
      </c>
      <c r="AH15" s="548">
        <f t="shared" si="8"/>
        <v>26.2</v>
      </c>
      <c r="AI15" s="419">
        <f>ROUND(AG15/+'２表（第1表）'!O$49,2)</f>
        <v>25.63</v>
      </c>
      <c r="AJ15" s="418">
        <f t="shared" si="9"/>
        <v>88601</v>
      </c>
      <c r="AK15" s="548">
        <f t="shared" si="10"/>
        <v>13.3</v>
      </c>
      <c r="AL15" s="419">
        <f>ROUND(AJ15/+'２表（第1表）'!P$49,2)</f>
        <v>4.18</v>
      </c>
    </row>
    <row r="16" spans="1:38" ht="21.75" customHeight="1">
      <c r="A16" s="202"/>
      <c r="B16" s="480" t="s">
        <v>421</v>
      </c>
      <c r="C16" s="418">
        <v>0</v>
      </c>
      <c r="D16" s="548">
        <f t="shared" si="11"/>
        <v>0</v>
      </c>
      <c r="E16" s="419">
        <f>ROUND(C16/+'２表（第1表）'!E$49,2)</f>
        <v>0</v>
      </c>
      <c r="F16" s="418">
        <v>0</v>
      </c>
      <c r="G16" s="548">
        <f t="shared" si="0"/>
        <v>0</v>
      </c>
      <c r="H16" s="419">
        <f>ROUND(F16/+'２表（第1表）'!F$49,2)</f>
        <v>0</v>
      </c>
      <c r="I16" s="660">
        <v>0</v>
      </c>
      <c r="J16" s="548"/>
      <c r="K16" s="670" t="s">
        <v>437</v>
      </c>
      <c r="L16" s="418">
        <v>0</v>
      </c>
      <c r="M16" s="548">
        <f t="shared" si="1"/>
        <v>0</v>
      </c>
      <c r="N16" s="419">
        <f>ROUND(L16/+'２表（第1表）'!H$49,2)</f>
        <v>0</v>
      </c>
      <c r="O16" s="418">
        <v>0</v>
      </c>
      <c r="P16" s="548">
        <f t="shared" si="2"/>
        <v>0</v>
      </c>
      <c r="Q16" s="419">
        <f>ROUND(O16/+'２表（第1表）'!I$49,2)</f>
        <v>0</v>
      </c>
      <c r="R16" s="418">
        <v>0</v>
      </c>
      <c r="S16" s="548">
        <f t="shared" si="3"/>
        <v>0</v>
      </c>
      <c r="T16" s="419">
        <f>ROUND(R16/+'２表（第1表）'!J$49,2)</f>
        <v>0</v>
      </c>
      <c r="U16" s="418">
        <v>0</v>
      </c>
      <c r="V16" s="548">
        <f t="shared" si="4"/>
        <v>0</v>
      </c>
      <c r="W16" s="419">
        <f>ROUND(U16/+'２表（第1表）'!K$49,2)</f>
        <v>0</v>
      </c>
      <c r="X16" s="418">
        <v>0</v>
      </c>
      <c r="Y16" s="548">
        <f t="shared" si="5"/>
        <v>0</v>
      </c>
      <c r="Z16" s="419">
        <f>ROUND(X16/+'２表（第1表）'!L$49,2)</f>
        <v>0</v>
      </c>
      <c r="AA16" s="418">
        <v>0</v>
      </c>
      <c r="AB16" s="548">
        <f t="shared" si="6"/>
        <v>0</v>
      </c>
      <c r="AC16" s="419">
        <f>ROUND(AA16/+'２表（第1表）'!M$49,2)</f>
        <v>0</v>
      </c>
      <c r="AD16" s="418">
        <v>0</v>
      </c>
      <c r="AE16" s="548">
        <f t="shared" si="7"/>
        <v>0</v>
      </c>
      <c r="AF16" s="674" t="s">
        <v>438</v>
      </c>
      <c r="AG16" s="418">
        <v>0</v>
      </c>
      <c r="AH16" s="548">
        <f t="shared" si="8"/>
        <v>0</v>
      </c>
      <c r="AI16" s="419">
        <f>ROUND(AG16/+'２表（第1表）'!O$49,2)</f>
        <v>0</v>
      </c>
      <c r="AJ16" s="418">
        <f t="shared" si="9"/>
        <v>0</v>
      </c>
      <c r="AK16" s="548">
        <f t="shared" si="10"/>
        <v>0</v>
      </c>
      <c r="AL16" s="419">
        <f>ROUND(AJ16/+'２表（第1表）'!P$49,2)</f>
        <v>0</v>
      </c>
    </row>
    <row r="17" spans="1:38" ht="21.75" customHeight="1">
      <c r="A17" s="208"/>
      <c r="B17" s="484" t="s">
        <v>422</v>
      </c>
      <c r="C17" s="421">
        <v>0</v>
      </c>
      <c r="D17" s="549">
        <f t="shared" si="11"/>
        <v>0</v>
      </c>
      <c r="E17" s="422">
        <f>ROUND(C17/+'２表（第1表）'!E$49,2)</f>
        <v>0</v>
      </c>
      <c r="F17" s="421">
        <v>0</v>
      </c>
      <c r="G17" s="549">
        <f t="shared" si="0"/>
        <v>0</v>
      </c>
      <c r="H17" s="422">
        <f>ROUND(F17/+'２表（第1表）'!F$49,2)</f>
        <v>0</v>
      </c>
      <c r="I17" s="661">
        <v>0</v>
      </c>
      <c r="J17" s="549"/>
      <c r="K17" s="671" t="s">
        <v>437</v>
      </c>
      <c r="L17" s="421">
        <v>0</v>
      </c>
      <c r="M17" s="549">
        <f t="shared" si="1"/>
        <v>0</v>
      </c>
      <c r="N17" s="422">
        <f>ROUND(L17/+'２表（第1表）'!H$49,2)</f>
        <v>0</v>
      </c>
      <c r="O17" s="421">
        <v>0</v>
      </c>
      <c r="P17" s="549">
        <f t="shared" si="2"/>
        <v>0</v>
      </c>
      <c r="Q17" s="422">
        <f>ROUND(O17/+'２表（第1表）'!I$49,2)</f>
        <v>0</v>
      </c>
      <c r="R17" s="421">
        <v>0</v>
      </c>
      <c r="S17" s="549">
        <f t="shared" si="3"/>
        <v>0</v>
      </c>
      <c r="T17" s="422">
        <f>ROUND(R17/+'２表（第1表）'!J$49,2)</f>
        <v>0</v>
      </c>
      <c r="U17" s="421">
        <v>0</v>
      </c>
      <c r="V17" s="549">
        <f t="shared" si="4"/>
        <v>0</v>
      </c>
      <c r="W17" s="422">
        <f>ROUND(U17/+'２表（第1表）'!K$49,2)</f>
        <v>0</v>
      </c>
      <c r="X17" s="421">
        <v>0</v>
      </c>
      <c r="Y17" s="549">
        <f t="shared" si="5"/>
        <v>0</v>
      </c>
      <c r="Z17" s="422">
        <f>ROUND(X17/+'２表（第1表）'!L$49,2)</f>
        <v>0</v>
      </c>
      <c r="AA17" s="421">
        <v>0</v>
      </c>
      <c r="AB17" s="549">
        <f t="shared" si="6"/>
        <v>0</v>
      </c>
      <c r="AC17" s="422">
        <f>ROUND(AA17/+'２表（第1表）'!M$49,2)</f>
        <v>0</v>
      </c>
      <c r="AD17" s="421">
        <v>0</v>
      </c>
      <c r="AE17" s="549">
        <f t="shared" si="7"/>
        <v>0</v>
      </c>
      <c r="AF17" s="675" t="s">
        <v>438</v>
      </c>
      <c r="AG17" s="421">
        <v>0</v>
      </c>
      <c r="AH17" s="549">
        <f t="shared" si="8"/>
        <v>0</v>
      </c>
      <c r="AI17" s="422">
        <f>ROUND(AG17/+'２表（第1表）'!O$49,2)</f>
        <v>0</v>
      </c>
      <c r="AJ17" s="421">
        <f t="shared" si="9"/>
        <v>0</v>
      </c>
      <c r="AK17" s="549">
        <f t="shared" si="10"/>
        <v>0</v>
      </c>
      <c r="AL17" s="422">
        <f>ROUND(AJ17/+'２表（第1表）'!P$49,2)</f>
        <v>0</v>
      </c>
    </row>
    <row r="18" spans="1:38" ht="21.75" customHeight="1">
      <c r="A18" s="206" t="s">
        <v>195</v>
      </c>
      <c r="B18" s="221"/>
      <c r="C18" s="216">
        <v>9151</v>
      </c>
      <c r="D18" s="551">
        <f t="shared" si="11"/>
        <v>68.1</v>
      </c>
      <c r="E18" s="207">
        <f>ROUND(C18/+'２表（第1表）'!E$49,2)</f>
        <v>653.64</v>
      </c>
      <c r="F18" s="216">
        <v>21943</v>
      </c>
      <c r="G18" s="551">
        <f t="shared" si="0"/>
        <v>32.1</v>
      </c>
      <c r="H18" s="207">
        <f>ROUND(F18/+'２表（第1表）'!F$49,2)</f>
        <v>28.5</v>
      </c>
      <c r="I18" s="663">
        <v>0</v>
      </c>
      <c r="J18" s="551"/>
      <c r="K18" s="673" t="s">
        <v>437</v>
      </c>
      <c r="L18" s="216">
        <v>47993</v>
      </c>
      <c r="M18" s="551">
        <f t="shared" si="1"/>
        <v>34</v>
      </c>
      <c r="N18" s="207">
        <f>ROUND(L18/+'２表（第1表）'!H$49,2)</f>
        <v>7.4</v>
      </c>
      <c r="O18" s="216">
        <v>43365</v>
      </c>
      <c r="P18" s="551">
        <f t="shared" si="2"/>
        <v>25.3</v>
      </c>
      <c r="Q18" s="207">
        <f>ROUND(O18/+'２表（第1表）'!I$49,2)</f>
        <v>5.12</v>
      </c>
      <c r="R18" s="216">
        <v>15041</v>
      </c>
      <c r="S18" s="551">
        <f t="shared" si="3"/>
        <v>57.7</v>
      </c>
      <c r="T18" s="207">
        <f>ROUND(R18/+'２表（第1表）'!J$49,2)</f>
        <v>5.45</v>
      </c>
      <c r="U18" s="216">
        <v>8708</v>
      </c>
      <c r="V18" s="551">
        <f t="shared" si="4"/>
        <v>37.7</v>
      </c>
      <c r="W18" s="207">
        <f>ROUND(U18/+'２表（第1表）'!K$49,2)</f>
        <v>20.73</v>
      </c>
      <c r="X18" s="216">
        <v>3131</v>
      </c>
      <c r="Y18" s="551">
        <f t="shared" si="5"/>
        <v>34.2</v>
      </c>
      <c r="Z18" s="207">
        <f>ROUND(X18/+'２表（第1表）'!L$49,2)</f>
        <v>38.65</v>
      </c>
      <c r="AA18" s="216">
        <v>2217</v>
      </c>
      <c r="AB18" s="551">
        <f t="shared" si="6"/>
        <v>31.4</v>
      </c>
      <c r="AC18" s="207">
        <f>ROUND(AA18/+'２表（第1表）'!M$49,2)</f>
        <v>17.88</v>
      </c>
      <c r="AD18" s="216">
        <v>4284</v>
      </c>
      <c r="AE18" s="551">
        <f t="shared" si="7"/>
        <v>92.7</v>
      </c>
      <c r="AF18" s="677" t="s">
        <v>438</v>
      </c>
      <c r="AG18" s="216">
        <v>78277</v>
      </c>
      <c r="AH18" s="551">
        <f t="shared" si="8"/>
        <v>38.5</v>
      </c>
      <c r="AI18" s="207">
        <f>ROUND(AG18/+'２表（第1表）'!O$49,2)</f>
        <v>37.62</v>
      </c>
      <c r="AJ18" s="216">
        <f t="shared" si="9"/>
        <v>234110</v>
      </c>
      <c r="AK18" s="551">
        <f t="shared" si="10"/>
        <v>35.1</v>
      </c>
      <c r="AL18" s="207">
        <f>ROUND(AJ18/+'２表（第1表）'!P$49,2)</f>
        <v>11.04</v>
      </c>
    </row>
    <row r="19" spans="1:38" ht="21.75" customHeight="1">
      <c r="A19" s="206" t="s">
        <v>196</v>
      </c>
      <c r="B19" s="221"/>
      <c r="C19" s="216">
        <v>905</v>
      </c>
      <c r="D19" s="551">
        <f t="shared" si="11"/>
        <v>6.7</v>
      </c>
      <c r="E19" s="207">
        <f>ROUND(C19/+'２表（第1表）'!E$49,2)</f>
        <v>64.64</v>
      </c>
      <c r="F19" s="216">
        <v>3523</v>
      </c>
      <c r="G19" s="551">
        <f t="shared" si="0"/>
        <v>5.2</v>
      </c>
      <c r="H19" s="207">
        <f>ROUND(F19/+'２表（第1表）'!F$49,2)</f>
        <v>4.58</v>
      </c>
      <c r="I19" s="663">
        <v>0</v>
      </c>
      <c r="J19" s="551"/>
      <c r="K19" s="673" t="s">
        <v>437</v>
      </c>
      <c r="L19" s="216">
        <v>818</v>
      </c>
      <c r="M19" s="551">
        <f t="shared" si="1"/>
        <v>0.6</v>
      </c>
      <c r="N19" s="207">
        <f>ROUND(L19/+'２表（第1表）'!H$49,2)</f>
        <v>0.13</v>
      </c>
      <c r="O19" s="216">
        <v>20457</v>
      </c>
      <c r="P19" s="551">
        <f t="shared" si="2"/>
        <v>12</v>
      </c>
      <c r="Q19" s="207">
        <f>ROUND(O19/+'２表（第1表）'!I$49,2)</f>
        <v>2.41</v>
      </c>
      <c r="R19" s="216">
        <v>4560</v>
      </c>
      <c r="S19" s="551">
        <f t="shared" si="3"/>
        <v>17.5</v>
      </c>
      <c r="T19" s="207">
        <f>ROUND(R19/+'２表（第1表）'!J$49,2)</f>
        <v>1.65</v>
      </c>
      <c r="U19" s="216">
        <v>2817</v>
      </c>
      <c r="V19" s="551">
        <f t="shared" si="4"/>
        <v>12.2</v>
      </c>
      <c r="W19" s="207">
        <f>ROUND(U19/+'２表（第1表）'!K$49,2)</f>
        <v>6.71</v>
      </c>
      <c r="X19" s="216">
        <v>711</v>
      </c>
      <c r="Y19" s="551">
        <f t="shared" si="5"/>
        <v>7.8</v>
      </c>
      <c r="Z19" s="207">
        <f>ROUND(X19/+'２表（第1表）'!L$49,2)</f>
        <v>8.78</v>
      </c>
      <c r="AA19" s="216">
        <v>692</v>
      </c>
      <c r="AB19" s="551">
        <f t="shared" si="6"/>
        <v>9.8</v>
      </c>
      <c r="AC19" s="207">
        <f>ROUND(AA19/+'２表（第1表）'!M$49,2)</f>
        <v>5.58</v>
      </c>
      <c r="AD19" s="216">
        <v>77</v>
      </c>
      <c r="AE19" s="551">
        <f t="shared" si="7"/>
        <v>1.7</v>
      </c>
      <c r="AF19" s="677" t="s">
        <v>438</v>
      </c>
      <c r="AG19" s="216">
        <v>7960</v>
      </c>
      <c r="AH19" s="551">
        <f t="shared" si="8"/>
        <v>3.9</v>
      </c>
      <c r="AI19" s="207">
        <f>ROUND(AG19/+'２表（第1表）'!O$49,2)</f>
        <v>3.83</v>
      </c>
      <c r="AJ19" s="216">
        <f t="shared" si="9"/>
        <v>42520</v>
      </c>
      <c r="AK19" s="551">
        <f t="shared" si="10"/>
        <v>6.4</v>
      </c>
      <c r="AL19" s="207">
        <f>ROUND(AJ19/+'２表（第1表）'!P$49,2)</f>
        <v>2.01</v>
      </c>
    </row>
    <row r="20" spans="1:38" ht="21.75" customHeight="1">
      <c r="A20" s="206" t="s">
        <v>197</v>
      </c>
      <c r="B20" s="221"/>
      <c r="C20" s="216">
        <v>27</v>
      </c>
      <c r="D20" s="551">
        <f t="shared" si="11"/>
        <v>0.2</v>
      </c>
      <c r="E20" s="207">
        <f>ROUND(C20/+'２表（第1表）'!E$49,2)</f>
        <v>1.93</v>
      </c>
      <c r="F20" s="216">
        <v>141</v>
      </c>
      <c r="G20" s="551">
        <f t="shared" si="0"/>
        <v>0.2</v>
      </c>
      <c r="H20" s="207">
        <f>ROUND(F20/+'２表（第1表）'!F$49,2)</f>
        <v>0.18</v>
      </c>
      <c r="I20" s="663">
        <v>0</v>
      </c>
      <c r="J20" s="551"/>
      <c r="K20" s="673" t="s">
        <v>437</v>
      </c>
      <c r="L20" s="216">
        <v>313</v>
      </c>
      <c r="M20" s="551">
        <f t="shared" si="1"/>
        <v>0.2</v>
      </c>
      <c r="N20" s="207">
        <f>ROUND(L20/+'２表（第1表）'!H$49,2)</f>
        <v>0.05</v>
      </c>
      <c r="O20" s="216">
        <v>36</v>
      </c>
      <c r="P20" s="551">
        <f t="shared" si="2"/>
        <v>0</v>
      </c>
      <c r="Q20" s="207">
        <f>ROUND(O20/+'２表（第1表）'!I$49,2)</f>
        <v>0</v>
      </c>
      <c r="R20" s="216">
        <v>0</v>
      </c>
      <c r="S20" s="551">
        <f t="shared" si="3"/>
        <v>0</v>
      </c>
      <c r="T20" s="207">
        <f>ROUND(R20/+'２表（第1表）'!J$49,2)</f>
        <v>0</v>
      </c>
      <c r="U20" s="216">
        <v>25</v>
      </c>
      <c r="V20" s="551">
        <f t="shared" si="4"/>
        <v>0.1</v>
      </c>
      <c r="W20" s="207">
        <f>ROUND(U20/+'２表（第1表）'!K$49,2)</f>
        <v>0.06</v>
      </c>
      <c r="X20" s="216">
        <v>63</v>
      </c>
      <c r="Y20" s="551">
        <f t="shared" si="5"/>
        <v>0.7</v>
      </c>
      <c r="Z20" s="207">
        <f>ROUND(X20/+'２表（第1表）'!L$49,2)</f>
        <v>0.78</v>
      </c>
      <c r="AA20" s="216">
        <v>0</v>
      </c>
      <c r="AB20" s="551">
        <f t="shared" si="6"/>
        <v>0</v>
      </c>
      <c r="AC20" s="207">
        <f>ROUND(AA20/+'２表（第1表）'!M$49,2)</f>
        <v>0</v>
      </c>
      <c r="AD20" s="216">
        <v>0</v>
      </c>
      <c r="AE20" s="551">
        <f t="shared" si="7"/>
        <v>0</v>
      </c>
      <c r="AF20" s="677" t="s">
        <v>438</v>
      </c>
      <c r="AG20" s="216">
        <v>236</v>
      </c>
      <c r="AH20" s="551">
        <f t="shared" si="8"/>
        <v>0.1</v>
      </c>
      <c r="AI20" s="207">
        <f>ROUND(AG20/+'２表（第1表）'!O$49,2)</f>
        <v>0.11</v>
      </c>
      <c r="AJ20" s="216">
        <f t="shared" si="9"/>
        <v>841</v>
      </c>
      <c r="AK20" s="551">
        <f t="shared" si="10"/>
        <v>0.1</v>
      </c>
      <c r="AL20" s="207">
        <f>ROUND(AJ20/+'２表（第1表）'!P$49,2)</f>
        <v>0.04</v>
      </c>
    </row>
    <row r="21" spans="1:38" ht="21.75" customHeight="1">
      <c r="A21" s="206" t="s">
        <v>199</v>
      </c>
      <c r="B21" s="221"/>
      <c r="C21" s="216">
        <v>187</v>
      </c>
      <c r="D21" s="551">
        <f t="shared" si="11"/>
        <v>1.4</v>
      </c>
      <c r="E21" s="207">
        <f>ROUND(C21/+'２表（第1表）'!E$49,2)</f>
        <v>13.36</v>
      </c>
      <c r="F21" s="216">
        <v>241</v>
      </c>
      <c r="G21" s="551">
        <f t="shared" si="0"/>
        <v>0.4</v>
      </c>
      <c r="H21" s="207">
        <f>ROUND(F21/+'２表（第1表）'!F$49,2)</f>
        <v>0.31</v>
      </c>
      <c r="I21" s="663">
        <v>0</v>
      </c>
      <c r="J21" s="551"/>
      <c r="K21" s="673" t="s">
        <v>437</v>
      </c>
      <c r="L21" s="216">
        <v>300</v>
      </c>
      <c r="M21" s="551">
        <f t="shared" si="1"/>
        <v>0.2</v>
      </c>
      <c r="N21" s="207">
        <f>ROUND(L21/+'２表（第1表）'!H$49,2)</f>
        <v>0.05</v>
      </c>
      <c r="O21" s="216">
        <v>401</v>
      </c>
      <c r="P21" s="551">
        <f t="shared" si="2"/>
        <v>0.2</v>
      </c>
      <c r="Q21" s="207">
        <f>ROUND(O21/+'２表（第1表）'!I$49,2)</f>
        <v>0.05</v>
      </c>
      <c r="R21" s="216">
        <v>0</v>
      </c>
      <c r="S21" s="551">
        <f t="shared" si="3"/>
        <v>0</v>
      </c>
      <c r="T21" s="207">
        <f>ROUND(R21/+'２表（第1表）'!J$49,2)</f>
        <v>0</v>
      </c>
      <c r="U21" s="216">
        <v>59</v>
      </c>
      <c r="V21" s="551">
        <f t="shared" si="4"/>
        <v>0.3</v>
      </c>
      <c r="W21" s="207">
        <f>ROUND(U21/+'２表（第1表）'!K$49,2)</f>
        <v>0.14</v>
      </c>
      <c r="X21" s="216">
        <v>43</v>
      </c>
      <c r="Y21" s="551">
        <f t="shared" si="5"/>
        <v>0.5</v>
      </c>
      <c r="Z21" s="207">
        <f>ROUND(X21/+'２表（第1表）'!L$49,2)</f>
        <v>0.53</v>
      </c>
      <c r="AA21" s="216">
        <v>30</v>
      </c>
      <c r="AB21" s="551">
        <f t="shared" si="6"/>
        <v>0.4</v>
      </c>
      <c r="AC21" s="207">
        <f>ROUND(AA21/+'２表（第1表）'!M$49,2)</f>
        <v>0.24</v>
      </c>
      <c r="AD21" s="216">
        <v>159</v>
      </c>
      <c r="AE21" s="551">
        <f t="shared" si="7"/>
        <v>3.4</v>
      </c>
      <c r="AF21" s="677" t="s">
        <v>438</v>
      </c>
      <c r="AG21" s="216">
        <v>574</v>
      </c>
      <c r="AH21" s="551">
        <f t="shared" si="8"/>
        <v>0.3</v>
      </c>
      <c r="AI21" s="207">
        <f>ROUND(AG21/+'２表（第1表）'!O$49,2)</f>
        <v>0.28</v>
      </c>
      <c r="AJ21" s="216">
        <f t="shared" si="9"/>
        <v>1994</v>
      </c>
      <c r="AK21" s="551">
        <f t="shared" si="10"/>
        <v>0.3</v>
      </c>
      <c r="AL21" s="207">
        <f>ROUND(AJ21/+'２表（第1表）'!P$49,2)</f>
        <v>0.09</v>
      </c>
    </row>
    <row r="22" spans="1:38" ht="21.75" customHeight="1">
      <c r="A22" s="206" t="s">
        <v>200</v>
      </c>
      <c r="B22" s="221"/>
      <c r="C22" s="216">
        <v>262</v>
      </c>
      <c r="D22" s="551">
        <f t="shared" si="11"/>
        <v>1.9</v>
      </c>
      <c r="E22" s="207">
        <f>ROUND(C22/+'２表（第1表）'!E$49,2)</f>
        <v>18.71</v>
      </c>
      <c r="F22" s="216">
        <v>10358</v>
      </c>
      <c r="G22" s="551">
        <f t="shared" si="0"/>
        <v>15.1</v>
      </c>
      <c r="H22" s="207">
        <f>ROUND(F22/+'２表（第1表）'!F$49,2)</f>
        <v>13.45</v>
      </c>
      <c r="I22" s="663">
        <v>0</v>
      </c>
      <c r="J22" s="551"/>
      <c r="K22" s="673" t="s">
        <v>437</v>
      </c>
      <c r="L22" s="216">
        <v>3460</v>
      </c>
      <c r="M22" s="551">
        <f t="shared" si="1"/>
        <v>2.4</v>
      </c>
      <c r="N22" s="207">
        <f>ROUND(L22/+'２表（第1表）'!H$49,2)</f>
        <v>0.53</v>
      </c>
      <c r="O22" s="216">
        <v>20342</v>
      </c>
      <c r="P22" s="551">
        <f t="shared" si="2"/>
        <v>11.9</v>
      </c>
      <c r="Q22" s="207">
        <f>ROUND(O22/+'２表（第1表）'!I$49,2)</f>
        <v>2.4</v>
      </c>
      <c r="R22" s="216">
        <v>801</v>
      </c>
      <c r="S22" s="551">
        <f t="shared" si="3"/>
        <v>3.1</v>
      </c>
      <c r="T22" s="207">
        <f>ROUND(R22/+'２表（第1表）'!J$49,2)</f>
        <v>0.29</v>
      </c>
      <c r="U22" s="216">
        <v>609</v>
      </c>
      <c r="V22" s="551">
        <f t="shared" si="4"/>
        <v>2.6</v>
      </c>
      <c r="W22" s="207">
        <f>ROUND(U22/+'２表（第1表）'!K$49,2)</f>
        <v>1.45</v>
      </c>
      <c r="X22" s="216">
        <v>1045</v>
      </c>
      <c r="Y22" s="551">
        <f t="shared" si="5"/>
        <v>11.4</v>
      </c>
      <c r="Z22" s="207">
        <f>ROUND(X22/+'２表（第1表）'!L$49,2)</f>
        <v>12.9</v>
      </c>
      <c r="AA22" s="216">
        <v>2728</v>
      </c>
      <c r="AB22" s="551">
        <f t="shared" si="6"/>
        <v>38.6</v>
      </c>
      <c r="AC22" s="207">
        <f>ROUND(AA22/+'２表（第1表）'!M$49,2)</f>
        <v>22</v>
      </c>
      <c r="AD22" s="216">
        <v>0</v>
      </c>
      <c r="AE22" s="551">
        <f t="shared" si="7"/>
        <v>0</v>
      </c>
      <c r="AF22" s="677" t="s">
        <v>438</v>
      </c>
      <c r="AG22" s="216">
        <v>3477</v>
      </c>
      <c r="AH22" s="551">
        <f t="shared" si="8"/>
        <v>1.7</v>
      </c>
      <c r="AI22" s="207">
        <f>ROUND(AG22/+'２表（第1表）'!O$49,2)</f>
        <v>1.67</v>
      </c>
      <c r="AJ22" s="216">
        <f t="shared" si="9"/>
        <v>43082</v>
      </c>
      <c r="AK22" s="551">
        <f t="shared" si="10"/>
        <v>6.5</v>
      </c>
      <c r="AL22" s="207">
        <f>ROUND(AJ22/+'２表（第1表）'!P$49,2)</f>
        <v>2.03</v>
      </c>
    </row>
    <row r="23" spans="1:38" ht="21.75" customHeight="1">
      <c r="A23" s="206" t="s">
        <v>201</v>
      </c>
      <c r="B23" s="221"/>
      <c r="C23" s="216">
        <v>18</v>
      </c>
      <c r="D23" s="551">
        <f t="shared" si="11"/>
        <v>0.1</v>
      </c>
      <c r="E23" s="207">
        <f>ROUND(C23/+'２表（第1表）'!E$49,2)</f>
        <v>1.29</v>
      </c>
      <c r="F23" s="216">
        <v>170</v>
      </c>
      <c r="G23" s="551">
        <f t="shared" si="0"/>
        <v>0.2</v>
      </c>
      <c r="H23" s="207">
        <f>ROUND(F23/+'２表（第1表）'!F$49,2)</f>
        <v>0.22</v>
      </c>
      <c r="I23" s="663">
        <v>0</v>
      </c>
      <c r="J23" s="551"/>
      <c r="K23" s="673" t="s">
        <v>437</v>
      </c>
      <c r="L23" s="216">
        <v>149</v>
      </c>
      <c r="M23" s="551">
        <f t="shared" si="1"/>
        <v>0.1</v>
      </c>
      <c r="N23" s="207">
        <f>ROUND(L23/+'２表（第1表）'!H$49,2)</f>
        <v>0.02</v>
      </c>
      <c r="O23" s="216">
        <v>96</v>
      </c>
      <c r="P23" s="551">
        <f t="shared" si="2"/>
        <v>0.1</v>
      </c>
      <c r="Q23" s="207">
        <f>ROUND(O23/+'２表（第1表）'!I$49,2)</f>
        <v>0.01</v>
      </c>
      <c r="R23" s="216">
        <v>0</v>
      </c>
      <c r="S23" s="551">
        <f t="shared" si="3"/>
        <v>0</v>
      </c>
      <c r="T23" s="207">
        <f>ROUND(R23/+'２表（第1表）'!J$49,2)</f>
        <v>0</v>
      </c>
      <c r="U23" s="216">
        <v>0</v>
      </c>
      <c r="V23" s="551">
        <f t="shared" si="4"/>
        <v>0</v>
      </c>
      <c r="W23" s="207">
        <f>ROUND(U23/+'２表（第1表）'!K$49,2)</f>
        <v>0</v>
      </c>
      <c r="X23" s="216">
        <v>0</v>
      </c>
      <c r="Y23" s="551">
        <f t="shared" si="5"/>
        <v>0</v>
      </c>
      <c r="Z23" s="207">
        <f>ROUND(X23/+'２表（第1表）'!L$49,2)</f>
        <v>0</v>
      </c>
      <c r="AA23" s="216">
        <v>0</v>
      </c>
      <c r="AB23" s="551">
        <f t="shared" si="6"/>
        <v>0</v>
      </c>
      <c r="AC23" s="207">
        <f>ROUND(AA23/+'２表（第1表）'!M$49,2)</f>
        <v>0</v>
      </c>
      <c r="AD23" s="216">
        <v>0</v>
      </c>
      <c r="AE23" s="551">
        <f t="shared" si="7"/>
        <v>0</v>
      </c>
      <c r="AF23" s="677" t="s">
        <v>438</v>
      </c>
      <c r="AG23" s="216">
        <v>254</v>
      </c>
      <c r="AH23" s="551">
        <f t="shared" si="8"/>
        <v>0.1</v>
      </c>
      <c r="AI23" s="207">
        <f>ROUND(AG23/+'２表（第1表）'!O$49,2)</f>
        <v>0.12</v>
      </c>
      <c r="AJ23" s="216">
        <f t="shared" si="9"/>
        <v>687</v>
      </c>
      <c r="AK23" s="551">
        <f t="shared" si="10"/>
        <v>0.1</v>
      </c>
      <c r="AL23" s="207">
        <f>ROUND(AJ23/+'２表（第1表）'!P$49,2)</f>
        <v>0.03</v>
      </c>
    </row>
    <row r="24" spans="1:38" ht="21.75" customHeight="1">
      <c r="A24" s="206" t="s">
        <v>202</v>
      </c>
      <c r="B24" s="221"/>
      <c r="C24" s="216">
        <v>0</v>
      </c>
      <c r="D24" s="551">
        <f t="shared" si="11"/>
        <v>0</v>
      </c>
      <c r="E24" s="207">
        <f>ROUND(C24/+'２表（第1表）'!E$49,2)</f>
        <v>0</v>
      </c>
      <c r="F24" s="216">
        <v>328</v>
      </c>
      <c r="G24" s="551">
        <f t="shared" si="0"/>
        <v>0.5</v>
      </c>
      <c r="H24" s="207">
        <f>ROUND(F24/+'２表（第1表）'!F$49,2)</f>
        <v>0.43</v>
      </c>
      <c r="I24" s="663">
        <v>0</v>
      </c>
      <c r="J24" s="551"/>
      <c r="K24" s="673" t="s">
        <v>437</v>
      </c>
      <c r="L24" s="216">
        <v>1318</v>
      </c>
      <c r="M24" s="551">
        <f t="shared" si="1"/>
        <v>0.9</v>
      </c>
      <c r="N24" s="207">
        <f>ROUND(L24/+'２表（第1表）'!H$49,2)</f>
        <v>0.2</v>
      </c>
      <c r="O24" s="216">
        <v>977</v>
      </c>
      <c r="P24" s="551">
        <f t="shared" si="2"/>
        <v>0.6</v>
      </c>
      <c r="Q24" s="207">
        <f>ROUND(O24/+'２表（第1表）'!I$49,2)</f>
        <v>0.12</v>
      </c>
      <c r="R24" s="216">
        <v>298</v>
      </c>
      <c r="S24" s="551">
        <f t="shared" si="3"/>
        <v>1.1</v>
      </c>
      <c r="T24" s="207">
        <f>ROUND(R24/+'２表（第1表）'!J$49,2)</f>
        <v>0.11</v>
      </c>
      <c r="U24" s="216">
        <v>108</v>
      </c>
      <c r="V24" s="551">
        <f t="shared" si="4"/>
        <v>0.5</v>
      </c>
      <c r="W24" s="207">
        <f>ROUND(U24/+'２表（第1表）'!K$49,2)</f>
        <v>0.26</v>
      </c>
      <c r="X24" s="216">
        <v>0</v>
      </c>
      <c r="Y24" s="551">
        <f t="shared" si="5"/>
        <v>0</v>
      </c>
      <c r="Z24" s="207">
        <f>ROUND(X24/+'２表（第1表）'!L$49,2)</f>
        <v>0</v>
      </c>
      <c r="AA24" s="216">
        <v>0</v>
      </c>
      <c r="AB24" s="551">
        <f t="shared" si="6"/>
        <v>0</v>
      </c>
      <c r="AC24" s="207">
        <f>ROUND(AA24/+'２表（第1表）'!M$49,2)</f>
        <v>0</v>
      </c>
      <c r="AD24" s="216">
        <v>0</v>
      </c>
      <c r="AE24" s="551">
        <f t="shared" si="7"/>
        <v>0</v>
      </c>
      <c r="AF24" s="677" t="s">
        <v>438</v>
      </c>
      <c r="AG24" s="216">
        <v>553</v>
      </c>
      <c r="AH24" s="551">
        <f t="shared" si="8"/>
        <v>0.3</v>
      </c>
      <c r="AI24" s="207">
        <f>ROUND(AG24/+'２表（第1表）'!O$49,2)</f>
        <v>0.27</v>
      </c>
      <c r="AJ24" s="216">
        <f t="shared" si="9"/>
        <v>3582</v>
      </c>
      <c r="AK24" s="551">
        <f t="shared" si="10"/>
        <v>0.5</v>
      </c>
      <c r="AL24" s="207">
        <f>ROUND(AJ24/+'２表（第1表）'!P$49,2)</f>
        <v>0.17</v>
      </c>
    </row>
    <row r="25" spans="1:38" ht="21.75" customHeight="1">
      <c r="A25" s="206" t="s">
        <v>203</v>
      </c>
      <c r="B25" s="221"/>
      <c r="C25" s="216">
        <v>0</v>
      </c>
      <c r="D25" s="551">
        <f t="shared" si="11"/>
        <v>0</v>
      </c>
      <c r="E25" s="207">
        <f>ROUND(C25/+'２表（第1表）'!E$49,2)</f>
        <v>0</v>
      </c>
      <c r="F25" s="216">
        <v>0</v>
      </c>
      <c r="G25" s="551">
        <f t="shared" si="0"/>
        <v>0</v>
      </c>
      <c r="H25" s="207">
        <f>ROUND(F25/+'２表（第1表）'!F$49,2)</f>
        <v>0</v>
      </c>
      <c r="I25" s="663">
        <v>0</v>
      </c>
      <c r="J25" s="551"/>
      <c r="K25" s="673" t="s">
        <v>437</v>
      </c>
      <c r="L25" s="216">
        <v>0</v>
      </c>
      <c r="M25" s="551">
        <f t="shared" si="1"/>
        <v>0</v>
      </c>
      <c r="N25" s="207">
        <f>ROUND(L25/+'２表（第1表）'!H$49,2)</f>
        <v>0</v>
      </c>
      <c r="O25" s="216">
        <v>0</v>
      </c>
      <c r="P25" s="551">
        <f t="shared" si="2"/>
        <v>0</v>
      </c>
      <c r="Q25" s="207">
        <f>ROUND(O25/+'２表（第1表）'!I$49,2)</f>
        <v>0</v>
      </c>
      <c r="R25" s="216">
        <v>0</v>
      </c>
      <c r="S25" s="551">
        <f t="shared" si="3"/>
        <v>0</v>
      </c>
      <c r="T25" s="207">
        <f>ROUND(R25/+'２表（第1表）'!J$49,2)</f>
        <v>0</v>
      </c>
      <c r="U25" s="216">
        <v>0</v>
      </c>
      <c r="V25" s="551">
        <f t="shared" si="4"/>
        <v>0</v>
      </c>
      <c r="W25" s="207">
        <f>ROUND(U25/+'２表（第1表）'!K$49,2)</f>
        <v>0</v>
      </c>
      <c r="X25" s="216">
        <v>0</v>
      </c>
      <c r="Y25" s="551">
        <f t="shared" si="5"/>
        <v>0</v>
      </c>
      <c r="Z25" s="207">
        <f>ROUND(X25/+'２表（第1表）'!L$49,2)</f>
        <v>0</v>
      </c>
      <c r="AA25" s="216">
        <v>0</v>
      </c>
      <c r="AB25" s="551">
        <f t="shared" si="6"/>
        <v>0</v>
      </c>
      <c r="AC25" s="207">
        <f>ROUND(AA25/+'２表（第1表）'!M$49,2)</f>
        <v>0</v>
      </c>
      <c r="AD25" s="216">
        <v>0</v>
      </c>
      <c r="AE25" s="551">
        <f t="shared" si="7"/>
        <v>0</v>
      </c>
      <c r="AF25" s="677" t="s">
        <v>438</v>
      </c>
      <c r="AG25" s="216">
        <v>0</v>
      </c>
      <c r="AH25" s="551">
        <f t="shared" si="8"/>
        <v>0</v>
      </c>
      <c r="AI25" s="207">
        <f>ROUND(AG25/+'２表（第1表）'!O$49,2)</f>
        <v>0</v>
      </c>
      <c r="AJ25" s="216">
        <f t="shared" si="9"/>
        <v>0</v>
      </c>
      <c r="AK25" s="551">
        <f t="shared" si="10"/>
        <v>0</v>
      </c>
      <c r="AL25" s="207">
        <f>ROUND(AJ25/+'２表（第1表）'!P$49,2)</f>
        <v>0</v>
      </c>
    </row>
    <row r="26" spans="1:38" ht="21.75" customHeight="1">
      <c r="A26" s="209" t="s">
        <v>204</v>
      </c>
      <c r="B26" s="222"/>
      <c r="C26" s="216">
        <v>228</v>
      </c>
      <c r="D26" s="551">
        <f t="shared" si="11"/>
        <v>1.7</v>
      </c>
      <c r="E26" s="207">
        <f>ROUND(C26/+'２表（第1表）'!E$49,2)</f>
        <v>16.29</v>
      </c>
      <c r="F26" s="216">
        <v>4347</v>
      </c>
      <c r="G26" s="551">
        <f t="shared" si="0"/>
        <v>6.4</v>
      </c>
      <c r="H26" s="207">
        <f>ROUND(F26/+'２表（第1表）'!F$49,2)</f>
        <v>5.65</v>
      </c>
      <c r="I26" s="663">
        <v>0</v>
      </c>
      <c r="J26" s="551"/>
      <c r="K26" s="673" t="s">
        <v>437</v>
      </c>
      <c r="L26" s="216">
        <v>26291</v>
      </c>
      <c r="M26" s="551">
        <f t="shared" si="1"/>
        <v>18.6</v>
      </c>
      <c r="N26" s="207">
        <f>ROUND(L26/+'２表（第1表）'!H$49,2)</f>
        <v>4.06</v>
      </c>
      <c r="O26" s="216">
        <v>39401</v>
      </c>
      <c r="P26" s="551">
        <f t="shared" si="2"/>
        <v>23</v>
      </c>
      <c r="Q26" s="207">
        <f>ROUND(O26/+'２表（第1表）'!I$49,2)</f>
        <v>4.65</v>
      </c>
      <c r="R26" s="216">
        <v>0</v>
      </c>
      <c r="S26" s="551">
        <f t="shared" si="3"/>
        <v>0</v>
      </c>
      <c r="T26" s="207">
        <f>ROUND(R26/+'２表（第1表）'!J$49,2)</f>
        <v>0</v>
      </c>
      <c r="U26" s="216">
        <v>1554</v>
      </c>
      <c r="V26" s="551">
        <f t="shared" si="4"/>
        <v>6.7</v>
      </c>
      <c r="W26" s="207">
        <f>ROUND(U26/+'２表（第1表）'!K$49,2)</f>
        <v>3.7</v>
      </c>
      <c r="X26" s="216">
        <v>618</v>
      </c>
      <c r="Y26" s="551">
        <f t="shared" si="5"/>
        <v>6.7</v>
      </c>
      <c r="Z26" s="207">
        <f>ROUND(X26/+'２表（第1表）'!L$49,2)</f>
        <v>7.63</v>
      </c>
      <c r="AA26" s="216">
        <v>1216</v>
      </c>
      <c r="AB26" s="551">
        <f t="shared" si="6"/>
        <v>17.2</v>
      </c>
      <c r="AC26" s="207">
        <f>ROUND(AA26/+'２表（第1表）'!M$49,2)</f>
        <v>9.81</v>
      </c>
      <c r="AD26" s="216">
        <v>62</v>
      </c>
      <c r="AE26" s="551">
        <f t="shared" si="7"/>
        <v>1.3</v>
      </c>
      <c r="AF26" s="677" t="s">
        <v>438</v>
      </c>
      <c r="AG26" s="216">
        <v>31242</v>
      </c>
      <c r="AH26" s="551">
        <f t="shared" si="8"/>
        <v>15.4</v>
      </c>
      <c r="AI26" s="207">
        <f>ROUND(AG26/+'２表（第1表）'!O$49,2)</f>
        <v>15.01</v>
      </c>
      <c r="AJ26" s="216">
        <f t="shared" si="9"/>
        <v>104959</v>
      </c>
      <c r="AK26" s="551">
        <f t="shared" si="10"/>
        <v>15.7</v>
      </c>
      <c r="AL26" s="207">
        <f>ROUND(AJ26/+'２表（第1表）'!P$49,2)</f>
        <v>4.95</v>
      </c>
    </row>
    <row r="27" spans="1:38" ht="21.75" customHeight="1">
      <c r="A27" s="209" t="s">
        <v>424</v>
      </c>
      <c r="B27" s="222"/>
      <c r="C27" s="216">
        <v>883</v>
      </c>
      <c r="D27" s="551">
        <f t="shared" si="11"/>
        <v>6.6</v>
      </c>
      <c r="E27" s="207">
        <f>ROUND(C27/+'２表（第1表）'!E$49,2)</f>
        <v>63.07</v>
      </c>
      <c r="F27" s="216">
        <v>0</v>
      </c>
      <c r="G27" s="551">
        <f t="shared" si="0"/>
        <v>0</v>
      </c>
      <c r="H27" s="207">
        <f>ROUND(F27/+'２表（第1表）'!F$49,2)</f>
        <v>0</v>
      </c>
      <c r="I27" s="663">
        <v>0</v>
      </c>
      <c r="J27" s="551"/>
      <c r="K27" s="673" t="s">
        <v>437</v>
      </c>
      <c r="L27" s="216">
        <v>8572</v>
      </c>
      <c r="M27" s="551">
        <f t="shared" si="1"/>
        <v>6.1</v>
      </c>
      <c r="N27" s="207">
        <f>ROUND(L27/+'２表（第1表）'!H$49,2)</f>
        <v>1.32</v>
      </c>
      <c r="O27" s="216">
        <v>4090</v>
      </c>
      <c r="P27" s="551">
        <f t="shared" si="2"/>
        <v>2.4</v>
      </c>
      <c r="Q27" s="207">
        <f>ROUND(O27/+'２表（第1表）'!I$49,2)</f>
        <v>0.48</v>
      </c>
      <c r="R27" s="216">
        <v>5118</v>
      </c>
      <c r="S27" s="551">
        <f t="shared" si="3"/>
        <v>19.6</v>
      </c>
      <c r="T27" s="207">
        <f>ROUND(R27/+'２表（第1表）'!J$49,2)</f>
        <v>1.86</v>
      </c>
      <c r="U27" s="216">
        <v>0</v>
      </c>
      <c r="V27" s="551">
        <f t="shared" si="4"/>
        <v>0</v>
      </c>
      <c r="W27" s="207">
        <f>ROUND(U27/+'２表（第1表）'!K$49,2)</f>
        <v>0</v>
      </c>
      <c r="X27" s="216">
        <v>0</v>
      </c>
      <c r="Y27" s="551">
        <f t="shared" si="5"/>
        <v>0</v>
      </c>
      <c r="Z27" s="207">
        <f>ROUND(X27/+'２表（第1表）'!L$49,2)</f>
        <v>0</v>
      </c>
      <c r="AA27" s="216">
        <v>73</v>
      </c>
      <c r="AB27" s="551">
        <f t="shared" si="6"/>
        <v>1</v>
      </c>
      <c r="AC27" s="207">
        <f>ROUND(AA27/+'２表（第1表）'!M$49,2)</f>
        <v>0.59</v>
      </c>
      <c r="AD27" s="216">
        <v>0</v>
      </c>
      <c r="AE27" s="551">
        <f t="shared" si="7"/>
        <v>0</v>
      </c>
      <c r="AF27" s="677" t="s">
        <v>438</v>
      </c>
      <c r="AG27" s="216">
        <v>2652</v>
      </c>
      <c r="AH27" s="551">
        <f t="shared" si="8"/>
        <v>1.3</v>
      </c>
      <c r="AI27" s="207">
        <f>ROUND(AG27/+'２表（第1表）'!O$49,2)</f>
        <v>1.27</v>
      </c>
      <c r="AJ27" s="216">
        <f t="shared" si="9"/>
        <v>21388</v>
      </c>
      <c r="AK27" s="551">
        <f t="shared" si="10"/>
        <v>3.2</v>
      </c>
      <c r="AL27" s="207">
        <f>ROUND(AJ27/+'２表（第1表）'!P$49,2)</f>
        <v>1.01</v>
      </c>
    </row>
    <row r="28" spans="1:38" ht="21.75" customHeight="1">
      <c r="A28" s="206" t="s">
        <v>425</v>
      </c>
      <c r="B28" s="221"/>
      <c r="C28" s="216">
        <v>0</v>
      </c>
      <c r="D28" s="551">
        <f t="shared" si="11"/>
        <v>0</v>
      </c>
      <c r="E28" s="207">
        <f>ROUND(C28/+'２表（第1表）'!E$49,2)</f>
        <v>0</v>
      </c>
      <c r="F28" s="216">
        <v>0</v>
      </c>
      <c r="G28" s="551">
        <f t="shared" si="0"/>
        <v>0</v>
      </c>
      <c r="H28" s="207">
        <f>ROUND(F28/+'２表（第1表）'!F$49,2)</f>
        <v>0</v>
      </c>
      <c r="I28" s="663">
        <v>0</v>
      </c>
      <c r="J28" s="551"/>
      <c r="K28" s="673" t="s">
        <v>437</v>
      </c>
      <c r="L28" s="216">
        <v>0</v>
      </c>
      <c r="M28" s="551">
        <f t="shared" si="1"/>
        <v>0</v>
      </c>
      <c r="N28" s="207">
        <f>ROUND(L28/+'２表（第1表）'!H$49,2)</f>
        <v>0</v>
      </c>
      <c r="O28" s="216">
        <v>0</v>
      </c>
      <c r="P28" s="551">
        <f t="shared" si="2"/>
        <v>0</v>
      </c>
      <c r="Q28" s="207">
        <f>ROUND(O28/+'２表（第1表）'!I$49,2)</f>
        <v>0</v>
      </c>
      <c r="R28" s="216">
        <v>0</v>
      </c>
      <c r="S28" s="551">
        <f t="shared" si="3"/>
        <v>0</v>
      </c>
      <c r="T28" s="207">
        <f>ROUND(R28/+'２表（第1表）'!J$49,2)</f>
        <v>0</v>
      </c>
      <c r="U28" s="216">
        <v>0</v>
      </c>
      <c r="V28" s="551">
        <f t="shared" si="4"/>
        <v>0</v>
      </c>
      <c r="W28" s="207">
        <f>ROUND(U28/+'２表（第1表）'!K$49,2)</f>
        <v>0</v>
      </c>
      <c r="X28" s="216">
        <v>0</v>
      </c>
      <c r="Y28" s="551">
        <f t="shared" si="5"/>
        <v>0</v>
      </c>
      <c r="Z28" s="207">
        <f>ROUND(X28/+'２表（第1表）'!L$49,2)</f>
        <v>0</v>
      </c>
      <c r="AA28" s="216">
        <v>0</v>
      </c>
      <c r="AB28" s="551">
        <f t="shared" si="6"/>
        <v>0</v>
      </c>
      <c r="AC28" s="207">
        <f>ROUND(AA28/+'２表（第1表）'!M$49,2)</f>
        <v>0</v>
      </c>
      <c r="AD28" s="216">
        <v>0</v>
      </c>
      <c r="AE28" s="551">
        <f t="shared" si="7"/>
        <v>0</v>
      </c>
      <c r="AF28" s="677" t="s">
        <v>438</v>
      </c>
      <c r="AG28" s="216">
        <v>0</v>
      </c>
      <c r="AH28" s="551">
        <f t="shared" si="8"/>
        <v>0</v>
      </c>
      <c r="AI28" s="207">
        <f>ROUND(AG28/+'２表（第1表）'!O$49,2)</f>
        <v>0</v>
      </c>
      <c r="AJ28" s="216">
        <f t="shared" si="9"/>
        <v>0</v>
      </c>
      <c r="AK28" s="551">
        <f t="shared" si="10"/>
        <v>0</v>
      </c>
      <c r="AL28" s="207">
        <f>ROUND(AJ28/+'２表（第1表）'!P$49,2)</f>
        <v>0</v>
      </c>
    </row>
    <row r="29" spans="1:38" ht="21.75" customHeight="1">
      <c r="A29" s="206" t="s">
        <v>426</v>
      </c>
      <c r="B29" s="221"/>
      <c r="C29" s="216">
        <v>0</v>
      </c>
      <c r="D29" s="551">
        <f t="shared" si="11"/>
        <v>0</v>
      </c>
      <c r="E29" s="207">
        <f>ROUND(C29/+'２表（第1表）'!E$49,2)</f>
        <v>0</v>
      </c>
      <c r="F29" s="216">
        <v>19</v>
      </c>
      <c r="G29" s="551">
        <f t="shared" si="0"/>
        <v>0</v>
      </c>
      <c r="H29" s="207">
        <f>ROUND(F29/+'２表（第1表）'!F$49,2)</f>
        <v>0.02</v>
      </c>
      <c r="I29" s="663">
        <v>0</v>
      </c>
      <c r="J29" s="551"/>
      <c r="K29" s="673" t="s">
        <v>437</v>
      </c>
      <c r="L29" s="216">
        <v>0</v>
      </c>
      <c r="M29" s="551">
        <f t="shared" si="1"/>
        <v>0</v>
      </c>
      <c r="N29" s="207">
        <f>ROUND(L29/+'２表（第1表）'!H$49,2)</f>
        <v>0</v>
      </c>
      <c r="O29" s="216">
        <v>0</v>
      </c>
      <c r="P29" s="551">
        <f t="shared" si="2"/>
        <v>0</v>
      </c>
      <c r="Q29" s="207">
        <f>ROUND(O29/+'２表（第1表）'!I$49,2)</f>
        <v>0</v>
      </c>
      <c r="R29" s="216">
        <v>0</v>
      </c>
      <c r="S29" s="551">
        <f t="shared" si="3"/>
        <v>0</v>
      </c>
      <c r="T29" s="207">
        <f>ROUND(R29/+'２表（第1表）'!J$49,2)</f>
        <v>0</v>
      </c>
      <c r="U29" s="216">
        <v>0</v>
      </c>
      <c r="V29" s="551">
        <f t="shared" si="4"/>
        <v>0</v>
      </c>
      <c r="W29" s="207">
        <f>ROUND(U29/+'２表（第1表）'!K$49,2)</f>
        <v>0</v>
      </c>
      <c r="X29" s="216">
        <v>0</v>
      </c>
      <c r="Y29" s="551">
        <f t="shared" si="5"/>
        <v>0</v>
      </c>
      <c r="Z29" s="207">
        <f>ROUND(X29/+'２表（第1表）'!L$49,2)</f>
        <v>0</v>
      </c>
      <c r="AA29" s="216">
        <v>0</v>
      </c>
      <c r="AB29" s="551">
        <f t="shared" si="6"/>
        <v>0</v>
      </c>
      <c r="AC29" s="207">
        <f>ROUND(AA29/+'２表（第1表）'!M$49,2)</f>
        <v>0</v>
      </c>
      <c r="AD29" s="216">
        <v>0</v>
      </c>
      <c r="AE29" s="551">
        <f t="shared" si="7"/>
        <v>0</v>
      </c>
      <c r="AF29" s="677" t="s">
        <v>438</v>
      </c>
      <c r="AG29" s="216">
        <v>0</v>
      </c>
      <c r="AH29" s="551">
        <f t="shared" si="8"/>
        <v>0</v>
      </c>
      <c r="AI29" s="207">
        <f>ROUND(AG29/+'２表（第1表）'!O$49,2)</f>
        <v>0</v>
      </c>
      <c r="AJ29" s="216">
        <f t="shared" si="9"/>
        <v>19</v>
      </c>
      <c r="AK29" s="551">
        <f t="shared" si="10"/>
        <v>0</v>
      </c>
      <c r="AL29" s="207">
        <f>ROUND(AJ29/+'２表（第1表）'!P$49,2)</f>
        <v>0</v>
      </c>
    </row>
    <row r="30" spans="1:38" ht="21.75" customHeight="1">
      <c r="A30" s="206" t="s">
        <v>427</v>
      </c>
      <c r="B30" s="221"/>
      <c r="C30" s="216">
        <v>40</v>
      </c>
      <c r="D30" s="551">
        <f t="shared" si="11"/>
        <v>0.3</v>
      </c>
      <c r="E30" s="207">
        <f>ROUND(C30/+'２表（第1表）'!E$49,2)</f>
        <v>2.86</v>
      </c>
      <c r="F30" s="216">
        <v>8957</v>
      </c>
      <c r="G30" s="551">
        <f t="shared" si="0"/>
        <v>13.1</v>
      </c>
      <c r="H30" s="207">
        <f>ROUND(F30/+'２表（第1表）'!F$49,2)</f>
        <v>11.63</v>
      </c>
      <c r="I30" s="663">
        <v>0</v>
      </c>
      <c r="J30" s="551"/>
      <c r="K30" s="673" t="s">
        <v>437</v>
      </c>
      <c r="L30" s="216">
        <v>6129</v>
      </c>
      <c r="M30" s="551">
        <f t="shared" si="1"/>
        <v>4.3</v>
      </c>
      <c r="N30" s="207">
        <f>ROUND(L30/+'２表（第1表）'!H$49,2)</f>
        <v>0.95</v>
      </c>
      <c r="O30" s="216">
        <v>8026</v>
      </c>
      <c r="P30" s="551">
        <f t="shared" si="2"/>
        <v>4.7</v>
      </c>
      <c r="Q30" s="207">
        <f>ROUND(O30/+'２表（第1表）'!I$49,2)</f>
        <v>0.95</v>
      </c>
      <c r="R30" s="216">
        <v>259</v>
      </c>
      <c r="S30" s="551">
        <f t="shared" si="3"/>
        <v>1</v>
      </c>
      <c r="T30" s="207">
        <f>ROUND(R30/+'２表（第1表）'!J$49,2)</f>
        <v>0.09</v>
      </c>
      <c r="U30" s="216">
        <v>2983</v>
      </c>
      <c r="V30" s="551">
        <f t="shared" si="4"/>
        <v>12.9</v>
      </c>
      <c r="W30" s="207">
        <f>ROUND(U30/+'２表（第1表）'!K$49,2)</f>
        <v>7.1</v>
      </c>
      <c r="X30" s="216">
        <v>454</v>
      </c>
      <c r="Y30" s="551">
        <f t="shared" si="5"/>
        <v>5</v>
      </c>
      <c r="Z30" s="207">
        <f>ROUND(X30/+'２表（第1表）'!L$49,2)</f>
        <v>5.6</v>
      </c>
      <c r="AA30" s="216">
        <v>111</v>
      </c>
      <c r="AB30" s="551">
        <f t="shared" si="6"/>
        <v>1.6</v>
      </c>
      <c r="AC30" s="207">
        <f>ROUND(AA30/+'２表（第1表）'!M$49,2)</f>
        <v>0.9</v>
      </c>
      <c r="AD30" s="216">
        <v>39</v>
      </c>
      <c r="AE30" s="551">
        <f t="shared" si="7"/>
        <v>0.8</v>
      </c>
      <c r="AF30" s="677" t="s">
        <v>438</v>
      </c>
      <c r="AG30" s="216">
        <v>6413</v>
      </c>
      <c r="AH30" s="551">
        <f t="shared" si="8"/>
        <v>3.2</v>
      </c>
      <c r="AI30" s="207">
        <f>ROUND(AG30/+'２表（第1表）'!O$49,2)</f>
        <v>3.08</v>
      </c>
      <c r="AJ30" s="216">
        <f>+C30+F30+I30+L30+R30+X30+AA30+AD30+O30+U30+AG30</f>
        <v>33411</v>
      </c>
      <c r="AK30" s="551">
        <f t="shared" si="10"/>
        <v>5</v>
      </c>
      <c r="AL30" s="207">
        <f>ROUND(AJ30/+'２表（第1表）'!P$49,2)</f>
        <v>1.58</v>
      </c>
    </row>
    <row r="31" spans="1:38" s="552" customFormat="1" ht="21.75" customHeight="1">
      <c r="A31" s="427" t="s">
        <v>428</v>
      </c>
      <c r="B31" s="428"/>
      <c r="C31" s="429">
        <v>13446</v>
      </c>
      <c r="D31" s="553">
        <f t="shared" si="11"/>
        <v>100</v>
      </c>
      <c r="E31" s="207">
        <f>ROUND(C31/+'２表（第1表）'!E$49,2)</f>
        <v>960.43</v>
      </c>
      <c r="F31" s="429">
        <v>68370</v>
      </c>
      <c r="G31" s="553">
        <f t="shared" si="0"/>
        <v>100</v>
      </c>
      <c r="H31" s="207">
        <f>ROUND(F31/+'２表（第1表）'!F$49,2)</f>
        <v>88.79</v>
      </c>
      <c r="I31" s="664">
        <v>0</v>
      </c>
      <c r="J31" s="553"/>
      <c r="K31" s="673" t="s">
        <v>437</v>
      </c>
      <c r="L31" s="429">
        <v>141328</v>
      </c>
      <c r="M31" s="553">
        <f t="shared" si="1"/>
        <v>100</v>
      </c>
      <c r="N31" s="207">
        <f>ROUND(L31/+'２表（第1表）'!H$49,2)</f>
        <v>21.8</v>
      </c>
      <c r="O31" s="429">
        <v>171118</v>
      </c>
      <c r="P31" s="553">
        <f t="shared" si="2"/>
        <v>100</v>
      </c>
      <c r="Q31" s="207">
        <f>ROUND(O31/+'２表（第1表）'!I$49,2)</f>
        <v>20.19</v>
      </c>
      <c r="R31" s="429">
        <v>26077</v>
      </c>
      <c r="S31" s="553">
        <f t="shared" si="3"/>
        <v>100</v>
      </c>
      <c r="T31" s="207">
        <f>ROUND(R31/+'２表（第1表）'!J$49,2)</f>
        <v>9.45</v>
      </c>
      <c r="U31" s="429">
        <v>23125</v>
      </c>
      <c r="V31" s="553">
        <f t="shared" si="4"/>
        <v>100</v>
      </c>
      <c r="W31" s="207">
        <f>ROUND(U31/+'２表（第1表）'!K$49,2)</f>
        <v>55.06</v>
      </c>
      <c r="X31" s="429">
        <v>9164</v>
      </c>
      <c r="Y31" s="553">
        <f t="shared" si="5"/>
        <v>100</v>
      </c>
      <c r="Z31" s="207">
        <f>ROUND(X31/+'２表（第1表）'!L$49,2)</f>
        <v>113.14</v>
      </c>
      <c r="AA31" s="429">
        <v>7067</v>
      </c>
      <c r="AB31" s="553">
        <f t="shared" si="6"/>
        <v>100</v>
      </c>
      <c r="AC31" s="207">
        <f>ROUND(AA31/+'２表（第1表）'!M$49,2)</f>
        <v>56.99</v>
      </c>
      <c r="AD31" s="429">
        <v>4621</v>
      </c>
      <c r="AE31" s="553">
        <f t="shared" si="7"/>
        <v>100</v>
      </c>
      <c r="AF31" s="673" t="s">
        <v>438</v>
      </c>
      <c r="AG31" s="429">
        <v>203224</v>
      </c>
      <c r="AH31" s="553">
        <f t="shared" si="8"/>
        <v>100</v>
      </c>
      <c r="AI31" s="207">
        <f>ROUND(AG31/+'２表（第1表）'!O$49,2)</f>
        <v>97.66</v>
      </c>
      <c r="AJ31" s="429">
        <f t="shared" si="9"/>
        <v>667540</v>
      </c>
      <c r="AK31" s="553">
        <f>ROUND(+AJ31/AJ$31*100,1)</f>
        <v>100</v>
      </c>
      <c r="AL31" s="207">
        <f>ROUND(AJ31/+'２表（第1表）'!P$49,2)</f>
        <v>31.48</v>
      </c>
    </row>
    <row r="32" spans="1:38" ht="21.75" customHeight="1">
      <c r="A32" s="206" t="s">
        <v>429</v>
      </c>
      <c r="B32" s="221"/>
      <c r="C32" s="216">
        <v>0</v>
      </c>
      <c r="D32" s="665"/>
      <c r="E32" s="666"/>
      <c r="F32" s="216">
        <v>0</v>
      </c>
      <c r="G32" s="665"/>
      <c r="H32" s="666"/>
      <c r="I32" s="663">
        <v>0</v>
      </c>
      <c r="J32" s="665"/>
      <c r="K32" s="666"/>
      <c r="L32" s="216">
        <v>0</v>
      </c>
      <c r="M32" s="665"/>
      <c r="N32" s="666"/>
      <c r="O32" s="216">
        <v>0</v>
      </c>
      <c r="P32" s="665"/>
      <c r="Q32" s="666"/>
      <c r="R32" s="216">
        <v>0</v>
      </c>
      <c r="S32" s="665"/>
      <c r="T32" s="666"/>
      <c r="U32" s="216">
        <v>0</v>
      </c>
      <c r="V32" s="665"/>
      <c r="W32" s="666"/>
      <c r="X32" s="216">
        <v>0</v>
      </c>
      <c r="Y32" s="665"/>
      <c r="Z32" s="666"/>
      <c r="AA32" s="216">
        <v>0</v>
      </c>
      <c r="AB32" s="665"/>
      <c r="AC32" s="666"/>
      <c r="AD32" s="216">
        <v>0</v>
      </c>
      <c r="AE32" s="665"/>
      <c r="AF32" s="666"/>
      <c r="AG32" s="216">
        <v>0</v>
      </c>
      <c r="AH32" s="665"/>
      <c r="AI32" s="666"/>
      <c r="AJ32" s="216">
        <f t="shared" si="9"/>
        <v>0</v>
      </c>
      <c r="AK32" s="665"/>
      <c r="AL32" s="666"/>
    </row>
    <row r="33" spans="1:38" ht="21.75" customHeight="1">
      <c r="A33" s="206" t="s">
        <v>430</v>
      </c>
      <c r="B33" s="221"/>
      <c r="C33" s="216">
        <v>0</v>
      </c>
      <c r="D33" s="665"/>
      <c r="E33" s="666"/>
      <c r="F33" s="216">
        <v>0</v>
      </c>
      <c r="G33" s="665"/>
      <c r="H33" s="666"/>
      <c r="I33" s="663">
        <v>0</v>
      </c>
      <c r="J33" s="665"/>
      <c r="K33" s="666"/>
      <c r="L33" s="216">
        <v>0</v>
      </c>
      <c r="M33" s="665"/>
      <c r="N33" s="666"/>
      <c r="O33" s="216">
        <v>0</v>
      </c>
      <c r="P33" s="665"/>
      <c r="Q33" s="666"/>
      <c r="R33" s="216">
        <v>0</v>
      </c>
      <c r="S33" s="665"/>
      <c r="T33" s="666"/>
      <c r="U33" s="216">
        <v>0</v>
      </c>
      <c r="V33" s="665"/>
      <c r="W33" s="666"/>
      <c r="X33" s="216">
        <v>0</v>
      </c>
      <c r="Y33" s="665"/>
      <c r="Z33" s="666"/>
      <c r="AA33" s="216">
        <v>0</v>
      </c>
      <c r="AB33" s="665"/>
      <c r="AC33" s="666"/>
      <c r="AD33" s="216">
        <v>0</v>
      </c>
      <c r="AE33" s="665"/>
      <c r="AF33" s="666"/>
      <c r="AG33" s="216">
        <v>0</v>
      </c>
      <c r="AH33" s="665"/>
      <c r="AI33" s="666"/>
      <c r="AJ33" s="216">
        <f t="shared" si="9"/>
        <v>0</v>
      </c>
      <c r="AK33" s="665"/>
      <c r="AL33" s="666"/>
    </row>
    <row r="34" spans="1:38" ht="21.75" customHeight="1">
      <c r="A34" s="206" t="s">
        <v>431</v>
      </c>
      <c r="B34" s="221"/>
      <c r="C34" s="216">
        <v>0</v>
      </c>
      <c r="D34" s="665"/>
      <c r="E34" s="666"/>
      <c r="F34" s="216">
        <v>0</v>
      </c>
      <c r="G34" s="665"/>
      <c r="H34" s="666"/>
      <c r="I34" s="663">
        <v>0</v>
      </c>
      <c r="J34" s="665"/>
      <c r="K34" s="666"/>
      <c r="L34" s="216">
        <v>0</v>
      </c>
      <c r="M34" s="665"/>
      <c r="N34" s="666"/>
      <c r="O34" s="216">
        <v>0</v>
      </c>
      <c r="P34" s="665"/>
      <c r="Q34" s="666"/>
      <c r="R34" s="216">
        <v>0</v>
      </c>
      <c r="S34" s="665"/>
      <c r="T34" s="666"/>
      <c r="U34" s="216">
        <v>0</v>
      </c>
      <c r="V34" s="665"/>
      <c r="W34" s="666"/>
      <c r="X34" s="216">
        <v>0</v>
      </c>
      <c r="Y34" s="665"/>
      <c r="Z34" s="666"/>
      <c r="AA34" s="216">
        <v>0</v>
      </c>
      <c r="AB34" s="665"/>
      <c r="AC34" s="666"/>
      <c r="AD34" s="216">
        <v>0</v>
      </c>
      <c r="AE34" s="665"/>
      <c r="AF34" s="666"/>
      <c r="AG34" s="216">
        <v>0</v>
      </c>
      <c r="AH34" s="665"/>
      <c r="AI34" s="666"/>
      <c r="AJ34" s="216">
        <f t="shared" si="9"/>
        <v>0</v>
      </c>
      <c r="AK34" s="665"/>
      <c r="AL34" s="666"/>
    </row>
    <row r="35" spans="1:38" ht="21.75" customHeight="1" thickBot="1">
      <c r="A35" s="210" t="s">
        <v>432</v>
      </c>
      <c r="B35" s="223"/>
      <c r="C35" s="217">
        <v>13446</v>
      </c>
      <c r="D35" s="668"/>
      <c r="E35" s="669"/>
      <c r="F35" s="217">
        <v>68370</v>
      </c>
      <c r="G35" s="668"/>
      <c r="H35" s="669"/>
      <c r="I35" s="667">
        <v>0</v>
      </c>
      <c r="J35" s="668"/>
      <c r="K35" s="669"/>
      <c r="L35" s="217">
        <v>141328</v>
      </c>
      <c r="M35" s="668"/>
      <c r="N35" s="669"/>
      <c r="O35" s="217">
        <v>171118</v>
      </c>
      <c r="P35" s="668"/>
      <c r="Q35" s="669"/>
      <c r="R35" s="217">
        <v>26077</v>
      </c>
      <c r="S35" s="668"/>
      <c r="T35" s="669"/>
      <c r="U35" s="217">
        <v>23125</v>
      </c>
      <c r="V35" s="668"/>
      <c r="W35" s="669"/>
      <c r="X35" s="217">
        <v>9164</v>
      </c>
      <c r="Y35" s="668"/>
      <c r="Z35" s="669"/>
      <c r="AA35" s="217">
        <v>7067</v>
      </c>
      <c r="AB35" s="668"/>
      <c r="AC35" s="669"/>
      <c r="AD35" s="217">
        <v>4621</v>
      </c>
      <c r="AE35" s="668"/>
      <c r="AF35" s="669"/>
      <c r="AG35" s="217">
        <v>203224</v>
      </c>
      <c r="AH35" s="668"/>
      <c r="AI35" s="669"/>
      <c r="AJ35" s="217">
        <f>+C35+F35+I35+L35+R35+X35+AA35+AD35+O35+U35+AG35</f>
        <v>667540</v>
      </c>
      <c r="AK35" s="668"/>
      <c r="AL35" s="669"/>
    </row>
    <row r="36" spans="1:38" ht="21.75" customHeight="1">
      <c r="A36" s="39"/>
      <c r="B36" s="39"/>
      <c r="C36" s="39" t="s">
        <v>367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2:13" ht="21.75" customHeight="1">
      <c r="B37"/>
      <c r="C37"/>
      <c r="D37"/>
      <c r="E37"/>
      <c r="F37"/>
      <c r="G37"/>
      <c r="H37"/>
      <c r="I37"/>
      <c r="J37"/>
      <c r="K37"/>
      <c r="L37"/>
      <c r="M37"/>
    </row>
    <row r="38" spans="2:13" ht="21.75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3" ht="21.75" customHeight="1">
      <c r="B39"/>
      <c r="C39"/>
      <c r="D39"/>
      <c r="E39"/>
      <c r="F39"/>
      <c r="G39"/>
      <c r="H39"/>
      <c r="I39"/>
      <c r="J39"/>
      <c r="K39"/>
      <c r="L39"/>
      <c r="M39"/>
    </row>
    <row r="40" spans="2:13" ht="21.75" customHeight="1">
      <c r="B40"/>
      <c r="C40"/>
      <c r="D40"/>
      <c r="E40"/>
      <c r="F40"/>
      <c r="G40"/>
      <c r="H40"/>
      <c r="I40"/>
      <c r="J40"/>
      <c r="K40"/>
      <c r="L40"/>
      <c r="M40"/>
    </row>
    <row r="41" spans="2:13" ht="21.75" customHeight="1">
      <c r="B41"/>
      <c r="C41"/>
      <c r="D41"/>
      <c r="E41"/>
      <c r="F41"/>
      <c r="G41"/>
      <c r="H41"/>
      <c r="I41"/>
      <c r="J41"/>
      <c r="K41"/>
      <c r="L41"/>
      <c r="M41"/>
    </row>
    <row r="42" spans="2:13" ht="21.75" customHeight="1">
      <c r="B42"/>
      <c r="C42"/>
      <c r="D42"/>
      <c r="E42"/>
      <c r="F42"/>
      <c r="G42"/>
      <c r="H42"/>
      <c r="I42"/>
      <c r="J42"/>
      <c r="K42"/>
      <c r="L42"/>
      <c r="M42"/>
    </row>
    <row r="43" spans="2:13" ht="21.75" customHeight="1">
      <c r="B43"/>
      <c r="C43"/>
      <c r="D43"/>
      <c r="E43"/>
      <c r="F43"/>
      <c r="G43"/>
      <c r="H43"/>
      <c r="I43"/>
      <c r="J43"/>
      <c r="K43"/>
      <c r="L43"/>
      <c r="M43"/>
    </row>
    <row r="44" spans="2:13" ht="21.75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2:13" ht="21.75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ht="21.75" customHeight="1">
      <c r="B46"/>
      <c r="C46"/>
      <c r="D46"/>
      <c r="E46"/>
      <c r="F46"/>
      <c r="G46"/>
      <c r="H46"/>
      <c r="I46"/>
      <c r="J46"/>
      <c r="K46"/>
      <c r="L46"/>
      <c r="M46"/>
    </row>
    <row r="47" spans="2:13" ht="21.75" customHeight="1">
      <c r="B47"/>
      <c r="C47"/>
      <c r="D47"/>
      <c r="E47"/>
      <c r="F47"/>
      <c r="G47"/>
      <c r="H47"/>
      <c r="I47"/>
      <c r="J47"/>
      <c r="K47"/>
      <c r="L47"/>
      <c r="M47"/>
    </row>
    <row r="48" spans="2:13" ht="21.75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ht="21.75" customHeight="1">
      <c r="B49"/>
      <c r="C49"/>
      <c r="D49"/>
      <c r="E49"/>
      <c r="F49"/>
      <c r="G49"/>
      <c r="H49"/>
      <c r="I49"/>
      <c r="J49"/>
      <c r="K49"/>
      <c r="L49"/>
      <c r="M49"/>
    </row>
    <row r="50" spans="2:13" ht="21.75" customHeight="1">
      <c r="B50"/>
      <c r="C50"/>
      <c r="D50"/>
      <c r="E50"/>
      <c r="F50"/>
      <c r="G50"/>
      <c r="H50"/>
      <c r="I50"/>
      <c r="J50"/>
      <c r="K50"/>
      <c r="L50"/>
      <c r="M50"/>
    </row>
    <row r="51" spans="2:13" ht="21.75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ht="21.75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ht="21.75" customHeight="1">
      <c r="B53"/>
      <c r="C53"/>
      <c r="D53"/>
      <c r="E53"/>
      <c r="F53"/>
      <c r="G53"/>
      <c r="H53"/>
      <c r="I53"/>
      <c r="J53"/>
      <c r="K53"/>
      <c r="L53"/>
      <c r="M53"/>
    </row>
    <row r="54" spans="2:13" ht="21.7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ht="21.7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3" ht="21.75" customHeight="1">
      <c r="B56"/>
      <c r="C56"/>
      <c r="D56"/>
      <c r="E56"/>
      <c r="F56"/>
      <c r="G56"/>
      <c r="H56"/>
      <c r="I56"/>
      <c r="J56"/>
      <c r="K56"/>
      <c r="L56"/>
      <c r="M56"/>
    </row>
    <row r="57" spans="2:13" ht="21.75" customHeight="1">
      <c r="B57"/>
      <c r="C57"/>
      <c r="D57"/>
      <c r="E57"/>
      <c r="F57"/>
      <c r="G57"/>
      <c r="H57"/>
      <c r="I57"/>
      <c r="J57"/>
      <c r="K57"/>
      <c r="L57"/>
      <c r="M57"/>
    </row>
    <row r="58" spans="2:13" ht="21.75" customHeight="1">
      <c r="B58"/>
      <c r="C58"/>
      <c r="D58"/>
      <c r="E58"/>
      <c r="F58"/>
      <c r="G58"/>
      <c r="H58"/>
      <c r="I58"/>
      <c r="J58"/>
      <c r="K58"/>
      <c r="L58"/>
      <c r="M58"/>
    </row>
    <row r="59" spans="2:13" ht="21.75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2:13" ht="21.75" customHeight="1">
      <c r="B60"/>
      <c r="C60"/>
      <c r="D60"/>
      <c r="E60"/>
      <c r="F60"/>
      <c r="G60"/>
      <c r="H60"/>
      <c r="I60"/>
      <c r="J60"/>
      <c r="K60"/>
      <c r="L60"/>
      <c r="M60"/>
    </row>
    <row r="61" spans="2:13" ht="21.75" customHeight="1">
      <c r="B61"/>
      <c r="C61"/>
      <c r="D61"/>
      <c r="E61"/>
      <c r="F61"/>
      <c r="G61"/>
      <c r="H61"/>
      <c r="I61"/>
      <c r="J61"/>
      <c r="K61"/>
      <c r="L61"/>
      <c r="M61"/>
    </row>
    <row r="62" spans="2:13" ht="21.75" customHeight="1">
      <c r="B62"/>
      <c r="C62"/>
      <c r="D62"/>
      <c r="E62"/>
      <c r="F62"/>
      <c r="G62"/>
      <c r="H62"/>
      <c r="I62"/>
      <c r="J62"/>
      <c r="K62"/>
      <c r="L62"/>
      <c r="M62"/>
    </row>
    <row r="63" spans="2:13" ht="21.75" customHeight="1">
      <c r="B63"/>
      <c r="C63"/>
      <c r="D63"/>
      <c r="E63"/>
      <c r="F63"/>
      <c r="G63"/>
      <c r="H63"/>
      <c r="I63"/>
      <c r="J63"/>
      <c r="K63"/>
      <c r="L63"/>
      <c r="M63"/>
    </row>
    <row r="64" spans="2:13" ht="21.75" customHeight="1">
      <c r="B64"/>
      <c r="C64"/>
      <c r="D64"/>
      <c r="E64"/>
      <c r="F64"/>
      <c r="G64"/>
      <c r="H64"/>
      <c r="I64"/>
      <c r="J64"/>
      <c r="K64"/>
      <c r="L64"/>
      <c r="M64"/>
    </row>
    <row r="65" spans="2:13" ht="21.75" customHeight="1">
      <c r="B65"/>
      <c r="C65"/>
      <c r="D65"/>
      <c r="E65"/>
      <c r="F65"/>
      <c r="G65"/>
      <c r="H65"/>
      <c r="I65"/>
      <c r="J65"/>
      <c r="K65"/>
      <c r="L65"/>
      <c r="M65"/>
    </row>
    <row r="66" spans="2:13" ht="21.75" customHeight="1">
      <c r="B66"/>
      <c r="C66"/>
      <c r="D66"/>
      <c r="E66"/>
      <c r="F66"/>
      <c r="G66"/>
      <c r="H66"/>
      <c r="I66"/>
      <c r="J66"/>
      <c r="K66"/>
      <c r="L66"/>
      <c r="M66"/>
    </row>
    <row r="67" spans="2:13" ht="21.75" customHeight="1">
      <c r="B67"/>
      <c r="C67"/>
      <c r="D67"/>
      <c r="E67"/>
      <c r="F67"/>
      <c r="G67"/>
      <c r="H67"/>
      <c r="I67"/>
      <c r="J67"/>
      <c r="K67"/>
      <c r="L67"/>
      <c r="M67"/>
    </row>
    <row r="68" spans="2:13" ht="21.75" customHeight="1">
      <c r="B68"/>
      <c r="C68"/>
      <c r="D68"/>
      <c r="E68"/>
      <c r="F68"/>
      <c r="G68"/>
      <c r="H68"/>
      <c r="I68"/>
      <c r="J68"/>
      <c r="K68"/>
      <c r="L68"/>
      <c r="M68"/>
    </row>
    <row r="69" spans="2:13" ht="21.75" customHeight="1">
      <c r="B69"/>
      <c r="C69"/>
      <c r="D69"/>
      <c r="E69"/>
      <c r="F69"/>
      <c r="G69"/>
      <c r="H69"/>
      <c r="I69"/>
      <c r="J69"/>
      <c r="K69"/>
      <c r="L69"/>
      <c r="M69"/>
    </row>
    <row r="70" spans="2:13" ht="21.75" customHeight="1">
      <c r="B70"/>
      <c r="C70"/>
      <c r="D70"/>
      <c r="E70"/>
      <c r="F70"/>
      <c r="G70"/>
      <c r="H70"/>
      <c r="I70"/>
      <c r="J70"/>
      <c r="K70"/>
      <c r="L70"/>
      <c r="M70"/>
    </row>
    <row r="71" spans="2:13" ht="21.75" customHeight="1">
      <c r="B71"/>
      <c r="C71"/>
      <c r="D71"/>
      <c r="E71"/>
      <c r="F71"/>
      <c r="G71"/>
      <c r="H71"/>
      <c r="I71"/>
      <c r="J71"/>
      <c r="K71"/>
      <c r="L71"/>
      <c r="M71"/>
    </row>
    <row r="72" spans="2:13" ht="21.75" customHeight="1">
      <c r="B72"/>
      <c r="C72"/>
      <c r="D72"/>
      <c r="E72"/>
      <c r="F72"/>
      <c r="G72"/>
      <c r="H72"/>
      <c r="I72"/>
      <c r="J72"/>
      <c r="K72"/>
      <c r="L72"/>
      <c r="M72"/>
    </row>
    <row r="73" spans="2:13" ht="21.75" customHeight="1">
      <c r="B73"/>
      <c r="C73"/>
      <c r="D73"/>
      <c r="E73"/>
      <c r="F73"/>
      <c r="G73"/>
      <c r="H73"/>
      <c r="I73"/>
      <c r="J73"/>
      <c r="K73"/>
      <c r="L73"/>
      <c r="M73"/>
    </row>
    <row r="74" spans="2:13" ht="21.75" customHeight="1">
      <c r="B74"/>
      <c r="C74"/>
      <c r="D74"/>
      <c r="E74"/>
      <c r="F74"/>
      <c r="G74"/>
      <c r="H74"/>
      <c r="I74"/>
      <c r="J74"/>
      <c r="K74"/>
      <c r="L74"/>
      <c r="M74"/>
    </row>
    <row r="75" spans="2:13" ht="21.75" customHeight="1">
      <c r="B75"/>
      <c r="C75"/>
      <c r="D75"/>
      <c r="E75"/>
      <c r="F75"/>
      <c r="G75"/>
      <c r="H75"/>
      <c r="I75"/>
      <c r="J75"/>
      <c r="K75"/>
      <c r="L75"/>
      <c r="M75"/>
    </row>
    <row r="76" spans="2:13" ht="21.75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3" ht="21.75" customHeight="1">
      <c r="B77"/>
      <c r="C77"/>
      <c r="D77"/>
      <c r="E77"/>
      <c r="F77"/>
      <c r="G77"/>
      <c r="H77"/>
      <c r="I77"/>
      <c r="J77"/>
      <c r="K77"/>
      <c r="L77"/>
      <c r="M77"/>
    </row>
    <row r="78" spans="2:13" ht="21.75" customHeight="1">
      <c r="B78"/>
      <c r="C78"/>
      <c r="D78"/>
      <c r="E78"/>
      <c r="F78"/>
      <c r="G78"/>
      <c r="H78"/>
      <c r="I78"/>
      <c r="J78"/>
      <c r="K78"/>
      <c r="L78"/>
      <c r="M78"/>
    </row>
    <row r="79" spans="2:13" ht="21.75" customHeight="1">
      <c r="B79"/>
      <c r="C79"/>
      <c r="D79"/>
      <c r="E79"/>
      <c r="F79"/>
      <c r="G79"/>
      <c r="H79"/>
      <c r="I79"/>
      <c r="J79"/>
      <c r="K79"/>
      <c r="L79"/>
      <c r="M79"/>
    </row>
    <row r="80" spans="2:13" ht="21.75" customHeight="1">
      <c r="B80"/>
      <c r="C80"/>
      <c r="D80"/>
      <c r="E80"/>
      <c r="F80"/>
      <c r="G80"/>
      <c r="H80"/>
      <c r="I80"/>
      <c r="J80"/>
      <c r="K80"/>
      <c r="L80"/>
      <c r="M80"/>
    </row>
    <row r="81" spans="2:13" ht="21.75" customHeight="1">
      <c r="B81"/>
      <c r="C81"/>
      <c r="D81"/>
      <c r="E81"/>
      <c r="F81"/>
      <c r="G81"/>
      <c r="H81"/>
      <c r="I81"/>
      <c r="J81"/>
      <c r="K81"/>
      <c r="L81"/>
      <c r="M81"/>
    </row>
    <row r="82" spans="2:13" ht="21.75" customHeight="1">
      <c r="B82"/>
      <c r="C82"/>
      <c r="D82"/>
      <c r="E82"/>
      <c r="F82"/>
      <c r="G82"/>
      <c r="H82"/>
      <c r="I82"/>
      <c r="J82"/>
      <c r="K82"/>
      <c r="L82"/>
      <c r="M82"/>
    </row>
    <row r="83" spans="2:13" ht="21.75" customHeight="1">
      <c r="B83"/>
      <c r="C83"/>
      <c r="D83"/>
      <c r="E83"/>
      <c r="F83"/>
      <c r="G83"/>
      <c r="H83"/>
      <c r="I83"/>
      <c r="J83"/>
      <c r="K83"/>
      <c r="L83"/>
      <c r="M83"/>
    </row>
    <row r="84" spans="2:13" ht="21.75" customHeight="1">
      <c r="B84"/>
      <c r="C84"/>
      <c r="D84"/>
      <c r="E84"/>
      <c r="F84"/>
      <c r="G84"/>
      <c r="H84"/>
      <c r="I84"/>
      <c r="J84"/>
      <c r="K84"/>
      <c r="L84"/>
      <c r="M84"/>
    </row>
    <row r="85" spans="2:13" ht="21.75" customHeight="1">
      <c r="B85"/>
      <c r="C85"/>
      <c r="D85"/>
      <c r="E85"/>
      <c r="F85"/>
      <c r="G85"/>
      <c r="H85"/>
      <c r="I85"/>
      <c r="J85"/>
      <c r="K85"/>
      <c r="L85"/>
      <c r="M85"/>
    </row>
    <row r="86" spans="2:13" ht="21.75" customHeight="1">
      <c r="B86"/>
      <c r="C86"/>
      <c r="D86"/>
      <c r="E86"/>
      <c r="F86"/>
      <c r="G86"/>
      <c r="H86"/>
      <c r="I86"/>
      <c r="J86"/>
      <c r="K86"/>
      <c r="L86"/>
      <c r="M86"/>
    </row>
    <row r="87" spans="2:13" ht="21.75" customHeight="1">
      <c r="B87"/>
      <c r="C87"/>
      <c r="D87"/>
      <c r="E87"/>
      <c r="F87"/>
      <c r="G87"/>
      <c r="H87"/>
      <c r="I87"/>
      <c r="J87"/>
      <c r="K87"/>
      <c r="L87"/>
      <c r="M87"/>
    </row>
    <row r="88" spans="2:13" ht="21.75" customHeight="1">
      <c r="B88"/>
      <c r="C88"/>
      <c r="D88"/>
      <c r="E88"/>
      <c r="F88"/>
      <c r="G88"/>
      <c r="H88"/>
      <c r="I88"/>
      <c r="J88"/>
      <c r="K88"/>
      <c r="L88"/>
      <c r="M88"/>
    </row>
    <row r="89" spans="2:13" ht="21.75" customHeight="1">
      <c r="B89"/>
      <c r="C89"/>
      <c r="D89"/>
      <c r="E89"/>
      <c r="F89"/>
      <c r="G89"/>
      <c r="H89"/>
      <c r="I89"/>
      <c r="J89"/>
      <c r="K89"/>
      <c r="L89"/>
      <c r="M89"/>
    </row>
    <row r="90" spans="2:13" ht="21.75" customHeight="1">
      <c r="B90"/>
      <c r="C90"/>
      <c r="D90"/>
      <c r="E90"/>
      <c r="F90"/>
      <c r="G90"/>
      <c r="H90"/>
      <c r="I90"/>
      <c r="J90"/>
      <c r="K90"/>
      <c r="L90"/>
      <c r="M90"/>
    </row>
    <row r="91" spans="2:13" ht="21.75" customHeight="1">
      <c r="B91"/>
      <c r="C91"/>
      <c r="D91"/>
      <c r="E91"/>
      <c r="F91"/>
      <c r="G91"/>
      <c r="H91"/>
      <c r="I91"/>
      <c r="J91"/>
      <c r="K91"/>
      <c r="L91"/>
      <c r="M91"/>
    </row>
    <row r="92" spans="2:13" ht="21.75" customHeight="1">
      <c r="B92"/>
      <c r="C92"/>
      <c r="D92"/>
      <c r="E92"/>
      <c r="F92"/>
      <c r="G92"/>
      <c r="H92"/>
      <c r="I92"/>
      <c r="J92"/>
      <c r="K92"/>
      <c r="L92"/>
      <c r="M92"/>
    </row>
    <row r="93" spans="2:13" ht="21.75" customHeight="1">
      <c r="B93"/>
      <c r="C93"/>
      <c r="D93"/>
      <c r="E93"/>
      <c r="F93"/>
      <c r="G93"/>
      <c r="H93"/>
      <c r="I93"/>
      <c r="J93"/>
      <c r="K93"/>
      <c r="L93"/>
      <c r="M93"/>
    </row>
    <row r="94" spans="2:13" ht="21.75" customHeight="1">
      <c r="B94"/>
      <c r="C94"/>
      <c r="D94"/>
      <c r="E94"/>
      <c r="F94"/>
      <c r="G94"/>
      <c r="H94"/>
      <c r="I94"/>
      <c r="J94"/>
      <c r="K94"/>
      <c r="L94"/>
      <c r="M94"/>
    </row>
    <row r="95" spans="2:13" ht="21.75" customHeight="1">
      <c r="B95"/>
      <c r="C95"/>
      <c r="D95"/>
      <c r="E95"/>
      <c r="F95"/>
      <c r="G95"/>
      <c r="H95"/>
      <c r="I95"/>
      <c r="J95"/>
      <c r="K95"/>
      <c r="L95"/>
      <c r="M95"/>
    </row>
    <row r="96" spans="2:13" ht="21.75" customHeight="1">
      <c r="B96"/>
      <c r="C96"/>
      <c r="D96"/>
      <c r="E96"/>
      <c r="F96"/>
      <c r="G96"/>
      <c r="H96"/>
      <c r="I96"/>
      <c r="J96"/>
      <c r="K96"/>
      <c r="L96"/>
      <c r="M96"/>
    </row>
    <row r="97" spans="2:13" ht="21.75" customHeight="1">
      <c r="B97"/>
      <c r="C97"/>
      <c r="D97"/>
      <c r="E97"/>
      <c r="F97"/>
      <c r="G97"/>
      <c r="H97"/>
      <c r="I97"/>
      <c r="J97"/>
      <c r="K97"/>
      <c r="L97"/>
      <c r="M97"/>
    </row>
    <row r="98" spans="2:13" ht="21.75" customHeight="1">
      <c r="B98"/>
      <c r="C98"/>
      <c r="D98"/>
      <c r="E98"/>
      <c r="F98"/>
      <c r="G98"/>
      <c r="H98"/>
      <c r="I98"/>
      <c r="J98"/>
      <c r="K98"/>
      <c r="L98"/>
      <c r="M98"/>
    </row>
    <row r="99" spans="2:13" ht="21.75" customHeight="1">
      <c r="B99"/>
      <c r="C99"/>
      <c r="D99"/>
      <c r="E99"/>
      <c r="F99"/>
      <c r="G99"/>
      <c r="H99"/>
      <c r="I99"/>
      <c r="J99"/>
      <c r="K99"/>
      <c r="L99"/>
      <c r="M99"/>
    </row>
    <row r="100" spans="2:13" ht="21.75" customHeight="1">
      <c r="B100"/>
      <c r="C100"/>
      <c r="D100"/>
      <c r="E100"/>
      <c r="F100"/>
      <c r="G100"/>
      <c r="H100"/>
      <c r="I100"/>
      <c r="J100"/>
      <c r="K100"/>
      <c r="L100"/>
      <c r="M100"/>
    </row>
    <row r="101" spans="2:13" ht="21.75" customHeight="1">
      <c r="B101"/>
      <c r="C101"/>
      <c r="D101"/>
      <c r="E101"/>
      <c r="F101"/>
      <c r="G101"/>
      <c r="H101"/>
      <c r="I101"/>
      <c r="J101"/>
      <c r="K101"/>
      <c r="L101"/>
      <c r="M101"/>
    </row>
    <row r="102" spans="2:13" ht="21.75" customHeight="1">
      <c r="B102"/>
      <c r="C102"/>
      <c r="D102"/>
      <c r="E102"/>
      <c r="F102"/>
      <c r="G102"/>
      <c r="H102"/>
      <c r="I102"/>
      <c r="J102"/>
      <c r="K102"/>
      <c r="L102"/>
      <c r="M102"/>
    </row>
    <row r="103" spans="2:13" ht="21.75" customHeight="1">
      <c r="B103"/>
      <c r="C103"/>
      <c r="D103"/>
      <c r="E103"/>
      <c r="F103"/>
      <c r="G103"/>
      <c r="H103"/>
      <c r="I103"/>
      <c r="J103"/>
      <c r="K103"/>
      <c r="L103"/>
      <c r="M103"/>
    </row>
    <row r="104" spans="2:13" ht="21.75" customHeight="1">
      <c r="B104"/>
      <c r="C104"/>
      <c r="D104"/>
      <c r="E104"/>
      <c r="F104"/>
      <c r="G104"/>
      <c r="H104"/>
      <c r="I104"/>
      <c r="J104"/>
      <c r="K104"/>
      <c r="L104"/>
      <c r="M104"/>
    </row>
    <row r="105" spans="2:13" ht="21.75" customHeight="1">
      <c r="B105"/>
      <c r="C105"/>
      <c r="D105"/>
      <c r="E105"/>
      <c r="F105"/>
      <c r="G105"/>
      <c r="H105"/>
      <c r="I105"/>
      <c r="J105"/>
      <c r="K105"/>
      <c r="L105"/>
      <c r="M105"/>
    </row>
    <row r="106" spans="2:13" ht="21.75" customHeight="1">
      <c r="B106"/>
      <c r="C106"/>
      <c r="D106"/>
      <c r="E106"/>
      <c r="F106"/>
      <c r="G106"/>
      <c r="H106"/>
      <c r="I106"/>
      <c r="J106"/>
      <c r="K106"/>
      <c r="L106"/>
      <c r="M106"/>
    </row>
    <row r="107" spans="2:13" ht="21.75" customHeight="1">
      <c r="B107"/>
      <c r="C107"/>
      <c r="D107"/>
      <c r="E107"/>
      <c r="F107"/>
      <c r="G107"/>
      <c r="H107"/>
      <c r="I107"/>
      <c r="J107"/>
      <c r="K107"/>
      <c r="L107"/>
      <c r="M107"/>
    </row>
    <row r="108" spans="2:13" ht="21.75" customHeight="1">
      <c r="B108"/>
      <c r="C108"/>
      <c r="D108"/>
      <c r="E108"/>
      <c r="F108"/>
      <c r="G108"/>
      <c r="H108"/>
      <c r="I108"/>
      <c r="J108"/>
      <c r="K108"/>
      <c r="L108"/>
      <c r="M108"/>
    </row>
    <row r="109" spans="2:13" ht="21.75" customHeight="1">
      <c r="B109"/>
      <c r="C109"/>
      <c r="D109"/>
      <c r="E109"/>
      <c r="F109"/>
      <c r="G109"/>
      <c r="H109"/>
      <c r="I109"/>
      <c r="J109"/>
      <c r="K109"/>
      <c r="L109"/>
      <c r="M109"/>
    </row>
    <row r="110" spans="2:13" ht="21.75" customHeight="1">
      <c r="B110"/>
      <c r="C110"/>
      <c r="D110"/>
      <c r="E110"/>
      <c r="F110"/>
      <c r="G110"/>
      <c r="H110"/>
      <c r="I110"/>
      <c r="J110"/>
      <c r="K110"/>
      <c r="L110"/>
      <c r="M110"/>
    </row>
    <row r="111" spans="2:13" ht="21.75" customHeight="1">
      <c r="B111"/>
      <c r="C111"/>
      <c r="D111"/>
      <c r="E111"/>
      <c r="F111"/>
      <c r="G111"/>
      <c r="H111"/>
      <c r="I111"/>
      <c r="J111"/>
      <c r="K111"/>
      <c r="L111"/>
      <c r="M111"/>
    </row>
    <row r="112" spans="2:13" ht="21.75" customHeight="1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ht="21.75" customHeight="1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ht="21.75" customHeight="1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ht="21.75" customHeight="1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ht="21.75" customHeight="1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ht="21.75" customHeight="1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ht="21.75" customHeight="1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ht="21.75" customHeight="1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ht="21.75" customHeight="1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21.75" customHeight="1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ht="21.75" customHeight="1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ht="21.75" customHeight="1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21.75" customHeight="1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21.75" customHeight="1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21.75" customHeight="1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21.75" customHeight="1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21.75" customHeight="1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21.75" customHeight="1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21.75" customHeight="1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21.75" customHeight="1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21.75" customHeight="1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21.75" customHeight="1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21.75" customHeight="1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21.75" customHeight="1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21.75" customHeight="1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21.75" customHeight="1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21.75" customHeight="1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21.75" customHeight="1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21.75" customHeight="1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21.75" customHeight="1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21.75" customHeight="1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21.75" customHeight="1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21.75" customHeight="1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21.75" customHeight="1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21.75" customHeight="1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21.75" customHeight="1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21.75" customHeight="1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21.75" customHeight="1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21.75" customHeight="1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21.75" customHeight="1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21.75" customHeight="1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21.75" customHeight="1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21.75" customHeight="1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21.75" customHeight="1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21.75" customHeight="1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21.75" customHeight="1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21.75" customHeight="1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21.75" customHeight="1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21.75" customHeight="1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21.75" customHeight="1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21.75" customHeight="1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21.75" customHeight="1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21.75" customHeight="1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21.75" customHeight="1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21.75" customHeight="1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21.75" customHeight="1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21.75" customHeight="1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21.75" customHeight="1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21.75" customHeight="1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21.75" customHeight="1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21.75" customHeight="1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21.75" customHeight="1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21.75" customHeight="1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21.75" customHeight="1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21.75" customHeight="1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21.75" customHeight="1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21.75" customHeight="1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21.75" customHeight="1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21.75" customHeight="1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21.75" customHeight="1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21.75" customHeight="1">
      <c r="B182"/>
      <c r="C182"/>
      <c r="D182"/>
      <c r="E182"/>
      <c r="F182"/>
      <c r="G182"/>
      <c r="H182"/>
      <c r="I182"/>
      <c r="J182"/>
      <c r="K182"/>
      <c r="L182"/>
      <c r="M182"/>
    </row>
  </sheetData>
  <sheetProtection/>
  <conditionalFormatting sqref="S10:S11 S1:S8 D1:R36 S14:S36 A1:C65536 T1:IV36 D37:IV6553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45" r:id="rId4"/>
  <headerFooter alignWithMargins="0">
    <oddFooter>&amp;C&amp;"ＭＳ Ｐゴシック,太字"&amp;18２　工業用水道事業</oddFooter>
  </headerFooter>
  <colBreaks count="1" manualBreakCount="1">
    <brk id="20" max="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E213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Q1" sqref="Q1:U16384"/>
      <selection pane="topRight" activeCell="Q1" sqref="Q1:U16384"/>
      <selection pane="bottomLeft" activeCell="Q1" sqref="Q1:U16384"/>
      <selection pane="bottomRight" activeCell="Q1" sqref="Q1:U16384"/>
    </sheetView>
  </sheetViews>
  <sheetFormatPr defaultColWidth="9.00390625" defaultRowHeight="13.5"/>
  <cols>
    <col min="1" max="1" width="2.75390625" style="10" customWidth="1"/>
    <col min="2" max="3" width="3.50390625" style="10" customWidth="1"/>
    <col min="4" max="4" width="22.25390625" style="10" customWidth="1"/>
    <col min="5" max="6" width="12.875" style="40" customWidth="1"/>
    <col min="7" max="7" width="12.875" style="539" customWidth="1"/>
    <col min="8" max="9" width="12.875" style="40" customWidth="1"/>
    <col min="10" max="10" width="12.875" style="539" customWidth="1"/>
    <col min="11" max="16" width="12.875" style="40" customWidth="1"/>
    <col min="17" max="16384" width="9.00390625" style="10" customWidth="1"/>
  </cols>
  <sheetData>
    <row r="1" spans="1:16" ht="18" thickBot="1">
      <c r="A1" s="12" t="s">
        <v>205</v>
      </c>
      <c r="B1" s="12"/>
      <c r="C1" s="8"/>
      <c r="D1" s="9"/>
      <c r="P1" s="76" t="s">
        <v>51</v>
      </c>
    </row>
    <row r="2" spans="1:16" ht="13.5">
      <c r="A2" s="132"/>
      <c r="B2" s="133"/>
      <c r="C2" s="133"/>
      <c r="D2" s="157" t="s">
        <v>53</v>
      </c>
      <c r="E2" s="636" t="s">
        <v>54</v>
      </c>
      <c r="F2" s="637" t="s">
        <v>55</v>
      </c>
      <c r="G2" s="637" t="s">
        <v>389</v>
      </c>
      <c r="H2" s="637" t="s">
        <v>56</v>
      </c>
      <c r="I2" s="637" t="s">
        <v>57</v>
      </c>
      <c r="J2" s="637" t="s">
        <v>391</v>
      </c>
      <c r="K2" s="637" t="s">
        <v>58</v>
      </c>
      <c r="L2" s="637" t="s">
        <v>59</v>
      </c>
      <c r="M2" s="637" t="s">
        <v>60</v>
      </c>
      <c r="N2" s="637" t="s">
        <v>61</v>
      </c>
      <c r="O2" s="638" t="s">
        <v>62</v>
      </c>
      <c r="P2" s="781" t="s">
        <v>263</v>
      </c>
    </row>
    <row r="3" spans="1:16" ht="13.5">
      <c r="A3" s="139"/>
      <c r="B3" s="41"/>
      <c r="C3" s="41"/>
      <c r="D3" s="234"/>
      <c r="E3" s="33" t="s">
        <v>19</v>
      </c>
      <c r="F3" s="639" t="s">
        <v>63</v>
      </c>
      <c r="G3" s="639" t="s">
        <v>63</v>
      </c>
      <c r="H3" s="639" t="s">
        <v>64</v>
      </c>
      <c r="I3" s="639" t="s">
        <v>65</v>
      </c>
      <c r="J3" s="639" t="s">
        <v>65</v>
      </c>
      <c r="K3" s="639" t="s">
        <v>38</v>
      </c>
      <c r="L3" s="639" t="s">
        <v>66</v>
      </c>
      <c r="M3" s="639" t="s">
        <v>21</v>
      </c>
      <c r="N3" s="639" t="s">
        <v>67</v>
      </c>
      <c r="O3" s="640" t="s">
        <v>68</v>
      </c>
      <c r="P3" s="782"/>
    </row>
    <row r="4" spans="1:16" ht="14.25" thickBot="1">
      <c r="A4" s="230"/>
      <c r="B4" s="231" t="s">
        <v>130</v>
      </c>
      <c r="C4" s="231"/>
      <c r="D4" s="235" t="s">
        <v>131</v>
      </c>
      <c r="E4" s="233"/>
      <c r="F4" s="641" t="s">
        <v>32</v>
      </c>
      <c r="G4" s="641" t="s">
        <v>33</v>
      </c>
      <c r="H4" s="642"/>
      <c r="I4" s="642" t="s">
        <v>70</v>
      </c>
      <c r="J4" s="642" t="s">
        <v>71</v>
      </c>
      <c r="K4" s="232"/>
      <c r="L4" s="232"/>
      <c r="M4" s="232"/>
      <c r="N4" s="642"/>
      <c r="O4" s="643" t="s">
        <v>72</v>
      </c>
      <c r="P4" s="783"/>
    </row>
    <row r="5" spans="1:16" s="142" customFormat="1" ht="13.5">
      <c r="A5" s="138" t="s">
        <v>206</v>
      </c>
      <c r="B5" s="148"/>
      <c r="C5" s="148"/>
      <c r="D5" s="160"/>
      <c r="E5" s="156">
        <v>530113</v>
      </c>
      <c r="F5" s="26">
        <v>1301017</v>
      </c>
      <c r="G5" s="678"/>
      <c r="H5" s="26">
        <v>1180667</v>
      </c>
      <c r="I5" s="26">
        <v>1795701</v>
      </c>
      <c r="J5" s="678"/>
      <c r="K5" s="26">
        <v>178345</v>
      </c>
      <c r="L5" s="26">
        <v>73913</v>
      </c>
      <c r="M5" s="26">
        <v>50007</v>
      </c>
      <c r="N5" s="26">
        <v>71068</v>
      </c>
      <c r="O5" s="149">
        <v>5118186</v>
      </c>
      <c r="P5" s="150">
        <f>SUM(E5:O5)</f>
        <v>10299017</v>
      </c>
    </row>
    <row r="6" spans="1:16" s="142" customFormat="1" ht="13.5">
      <c r="A6" s="138"/>
      <c r="B6" s="17" t="s">
        <v>207</v>
      </c>
      <c r="C6" s="18"/>
      <c r="D6" s="161"/>
      <c r="E6" s="376">
        <v>530113</v>
      </c>
      <c r="F6" s="377">
        <v>1298689</v>
      </c>
      <c r="G6" s="679"/>
      <c r="H6" s="377">
        <v>906182</v>
      </c>
      <c r="I6" s="377">
        <v>1645726</v>
      </c>
      <c r="J6" s="679"/>
      <c r="K6" s="377">
        <v>178259</v>
      </c>
      <c r="L6" s="377">
        <v>73913</v>
      </c>
      <c r="M6" s="377">
        <v>50007</v>
      </c>
      <c r="N6" s="377">
        <v>71068</v>
      </c>
      <c r="O6" s="172">
        <v>1639908</v>
      </c>
      <c r="P6" s="378">
        <f aca="true" t="shared" si="0" ref="P6:P61">SUM(E6:O6)</f>
        <v>6393865</v>
      </c>
    </row>
    <row r="7" spans="1:16" ht="13.5">
      <c r="A7" s="139"/>
      <c r="B7" s="20"/>
      <c r="C7" s="387" t="s">
        <v>208</v>
      </c>
      <c r="D7" s="389"/>
      <c r="E7" s="444">
        <v>29447</v>
      </c>
      <c r="F7" s="380">
        <v>58686</v>
      </c>
      <c r="G7" s="680"/>
      <c r="H7" s="445">
        <v>9581</v>
      </c>
      <c r="I7" s="380">
        <v>20759</v>
      </c>
      <c r="J7" s="680"/>
      <c r="K7" s="380">
        <v>9636</v>
      </c>
      <c r="L7" s="380">
        <v>0</v>
      </c>
      <c r="M7" s="380">
        <v>0</v>
      </c>
      <c r="N7" s="380">
        <v>3959</v>
      </c>
      <c r="O7" s="381">
        <v>138977</v>
      </c>
      <c r="P7" s="382">
        <f t="shared" si="0"/>
        <v>271045</v>
      </c>
    </row>
    <row r="8" spans="1:16" ht="13.5">
      <c r="A8" s="139"/>
      <c r="B8" s="20"/>
      <c r="C8" s="387" t="s">
        <v>209</v>
      </c>
      <c r="D8" s="389"/>
      <c r="E8" s="444">
        <v>624559</v>
      </c>
      <c r="F8" s="380">
        <v>2107526</v>
      </c>
      <c r="G8" s="680"/>
      <c r="H8" s="445">
        <v>1342412</v>
      </c>
      <c r="I8" s="380">
        <v>2569470</v>
      </c>
      <c r="J8" s="680"/>
      <c r="K8" s="380">
        <v>432639</v>
      </c>
      <c r="L8" s="380">
        <v>204009</v>
      </c>
      <c r="M8" s="380">
        <v>148699</v>
      </c>
      <c r="N8" s="380">
        <v>134594</v>
      </c>
      <c r="O8" s="381">
        <v>2766793</v>
      </c>
      <c r="P8" s="382">
        <f t="shared" si="0"/>
        <v>10330701</v>
      </c>
    </row>
    <row r="9" spans="1:16" ht="13.5">
      <c r="A9" s="139"/>
      <c r="B9" s="20"/>
      <c r="C9" s="387" t="s">
        <v>210</v>
      </c>
      <c r="D9" s="389"/>
      <c r="E9" s="444">
        <v>123893</v>
      </c>
      <c r="F9" s="380">
        <v>867523</v>
      </c>
      <c r="G9" s="680"/>
      <c r="H9" s="445">
        <v>452911</v>
      </c>
      <c r="I9" s="380">
        <v>962413</v>
      </c>
      <c r="J9" s="680"/>
      <c r="K9" s="380">
        <v>264016</v>
      </c>
      <c r="L9" s="380">
        <v>130096</v>
      </c>
      <c r="M9" s="380">
        <v>98692</v>
      </c>
      <c r="N9" s="380">
        <v>67485</v>
      </c>
      <c r="O9" s="381">
        <v>1265862</v>
      </c>
      <c r="P9" s="382">
        <f t="shared" si="0"/>
        <v>4232891</v>
      </c>
    </row>
    <row r="10" spans="1:16" ht="13.5">
      <c r="A10" s="139"/>
      <c r="B10" s="20"/>
      <c r="C10" s="387" t="s">
        <v>211</v>
      </c>
      <c r="D10" s="389"/>
      <c r="E10" s="444">
        <v>0</v>
      </c>
      <c r="F10" s="380">
        <v>0</v>
      </c>
      <c r="G10" s="680"/>
      <c r="H10" s="445">
        <v>7100</v>
      </c>
      <c r="I10" s="380">
        <v>17910</v>
      </c>
      <c r="J10" s="680"/>
      <c r="K10" s="380">
        <v>0</v>
      </c>
      <c r="L10" s="380">
        <v>0</v>
      </c>
      <c r="M10" s="380">
        <v>0</v>
      </c>
      <c r="N10" s="380">
        <v>0</v>
      </c>
      <c r="O10" s="381">
        <v>0</v>
      </c>
      <c r="P10" s="382">
        <f t="shared" si="0"/>
        <v>25010</v>
      </c>
    </row>
    <row r="11" spans="1:16" ht="13.5">
      <c r="A11" s="139"/>
      <c r="B11" s="20"/>
      <c r="C11" s="387" t="s">
        <v>212</v>
      </c>
      <c r="D11" s="389"/>
      <c r="E11" s="444">
        <f>E6-E7-E8+E9-E10</f>
        <v>0</v>
      </c>
      <c r="F11" s="380">
        <f aca="true" t="shared" si="1" ref="F11:O11">F6-F7-F8+F9-F10</f>
        <v>0</v>
      </c>
      <c r="G11" s="680">
        <f t="shared" si="1"/>
        <v>0</v>
      </c>
      <c r="H11" s="445">
        <f t="shared" si="1"/>
        <v>0</v>
      </c>
      <c r="I11" s="380">
        <f t="shared" si="1"/>
        <v>0</v>
      </c>
      <c r="J11" s="680">
        <f t="shared" si="1"/>
        <v>0</v>
      </c>
      <c r="K11" s="380">
        <f t="shared" si="1"/>
        <v>0</v>
      </c>
      <c r="L11" s="380">
        <f t="shared" si="1"/>
        <v>0</v>
      </c>
      <c r="M11" s="380">
        <f t="shared" si="1"/>
        <v>0</v>
      </c>
      <c r="N11" s="380">
        <f t="shared" si="1"/>
        <v>0</v>
      </c>
      <c r="O11" s="381">
        <f t="shared" si="1"/>
        <v>0</v>
      </c>
      <c r="P11" s="382">
        <f t="shared" si="0"/>
        <v>0</v>
      </c>
    </row>
    <row r="12" spans="1:16" ht="13.5">
      <c r="A12" s="139"/>
      <c r="B12" s="391" t="s">
        <v>213</v>
      </c>
      <c r="C12" s="388"/>
      <c r="D12" s="389"/>
      <c r="E12" s="444">
        <v>0</v>
      </c>
      <c r="F12" s="380">
        <v>2328</v>
      </c>
      <c r="G12" s="680"/>
      <c r="H12" s="445">
        <v>274485</v>
      </c>
      <c r="I12" s="380">
        <v>149975</v>
      </c>
      <c r="J12" s="680"/>
      <c r="K12" s="380">
        <v>86</v>
      </c>
      <c r="L12" s="380">
        <v>0</v>
      </c>
      <c r="M12" s="380">
        <v>0</v>
      </c>
      <c r="N12" s="380">
        <v>0</v>
      </c>
      <c r="O12" s="381">
        <v>3478278</v>
      </c>
      <c r="P12" s="382">
        <f t="shared" si="0"/>
        <v>3905152</v>
      </c>
    </row>
    <row r="13" spans="1:16" ht="13.5">
      <c r="A13" s="140"/>
      <c r="B13" s="22" t="s">
        <v>214</v>
      </c>
      <c r="C13" s="194"/>
      <c r="D13" s="164"/>
      <c r="E13" s="156">
        <v>0</v>
      </c>
      <c r="F13" s="26">
        <v>0</v>
      </c>
      <c r="G13" s="678"/>
      <c r="H13" s="443">
        <v>0</v>
      </c>
      <c r="I13" s="26">
        <v>0</v>
      </c>
      <c r="J13" s="678"/>
      <c r="K13" s="26">
        <v>0</v>
      </c>
      <c r="L13" s="26">
        <v>0</v>
      </c>
      <c r="M13" s="26">
        <v>0</v>
      </c>
      <c r="N13" s="26">
        <v>0</v>
      </c>
      <c r="O13" s="149">
        <v>0</v>
      </c>
      <c r="P13" s="150">
        <f t="shared" si="0"/>
        <v>0</v>
      </c>
    </row>
    <row r="14" spans="1:16" ht="13.5">
      <c r="A14" s="229" t="s">
        <v>215</v>
      </c>
      <c r="B14" s="13"/>
      <c r="C14" s="13"/>
      <c r="D14" s="163"/>
      <c r="E14" s="24">
        <v>19201</v>
      </c>
      <c r="F14" s="25">
        <v>125053</v>
      </c>
      <c r="G14" s="681"/>
      <c r="H14" s="43">
        <v>311879</v>
      </c>
      <c r="I14" s="25">
        <v>613703</v>
      </c>
      <c r="J14" s="681"/>
      <c r="K14" s="25">
        <v>250209</v>
      </c>
      <c r="L14" s="25">
        <v>99857</v>
      </c>
      <c r="M14" s="25">
        <v>113970</v>
      </c>
      <c r="N14" s="25">
        <v>71800</v>
      </c>
      <c r="O14" s="145">
        <v>86964</v>
      </c>
      <c r="P14" s="147">
        <f>SUM(E14:O14)</f>
        <v>1692636</v>
      </c>
    </row>
    <row r="15" spans="1:16" ht="13.5">
      <c r="A15" s="139"/>
      <c r="B15" s="438" t="s">
        <v>216</v>
      </c>
      <c r="C15" s="432"/>
      <c r="D15" s="433"/>
      <c r="E15" s="446">
        <v>12425</v>
      </c>
      <c r="F15" s="435">
        <v>105544</v>
      </c>
      <c r="G15" s="682"/>
      <c r="H15" s="447">
        <v>293724</v>
      </c>
      <c r="I15" s="435">
        <v>611880</v>
      </c>
      <c r="J15" s="682"/>
      <c r="K15" s="435">
        <v>247178</v>
      </c>
      <c r="L15" s="435">
        <v>99757</v>
      </c>
      <c r="M15" s="435">
        <v>113212</v>
      </c>
      <c r="N15" s="435">
        <v>71800</v>
      </c>
      <c r="O15" s="436">
        <v>84223</v>
      </c>
      <c r="P15" s="437">
        <f t="shared" si="0"/>
        <v>1639743</v>
      </c>
    </row>
    <row r="16" spans="1:16" s="142" customFormat="1" ht="13.5">
      <c r="A16" s="138"/>
      <c r="B16" s="440" t="s">
        <v>217</v>
      </c>
      <c r="C16" s="441"/>
      <c r="D16" s="442"/>
      <c r="E16" s="444">
        <v>6771</v>
      </c>
      <c r="F16" s="380">
        <v>19508</v>
      </c>
      <c r="G16" s="680"/>
      <c r="H16" s="445">
        <v>15677</v>
      </c>
      <c r="I16" s="380">
        <v>1523</v>
      </c>
      <c r="J16" s="680"/>
      <c r="K16" s="380">
        <v>3031</v>
      </c>
      <c r="L16" s="380">
        <v>0</v>
      </c>
      <c r="M16" s="380">
        <v>758</v>
      </c>
      <c r="N16" s="380">
        <v>0</v>
      </c>
      <c r="O16" s="381">
        <v>2741</v>
      </c>
      <c r="P16" s="382">
        <f t="shared" si="0"/>
        <v>50009</v>
      </c>
    </row>
    <row r="17" spans="1:16" ht="13.5">
      <c r="A17" s="139"/>
      <c r="B17" s="391" t="s">
        <v>218</v>
      </c>
      <c r="C17" s="388"/>
      <c r="D17" s="389"/>
      <c r="E17" s="444">
        <v>0</v>
      </c>
      <c r="F17" s="380">
        <v>0</v>
      </c>
      <c r="G17" s="680"/>
      <c r="H17" s="445">
        <v>2178</v>
      </c>
      <c r="I17" s="380">
        <v>0</v>
      </c>
      <c r="J17" s="680"/>
      <c r="K17" s="380">
        <v>0</v>
      </c>
      <c r="L17" s="380">
        <v>0</v>
      </c>
      <c r="M17" s="380">
        <v>0</v>
      </c>
      <c r="N17" s="380">
        <v>0</v>
      </c>
      <c r="O17" s="381">
        <v>0</v>
      </c>
      <c r="P17" s="382">
        <f t="shared" si="0"/>
        <v>2178</v>
      </c>
    </row>
    <row r="18" spans="1:16" ht="13.5">
      <c r="A18" s="140"/>
      <c r="B18" s="439" t="s">
        <v>219</v>
      </c>
      <c r="C18" s="403"/>
      <c r="D18" s="404"/>
      <c r="E18" s="448">
        <v>0</v>
      </c>
      <c r="F18" s="406">
        <v>0</v>
      </c>
      <c r="G18" s="683"/>
      <c r="H18" s="449">
        <v>0</v>
      </c>
      <c r="I18" s="406">
        <v>300</v>
      </c>
      <c r="J18" s="683"/>
      <c r="K18" s="406">
        <v>0</v>
      </c>
      <c r="L18" s="406">
        <v>100</v>
      </c>
      <c r="M18" s="406">
        <v>0</v>
      </c>
      <c r="N18" s="406">
        <v>0</v>
      </c>
      <c r="O18" s="407">
        <v>0</v>
      </c>
      <c r="P18" s="408">
        <f t="shared" si="0"/>
        <v>400</v>
      </c>
    </row>
    <row r="19" spans="1:16" ht="13.5">
      <c r="A19" s="141" t="s">
        <v>220</v>
      </c>
      <c r="B19" s="23"/>
      <c r="C19" s="23"/>
      <c r="D19" s="162"/>
      <c r="E19" s="24">
        <v>0</v>
      </c>
      <c r="F19" s="25">
        <v>0</v>
      </c>
      <c r="G19" s="681"/>
      <c r="H19" s="43">
        <v>0</v>
      </c>
      <c r="I19" s="25">
        <v>0</v>
      </c>
      <c r="J19" s="681"/>
      <c r="K19" s="25">
        <v>0</v>
      </c>
      <c r="L19" s="25">
        <v>0</v>
      </c>
      <c r="M19" s="25">
        <v>0</v>
      </c>
      <c r="N19" s="25">
        <v>0</v>
      </c>
      <c r="O19" s="145">
        <v>0</v>
      </c>
      <c r="P19" s="147">
        <f t="shared" si="0"/>
        <v>0</v>
      </c>
    </row>
    <row r="20" spans="1:16" s="142" customFormat="1" ht="14.25" thickBot="1">
      <c r="A20" s="191" t="s">
        <v>221</v>
      </c>
      <c r="B20" s="192"/>
      <c r="C20" s="192"/>
      <c r="D20" s="237"/>
      <c r="E20" s="177">
        <v>549314</v>
      </c>
      <c r="F20" s="178">
        <v>1426070</v>
      </c>
      <c r="G20" s="684"/>
      <c r="H20" s="178">
        <v>1492546</v>
      </c>
      <c r="I20" s="178">
        <v>2409404</v>
      </c>
      <c r="J20" s="684"/>
      <c r="K20" s="178">
        <v>428554</v>
      </c>
      <c r="L20" s="178">
        <v>173770</v>
      </c>
      <c r="M20" s="178">
        <v>163977</v>
      </c>
      <c r="N20" s="178">
        <v>142868</v>
      </c>
      <c r="O20" s="175">
        <v>5205150</v>
      </c>
      <c r="P20" s="179">
        <f t="shared" si="0"/>
        <v>11991653</v>
      </c>
    </row>
    <row r="21" spans="1:16" s="142" customFormat="1" ht="13.5">
      <c r="A21" s="138" t="s">
        <v>222</v>
      </c>
      <c r="B21" s="148"/>
      <c r="C21" s="148"/>
      <c r="D21" s="160"/>
      <c r="E21" s="156">
        <v>0</v>
      </c>
      <c r="F21" s="26">
        <v>78190</v>
      </c>
      <c r="G21" s="678"/>
      <c r="H21" s="26">
        <v>0</v>
      </c>
      <c r="I21" s="26">
        <v>49560</v>
      </c>
      <c r="J21" s="678"/>
      <c r="K21" s="26">
        <v>0</v>
      </c>
      <c r="L21" s="26">
        <v>0</v>
      </c>
      <c r="M21" s="26">
        <v>6700</v>
      </c>
      <c r="N21" s="26">
        <v>0</v>
      </c>
      <c r="O21" s="149">
        <v>777735</v>
      </c>
      <c r="P21" s="150">
        <f t="shared" si="0"/>
        <v>912185</v>
      </c>
    </row>
    <row r="22" spans="1:16" ht="13.5">
      <c r="A22" s="139"/>
      <c r="B22" s="438" t="s">
        <v>223</v>
      </c>
      <c r="C22" s="432"/>
      <c r="D22" s="433"/>
      <c r="E22" s="446">
        <v>0</v>
      </c>
      <c r="F22" s="435">
        <v>0</v>
      </c>
      <c r="G22" s="682"/>
      <c r="H22" s="447">
        <v>0</v>
      </c>
      <c r="I22" s="435">
        <v>0</v>
      </c>
      <c r="J22" s="682"/>
      <c r="K22" s="435">
        <v>0</v>
      </c>
      <c r="L22" s="435">
        <v>0</v>
      </c>
      <c r="M22" s="435">
        <v>0</v>
      </c>
      <c r="N22" s="435">
        <v>0</v>
      </c>
      <c r="O22" s="436">
        <v>22667</v>
      </c>
      <c r="P22" s="437">
        <f t="shared" si="0"/>
        <v>22667</v>
      </c>
    </row>
    <row r="23" spans="1:16" ht="13.5">
      <c r="A23" s="139"/>
      <c r="B23" s="391" t="s">
        <v>224</v>
      </c>
      <c r="C23" s="388"/>
      <c r="D23" s="389"/>
      <c r="E23" s="444">
        <v>0</v>
      </c>
      <c r="F23" s="380">
        <v>0</v>
      </c>
      <c r="G23" s="680"/>
      <c r="H23" s="445">
        <v>0</v>
      </c>
      <c r="I23" s="380">
        <v>0</v>
      </c>
      <c r="J23" s="680"/>
      <c r="K23" s="380">
        <v>0</v>
      </c>
      <c r="L23" s="380">
        <v>0</v>
      </c>
      <c r="M23" s="380">
        <v>0</v>
      </c>
      <c r="N23" s="380">
        <v>0</v>
      </c>
      <c r="O23" s="381">
        <v>0</v>
      </c>
      <c r="P23" s="382">
        <f t="shared" si="0"/>
        <v>0</v>
      </c>
    </row>
    <row r="24" spans="1:16" ht="13.5">
      <c r="A24" s="139"/>
      <c r="B24" s="391" t="s">
        <v>225</v>
      </c>
      <c r="C24" s="388"/>
      <c r="D24" s="389"/>
      <c r="E24" s="444">
        <v>0</v>
      </c>
      <c r="F24" s="380">
        <v>0</v>
      </c>
      <c r="G24" s="680"/>
      <c r="H24" s="445">
        <v>0</v>
      </c>
      <c r="I24" s="380">
        <v>0</v>
      </c>
      <c r="J24" s="680"/>
      <c r="K24" s="380">
        <v>0</v>
      </c>
      <c r="L24" s="380">
        <v>0</v>
      </c>
      <c r="M24" s="380">
        <v>0</v>
      </c>
      <c r="N24" s="380">
        <v>0</v>
      </c>
      <c r="O24" s="381">
        <v>755068</v>
      </c>
      <c r="P24" s="382">
        <f t="shared" si="0"/>
        <v>755068</v>
      </c>
    </row>
    <row r="25" spans="1:16" ht="13.5">
      <c r="A25" s="139"/>
      <c r="B25" s="391" t="s">
        <v>226</v>
      </c>
      <c r="C25" s="388"/>
      <c r="D25" s="389"/>
      <c r="E25" s="444">
        <v>0</v>
      </c>
      <c r="F25" s="380">
        <v>78190</v>
      </c>
      <c r="G25" s="680"/>
      <c r="H25" s="445">
        <v>0</v>
      </c>
      <c r="I25" s="380">
        <v>49560</v>
      </c>
      <c r="J25" s="680"/>
      <c r="K25" s="380">
        <v>0</v>
      </c>
      <c r="L25" s="380">
        <v>0</v>
      </c>
      <c r="M25" s="380">
        <v>6700</v>
      </c>
      <c r="N25" s="380">
        <v>0</v>
      </c>
      <c r="O25" s="381">
        <v>0</v>
      </c>
      <c r="P25" s="382">
        <f t="shared" si="0"/>
        <v>134450</v>
      </c>
    </row>
    <row r="26" spans="1:16" ht="13.5">
      <c r="A26" s="140"/>
      <c r="B26" s="439" t="s">
        <v>227</v>
      </c>
      <c r="C26" s="403"/>
      <c r="D26" s="404"/>
      <c r="E26" s="448">
        <v>0</v>
      </c>
      <c r="F26" s="406">
        <v>0</v>
      </c>
      <c r="G26" s="683"/>
      <c r="H26" s="449">
        <v>0</v>
      </c>
      <c r="I26" s="406">
        <v>0</v>
      </c>
      <c r="J26" s="683"/>
      <c r="K26" s="406">
        <v>0</v>
      </c>
      <c r="L26" s="406">
        <v>0</v>
      </c>
      <c r="M26" s="406">
        <v>0</v>
      </c>
      <c r="N26" s="406">
        <v>0</v>
      </c>
      <c r="O26" s="407">
        <v>0</v>
      </c>
      <c r="P26" s="408">
        <f t="shared" si="0"/>
        <v>0</v>
      </c>
    </row>
    <row r="27" spans="1:16" s="142" customFormat="1" ht="13.5">
      <c r="A27" s="137" t="s">
        <v>228</v>
      </c>
      <c r="B27" s="18"/>
      <c r="C27" s="18"/>
      <c r="D27" s="161"/>
      <c r="E27" s="24">
        <v>222</v>
      </c>
      <c r="F27" s="25">
        <v>1245</v>
      </c>
      <c r="G27" s="681"/>
      <c r="H27" s="25">
        <v>8846</v>
      </c>
      <c r="I27" s="25">
        <v>17575</v>
      </c>
      <c r="J27" s="681"/>
      <c r="K27" s="25">
        <v>68</v>
      </c>
      <c r="L27" s="25">
        <v>707</v>
      </c>
      <c r="M27" s="25">
        <v>5854</v>
      </c>
      <c r="N27" s="25">
        <v>375</v>
      </c>
      <c r="O27" s="145">
        <v>4865</v>
      </c>
      <c r="P27" s="147">
        <f t="shared" si="0"/>
        <v>39757</v>
      </c>
    </row>
    <row r="28" spans="1:187" ht="13.5">
      <c r="A28" s="139"/>
      <c r="B28" s="438" t="s">
        <v>229</v>
      </c>
      <c r="C28" s="432"/>
      <c r="D28" s="433"/>
      <c r="E28" s="446">
        <v>0</v>
      </c>
      <c r="F28" s="435">
        <v>0</v>
      </c>
      <c r="G28" s="682"/>
      <c r="H28" s="447">
        <v>0</v>
      </c>
      <c r="I28" s="435">
        <v>0</v>
      </c>
      <c r="J28" s="682"/>
      <c r="K28" s="435">
        <v>0</v>
      </c>
      <c r="L28" s="435">
        <v>0</v>
      </c>
      <c r="M28" s="435">
        <v>0</v>
      </c>
      <c r="N28" s="435">
        <v>0</v>
      </c>
      <c r="O28" s="436">
        <v>0</v>
      </c>
      <c r="P28" s="437">
        <f t="shared" si="0"/>
        <v>0</v>
      </c>
      <c r="AS28" s="10">
        <v>0</v>
      </c>
      <c r="AU28" s="10">
        <v>133</v>
      </c>
      <c r="AW28" s="10">
        <v>0</v>
      </c>
      <c r="AX28" s="10">
        <v>0</v>
      </c>
      <c r="AY28" s="10">
        <v>0</v>
      </c>
      <c r="AZ28" s="10">
        <v>0</v>
      </c>
      <c r="CL28" s="10">
        <v>0</v>
      </c>
      <c r="CN28" s="10">
        <v>0</v>
      </c>
      <c r="CP28" s="10">
        <v>0</v>
      </c>
      <c r="CQ28" s="10">
        <v>0</v>
      </c>
      <c r="CR28" s="10">
        <v>0</v>
      </c>
      <c r="CS28" s="10">
        <v>0</v>
      </c>
      <c r="EE28" s="10">
        <v>0</v>
      </c>
      <c r="EG28" s="10">
        <v>1596</v>
      </c>
      <c r="EI28" s="10">
        <v>0</v>
      </c>
      <c r="EJ28" s="10">
        <v>0</v>
      </c>
      <c r="EK28" s="10">
        <v>0</v>
      </c>
      <c r="EL28" s="10">
        <v>0</v>
      </c>
      <c r="FX28" s="10">
        <v>0</v>
      </c>
      <c r="FZ28" s="10">
        <v>0</v>
      </c>
      <c r="GB28" s="10">
        <v>0</v>
      </c>
      <c r="GC28" s="10">
        <v>0</v>
      </c>
      <c r="GD28" s="10">
        <v>0</v>
      </c>
      <c r="GE28" s="10">
        <v>0</v>
      </c>
    </row>
    <row r="29" spans="1:187" ht="13.5">
      <c r="A29" s="139"/>
      <c r="B29" s="391" t="s">
        <v>230</v>
      </c>
      <c r="C29" s="388"/>
      <c r="D29" s="389"/>
      <c r="E29" s="444">
        <v>122</v>
      </c>
      <c r="F29" s="380">
        <v>1245</v>
      </c>
      <c r="G29" s="680"/>
      <c r="H29" s="445">
        <v>8364</v>
      </c>
      <c r="I29" s="380">
        <v>17255</v>
      </c>
      <c r="J29" s="680"/>
      <c r="K29" s="380">
        <v>68</v>
      </c>
      <c r="L29" s="380">
        <v>607</v>
      </c>
      <c r="M29" s="380">
        <v>5854</v>
      </c>
      <c r="N29" s="380">
        <v>75</v>
      </c>
      <c r="O29" s="381">
        <v>4865</v>
      </c>
      <c r="P29" s="382">
        <f t="shared" si="0"/>
        <v>38455</v>
      </c>
      <c r="AS29" s="10">
        <v>3000</v>
      </c>
      <c r="AU29" s="10">
        <v>0</v>
      </c>
      <c r="AW29" s="10">
        <v>0</v>
      </c>
      <c r="AX29" s="10">
        <v>0</v>
      </c>
      <c r="AY29" s="10">
        <v>0</v>
      </c>
      <c r="AZ29" s="10">
        <v>546</v>
      </c>
      <c r="CL29" s="10">
        <v>3000</v>
      </c>
      <c r="CN29" s="10">
        <v>0</v>
      </c>
      <c r="CP29" s="10">
        <v>0</v>
      </c>
      <c r="CQ29" s="10">
        <v>0</v>
      </c>
      <c r="CR29" s="10">
        <v>0</v>
      </c>
      <c r="CS29" s="10">
        <v>50</v>
      </c>
      <c r="EE29" s="10">
        <v>3000</v>
      </c>
      <c r="EG29" s="10">
        <v>0</v>
      </c>
      <c r="EI29" s="10">
        <v>0</v>
      </c>
      <c r="EJ29" s="10">
        <v>0</v>
      </c>
      <c r="EK29" s="10">
        <v>0</v>
      </c>
      <c r="EL29" s="10">
        <v>45</v>
      </c>
      <c r="FX29" s="10">
        <v>3000</v>
      </c>
      <c r="FZ29" s="10">
        <v>0</v>
      </c>
      <c r="GB29" s="10">
        <v>0</v>
      </c>
      <c r="GC29" s="10">
        <v>0</v>
      </c>
      <c r="GD29" s="10">
        <v>0</v>
      </c>
      <c r="GE29" s="10">
        <v>4174</v>
      </c>
    </row>
    <row r="30" spans="1:187" ht="13.5">
      <c r="A30" s="140"/>
      <c r="B30" s="439" t="s">
        <v>164</v>
      </c>
      <c r="C30" s="403"/>
      <c r="D30" s="404"/>
      <c r="E30" s="448">
        <v>100</v>
      </c>
      <c r="F30" s="406">
        <v>0</v>
      </c>
      <c r="G30" s="683"/>
      <c r="H30" s="449">
        <v>482</v>
      </c>
      <c r="I30" s="406">
        <v>320</v>
      </c>
      <c r="J30" s="683"/>
      <c r="K30" s="406">
        <v>0</v>
      </c>
      <c r="L30" s="406">
        <v>100</v>
      </c>
      <c r="M30" s="406">
        <v>0</v>
      </c>
      <c r="N30" s="406">
        <v>300</v>
      </c>
      <c r="O30" s="407">
        <v>0</v>
      </c>
      <c r="P30" s="408">
        <f t="shared" si="0"/>
        <v>1302</v>
      </c>
      <c r="AS30" s="10">
        <v>1605</v>
      </c>
      <c r="AU30" s="10">
        <v>0</v>
      </c>
      <c r="AW30" s="10">
        <v>343</v>
      </c>
      <c r="AX30" s="10">
        <v>0</v>
      </c>
      <c r="AY30" s="10">
        <v>0</v>
      </c>
      <c r="AZ30" s="10">
        <v>100</v>
      </c>
      <c r="CL30" s="10">
        <v>820</v>
      </c>
      <c r="CN30" s="10">
        <v>0</v>
      </c>
      <c r="CP30" s="10">
        <v>342</v>
      </c>
      <c r="CQ30" s="10">
        <v>0</v>
      </c>
      <c r="CR30" s="10">
        <v>0</v>
      </c>
      <c r="CS30" s="10">
        <v>0</v>
      </c>
      <c r="EE30" s="10">
        <v>870</v>
      </c>
      <c r="EG30" s="10">
        <v>0</v>
      </c>
      <c r="EI30" s="10">
        <v>456</v>
      </c>
      <c r="EJ30" s="10">
        <v>0</v>
      </c>
      <c r="EK30" s="10">
        <v>0</v>
      </c>
      <c r="EL30" s="10">
        <v>0</v>
      </c>
      <c r="FX30" s="10">
        <v>600</v>
      </c>
      <c r="FZ30" s="10">
        <v>0</v>
      </c>
      <c r="GB30" s="10">
        <v>1116</v>
      </c>
      <c r="GC30" s="10">
        <v>0</v>
      </c>
      <c r="GD30" s="10">
        <v>0</v>
      </c>
      <c r="GE30" s="10">
        <v>0</v>
      </c>
    </row>
    <row r="31" spans="1:16" s="142" customFormat="1" ht="14.25" thickBot="1">
      <c r="A31" s="191" t="s">
        <v>231</v>
      </c>
      <c r="B31" s="192"/>
      <c r="C31" s="192"/>
      <c r="D31" s="237"/>
      <c r="E31" s="177">
        <v>222</v>
      </c>
      <c r="F31" s="178">
        <v>79435</v>
      </c>
      <c r="G31" s="684"/>
      <c r="H31" s="178">
        <v>8846</v>
      </c>
      <c r="I31" s="178">
        <v>67135</v>
      </c>
      <c r="J31" s="684"/>
      <c r="K31" s="178">
        <v>68</v>
      </c>
      <c r="L31" s="178">
        <v>707</v>
      </c>
      <c r="M31" s="178">
        <v>12554</v>
      </c>
      <c r="N31" s="178">
        <v>375</v>
      </c>
      <c r="O31" s="175">
        <v>782600</v>
      </c>
      <c r="P31" s="179">
        <f t="shared" si="0"/>
        <v>951942</v>
      </c>
    </row>
    <row r="32" spans="1:16" s="142" customFormat="1" ht="13.5">
      <c r="A32" s="138" t="s">
        <v>232</v>
      </c>
      <c r="B32" s="148"/>
      <c r="C32" s="148"/>
      <c r="D32" s="160"/>
      <c r="E32" s="156">
        <v>115622</v>
      </c>
      <c r="F32" s="26">
        <v>478854</v>
      </c>
      <c r="G32" s="678"/>
      <c r="H32" s="26">
        <v>907189</v>
      </c>
      <c r="I32" s="26">
        <v>1098019</v>
      </c>
      <c r="J32" s="678"/>
      <c r="K32" s="26">
        <v>362987</v>
      </c>
      <c r="L32" s="26">
        <v>0</v>
      </c>
      <c r="M32" s="26">
        <v>0</v>
      </c>
      <c r="N32" s="26">
        <v>138553</v>
      </c>
      <c r="O32" s="149">
        <v>3473003</v>
      </c>
      <c r="P32" s="150">
        <f t="shared" si="0"/>
        <v>6574227</v>
      </c>
    </row>
    <row r="33" spans="1:16" s="142" customFormat="1" ht="13.5">
      <c r="A33" s="138"/>
      <c r="B33" s="17" t="s">
        <v>233</v>
      </c>
      <c r="C33" s="18"/>
      <c r="D33" s="161"/>
      <c r="E33" s="446">
        <v>82316</v>
      </c>
      <c r="F33" s="435">
        <v>301105</v>
      </c>
      <c r="G33" s="682"/>
      <c r="H33" s="435">
        <v>355527</v>
      </c>
      <c r="I33" s="435">
        <v>276177</v>
      </c>
      <c r="J33" s="682"/>
      <c r="K33" s="435">
        <v>362987</v>
      </c>
      <c r="L33" s="435">
        <v>0</v>
      </c>
      <c r="M33" s="435">
        <v>0</v>
      </c>
      <c r="N33" s="435">
        <v>138553</v>
      </c>
      <c r="O33" s="436">
        <v>1440780</v>
      </c>
      <c r="P33" s="437">
        <f t="shared" si="0"/>
        <v>2957445</v>
      </c>
    </row>
    <row r="34" spans="1:16" ht="13.5">
      <c r="A34" s="139"/>
      <c r="B34" s="20"/>
      <c r="C34" s="387" t="s">
        <v>234</v>
      </c>
      <c r="D34" s="389"/>
      <c r="E34" s="444">
        <v>82316</v>
      </c>
      <c r="F34" s="380">
        <v>0</v>
      </c>
      <c r="G34" s="680"/>
      <c r="H34" s="445">
        <v>0</v>
      </c>
      <c r="I34" s="380">
        <v>12077</v>
      </c>
      <c r="J34" s="680"/>
      <c r="K34" s="380">
        <v>362987</v>
      </c>
      <c r="L34" s="380">
        <v>0</v>
      </c>
      <c r="M34" s="380">
        <v>0</v>
      </c>
      <c r="N34" s="380">
        <v>0</v>
      </c>
      <c r="O34" s="381">
        <v>0</v>
      </c>
      <c r="P34" s="382">
        <f t="shared" si="0"/>
        <v>457380</v>
      </c>
    </row>
    <row r="35" spans="1:16" ht="13.5">
      <c r="A35" s="139"/>
      <c r="B35" s="20"/>
      <c r="C35" s="387" t="s">
        <v>235</v>
      </c>
      <c r="D35" s="389"/>
      <c r="E35" s="444">
        <v>0</v>
      </c>
      <c r="F35" s="380">
        <v>0</v>
      </c>
      <c r="G35" s="680"/>
      <c r="H35" s="445">
        <v>0</v>
      </c>
      <c r="I35" s="380">
        <v>0</v>
      </c>
      <c r="J35" s="680"/>
      <c r="K35" s="380">
        <v>0</v>
      </c>
      <c r="L35" s="380">
        <v>0</v>
      </c>
      <c r="M35" s="380">
        <v>0</v>
      </c>
      <c r="N35" s="380">
        <v>0</v>
      </c>
      <c r="O35" s="381">
        <v>0</v>
      </c>
      <c r="P35" s="382">
        <f t="shared" si="0"/>
        <v>0</v>
      </c>
    </row>
    <row r="36" spans="1:16" ht="13.5">
      <c r="A36" s="139"/>
      <c r="B36" s="20"/>
      <c r="C36" s="387" t="s">
        <v>236</v>
      </c>
      <c r="D36" s="389"/>
      <c r="E36" s="444">
        <v>0</v>
      </c>
      <c r="F36" s="380">
        <v>301105</v>
      </c>
      <c r="G36" s="680"/>
      <c r="H36" s="445">
        <v>15895</v>
      </c>
      <c r="I36" s="380">
        <v>65020</v>
      </c>
      <c r="J36" s="680"/>
      <c r="K36" s="380">
        <v>0</v>
      </c>
      <c r="L36" s="380">
        <v>0</v>
      </c>
      <c r="M36" s="380">
        <v>0</v>
      </c>
      <c r="N36" s="380">
        <v>138553</v>
      </c>
      <c r="O36" s="381">
        <v>1440780</v>
      </c>
      <c r="P36" s="382">
        <f t="shared" si="0"/>
        <v>1961353</v>
      </c>
    </row>
    <row r="37" spans="1:16" ht="13.5">
      <c r="A37" s="139"/>
      <c r="B37" s="22"/>
      <c r="C37" s="402" t="s">
        <v>237</v>
      </c>
      <c r="D37" s="404"/>
      <c r="E37" s="448">
        <v>0</v>
      </c>
      <c r="F37" s="406">
        <v>0</v>
      </c>
      <c r="G37" s="683"/>
      <c r="H37" s="449">
        <v>339632</v>
      </c>
      <c r="I37" s="406">
        <v>199080</v>
      </c>
      <c r="J37" s="683"/>
      <c r="K37" s="406">
        <v>0</v>
      </c>
      <c r="L37" s="406">
        <v>0</v>
      </c>
      <c r="M37" s="406">
        <v>0</v>
      </c>
      <c r="N37" s="406">
        <v>0</v>
      </c>
      <c r="O37" s="407">
        <v>0</v>
      </c>
      <c r="P37" s="408">
        <f t="shared" si="0"/>
        <v>538712</v>
      </c>
    </row>
    <row r="38" spans="1:16" s="142" customFormat="1" ht="13.5">
      <c r="A38" s="138"/>
      <c r="B38" s="17" t="s">
        <v>238</v>
      </c>
      <c r="C38" s="18"/>
      <c r="D38" s="161"/>
      <c r="E38" s="446">
        <v>33306</v>
      </c>
      <c r="F38" s="435">
        <v>177749</v>
      </c>
      <c r="G38" s="682"/>
      <c r="H38" s="435">
        <v>551662</v>
      </c>
      <c r="I38" s="435">
        <v>821842</v>
      </c>
      <c r="J38" s="682"/>
      <c r="K38" s="435">
        <v>0</v>
      </c>
      <c r="L38" s="435">
        <v>0</v>
      </c>
      <c r="M38" s="435">
        <v>0</v>
      </c>
      <c r="N38" s="435">
        <v>0</v>
      </c>
      <c r="O38" s="436">
        <v>2032223</v>
      </c>
      <c r="P38" s="437">
        <f t="shared" si="0"/>
        <v>3616782</v>
      </c>
    </row>
    <row r="39" spans="1:16" ht="13.5">
      <c r="A39" s="139"/>
      <c r="B39" s="20"/>
      <c r="C39" s="387" t="s">
        <v>239</v>
      </c>
      <c r="D39" s="389"/>
      <c r="E39" s="444">
        <v>33306</v>
      </c>
      <c r="F39" s="380">
        <v>177749</v>
      </c>
      <c r="G39" s="680"/>
      <c r="H39" s="445">
        <v>551662</v>
      </c>
      <c r="I39" s="380">
        <v>821842</v>
      </c>
      <c r="J39" s="680"/>
      <c r="K39" s="380">
        <v>0</v>
      </c>
      <c r="L39" s="380">
        <v>0</v>
      </c>
      <c r="M39" s="380">
        <v>0</v>
      </c>
      <c r="N39" s="380">
        <v>0</v>
      </c>
      <c r="O39" s="381">
        <v>2032223</v>
      </c>
      <c r="P39" s="382">
        <f t="shared" si="0"/>
        <v>3616782</v>
      </c>
    </row>
    <row r="40" spans="1:16" ht="13.5">
      <c r="A40" s="140"/>
      <c r="B40" s="22"/>
      <c r="C40" s="402" t="s">
        <v>240</v>
      </c>
      <c r="D40" s="404"/>
      <c r="E40" s="448">
        <v>0</v>
      </c>
      <c r="F40" s="406">
        <v>0</v>
      </c>
      <c r="G40" s="683"/>
      <c r="H40" s="449">
        <v>0</v>
      </c>
      <c r="I40" s="406">
        <v>0</v>
      </c>
      <c r="J40" s="683"/>
      <c r="K40" s="406">
        <v>0</v>
      </c>
      <c r="L40" s="406">
        <v>0</v>
      </c>
      <c r="M40" s="406">
        <v>0</v>
      </c>
      <c r="N40" s="406">
        <v>0</v>
      </c>
      <c r="O40" s="407">
        <v>0</v>
      </c>
      <c r="P40" s="408">
        <f t="shared" si="0"/>
        <v>0</v>
      </c>
    </row>
    <row r="41" spans="1:16" s="142" customFormat="1" ht="13.5">
      <c r="A41" s="137" t="s">
        <v>241</v>
      </c>
      <c r="B41" s="18"/>
      <c r="C41" s="18"/>
      <c r="D41" s="161"/>
      <c r="E41" s="185">
        <v>433470</v>
      </c>
      <c r="F41" s="186">
        <v>867781</v>
      </c>
      <c r="G41" s="685"/>
      <c r="H41" s="186">
        <v>576511</v>
      </c>
      <c r="I41" s="186">
        <v>1244250</v>
      </c>
      <c r="J41" s="685"/>
      <c r="K41" s="186">
        <v>65499</v>
      </c>
      <c r="L41" s="186">
        <v>173063</v>
      </c>
      <c r="M41" s="186">
        <v>151423</v>
      </c>
      <c r="N41" s="186">
        <v>3940</v>
      </c>
      <c r="O41" s="187">
        <v>949547</v>
      </c>
      <c r="P41" s="188">
        <f t="shared" si="0"/>
        <v>4465484</v>
      </c>
    </row>
    <row r="42" spans="1:16" s="142" customFormat="1" ht="13.5">
      <c r="A42" s="138"/>
      <c r="B42" s="17" t="s">
        <v>242</v>
      </c>
      <c r="C42" s="18"/>
      <c r="D42" s="161"/>
      <c r="E42" s="450">
        <v>432676</v>
      </c>
      <c r="F42" s="451">
        <v>887563</v>
      </c>
      <c r="G42" s="686"/>
      <c r="H42" s="451">
        <v>498254</v>
      </c>
      <c r="I42" s="451">
        <v>798405</v>
      </c>
      <c r="J42" s="686"/>
      <c r="K42" s="451">
        <v>15474</v>
      </c>
      <c r="L42" s="451">
        <v>200334</v>
      </c>
      <c r="M42" s="451">
        <v>136500</v>
      </c>
      <c r="N42" s="451">
        <v>0</v>
      </c>
      <c r="O42" s="452">
        <v>2340046</v>
      </c>
      <c r="P42" s="453">
        <f t="shared" si="0"/>
        <v>5309252</v>
      </c>
    </row>
    <row r="43" spans="1:16" ht="13.5">
      <c r="A43" s="139"/>
      <c r="B43" s="20"/>
      <c r="C43" s="387" t="s">
        <v>243</v>
      </c>
      <c r="D43" s="389"/>
      <c r="E43" s="454">
        <v>117900</v>
      </c>
      <c r="F43" s="455">
        <v>571954</v>
      </c>
      <c r="G43" s="687"/>
      <c r="H43" s="456">
        <v>260831</v>
      </c>
      <c r="I43" s="455">
        <v>405583</v>
      </c>
      <c r="J43" s="687"/>
      <c r="K43" s="455">
        <v>0</v>
      </c>
      <c r="L43" s="455">
        <v>0</v>
      </c>
      <c r="M43" s="455">
        <v>0</v>
      </c>
      <c r="N43" s="455">
        <v>0</v>
      </c>
      <c r="O43" s="457">
        <v>1303105</v>
      </c>
      <c r="P43" s="458">
        <f t="shared" si="0"/>
        <v>2659373</v>
      </c>
    </row>
    <row r="44" spans="1:16" ht="13.5">
      <c r="A44" s="139"/>
      <c r="B44" s="20"/>
      <c r="C44" s="387" t="s">
        <v>244</v>
      </c>
      <c r="D44" s="389"/>
      <c r="E44" s="454">
        <v>0</v>
      </c>
      <c r="F44" s="455">
        <v>0</v>
      </c>
      <c r="G44" s="687"/>
      <c r="H44" s="456">
        <v>0</v>
      </c>
      <c r="I44" s="455">
        <v>0</v>
      </c>
      <c r="J44" s="687"/>
      <c r="K44" s="455">
        <v>0</v>
      </c>
      <c r="L44" s="455">
        <v>0</v>
      </c>
      <c r="M44" s="455">
        <v>0</v>
      </c>
      <c r="N44" s="455">
        <v>0</v>
      </c>
      <c r="O44" s="457">
        <v>0</v>
      </c>
      <c r="P44" s="458">
        <f t="shared" si="0"/>
        <v>0</v>
      </c>
    </row>
    <row r="45" spans="1:16" ht="13.5">
      <c r="A45" s="139"/>
      <c r="B45" s="20"/>
      <c r="C45" s="387" t="s">
        <v>245</v>
      </c>
      <c r="D45" s="389"/>
      <c r="E45" s="454">
        <v>0</v>
      </c>
      <c r="F45" s="455">
        <v>0</v>
      </c>
      <c r="G45" s="687"/>
      <c r="H45" s="456">
        <v>237423</v>
      </c>
      <c r="I45" s="455">
        <v>392822</v>
      </c>
      <c r="J45" s="687"/>
      <c r="K45" s="455">
        <v>0</v>
      </c>
      <c r="L45" s="455">
        <v>0</v>
      </c>
      <c r="M45" s="455">
        <v>0</v>
      </c>
      <c r="N45" s="455">
        <v>0</v>
      </c>
      <c r="O45" s="457">
        <v>478657</v>
      </c>
      <c r="P45" s="458">
        <f t="shared" si="0"/>
        <v>1108902</v>
      </c>
    </row>
    <row r="46" spans="1:16" ht="13.5">
      <c r="A46" s="139"/>
      <c r="B46" s="20"/>
      <c r="C46" s="387" t="s">
        <v>246</v>
      </c>
      <c r="D46" s="389"/>
      <c r="E46" s="454">
        <v>0</v>
      </c>
      <c r="F46" s="455">
        <v>0</v>
      </c>
      <c r="G46" s="687"/>
      <c r="H46" s="456">
        <v>0</v>
      </c>
      <c r="I46" s="455">
        <v>0</v>
      </c>
      <c r="J46" s="687"/>
      <c r="K46" s="455">
        <v>0</v>
      </c>
      <c r="L46" s="455">
        <v>0</v>
      </c>
      <c r="M46" s="455">
        <v>0</v>
      </c>
      <c r="N46" s="455">
        <v>0</v>
      </c>
      <c r="O46" s="457">
        <v>0</v>
      </c>
      <c r="P46" s="458">
        <f t="shared" si="0"/>
        <v>0</v>
      </c>
    </row>
    <row r="47" spans="1:16" ht="13.5">
      <c r="A47" s="139"/>
      <c r="B47" s="22"/>
      <c r="C47" s="402" t="s">
        <v>212</v>
      </c>
      <c r="D47" s="404"/>
      <c r="E47" s="459">
        <v>314776</v>
      </c>
      <c r="F47" s="460">
        <v>315609</v>
      </c>
      <c r="G47" s="688"/>
      <c r="H47" s="461">
        <v>0</v>
      </c>
      <c r="I47" s="460">
        <v>0</v>
      </c>
      <c r="J47" s="688"/>
      <c r="K47" s="460">
        <v>15474</v>
      </c>
      <c r="L47" s="460">
        <v>200334</v>
      </c>
      <c r="M47" s="460">
        <v>136500</v>
      </c>
      <c r="N47" s="460">
        <v>0</v>
      </c>
      <c r="O47" s="462">
        <v>558284</v>
      </c>
      <c r="P47" s="463">
        <f t="shared" si="0"/>
        <v>1540977</v>
      </c>
    </row>
    <row r="48" spans="1:16" s="142" customFormat="1" ht="13.5">
      <c r="A48" s="138"/>
      <c r="B48" s="17" t="s">
        <v>247</v>
      </c>
      <c r="C48" s="18"/>
      <c r="D48" s="161"/>
      <c r="E48" s="450">
        <v>794</v>
      </c>
      <c r="F48" s="451">
        <v>-19782</v>
      </c>
      <c r="G48" s="686"/>
      <c r="H48" s="451">
        <v>78257</v>
      </c>
      <c r="I48" s="451">
        <v>445845</v>
      </c>
      <c r="J48" s="686"/>
      <c r="K48" s="451">
        <v>50025</v>
      </c>
      <c r="L48" s="451">
        <v>-27271</v>
      </c>
      <c r="M48" s="451">
        <v>14923</v>
      </c>
      <c r="N48" s="451">
        <v>3940</v>
      </c>
      <c r="O48" s="452">
        <v>-1390499</v>
      </c>
      <c r="P48" s="453">
        <f t="shared" si="0"/>
        <v>-843768</v>
      </c>
    </row>
    <row r="49" spans="1:16" ht="13.5">
      <c r="A49" s="139"/>
      <c r="B49" s="20"/>
      <c r="C49" s="387" t="s">
        <v>248</v>
      </c>
      <c r="D49" s="389"/>
      <c r="E49" s="454">
        <v>794</v>
      </c>
      <c r="F49" s="455">
        <v>0</v>
      </c>
      <c r="G49" s="687"/>
      <c r="H49" s="456">
        <v>0</v>
      </c>
      <c r="I49" s="455">
        <v>350541</v>
      </c>
      <c r="J49" s="687"/>
      <c r="K49" s="455">
        <v>0</v>
      </c>
      <c r="L49" s="455">
        <v>0</v>
      </c>
      <c r="M49" s="455">
        <v>0</v>
      </c>
      <c r="N49" s="455">
        <v>0</v>
      </c>
      <c r="O49" s="457">
        <v>2851</v>
      </c>
      <c r="P49" s="458">
        <f t="shared" si="0"/>
        <v>354186</v>
      </c>
    </row>
    <row r="50" spans="1:16" ht="13.5">
      <c r="A50" s="139"/>
      <c r="B50" s="20"/>
      <c r="C50" s="387" t="s">
        <v>249</v>
      </c>
      <c r="D50" s="389"/>
      <c r="E50" s="454">
        <v>0</v>
      </c>
      <c r="F50" s="455">
        <v>0</v>
      </c>
      <c r="G50" s="687"/>
      <c r="H50" s="456">
        <v>0</v>
      </c>
      <c r="I50" s="455">
        <v>0</v>
      </c>
      <c r="J50" s="687"/>
      <c r="K50" s="455">
        <v>0</v>
      </c>
      <c r="L50" s="455">
        <v>0</v>
      </c>
      <c r="M50" s="455">
        <v>0</v>
      </c>
      <c r="N50" s="455">
        <v>3898</v>
      </c>
      <c r="O50" s="457">
        <v>0</v>
      </c>
      <c r="P50" s="458">
        <f t="shared" si="0"/>
        <v>3898</v>
      </c>
    </row>
    <row r="51" spans="1:16" ht="13.5">
      <c r="A51" s="139"/>
      <c r="B51" s="20"/>
      <c r="C51" s="387" t="s">
        <v>250</v>
      </c>
      <c r="D51" s="389"/>
      <c r="E51" s="444">
        <v>0</v>
      </c>
      <c r="F51" s="380">
        <v>0</v>
      </c>
      <c r="G51" s="680"/>
      <c r="H51" s="445">
        <v>20000</v>
      </c>
      <c r="I51" s="380">
        <v>105379</v>
      </c>
      <c r="J51" s="680"/>
      <c r="K51" s="380">
        <v>0</v>
      </c>
      <c r="L51" s="380">
        <v>0</v>
      </c>
      <c r="M51" s="380">
        <v>0</v>
      </c>
      <c r="N51" s="380">
        <v>0</v>
      </c>
      <c r="O51" s="381">
        <v>0</v>
      </c>
      <c r="P51" s="382">
        <f t="shared" si="0"/>
        <v>125379</v>
      </c>
    </row>
    <row r="52" spans="1:16" ht="13.5">
      <c r="A52" s="139"/>
      <c r="B52" s="20"/>
      <c r="C52" s="387" t="s">
        <v>251</v>
      </c>
      <c r="D52" s="389"/>
      <c r="E52" s="444">
        <v>0</v>
      </c>
      <c r="F52" s="380">
        <v>0</v>
      </c>
      <c r="G52" s="680"/>
      <c r="H52" s="445">
        <v>0</v>
      </c>
      <c r="I52" s="380">
        <v>0</v>
      </c>
      <c r="J52" s="680"/>
      <c r="K52" s="380">
        <v>0</v>
      </c>
      <c r="L52" s="380">
        <v>0</v>
      </c>
      <c r="M52" s="380">
        <v>0</v>
      </c>
      <c r="N52" s="380">
        <v>0</v>
      </c>
      <c r="O52" s="381">
        <v>0</v>
      </c>
      <c r="P52" s="382">
        <f t="shared" si="0"/>
        <v>0</v>
      </c>
    </row>
    <row r="53" spans="1:16" ht="13.5">
      <c r="A53" s="139"/>
      <c r="B53" s="20"/>
      <c r="C53" s="387" t="s">
        <v>252</v>
      </c>
      <c r="D53" s="389"/>
      <c r="E53" s="444">
        <v>0</v>
      </c>
      <c r="F53" s="380">
        <v>0</v>
      </c>
      <c r="G53" s="680"/>
      <c r="H53" s="380">
        <v>58257</v>
      </c>
      <c r="I53" s="380">
        <v>0</v>
      </c>
      <c r="J53" s="680"/>
      <c r="K53" s="380">
        <v>50025</v>
      </c>
      <c r="L53" s="380">
        <v>0</v>
      </c>
      <c r="M53" s="380">
        <v>14923</v>
      </c>
      <c r="N53" s="380">
        <v>42</v>
      </c>
      <c r="O53" s="381">
        <v>0</v>
      </c>
      <c r="P53" s="382">
        <f t="shared" si="0"/>
        <v>123247</v>
      </c>
    </row>
    <row r="54" spans="1:16" ht="13.5">
      <c r="A54" s="139"/>
      <c r="B54" s="20"/>
      <c r="C54" s="414" t="s">
        <v>443</v>
      </c>
      <c r="D54" s="236"/>
      <c r="E54" s="399">
        <v>0</v>
      </c>
      <c r="F54" s="400">
        <v>19782</v>
      </c>
      <c r="G54" s="689"/>
      <c r="H54" s="400">
        <v>0</v>
      </c>
      <c r="I54" s="400">
        <v>10075</v>
      </c>
      <c r="J54" s="689"/>
      <c r="K54" s="400">
        <v>0</v>
      </c>
      <c r="L54" s="400">
        <v>27271</v>
      </c>
      <c r="M54" s="400">
        <v>0</v>
      </c>
      <c r="N54" s="400">
        <v>0</v>
      </c>
      <c r="O54" s="14">
        <v>1393350</v>
      </c>
      <c r="P54" s="401">
        <f t="shared" si="0"/>
        <v>1450478</v>
      </c>
    </row>
    <row r="55" spans="1:16" ht="13.5">
      <c r="A55" s="139"/>
      <c r="B55" s="20"/>
      <c r="C55" s="414" t="s">
        <v>253</v>
      </c>
      <c r="D55" s="409" t="s">
        <v>254</v>
      </c>
      <c r="E55" s="379">
        <v>0</v>
      </c>
      <c r="F55" s="380">
        <v>21183</v>
      </c>
      <c r="G55" s="680"/>
      <c r="H55" s="380">
        <v>30488</v>
      </c>
      <c r="I55" s="380">
        <v>0</v>
      </c>
      <c r="J55" s="680"/>
      <c r="K55" s="380">
        <v>5780</v>
      </c>
      <c r="L55" s="380">
        <v>3310</v>
      </c>
      <c r="M55" s="380">
        <v>1007</v>
      </c>
      <c r="N55" s="380">
        <v>42</v>
      </c>
      <c r="O55" s="381">
        <v>0</v>
      </c>
      <c r="P55" s="382">
        <f t="shared" si="0"/>
        <v>61810</v>
      </c>
    </row>
    <row r="56" spans="1:16" ht="13.5">
      <c r="A56" s="140"/>
      <c r="B56" s="22"/>
      <c r="C56" s="415"/>
      <c r="D56" s="411" t="s">
        <v>444</v>
      </c>
      <c r="E56" s="405">
        <v>0</v>
      </c>
      <c r="F56" s="406">
        <v>0</v>
      </c>
      <c r="G56" s="683"/>
      <c r="H56" s="406">
        <v>0</v>
      </c>
      <c r="I56" s="406">
        <v>8251</v>
      </c>
      <c r="J56" s="683"/>
      <c r="K56" s="406">
        <v>0</v>
      </c>
      <c r="L56" s="406">
        <v>0</v>
      </c>
      <c r="M56" s="406">
        <v>0</v>
      </c>
      <c r="N56" s="406">
        <v>0</v>
      </c>
      <c r="O56" s="407">
        <v>7071</v>
      </c>
      <c r="P56" s="408">
        <f t="shared" si="0"/>
        <v>15322</v>
      </c>
    </row>
    <row r="57" spans="1:16" s="142" customFormat="1" ht="14.25" thickBot="1">
      <c r="A57" s="191" t="s">
        <v>255</v>
      </c>
      <c r="B57" s="192"/>
      <c r="C57" s="192"/>
      <c r="D57" s="237"/>
      <c r="E57" s="177">
        <v>549092</v>
      </c>
      <c r="F57" s="178">
        <v>1346635</v>
      </c>
      <c r="G57" s="684"/>
      <c r="H57" s="178">
        <v>1483700</v>
      </c>
      <c r="I57" s="178">
        <v>2342269</v>
      </c>
      <c r="J57" s="684"/>
      <c r="K57" s="178">
        <v>428486</v>
      </c>
      <c r="L57" s="178">
        <v>173063</v>
      </c>
      <c r="M57" s="178">
        <v>151423</v>
      </c>
      <c r="N57" s="178">
        <v>142493</v>
      </c>
      <c r="O57" s="175">
        <v>4422550</v>
      </c>
      <c r="P57" s="179">
        <f t="shared" si="0"/>
        <v>11039711</v>
      </c>
    </row>
    <row r="58" spans="1:16" s="142" customFormat="1" ht="13.5">
      <c r="A58" s="182" t="s">
        <v>256</v>
      </c>
      <c r="B58" s="183"/>
      <c r="C58" s="183"/>
      <c r="D58" s="238"/>
      <c r="E58" s="156">
        <v>549314</v>
      </c>
      <c r="F58" s="26">
        <v>1426070</v>
      </c>
      <c r="G58" s="678"/>
      <c r="H58" s="26">
        <v>1492546</v>
      </c>
      <c r="I58" s="26">
        <v>2409404</v>
      </c>
      <c r="J58" s="678"/>
      <c r="K58" s="26">
        <v>428554</v>
      </c>
      <c r="L58" s="26">
        <v>173770</v>
      </c>
      <c r="M58" s="26">
        <v>163977</v>
      </c>
      <c r="N58" s="26">
        <v>142868</v>
      </c>
      <c r="O58" s="149">
        <v>5205150</v>
      </c>
      <c r="P58" s="150">
        <f t="shared" si="0"/>
        <v>11991653</v>
      </c>
    </row>
    <row r="59" spans="1:16" ht="13.5">
      <c r="A59" s="141" t="s">
        <v>257</v>
      </c>
      <c r="B59" s="23"/>
      <c r="C59" s="23"/>
      <c r="D59" s="162"/>
      <c r="E59" s="24">
        <v>0</v>
      </c>
      <c r="F59" s="25">
        <v>0</v>
      </c>
      <c r="G59" s="681"/>
      <c r="H59" s="43">
        <v>0</v>
      </c>
      <c r="I59" s="25">
        <v>0</v>
      </c>
      <c r="J59" s="681"/>
      <c r="K59" s="25">
        <v>0</v>
      </c>
      <c r="L59" s="25">
        <v>0</v>
      </c>
      <c r="M59" s="25">
        <v>0</v>
      </c>
      <c r="N59" s="25">
        <v>0</v>
      </c>
      <c r="O59" s="145">
        <v>0</v>
      </c>
      <c r="P59" s="147">
        <f t="shared" si="0"/>
        <v>0</v>
      </c>
    </row>
    <row r="60" spans="1:16" ht="13.5">
      <c r="A60" s="141" t="s">
        <v>258</v>
      </c>
      <c r="B60" s="23"/>
      <c r="C60" s="23"/>
      <c r="D60" s="162"/>
      <c r="E60" s="24">
        <v>0</v>
      </c>
      <c r="F60" s="25">
        <v>0</v>
      </c>
      <c r="G60" s="681"/>
      <c r="H60" s="43">
        <v>0</v>
      </c>
      <c r="I60" s="25">
        <v>0</v>
      </c>
      <c r="J60" s="681"/>
      <c r="K60" s="25">
        <v>0</v>
      </c>
      <c r="L60" s="25">
        <v>0</v>
      </c>
      <c r="M60" s="25">
        <v>0</v>
      </c>
      <c r="N60" s="25">
        <v>0</v>
      </c>
      <c r="O60" s="145">
        <v>0</v>
      </c>
      <c r="P60" s="147">
        <f t="shared" si="0"/>
        <v>0</v>
      </c>
    </row>
    <row r="61" spans="1:16" ht="13.5">
      <c r="A61" s="430" t="s">
        <v>259</v>
      </c>
      <c r="B61" s="431" t="s">
        <v>260</v>
      </c>
      <c r="C61" s="432"/>
      <c r="D61" s="433"/>
      <c r="E61" s="434">
        <v>0</v>
      </c>
      <c r="F61" s="435">
        <v>21183</v>
      </c>
      <c r="G61" s="682"/>
      <c r="H61" s="435">
        <v>30488</v>
      </c>
      <c r="I61" s="435">
        <v>0</v>
      </c>
      <c r="J61" s="682"/>
      <c r="K61" s="435">
        <v>5780</v>
      </c>
      <c r="L61" s="435">
        <v>3310</v>
      </c>
      <c r="M61" s="435">
        <v>1007</v>
      </c>
      <c r="N61" s="435">
        <v>42</v>
      </c>
      <c r="O61" s="436">
        <v>0</v>
      </c>
      <c r="P61" s="437">
        <f t="shared" si="0"/>
        <v>61810</v>
      </c>
    </row>
    <row r="62" spans="1:16" ht="14.25" thickBot="1">
      <c r="A62" s="230" t="s">
        <v>261</v>
      </c>
      <c r="B62" s="393" t="s">
        <v>445</v>
      </c>
      <c r="C62" s="394"/>
      <c r="D62" s="395"/>
      <c r="E62" s="383">
        <v>0</v>
      </c>
      <c r="F62" s="384">
        <v>0</v>
      </c>
      <c r="G62" s="690"/>
      <c r="H62" s="384">
        <v>0</v>
      </c>
      <c r="I62" s="384">
        <v>8251</v>
      </c>
      <c r="J62" s="690"/>
      <c r="K62" s="384">
        <v>0</v>
      </c>
      <c r="L62" s="384">
        <v>0</v>
      </c>
      <c r="M62" s="384">
        <v>0</v>
      </c>
      <c r="N62" s="384">
        <v>0</v>
      </c>
      <c r="O62" s="385">
        <v>4636</v>
      </c>
      <c r="P62" s="386">
        <f>SUM(E62:O62)</f>
        <v>12887</v>
      </c>
    </row>
    <row r="63" spans="4:16" ht="13.5" hidden="1">
      <c r="D63" s="10" t="s">
        <v>365</v>
      </c>
      <c r="E63" s="40">
        <f>E57-E38</f>
        <v>515786</v>
      </c>
      <c r="F63" s="40">
        <f aca="true" t="shared" si="2" ref="F63:P63">F57-F38</f>
        <v>1168886</v>
      </c>
      <c r="G63" s="539">
        <f t="shared" si="2"/>
        <v>0</v>
      </c>
      <c r="H63" s="40">
        <f t="shared" si="2"/>
        <v>932038</v>
      </c>
      <c r="I63" s="40">
        <f t="shared" si="2"/>
        <v>1520427</v>
      </c>
      <c r="J63" s="539">
        <f t="shared" si="2"/>
        <v>0</v>
      </c>
      <c r="K63" s="40">
        <f t="shared" si="2"/>
        <v>428486</v>
      </c>
      <c r="L63" s="40">
        <f t="shared" si="2"/>
        <v>173063</v>
      </c>
      <c r="M63" s="40">
        <f t="shared" si="2"/>
        <v>151423</v>
      </c>
      <c r="N63" s="40">
        <f t="shared" si="2"/>
        <v>142493</v>
      </c>
      <c r="O63" s="40">
        <f t="shared" si="2"/>
        <v>2390327</v>
      </c>
      <c r="P63" s="40">
        <f t="shared" si="2"/>
        <v>7422929</v>
      </c>
    </row>
    <row r="64" ht="13.5" hidden="1"/>
    <row r="65" spans="2:16" ht="13.5" hidden="1">
      <c r="B65" s="10" t="s">
        <v>2</v>
      </c>
      <c r="D65" s="10" t="s">
        <v>3</v>
      </c>
      <c r="E65" s="40">
        <f>+E6-E7-E8+E9-E10-E11</f>
        <v>0</v>
      </c>
      <c r="F65" s="40">
        <f aca="true" t="shared" si="3" ref="F65:P65">+F6-F7-F8+F9-F10-F11</f>
        <v>0</v>
      </c>
      <c r="G65" s="539">
        <f>+G6-G7-G8+G9-G10-G11</f>
        <v>0</v>
      </c>
      <c r="H65" s="40">
        <f t="shared" si="3"/>
        <v>0</v>
      </c>
      <c r="I65" s="40">
        <f>+I6-I7-I8+I9-I10-I11</f>
        <v>0</v>
      </c>
      <c r="K65" s="40">
        <f>+K6-K7-K8+K9-K10-K11</f>
        <v>0</v>
      </c>
      <c r="L65" s="40">
        <f t="shared" si="3"/>
        <v>0</v>
      </c>
      <c r="M65" s="40">
        <f>+M6-M7-M8+M9-M10-M11</f>
        <v>0</v>
      </c>
      <c r="N65" s="40">
        <f t="shared" si="3"/>
        <v>0</v>
      </c>
      <c r="O65" s="40">
        <f t="shared" si="3"/>
        <v>0</v>
      </c>
      <c r="P65" s="40">
        <f t="shared" si="3"/>
        <v>0</v>
      </c>
    </row>
    <row r="66" spans="4:16" ht="13.5" hidden="1">
      <c r="D66" s="10" t="s">
        <v>4</v>
      </c>
      <c r="E66" s="40">
        <f>+E5-E6-E12-E13</f>
        <v>0</v>
      </c>
      <c r="F66" s="40">
        <f aca="true" t="shared" si="4" ref="F66:P66">+F5-F6-F12-F13</f>
        <v>0</v>
      </c>
      <c r="G66" s="539">
        <f>+G5-G6-G12-G13</f>
        <v>0</v>
      </c>
      <c r="H66" s="40">
        <f t="shared" si="4"/>
        <v>0</v>
      </c>
      <c r="I66" s="40">
        <f>+I5-I6-I12-I13</f>
        <v>0</v>
      </c>
      <c r="K66" s="40">
        <f>+K5-K6-K12-K13</f>
        <v>0</v>
      </c>
      <c r="L66" s="40">
        <f t="shared" si="4"/>
        <v>0</v>
      </c>
      <c r="M66" s="40">
        <f>+M5-M6-M12-M13</f>
        <v>0</v>
      </c>
      <c r="N66" s="40">
        <f t="shared" si="4"/>
        <v>0</v>
      </c>
      <c r="O66" s="40">
        <f t="shared" si="4"/>
        <v>0</v>
      </c>
      <c r="P66" s="40">
        <f t="shared" si="4"/>
        <v>0</v>
      </c>
    </row>
    <row r="67" spans="4:16" ht="13.5" hidden="1">
      <c r="D67" s="10" t="s">
        <v>5</v>
      </c>
      <c r="E67" s="40">
        <f>SUM(E15:E18)-E14</f>
        <v>-5</v>
      </c>
      <c r="F67" s="40">
        <f aca="true" t="shared" si="5" ref="F67:O67">SUM(F15:F18)-F14</f>
        <v>-1</v>
      </c>
      <c r="G67" s="539">
        <f>SUM(G15:G18)-G14</f>
        <v>0</v>
      </c>
      <c r="H67" s="40">
        <f t="shared" si="5"/>
        <v>-300</v>
      </c>
      <c r="I67" s="40">
        <f>SUM(I15:I18)-I14</f>
        <v>0</v>
      </c>
      <c r="K67" s="40">
        <f>SUM(K15:K18)-K14</f>
        <v>0</v>
      </c>
      <c r="L67" s="40">
        <f t="shared" si="5"/>
        <v>0</v>
      </c>
      <c r="M67" s="40">
        <f>SUM(M15:M18)-M14</f>
        <v>0</v>
      </c>
      <c r="N67" s="40">
        <f t="shared" si="5"/>
        <v>0</v>
      </c>
      <c r="O67" s="40">
        <f t="shared" si="5"/>
        <v>0</v>
      </c>
      <c r="P67" s="40">
        <f>SUM(P15:P18)-P14</f>
        <v>-306</v>
      </c>
    </row>
    <row r="68" spans="4:16" ht="13.5" hidden="1">
      <c r="D68" s="10" t="s">
        <v>6</v>
      </c>
      <c r="E68" s="40">
        <f>+E5+E14+E19-E20</f>
        <v>0</v>
      </c>
      <c r="F68" s="40">
        <f aca="true" t="shared" si="6" ref="F68:P68">+F5+F14+F19-F20</f>
        <v>0</v>
      </c>
      <c r="G68" s="539">
        <f>+G5+G14+G19-G20</f>
        <v>0</v>
      </c>
      <c r="H68" s="40">
        <f t="shared" si="6"/>
        <v>0</v>
      </c>
      <c r="I68" s="40">
        <f>+I5+I14+I19-I20</f>
        <v>0</v>
      </c>
      <c r="K68" s="40">
        <f>+K5+K14+K19-K20</f>
        <v>0</v>
      </c>
      <c r="L68" s="40">
        <f t="shared" si="6"/>
        <v>0</v>
      </c>
      <c r="M68" s="40">
        <f>+M5+M14+M19-M20</f>
        <v>0</v>
      </c>
      <c r="N68" s="40">
        <f t="shared" si="6"/>
        <v>0</v>
      </c>
      <c r="O68" s="40">
        <f t="shared" si="6"/>
        <v>0</v>
      </c>
      <c r="P68" s="40">
        <f t="shared" si="6"/>
        <v>0</v>
      </c>
    </row>
    <row r="69" spans="4:16" ht="13.5" hidden="1">
      <c r="D69" s="10" t="s">
        <v>7</v>
      </c>
      <c r="E69" s="40">
        <f>SUM(E22:E26)-E21</f>
        <v>0</v>
      </c>
      <c r="F69" s="40">
        <f aca="true" t="shared" si="7" ref="F69:P69">SUM(F22:F26)-F21</f>
        <v>0</v>
      </c>
      <c r="G69" s="539">
        <f>SUM(G22:G26)-G21</f>
        <v>0</v>
      </c>
      <c r="H69" s="40">
        <f t="shared" si="7"/>
        <v>0</v>
      </c>
      <c r="I69" s="40">
        <f>SUM(I22:I26)-I21</f>
        <v>0</v>
      </c>
      <c r="K69" s="40">
        <f>SUM(K22:K26)-K21</f>
        <v>0</v>
      </c>
      <c r="L69" s="40">
        <f t="shared" si="7"/>
        <v>0</v>
      </c>
      <c r="M69" s="40">
        <f>SUM(M22:M26)-M21</f>
        <v>0</v>
      </c>
      <c r="N69" s="40">
        <f t="shared" si="7"/>
        <v>0</v>
      </c>
      <c r="O69" s="40">
        <f t="shared" si="7"/>
        <v>0</v>
      </c>
      <c r="P69" s="40">
        <f t="shared" si="7"/>
        <v>0</v>
      </c>
    </row>
    <row r="70" spans="4:16" ht="13.5" hidden="1">
      <c r="D70" s="10" t="s">
        <v>8</v>
      </c>
      <c r="E70" s="40">
        <f>SUM(E28:E30)-E27</f>
        <v>0</v>
      </c>
      <c r="F70" s="40">
        <f aca="true" t="shared" si="8" ref="F70:P70">SUM(F28:F30)-F27</f>
        <v>0</v>
      </c>
      <c r="G70" s="539">
        <f>SUM(G28:G30)-G27</f>
        <v>0</v>
      </c>
      <c r="H70" s="40">
        <f t="shared" si="8"/>
        <v>0</v>
      </c>
      <c r="I70" s="40">
        <f>SUM(I28:I30)-I27</f>
        <v>0</v>
      </c>
      <c r="K70" s="40">
        <f>SUM(K28:K30)-K27</f>
        <v>0</v>
      </c>
      <c r="L70" s="40">
        <f t="shared" si="8"/>
        <v>0</v>
      </c>
      <c r="M70" s="40">
        <f>SUM(M28:M30)-M27</f>
        <v>0</v>
      </c>
      <c r="N70" s="40">
        <f t="shared" si="8"/>
        <v>0</v>
      </c>
      <c r="O70" s="40">
        <f t="shared" si="8"/>
        <v>0</v>
      </c>
      <c r="P70" s="40">
        <f t="shared" si="8"/>
        <v>0</v>
      </c>
    </row>
    <row r="71" spans="4:16" ht="13.5" hidden="1">
      <c r="D71" s="10" t="s">
        <v>9</v>
      </c>
      <c r="E71" s="40">
        <f>+E31-E27-E21</f>
        <v>0</v>
      </c>
      <c r="F71" s="40">
        <f aca="true" t="shared" si="9" ref="F71:P71">+F31-F27-F21</f>
        <v>0</v>
      </c>
      <c r="G71" s="539">
        <f>+G31-G27-G21</f>
        <v>0</v>
      </c>
      <c r="H71" s="40">
        <f t="shared" si="9"/>
        <v>0</v>
      </c>
      <c r="I71" s="40">
        <f>+I31-I27-I21</f>
        <v>0</v>
      </c>
      <c r="K71" s="40">
        <f>+K31-K27-K21</f>
        <v>0</v>
      </c>
      <c r="L71" s="40">
        <f t="shared" si="9"/>
        <v>0</v>
      </c>
      <c r="M71" s="40">
        <f>+M31-M27-M21</f>
        <v>0</v>
      </c>
      <c r="N71" s="40">
        <f t="shared" si="9"/>
        <v>0</v>
      </c>
      <c r="O71" s="40">
        <f t="shared" si="9"/>
        <v>0</v>
      </c>
      <c r="P71" s="40">
        <f t="shared" si="9"/>
        <v>0</v>
      </c>
    </row>
    <row r="72" spans="4:16" ht="13.5" hidden="1">
      <c r="D72" s="10" t="s">
        <v>10</v>
      </c>
      <c r="E72" s="40">
        <f>+E32-E33-E38</f>
        <v>0</v>
      </c>
      <c r="F72" s="40">
        <f aca="true" t="shared" si="10" ref="F72:P72">+F32-F33-F38</f>
        <v>0</v>
      </c>
      <c r="G72" s="539">
        <f>+G32-G33-G38</f>
        <v>0</v>
      </c>
      <c r="H72" s="40">
        <f t="shared" si="10"/>
        <v>0</v>
      </c>
      <c r="I72" s="40">
        <f>+I32-I33-I38</f>
        <v>0</v>
      </c>
      <c r="K72" s="40">
        <f>+K32-K33-K38</f>
        <v>0</v>
      </c>
      <c r="L72" s="40">
        <f t="shared" si="10"/>
        <v>0</v>
      </c>
      <c r="M72" s="40">
        <f>+M32-M33-M38</f>
        <v>0</v>
      </c>
      <c r="N72" s="40">
        <f t="shared" si="10"/>
        <v>0</v>
      </c>
      <c r="O72" s="40">
        <f t="shared" si="10"/>
        <v>0</v>
      </c>
      <c r="P72" s="40">
        <f t="shared" si="10"/>
        <v>0</v>
      </c>
    </row>
    <row r="73" spans="4:16" ht="13.5" hidden="1">
      <c r="D73" s="10" t="s">
        <v>11</v>
      </c>
      <c r="E73" s="40">
        <f>SUM(E34:E37)-E33</f>
        <v>0</v>
      </c>
      <c r="F73" s="40">
        <f aca="true" t="shared" si="11" ref="F73:O73">SUM(F34:F37)-F33</f>
        <v>0</v>
      </c>
      <c r="G73" s="539">
        <f>SUM(G34:G37)-G33</f>
        <v>0</v>
      </c>
      <c r="H73" s="40">
        <f t="shared" si="11"/>
        <v>0</v>
      </c>
      <c r="I73" s="40">
        <f>SUM(I34:I37)-I33</f>
        <v>0</v>
      </c>
      <c r="K73" s="40">
        <f>SUM(K34:K37)-K33</f>
        <v>0</v>
      </c>
      <c r="L73" s="40">
        <f t="shared" si="11"/>
        <v>0</v>
      </c>
      <c r="M73" s="40">
        <f>SUM(M34:M37)-M33</f>
        <v>0</v>
      </c>
      <c r="N73" s="40">
        <f t="shared" si="11"/>
        <v>0</v>
      </c>
      <c r="O73" s="40">
        <f t="shared" si="11"/>
        <v>0</v>
      </c>
      <c r="P73" s="40">
        <f>SUM(P34:P37)-P33</f>
        <v>0</v>
      </c>
    </row>
    <row r="74" spans="4:16" ht="13.5" hidden="1">
      <c r="D74" s="10" t="s">
        <v>12</v>
      </c>
      <c r="E74" s="40">
        <f>SUM(E39:E40)-E38</f>
        <v>0</v>
      </c>
      <c r="F74" s="40">
        <f aca="true" t="shared" si="12" ref="F74:P74">SUM(F39:F40)-F38</f>
        <v>0</v>
      </c>
      <c r="G74" s="539">
        <f>SUM(G39:G40)-G38</f>
        <v>0</v>
      </c>
      <c r="H74" s="40">
        <f t="shared" si="12"/>
        <v>0</v>
      </c>
      <c r="I74" s="40">
        <f>SUM(I39:I40)-I38</f>
        <v>0</v>
      </c>
      <c r="K74" s="40">
        <f>SUM(K39:K40)-K38</f>
        <v>0</v>
      </c>
      <c r="L74" s="40">
        <f t="shared" si="12"/>
        <v>0</v>
      </c>
      <c r="M74" s="40">
        <f>SUM(M39:M40)-M38</f>
        <v>0</v>
      </c>
      <c r="N74" s="40">
        <f t="shared" si="12"/>
        <v>0</v>
      </c>
      <c r="O74" s="40">
        <f t="shared" si="12"/>
        <v>0</v>
      </c>
      <c r="P74" s="40">
        <f t="shared" si="12"/>
        <v>0</v>
      </c>
    </row>
    <row r="75" spans="4:16" ht="13.5" hidden="1">
      <c r="D75" s="10" t="s">
        <v>13</v>
      </c>
      <c r="E75" s="40">
        <f>+E41-E42-E48</f>
        <v>0</v>
      </c>
      <c r="F75" s="40">
        <f aca="true" t="shared" si="13" ref="F75:P75">+F41-F42-F48</f>
        <v>0</v>
      </c>
      <c r="G75" s="539">
        <f>+G41-G42-G48</f>
        <v>0</v>
      </c>
      <c r="H75" s="40">
        <f t="shared" si="13"/>
        <v>0</v>
      </c>
      <c r="I75" s="40">
        <f>+I41-I42-I48</f>
        <v>0</v>
      </c>
      <c r="K75" s="40">
        <f>+K41-K42-K48</f>
        <v>0</v>
      </c>
      <c r="L75" s="40">
        <f t="shared" si="13"/>
        <v>0</v>
      </c>
      <c r="M75" s="40">
        <f>+M41-M42-M48</f>
        <v>0</v>
      </c>
      <c r="N75" s="40">
        <f t="shared" si="13"/>
        <v>0</v>
      </c>
      <c r="O75" s="40">
        <f t="shared" si="13"/>
        <v>0</v>
      </c>
      <c r="P75" s="40">
        <f t="shared" si="13"/>
        <v>0</v>
      </c>
    </row>
    <row r="76" spans="4:16" ht="13.5" hidden="1">
      <c r="D76" s="10" t="s">
        <v>14</v>
      </c>
      <c r="E76" s="40">
        <f>SUM(E43:E47)-E42</f>
        <v>0</v>
      </c>
      <c r="F76" s="40">
        <f aca="true" t="shared" si="14" ref="F76:P76">SUM(F43:F47)-F42</f>
        <v>0</v>
      </c>
      <c r="G76" s="539">
        <f>SUM(G43:G47)-G42</f>
        <v>0</v>
      </c>
      <c r="H76" s="40">
        <f t="shared" si="14"/>
        <v>0</v>
      </c>
      <c r="I76" s="40">
        <f>SUM(I43:I47)-I42</f>
        <v>0</v>
      </c>
      <c r="K76" s="40">
        <f>SUM(K43:K47)-K42</f>
        <v>0</v>
      </c>
      <c r="L76" s="40">
        <f t="shared" si="14"/>
        <v>0</v>
      </c>
      <c r="M76" s="40">
        <f>SUM(M43:M47)-M42</f>
        <v>0</v>
      </c>
      <c r="N76" s="40">
        <f t="shared" si="14"/>
        <v>0</v>
      </c>
      <c r="O76" s="40">
        <f t="shared" si="14"/>
        <v>0</v>
      </c>
      <c r="P76" s="40">
        <f t="shared" si="14"/>
        <v>0</v>
      </c>
    </row>
    <row r="77" spans="4:16" ht="13.5" hidden="1">
      <c r="D77" s="10" t="s">
        <v>15</v>
      </c>
      <c r="E77" s="40">
        <f>SUM(E49:E53)-E54-E48</f>
        <v>0</v>
      </c>
      <c r="F77" s="40">
        <f aca="true" t="shared" si="15" ref="F77:P77">SUM(F49:F53)-F54-F48</f>
        <v>0</v>
      </c>
      <c r="G77" s="539">
        <f>SUM(G49:G53)-G54-G48</f>
        <v>0</v>
      </c>
      <c r="H77" s="40">
        <f t="shared" si="15"/>
        <v>0</v>
      </c>
      <c r="I77" s="40">
        <f>SUM(I49:I53)-I54-I48</f>
        <v>0</v>
      </c>
      <c r="K77" s="40">
        <f>SUM(K49:K53)-K54-K48</f>
        <v>0</v>
      </c>
      <c r="L77" s="40">
        <f t="shared" si="15"/>
        <v>0</v>
      </c>
      <c r="M77" s="40">
        <f>SUM(M49:M53)-M54-M48</f>
        <v>0</v>
      </c>
      <c r="N77" s="40">
        <f t="shared" si="15"/>
        <v>0</v>
      </c>
      <c r="O77" s="40">
        <f t="shared" si="15"/>
        <v>0</v>
      </c>
      <c r="P77" s="40">
        <f t="shared" si="15"/>
        <v>0</v>
      </c>
    </row>
    <row r="78" spans="4:16" ht="13.5" hidden="1">
      <c r="D78" s="10" t="s">
        <v>16</v>
      </c>
      <c r="E78" s="40">
        <f>+E32+E41-E57</f>
        <v>0</v>
      </c>
      <c r="F78" s="40">
        <f aca="true" t="shared" si="16" ref="F78:P78">+F32+F41-F57</f>
        <v>0</v>
      </c>
      <c r="G78" s="539">
        <f>+G32+G41-G57</f>
        <v>0</v>
      </c>
      <c r="H78" s="40">
        <f t="shared" si="16"/>
        <v>0</v>
      </c>
      <c r="I78" s="40">
        <f>+I32+I41-I57</f>
        <v>0</v>
      </c>
      <c r="K78" s="40">
        <f>+K32+K41-K57</f>
        <v>0</v>
      </c>
      <c r="L78" s="40">
        <f t="shared" si="16"/>
        <v>0</v>
      </c>
      <c r="M78" s="40">
        <f>+M32+M41-M57</f>
        <v>0</v>
      </c>
      <c r="N78" s="40">
        <f t="shared" si="16"/>
        <v>0</v>
      </c>
      <c r="O78" s="40">
        <f t="shared" si="16"/>
        <v>0</v>
      </c>
      <c r="P78" s="40">
        <f t="shared" si="16"/>
        <v>0</v>
      </c>
    </row>
    <row r="79" spans="4:16" ht="13.5" hidden="1">
      <c r="D79" s="10" t="s">
        <v>17</v>
      </c>
      <c r="E79" s="40">
        <f>+E58-E57-E31</f>
        <v>0</v>
      </c>
      <c r="F79" s="40">
        <f aca="true" t="shared" si="17" ref="F79:P79">+F58-F57-F31</f>
        <v>0</v>
      </c>
      <c r="G79" s="539">
        <f>+G58-G57-G31</f>
        <v>0</v>
      </c>
      <c r="H79" s="40">
        <f t="shared" si="17"/>
        <v>0</v>
      </c>
      <c r="I79" s="40">
        <f>+I58-I57-I31</f>
        <v>0</v>
      </c>
      <c r="K79" s="40">
        <f>+K58-K57-K31</f>
        <v>0</v>
      </c>
      <c r="L79" s="40">
        <f t="shared" si="17"/>
        <v>0</v>
      </c>
      <c r="M79" s="40">
        <f>+M58-M57-M31</f>
        <v>0</v>
      </c>
      <c r="N79" s="40">
        <f t="shared" si="17"/>
        <v>0</v>
      </c>
      <c r="O79" s="40">
        <f t="shared" si="17"/>
        <v>0</v>
      </c>
      <c r="P79" s="40">
        <f t="shared" si="17"/>
        <v>0</v>
      </c>
    </row>
    <row r="80" spans="5:16" ht="13.5" hidden="1">
      <c r="E80" s="40">
        <f>+E58-E20</f>
        <v>0</v>
      </c>
      <c r="F80" s="40">
        <f aca="true" t="shared" si="18" ref="F80:P80">+F58-F20</f>
        <v>0</v>
      </c>
      <c r="G80" s="539">
        <f>+G58-G20</f>
        <v>0</v>
      </c>
      <c r="H80" s="40">
        <f t="shared" si="18"/>
        <v>0</v>
      </c>
      <c r="I80" s="40">
        <f>+I58-I20</f>
        <v>0</v>
      </c>
      <c r="K80" s="40">
        <f>+K58-K20</f>
        <v>0</v>
      </c>
      <c r="L80" s="40">
        <f t="shared" si="18"/>
        <v>0</v>
      </c>
      <c r="M80" s="40">
        <f>+M58-M20</f>
        <v>0</v>
      </c>
      <c r="N80" s="40">
        <f t="shared" si="18"/>
        <v>0</v>
      </c>
      <c r="O80" s="40">
        <f t="shared" si="18"/>
        <v>0</v>
      </c>
      <c r="P80" s="40">
        <f t="shared" si="18"/>
        <v>0</v>
      </c>
    </row>
    <row r="81" spans="4:16" ht="13.5" hidden="1">
      <c r="D81" s="10" t="s">
        <v>18</v>
      </c>
      <c r="E81" s="40">
        <f>'２０表（第2表）'!E35-E61</f>
        <v>0</v>
      </c>
      <c r="F81" s="40">
        <f>'２０表（第2表）'!F35+'２０表（第2表）'!G35-F61</f>
        <v>0</v>
      </c>
      <c r="I81" s="40">
        <f>'２０表（第2表）'!I35+'２０表（第2表）'!J35-I61</f>
        <v>18146</v>
      </c>
      <c r="K81" s="40">
        <f>'２０表（第2表）'!K35-K61</f>
        <v>0</v>
      </c>
      <c r="L81" s="40">
        <f>'２０表（第2表）'!L35-L61</f>
        <v>0</v>
      </c>
      <c r="M81" s="40">
        <f>'２０表（第2表）'!M35-M61</f>
        <v>0</v>
      </c>
      <c r="N81" s="40">
        <f>'２０表（第2表）'!N35-N61</f>
        <v>0</v>
      </c>
      <c r="O81" s="40">
        <f>'２０表（第2表）'!O35-O61</f>
        <v>0</v>
      </c>
      <c r="P81" s="40">
        <f>'２０表（第2表）'!P35-P61</f>
        <v>18146</v>
      </c>
    </row>
    <row r="82" spans="4:13" ht="13.5">
      <c r="D82"/>
      <c r="E82"/>
      <c r="F82"/>
      <c r="G82"/>
      <c r="H82"/>
      <c r="I82"/>
      <c r="J82"/>
      <c r="K82"/>
      <c r="L82"/>
      <c r="M82"/>
    </row>
    <row r="83" spans="4:13" ht="13.5">
      <c r="D83"/>
      <c r="E83"/>
      <c r="F83"/>
      <c r="G83"/>
      <c r="H83"/>
      <c r="I83"/>
      <c r="J83"/>
      <c r="K83"/>
      <c r="L83"/>
      <c r="M83"/>
    </row>
    <row r="84" spans="4:13" ht="13.5">
      <c r="D84"/>
      <c r="E84"/>
      <c r="F84"/>
      <c r="G84"/>
      <c r="H84"/>
      <c r="I84"/>
      <c r="J84"/>
      <c r="K84"/>
      <c r="L84"/>
      <c r="M84"/>
    </row>
    <row r="85" spans="4:13" ht="13.5">
      <c r="D85"/>
      <c r="E85"/>
      <c r="F85"/>
      <c r="G85"/>
      <c r="H85"/>
      <c r="I85"/>
      <c r="J85"/>
      <c r="K85"/>
      <c r="L85"/>
      <c r="M85"/>
    </row>
    <row r="86" spans="4:13" ht="13.5">
      <c r="D86"/>
      <c r="E86"/>
      <c r="F86"/>
      <c r="G86"/>
      <c r="H86"/>
      <c r="I86"/>
      <c r="J86"/>
      <c r="K86"/>
      <c r="L86"/>
      <c r="M86"/>
    </row>
    <row r="87" spans="4:13" ht="13.5">
      <c r="D87"/>
      <c r="E87"/>
      <c r="F87"/>
      <c r="G87"/>
      <c r="H87"/>
      <c r="I87"/>
      <c r="J87"/>
      <c r="K87"/>
      <c r="L87"/>
      <c r="M87"/>
    </row>
    <row r="88" spans="4:13" ht="13.5">
      <c r="D88"/>
      <c r="E88"/>
      <c r="F88"/>
      <c r="G88"/>
      <c r="H88"/>
      <c r="I88"/>
      <c r="J88"/>
      <c r="K88"/>
      <c r="L88"/>
      <c r="M88"/>
    </row>
    <row r="89" spans="4:13" ht="13.5">
      <c r="D89"/>
      <c r="E89"/>
      <c r="F89"/>
      <c r="G89"/>
      <c r="H89"/>
      <c r="I89"/>
      <c r="J89"/>
      <c r="K89"/>
      <c r="L89"/>
      <c r="M89"/>
    </row>
    <row r="90" spans="4:13" ht="13.5">
      <c r="D90"/>
      <c r="E90"/>
      <c r="F90"/>
      <c r="G90"/>
      <c r="H90"/>
      <c r="I90"/>
      <c r="J90"/>
      <c r="K90"/>
      <c r="L90"/>
      <c r="M90"/>
    </row>
    <row r="91" spans="4:13" ht="13.5">
      <c r="D91"/>
      <c r="E91"/>
      <c r="F91"/>
      <c r="G91"/>
      <c r="H91"/>
      <c r="I91"/>
      <c r="J91"/>
      <c r="K91"/>
      <c r="L91"/>
      <c r="M91"/>
    </row>
    <row r="92" spans="4:13" ht="13.5">
      <c r="D92"/>
      <c r="E92"/>
      <c r="F92"/>
      <c r="G92"/>
      <c r="H92"/>
      <c r="I92"/>
      <c r="J92"/>
      <c r="K92"/>
      <c r="L92"/>
      <c r="M92"/>
    </row>
    <row r="93" spans="4:13" ht="13.5">
      <c r="D93"/>
      <c r="E93"/>
      <c r="F93"/>
      <c r="G93"/>
      <c r="H93"/>
      <c r="I93"/>
      <c r="J93"/>
      <c r="K93"/>
      <c r="L93"/>
      <c r="M93"/>
    </row>
    <row r="94" spans="4:13" ht="13.5">
      <c r="D94"/>
      <c r="E94"/>
      <c r="F94"/>
      <c r="G94"/>
      <c r="H94"/>
      <c r="I94"/>
      <c r="J94"/>
      <c r="K94"/>
      <c r="L94"/>
      <c r="M94"/>
    </row>
    <row r="95" spans="4:13" ht="13.5">
      <c r="D95"/>
      <c r="E95"/>
      <c r="F95"/>
      <c r="G95"/>
      <c r="H95"/>
      <c r="I95"/>
      <c r="J95"/>
      <c r="K95"/>
      <c r="L95"/>
      <c r="M95"/>
    </row>
    <row r="96" spans="4:13" ht="13.5">
      <c r="D96"/>
      <c r="E96"/>
      <c r="F96"/>
      <c r="G96"/>
      <c r="H96"/>
      <c r="I96"/>
      <c r="J96"/>
      <c r="K96"/>
      <c r="L96"/>
      <c r="M96"/>
    </row>
    <row r="97" spans="4:13" ht="13.5">
      <c r="D97"/>
      <c r="E97"/>
      <c r="F97"/>
      <c r="G97"/>
      <c r="H97"/>
      <c r="I97"/>
      <c r="J97"/>
      <c r="K97"/>
      <c r="L97"/>
      <c r="M97"/>
    </row>
    <row r="98" spans="4:13" ht="13.5">
      <c r="D98"/>
      <c r="E98"/>
      <c r="F98"/>
      <c r="G98"/>
      <c r="H98"/>
      <c r="I98"/>
      <c r="J98"/>
      <c r="K98"/>
      <c r="L98"/>
      <c r="M98"/>
    </row>
    <row r="99" spans="4:13" ht="13.5">
      <c r="D99"/>
      <c r="E99"/>
      <c r="F99"/>
      <c r="G99"/>
      <c r="H99"/>
      <c r="I99"/>
      <c r="J99"/>
      <c r="K99"/>
      <c r="L99"/>
      <c r="M99"/>
    </row>
    <row r="100" spans="4:13" ht="13.5">
      <c r="D100"/>
      <c r="E100"/>
      <c r="F100"/>
      <c r="G100"/>
      <c r="H100"/>
      <c r="I100"/>
      <c r="J100"/>
      <c r="K100"/>
      <c r="L100"/>
      <c r="M100"/>
    </row>
    <row r="101" spans="4:13" ht="13.5">
      <c r="D101"/>
      <c r="E101"/>
      <c r="F101"/>
      <c r="G101"/>
      <c r="H101"/>
      <c r="I101"/>
      <c r="J101"/>
      <c r="K101"/>
      <c r="L101"/>
      <c r="M101"/>
    </row>
    <row r="102" spans="4:13" ht="13.5">
      <c r="D102"/>
      <c r="E102"/>
      <c r="F102"/>
      <c r="G102"/>
      <c r="H102"/>
      <c r="I102"/>
      <c r="J102"/>
      <c r="K102"/>
      <c r="L102"/>
      <c r="M102"/>
    </row>
    <row r="103" spans="4:13" ht="13.5">
      <c r="D103"/>
      <c r="E103"/>
      <c r="F103"/>
      <c r="G103"/>
      <c r="H103"/>
      <c r="I103"/>
      <c r="J103"/>
      <c r="K103"/>
      <c r="L103"/>
      <c r="M103"/>
    </row>
    <row r="104" spans="4:13" ht="13.5">
      <c r="D104"/>
      <c r="E104"/>
      <c r="F104"/>
      <c r="G104"/>
      <c r="H104"/>
      <c r="I104"/>
      <c r="J104"/>
      <c r="K104"/>
      <c r="L104"/>
      <c r="M104"/>
    </row>
    <row r="105" spans="4:13" ht="13.5">
      <c r="D105"/>
      <c r="E105"/>
      <c r="F105"/>
      <c r="G105"/>
      <c r="H105"/>
      <c r="I105"/>
      <c r="J105"/>
      <c r="K105"/>
      <c r="L105"/>
      <c r="M105"/>
    </row>
    <row r="106" spans="4:13" ht="13.5">
      <c r="D106"/>
      <c r="E106"/>
      <c r="F106"/>
      <c r="G106"/>
      <c r="H106"/>
      <c r="I106"/>
      <c r="J106"/>
      <c r="K106"/>
      <c r="L106"/>
      <c r="M106"/>
    </row>
    <row r="107" spans="4:13" ht="13.5">
      <c r="D107"/>
      <c r="E107"/>
      <c r="F107"/>
      <c r="G107"/>
      <c r="H107"/>
      <c r="I107"/>
      <c r="J107"/>
      <c r="K107"/>
      <c r="L107"/>
      <c r="M107"/>
    </row>
    <row r="108" spans="4:13" ht="13.5">
      <c r="D108"/>
      <c r="E108"/>
      <c r="F108"/>
      <c r="G108"/>
      <c r="H108"/>
      <c r="I108"/>
      <c r="J108"/>
      <c r="K108"/>
      <c r="L108"/>
      <c r="M108"/>
    </row>
    <row r="109" spans="4:13" ht="13.5">
      <c r="D109"/>
      <c r="E109"/>
      <c r="F109"/>
      <c r="G109"/>
      <c r="H109"/>
      <c r="I109"/>
      <c r="J109"/>
      <c r="K109"/>
      <c r="L109"/>
      <c r="M109"/>
    </row>
    <row r="110" spans="4:13" ht="13.5">
      <c r="D110"/>
      <c r="E110"/>
      <c r="F110"/>
      <c r="G110"/>
      <c r="H110"/>
      <c r="I110"/>
      <c r="J110"/>
      <c r="K110"/>
      <c r="L110"/>
      <c r="M110"/>
    </row>
    <row r="111" spans="4:13" ht="13.5">
      <c r="D111"/>
      <c r="E111"/>
      <c r="F111"/>
      <c r="G111"/>
      <c r="H111"/>
      <c r="I111"/>
      <c r="J111"/>
      <c r="K111"/>
      <c r="L111"/>
      <c r="M111"/>
    </row>
    <row r="112" spans="4:13" ht="13.5">
      <c r="D112"/>
      <c r="E112"/>
      <c r="F112"/>
      <c r="G112"/>
      <c r="H112"/>
      <c r="I112"/>
      <c r="J112"/>
      <c r="K112"/>
      <c r="L112"/>
      <c r="M112"/>
    </row>
    <row r="113" spans="4:13" ht="13.5">
      <c r="D113"/>
      <c r="E113"/>
      <c r="F113"/>
      <c r="G113"/>
      <c r="H113"/>
      <c r="I113"/>
      <c r="J113"/>
      <c r="K113"/>
      <c r="L113"/>
      <c r="M113"/>
    </row>
    <row r="114" spans="4:13" ht="13.5">
      <c r="D114"/>
      <c r="E114"/>
      <c r="F114"/>
      <c r="G114"/>
      <c r="H114"/>
      <c r="I114"/>
      <c r="J114"/>
      <c r="K114"/>
      <c r="L114"/>
      <c r="M114"/>
    </row>
    <row r="115" spans="4:13" ht="13.5">
      <c r="D115"/>
      <c r="E115"/>
      <c r="F115"/>
      <c r="G115"/>
      <c r="H115"/>
      <c r="I115"/>
      <c r="J115"/>
      <c r="K115"/>
      <c r="L115"/>
      <c r="M115"/>
    </row>
    <row r="116" spans="4:13" ht="13.5">
      <c r="D116"/>
      <c r="E116"/>
      <c r="F116"/>
      <c r="G116"/>
      <c r="H116"/>
      <c r="I116"/>
      <c r="J116"/>
      <c r="K116"/>
      <c r="L116"/>
      <c r="M116"/>
    </row>
    <row r="117" spans="4:13" ht="13.5">
      <c r="D117"/>
      <c r="E117"/>
      <c r="F117"/>
      <c r="G117"/>
      <c r="H117"/>
      <c r="I117"/>
      <c r="J117"/>
      <c r="K117"/>
      <c r="L117"/>
      <c r="M117"/>
    </row>
    <row r="118" spans="4:13" ht="13.5">
      <c r="D118"/>
      <c r="E118"/>
      <c r="F118"/>
      <c r="G118"/>
      <c r="H118"/>
      <c r="I118"/>
      <c r="J118"/>
      <c r="K118"/>
      <c r="L118"/>
      <c r="M118"/>
    </row>
    <row r="119" spans="4:13" ht="13.5">
      <c r="D119"/>
      <c r="E119"/>
      <c r="F119"/>
      <c r="G119"/>
      <c r="H119"/>
      <c r="I119"/>
      <c r="J119"/>
      <c r="K119"/>
      <c r="L119"/>
      <c r="M119"/>
    </row>
    <row r="120" spans="4:13" ht="13.5">
      <c r="D120"/>
      <c r="E120"/>
      <c r="F120"/>
      <c r="G120"/>
      <c r="H120"/>
      <c r="I120"/>
      <c r="J120"/>
      <c r="K120"/>
      <c r="L120"/>
      <c r="M120"/>
    </row>
    <row r="121" spans="4:13" ht="13.5">
      <c r="D121"/>
      <c r="E121"/>
      <c r="F121"/>
      <c r="G121"/>
      <c r="H121"/>
      <c r="I121"/>
      <c r="J121"/>
      <c r="K121"/>
      <c r="L121"/>
      <c r="M121"/>
    </row>
    <row r="122" spans="4:13" ht="13.5">
      <c r="D122"/>
      <c r="E122"/>
      <c r="F122"/>
      <c r="G122"/>
      <c r="H122"/>
      <c r="I122"/>
      <c r="J122"/>
      <c r="K122"/>
      <c r="L122"/>
      <c r="M122"/>
    </row>
    <row r="123" spans="4:13" ht="13.5">
      <c r="D123"/>
      <c r="E123"/>
      <c r="F123"/>
      <c r="G123"/>
      <c r="H123"/>
      <c r="I123"/>
      <c r="J123"/>
      <c r="K123"/>
      <c r="L123"/>
      <c r="M123"/>
    </row>
    <row r="124" spans="4:13" ht="13.5">
      <c r="D124"/>
      <c r="E124"/>
      <c r="F124"/>
      <c r="G124"/>
      <c r="H124"/>
      <c r="I124"/>
      <c r="J124"/>
      <c r="K124"/>
      <c r="L124"/>
      <c r="M124"/>
    </row>
    <row r="125" spans="4:13" ht="13.5">
      <c r="D125"/>
      <c r="E125"/>
      <c r="F125"/>
      <c r="G125"/>
      <c r="H125"/>
      <c r="I125"/>
      <c r="J125"/>
      <c r="K125"/>
      <c r="L125"/>
      <c r="M125"/>
    </row>
    <row r="126" spans="4:13" ht="13.5">
      <c r="D126"/>
      <c r="E126"/>
      <c r="F126"/>
      <c r="G126"/>
      <c r="H126"/>
      <c r="I126"/>
      <c r="J126"/>
      <c r="K126"/>
      <c r="L126"/>
      <c r="M126"/>
    </row>
    <row r="127" spans="4:13" ht="13.5">
      <c r="D127"/>
      <c r="E127"/>
      <c r="F127"/>
      <c r="G127"/>
      <c r="H127"/>
      <c r="I127"/>
      <c r="J127"/>
      <c r="K127"/>
      <c r="L127"/>
      <c r="M127"/>
    </row>
    <row r="128" spans="4:13" ht="13.5">
      <c r="D128"/>
      <c r="E128"/>
      <c r="F128"/>
      <c r="G128"/>
      <c r="H128"/>
      <c r="I128"/>
      <c r="J128"/>
      <c r="K128"/>
      <c r="L128"/>
      <c r="M128"/>
    </row>
    <row r="129" spans="4:13" ht="13.5">
      <c r="D129"/>
      <c r="E129"/>
      <c r="F129"/>
      <c r="G129"/>
      <c r="H129"/>
      <c r="I129"/>
      <c r="J129"/>
      <c r="K129"/>
      <c r="L129"/>
      <c r="M129"/>
    </row>
    <row r="130" spans="4:13" ht="13.5">
      <c r="D130"/>
      <c r="E130"/>
      <c r="F130"/>
      <c r="G130"/>
      <c r="H130"/>
      <c r="I130"/>
      <c r="J130"/>
      <c r="K130"/>
      <c r="L130"/>
      <c r="M130"/>
    </row>
    <row r="131" spans="4:13" ht="13.5">
      <c r="D131"/>
      <c r="E131"/>
      <c r="F131"/>
      <c r="G131"/>
      <c r="H131"/>
      <c r="I131"/>
      <c r="J131"/>
      <c r="K131"/>
      <c r="L131"/>
      <c r="M131"/>
    </row>
    <row r="132" spans="4:13" ht="13.5">
      <c r="D132"/>
      <c r="E132"/>
      <c r="F132"/>
      <c r="G132"/>
      <c r="H132"/>
      <c r="I132"/>
      <c r="J132"/>
      <c r="K132"/>
      <c r="L132"/>
      <c r="M132"/>
    </row>
    <row r="133" spans="4:13" ht="13.5">
      <c r="D133"/>
      <c r="E133"/>
      <c r="F133"/>
      <c r="G133"/>
      <c r="H133"/>
      <c r="I133"/>
      <c r="J133"/>
      <c r="K133"/>
      <c r="L133"/>
      <c r="M133"/>
    </row>
    <row r="134" spans="4:13" ht="13.5">
      <c r="D134"/>
      <c r="E134"/>
      <c r="F134"/>
      <c r="G134"/>
      <c r="H134"/>
      <c r="I134"/>
      <c r="J134"/>
      <c r="K134"/>
      <c r="L134"/>
      <c r="M134"/>
    </row>
    <row r="135" spans="4:13" ht="13.5">
      <c r="D135"/>
      <c r="E135"/>
      <c r="F135"/>
      <c r="G135"/>
      <c r="H135"/>
      <c r="I135"/>
      <c r="J135"/>
      <c r="K135"/>
      <c r="L135"/>
      <c r="M135"/>
    </row>
    <row r="136" spans="4:13" ht="13.5">
      <c r="D136"/>
      <c r="E136"/>
      <c r="F136"/>
      <c r="G136"/>
      <c r="H136"/>
      <c r="I136"/>
      <c r="J136"/>
      <c r="K136"/>
      <c r="L136"/>
      <c r="M136"/>
    </row>
    <row r="137" spans="4:13" ht="13.5">
      <c r="D137"/>
      <c r="E137"/>
      <c r="F137"/>
      <c r="G137"/>
      <c r="H137"/>
      <c r="I137"/>
      <c r="J137"/>
      <c r="K137"/>
      <c r="L137"/>
      <c r="M137"/>
    </row>
    <row r="138" spans="4:13" ht="13.5">
      <c r="D138"/>
      <c r="E138"/>
      <c r="F138"/>
      <c r="G138"/>
      <c r="H138"/>
      <c r="I138"/>
      <c r="J138"/>
      <c r="K138"/>
      <c r="L138"/>
      <c r="M138"/>
    </row>
    <row r="139" spans="4:13" ht="13.5">
      <c r="D139"/>
      <c r="E139"/>
      <c r="F139"/>
      <c r="G139"/>
      <c r="H139"/>
      <c r="I139"/>
      <c r="J139"/>
      <c r="K139"/>
      <c r="L139"/>
      <c r="M139"/>
    </row>
    <row r="140" spans="4:13" ht="13.5">
      <c r="D140"/>
      <c r="E140"/>
      <c r="F140"/>
      <c r="G140"/>
      <c r="H140"/>
      <c r="I140"/>
      <c r="J140"/>
      <c r="K140"/>
      <c r="L140"/>
      <c r="M140"/>
    </row>
    <row r="141" spans="4:13" ht="13.5">
      <c r="D141"/>
      <c r="E141"/>
      <c r="F141"/>
      <c r="G141"/>
      <c r="H141"/>
      <c r="I141"/>
      <c r="J141"/>
      <c r="K141"/>
      <c r="L141"/>
      <c r="M141"/>
    </row>
    <row r="142" spans="4:13" ht="13.5">
      <c r="D142"/>
      <c r="E142"/>
      <c r="F142"/>
      <c r="G142"/>
      <c r="H142"/>
      <c r="I142"/>
      <c r="J142"/>
      <c r="K142"/>
      <c r="L142"/>
      <c r="M142"/>
    </row>
    <row r="143" spans="4:13" ht="13.5">
      <c r="D143"/>
      <c r="E143"/>
      <c r="F143"/>
      <c r="G143"/>
      <c r="H143"/>
      <c r="I143"/>
      <c r="J143"/>
      <c r="K143"/>
      <c r="L143"/>
      <c r="M143"/>
    </row>
    <row r="144" spans="4:13" ht="13.5">
      <c r="D144"/>
      <c r="E144"/>
      <c r="F144"/>
      <c r="G144"/>
      <c r="H144"/>
      <c r="I144"/>
      <c r="J144"/>
      <c r="K144"/>
      <c r="L144"/>
      <c r="M144"/>
    </row>
    <row r="145" spans="4:13" ht="13.5">
      <c r="D145"/>
      <c r="E145"/>
      <c r="F145"/>
      <c r="G145"/>
      <c r="H145"/>
      <c r="I145"/>
      <c r="J145"/>
      <c r="K145"/>
      <c r="L145"/>
      <c r="M145"/>
    </row>
    <row r="146" spans="4:13" ht="13.5">
      <c r="D146"/>
      <c r="E146"/>
      <c r="F146"/>
      <c r="G146"/>
      <c r="H146"/>
      <c r="I146"/>
      <c r="J146"/>
      <c r="K146"/>
      <c r="L146"/>
      <c r="M146"/>
    </row>
    <row r="147" spans="4:13" ht="13.5">
      <c r="D147"/>
      <c r="E147"/>
      <c r="F147"/>
      <c r="G147"/>
      <c r="H147"/>
      <c r="I147"/>
      <c r="J147"/>
      <c r="K147"/>
      <c r="L147"/>
      <c r="M147"/>
    </row>
    <row r="148" spans="4:13" ht="13.5">
      <c r="D148"/>
      <c r="E148"/>
      <c r="F148"/>
      <c r="G148"/>
      <c r="H148"/>
      <c r="I148"/>
      <c r="J148"/>
      <c r="K148"/>
      <c r="L148"/>
      <c r="M148"/>
    </row>
    <row r="149" spans="4:13" ht="13.5">
      <c r="D149"/>
      <c r="E149"/>
      <c r="F149"/>
      <c r="G149"/>
      <c r="H149"/>
      <c r="I149"/>
      <c r="J149"/>
      <c r="K149"/>
      <c r="L149"/>
      <c r="M149"/>
    </row>
    <row r="150" spans="4:13" ht="13.5">
      <c r="D150"/>
      <c r="E150"/>
      <c r="F150"/>
      <c r="G150"/>
      <c r="H150"/>
      <c r="I150"/>
      <c r="J150"/>
      <c r="K150"/>
      <c r="L150"/>
      <c r="M150"/>
    </row>
    <row r="151" spans="4:13" ht="13.5">
      <c r="D151"/>
      <c r="E151"/>
      <c r="F151"/>
      <c r="G151"/>
      <c r="H151"/>
      <c r="I151"/>
      <c r="J151"/>
      <c r="K151"/>
      <c r="L151"/>
      <c r="M151"/>
    </row>
    <row r="152" spans="4:13" ht="13.5">
      <c r="D152"/>
      <c r="E152"/>
      <c r="F152"/>
      <c r="G152"/>
      <c r="H152"/>
      <c r="I152"/>
      <c r="J152"/>
      <c r="K152"/>
      <c r="L152"/>
      <c r="M152"/>
    </row>
    <row r="153" spans="4:13" ht="13.5">
      <c r="D153"/>
      <c r="E153"/>
      <c r="F153"/>
      <c r="G153"/>
      <c r="H153"/>
      <c r="I153"/>
      <c r="J153"/>
      <c r="K153"/>
      <c r="L153"/>
      <c r="M153"/>
    </row>
    <row r="154" spans="4:13" ht="13.5">
      <c r="D154"/>
      <c r="E154"/>
      <c r="F154"/>
      <c r="G154"/>
      <c r="H154"/>
      <c r="I154"/>
      <c r="J154"/>
      <c r="K154"/>
      <c r="L154"/>
      <c r="M154"/>
    </row>
    <row r="155" spans="4:13" ht="13.5">
      <c r="D155"/>
      <c r="E155"/>
      <c r="F155"/>
      <c r="G155"/>
      <c r="H155"/>
      <c r="I155"/>
      <c r="J155"/>
      <c r="K155"/>
      <c r="L155"/>
      <c r="M155"/>
    </row>
    <row r="156" spans="4:13" ht="13.5">
      <c r="D156"/>
      <c r="E156"/>
      <c r="F156"/>
      <c r="G156"/>
      <c r="H156"/>
      <c r="I156"/>
      <c r="J156"/>
      <c r="K156"/>
      <c r="L156"/>
      <c r="M156"/>
    </row>
    <row r="157" spans="4:13" ht="13.5">
      <c r="D157"/>
      <c r="E157"/>
      <c r="F157"/>
      <c r="G157"/>
      <c r="H157"/>
      <c r="I157"/>
      <c r="J157"/>
      <c r="K157"/>
      <c r="L157"/>
      <c r="M157"/>
    </row>
    <row r="158" spans="4:13" ht="13.5">
      <c r="D158"/>
      <c r="E158"/>
      <c r="F158"/>
      <c r="G158"/>
      <c r="H158"/>
      <c r="I158"/>
      <c r="J158"/>
      <c r="K158"/>
      <c r="L158"/>
      <c r="M158"/>
    </row>
    <row r="159" spans="4:13" ht="13.5">
      <c r="D159"/>
      <c r="E159"/>
      <c r="F159"/>
      <c r="G159"/>
      <c r="H159"/>
      <c r="I159"/>
      <c r="J159"/>
      <c r="K159"/>
      <c r="L159"/>
      <c r="M159"/>
    </row>
    <row r="160" spans="4:13" ht="13.5">
      <c r="D160"/>
      <c r="E160"/>
      <c r="F160"/>
      <c r="G160"/>
      <c r="H160"/>
      <c r="I160"/>
      <c r="J160"/>
      <c r="K160"/>
      <c r="L160"/>
      <c r="M160"/>
    </row>
    <row r="161" spans="4:13" ht="13.5">
      <c r="D161"/>
      <c r="E161"/>
      <c r="F161"/>
      <c r="G161"/>
      <c r="H161"/>
      <c r="I161"/>
      <c r="J161"/>
      <c r="K161"/>
      <c r="L161"/>
      <c r="M161"/>
    </row>
    <row r="162" spans="4:13" ht="13.5">
      <c r="D162"/>
      <c r="E162"/>
      <c r="F162"/>
      <c r="G162"/>
      <c r="H162"/>
      <c r="I162"/>
      <c r="J162"/>
      <c r="K162"/>
      <c r="L162"/>
      <c r="M162"/>
    </row>
    <row r="163" spans="4:13" ht="13.5">
      <c r="D163"/>
      <c r="E163"/>
      <c r="F163"/>
      <c r="G163"/>
      <c r="H163"/>
      <c r="I163"/>
      <c r="J163"/>
      <c r="K163"/>
      <c r="L163"/>
      <c r="M163"/>
    </row>
    <row r="164" spans="4:13" ht="13.5">
      <c r="D164"/>
      <c r="E164"/>
      <c r="F164"/>
      <c r="G164"/>
      <c r="H164"/>
      <c r="I164"/>
      <c r="J164"/>
      <c r="K164"/>
      <c r="L164"/>
      <c r="M164"/>
    </row>
    <row r="165" spans="4:13" ht="13.5">
      <c r="D165"/>
      <c r="E165"/>
      <c r="F165"/>
      <c r="G165"/>
      <c r="H165"/>
      <c r="I165"/>
      <c r="J165"/>
      <c r="K165"/>
      <c r="L165"/>
      <c r="M165"/>
    </row>
    <row r="166" spans="4:13" ht="13.5">
      <c r="D166"/>
      <c r="E166"/>
      <c r="F166"/>
      <c r="G166"/>
      <c r="H166"/>
      <c r="I166"/>
      <c r="J166"/>
      <c r="K166"/>
      <c r="L166"/>
      <c r="M166"/>
    </row>
    <row r="167" spans="4:13" ht="13.5">
      <c r="D167"/>
      <c r="E167"/>
      <c r="F167"/>
      <c r="G167"/>
      <c r="H167"/>
      <c r="I167"/>
      <c r="J167"/>
      <c r="K167"/>
      <c r="L167"/>
      <c r="M167"/>
    </row>
    <row r="168" spans="4:13" ht="13.5">
      <c r="D168"/>
      <c r="E168"/>
      <c r="F168"/>
      <c r="G168"/>
      <c r="H168"/>
      <c r="I168"/>
      <c r="J168"/>
      <c r="K168"/>
      <c r="L168"/>
      <c r="M168"/>
    </row>
    <row r="169" spans="4:13" ht="13.5">
      <c r="D169"/>
      <c r="E169"/>
      <c r="F169"/>
      <c r="G169"/>
      <c r="H169"/>
      <c r="I169"/>
      <c r="J169"/>
      <c r="K169"/>
      <c r="L169"/>
      <c r="M169"/>
    </row>
    <row r="170" spans="4:13" ht="13.5">
      <c r="D170"/>
      <c r="E170"/>
      <c r="F170"/>
      <c r="G170"/>
      <c r="H170"/>
      <c r="I170"/>
      <c r="J170"/>
      <c r="K170"/>
      <c r="L170"/>
      <c r="M170"/>
    </row>
    <row r="171" spans="4:13" ht="13.5">
      <c r="D171"/>
      <c r="E171"/>
      <c r="F171"/>
      <c r="G171"/>
      <c r="H171"/>
      <c r="I171"/>
      <c r="J171"/>
      <c r="K171"/>
      <c r="L171"/>
      <c r="M171"/>
    </row>
    <row r="172" spans="4:13" ht="13.5">
      <c r="D172"/>
      <c r="E172"/>
      <c r="F172"/>
      <c r="G172"/>
      <c r="H172"/>
      <c r="I172"/>
      <c r="J172"/>
      <c r="K172"/>
      <c r="L172"/>
      <c r="M172"/>
    </row>
    <row r="173" spans="4:13" ht="13.5">
      <c r="D173"/>
      <c r="E173"/>
      <c r="F173"/>
      <c r="G173"/>
      <c r="H173"/>
      <c r="I173"/>
      <c r="J173"/>
      <c r="K173"/>
      <c r="L173"/>
      <c r="M173"/>
    </row>
    <row r="174" spans="4:13" ht="13.5">
      <c r="D174"/>
      <c r="E174"/>
      <c r="F174"/>
      <c r="G174"/>
      <c r="H174"/>
      <c r="I174"/>
      <c r="J174"/>
      <c r="K174"/>
      <c r="L174"/>
      <c r="M174"/>
    </row>
    <row r="175" spans="4:13" ht="13.5">
      <c r="D175"/>
      <c r="E175"/>
      <c r="F175"/>
      <c r="G175"/>
      <c r="H175"/>
      <c r="I175"/>
      <c r="J175"/>
      <c r="K175"/>
      <c r="L175"/>
      <c r="M175"/>
    </row>
    <row r="176" spans="4:13" ht="13.5">
      <c r="D176"/>
      <c r="E176"/>
      <c r="F176"/>
      <c r="G176"/>
      <c r="H176"/>
      <c r="I176"/>
      <c r="J176"/>
      <c r="K176"/>
      <c r="L176"/>
      <c r="M176"/>
    </row>
    <row r="177" spans="4:13" ht="13.5">
      <c r="D177"/>
      <c r="E177"/>
      <c r="F177"/>
      <c r="G177"/>
      <c r="H177"/>
      <c r="I177"/>
      <c r="J177"/>
      <c r="K177"/>
      <c r="L177"/>
      <c r="M177"/>
    </row>
    <row r="178" spans="4:13" ht="13.5">
      <c r="D178"/>
      <c r="E178"/>
      <c r="F178"/>
      <c r="G178"/>
      <c r="H178"/>
      <c r="I178"/>
      <c r="J178"/>
      <c r="K178"/>
      <c r="L178"/>
      <c r="M178"/>
    </row>
    <row r="179" spans="4:13" ht="13.5">
      <c r="D179"/>
      <c r="E179"/>
      <c r="F179"/>
      <c r="G179"/>
      <c r="H179"/>
      <c r="I179"/>
      <c r="J179"/>
      <c r="K179"/>
      <c r="L179"/>
      <c r="M179"/>
    </row>
    <row r="180" spans="4:13" ht="13.5">
      <c r="D180"/>
      <c r="E180"/>
      <c r="F180"/>
      <c r="G180"/>
      <c r="H180"/>
      <c r="I180"/>
      <c r="J180"/>
      <c r="K180"/>
      <c r="L180"/>
      <c r="M180"/>
    </row>
    <row r="181" spans="4:13" ht="13.5">
      <c r="D181"/>
      <c r="E181"/>
      <c r="F181"/>
      <c r="G181"/>
      <c r="H181"/>
      <c r="I181"/>
      <c r="J181"/>
      <c r="K181"/>
      <c r="L181"/>
      <c r="M181"/>
    </row>
    <row r="182" spans="4:13" ht="13.5">
      <c r="D182"/>
      <c r="E182"/>
      <c r="F182"/>
      <c r="G182"/>
      <c r="H182"/>
      <c r="I182"/>
      <c r="J182"/>
      <c r="K182"/>
      <c r="L182"/>
      <c r="M182"/>
    </row>
    <row r="183" spans="4:13" ht="13.5">
      <c r="D183"/>
      <c r="E183"/>
      <c r="F183"/>
      <c r="G183"/>
      <c r="H183"/>
      <c r="I183"/>
      <c r="J183"/>
      <c r="K183"/>
      <c r="L183"/>
      <c r="M183"/>
    </row>
    <row r="184" spans="4:13" ht="13.5">
      <c r="D184"/>
      <c r="E184"/>
      <c r="F184"/>
      <c r="G184"/>
      <c r="H184"/>
      <c r="I184"/>
      <c r="J184"/>
      <c r="K184"/>
      <c r="L184"/>
      <c r="M184"/>
    </row>
    <row r="185" spans="4:13" ht="13.5">
      <c r="D185"/>
      <c r="E185"/>
      <c r="F185"/>
      <c r="G185"/>
      <c r="H185"/>
      <c r="I185"/>
      <c r="J185"/>
      <c r="K185"/>
      <c r="L185"/>
      <c r="M185"/>
    </row>
    <row r="186" spans="4:13" ht="13.5">
      <c r="D186"/>
      <c r="E186"/>
      <c r="F186"/>
      <c r="G186"/>
      <c r="H186"/>
      <c r="I186"/>
      <c r="J186"/>
      <c r="K186"/>
      <c r="L186"/>
      <c r="M186"/>
    </row>
    <row r="187" spans="4:13" ht="13.5">
      <c r="D187"/>
      <c r="E187"/>
      <c r="F187"/>
      <c r="G187"/>
      <c r="H187"/>
      <c r="I187"/>
      <c r="J187"/>
      <c r="K187"/>
      <c r="L187"/>
      <c r="M187"/>
    </row>
    <row r="188" spans="4:13" ht="13.5">
      <c r="D188"/>
      <c r="E188"/>
      <c r="F188"/>
      <c r="G188"/>
      <c r="H188"/>
      <c r="I188"/>
      <c r="J188"/>
      <c r="K188"/>
      <c r="L188"/>
      <c r="M188"/>
    </row>
    <row r="189" spans="4:13" ht="13.5">
      <c r="D189"/>
      <c r="E189"/>
      <c r="F189"/>
      <c r="G189"/>
      <c r="H189"/>
      <c r="I189"/>
      <c r="J189"/>
      <c r="K189"/>
      <c r="L189"/>
      <c r="M189"/>
    </row>
    <row r="190" spans="4:13" ht="13.5">
      <c r="D190"/>
      <c r="E190"/>
      <c r="F190"/>
      <c r="G190"/>
      <c r="H190"/>
      <c r="I190"/>
      <c r="J190"/>
      <c r="K190"/>
      <c r="L190"/>
      <c r="M190"/>
    </row>
    <row r="191" spans="4:13" ht="13.5">
      <c r="D191"/>
      <c r="E191"/>
      <c r="F191"/>
      <c r="G191"/>
      <c r="H191"/>
      <c r="I191"/>
      <c r="J191"/>
      <c r="K191"/>
      <c r="L191"/>
      <c r="M191"/>
    </row>
    <row r="192" spans="4:13" ht="13.5">
      <c r="D192"/>
      <c r="E192"/>
      <c r="F192"/>
      <c r="G192"/>
      <c r="H192"/>
      <c r="I192"/>
      <c r="J192"/>
      <c r="K192"/>
      <c r="L192"/>
      <c r="M192"/>
    </row>
    <row r="193" spans="4:13" ht="13.5">
      <c r="D193"/>
      <c r="E193"/>
      <c r="F193"/>
      <c r="G193"/>
      <c r="H193"/>
      <c r="I193"/>
      <c r="J193"/>
      <c r="K193"/>
      <c r="L193"/>
      <c r="M193"/>
    </row>
    <row r="194" spans="4:13" ht="13.5">
      <c r="D194"/>
      <c r="E194"/>
      <c r="F194"/>
      <c r="G194"/>
      <c r="H194"/>
      <c r="I194"/>
      <c r="J194"/>
      <c r="K194"/>
      <c r="L194"/>
      <c r="M194"/>
    </row>
    <row r="195" spans="4:13" ht="13.5">
      <c r="D195"/>
      <c r="E195"/>
      <c r="F195"/>
      <c r="G195"/>
      <c r="H195"/>
      <c r="I195"/>
      <c r="J195"/>
      <c r="K195"/>
      <c r="L195"/>
      <c r="M195"/>
    </row>
    <row r="196" spans="4:13" ht="13.5">
      <c r="D196"/>
      <c r="E196"/>
      <c r="F196"/>
      <c r="G196"/>
      <c r="H196"/>
      <c r="I196"/>
      <c r="J196"/>
      <c r="K196"/>
      <c r="L196"/>
      <c r="M196"/>
    </row>
    <row r="197" spans="4:13" ht="13.5">
      <c r="D197"/>
      <c r="E197"/>
      <c r="F197"/>
      <c r="G197"/>
      <c r="H197"/>
      <c r="I197"/>
      <c r="J197"/>
      <c r="K197"/>
      <c r="L197"/>
      <c r="M197"/>
    </row>
    <row r="198" spans="4:13" ht="13.5">
      <c r="D198"/>
      <c r="E198"/>
      <c r="F198"/>
      <c r="G198"/>
      <c r="H198"/>
      <c r="I198"/>
      <c r="J198"/>
      <c r="K198"/>
      <c r="L198"/>
      <c r="M198"/>
    </row>
    <row r="199" spans="4:13" ht="13.5">
      <c r="D199"/>
      <c r="E199"/>
      <c r="F199"/>
      <c r="G199"/>
      <c r="H199"/>
      <c r="I199"/>
      <c r="J199"/>
      <c r="K199"/>
      <c r="L199"/>
      <c r="M199"/>
    </row>
    <row r="200" spans="4:13" ht="13.5">
      <c r="D200"/>
      <c r="E200"/>
      <c r="F200"/>
      <c r="G200"/>
      <c r="H200"/>
      <c r="I200"/>
      <c r="J200"/>
      <c r="K200"/>
      <c r="L200"/>
      <c r="M200"/>
    </row>
    <row r="201" spans="4:13" ht="13.5">
      <c r="D201"/>
      <c r="E201"/>
      <c r="F201"/>
      <c r="G201"/>
      <c r="H201"/>
      <c r="I201"/>
      <c r="J201"/>
      <c r="K201"/>
      <c r="L201"/>
      <c r="M201"/>
    </row>
    <row r="202" spans="4:13" ht="13.5">
      <c r="D202"/>
      <c r="E202"/>
      <c r="F202"/>
      <c r="G202"/>
      <c r="H202"/>
      <c r="I202"/>
      <c r="J202"/>
      <c r="K202"/>
      <c r="L202"/>
      <c r="M202"/>
    </row>
    <row r="203" spans="4:13" ht="13.5">
      <c r="D203"/>
      <c r="E203"/>
      <c r="F203"/>
      <c r="G203"/>
      <c r="H203"/>
      <c r="I203"/>
      <c r="J203"/>
      <c r="K203"/>
      <c r="L203"/>
      <c r="M203"/>
    </row>
    <row r="204" spans="4:13" ht="13.5">
      <c r="D204"/>
      <c r="E204"/>
      <c r="F204"/>
      <c r="G204"/>
      <c r="H204"/>
      <c r="I204"/>
      <c r="J204"/>
      <c r="K204"/>
      <c r="L204"/>
      <c r="M204"/>
    </row>
    <row r="205" spans="4:13" ht="13.5">
      <c r="D205"/>
      <c r="E205"/>
      <c r="F205"/>
      <c r="G205"/>
      <c r="H205"/>
      <c r="I205"/>
      <c r="J205"/>
      <c r="K205"/>
      <c r="L205"/>
      <c r="M205"/>
    </row>
    <row r="206" spans="4:13" ht="13.5">
      <c r="D206"/>
      <c r="E206"/>
      <c r="F206"/>
      <c r="G206"/>
      <c r="H206"/>
      <c r="I206"/>
      <c r="J206"/>
      <c r="K206"/>
      <c r="L206"/>
      <c r="M206"/>
    </row>
    <row r="207" spans="4:13" ht="13.5">
      <c r="D207"/>
      <c r="E207"/>
      <c r="F207"/>
      <c r="G207"/>
      <c r="H207"/>
      <c r="I207"/>
      <c r="J207"/>
      <c r="K207"/>
      <c r="L207"/>
      <c r="M207"/>
    </row>
    <row r="208" spans="4:13" ht="13.5">
      <c r="D208"/>
      <c r="E208"/>
      <c r="F208"/>
      <c r="G208"/>
      <c r="H208"/>
      <c r="I208"/>
      <c r="J208"/>
      <c r="K208"/>
      <c r="L208"/>
      <c r="M208"/>
    </row>
    <row r="209" spans="4:13" ht="13.5">
      <c r="D209"/>
      <c r="E209"/>
      <c r="F209"/>
      <c r="G209"/>
      <c r="H209"/>
      <c r="I209"/>
      <c r="J209"/>
      <c r="K209"/>
      <c r="L209"/>
      <c r="M209"/>
    </row>
    <row r="210" spans="4:13" ht="13.5">
      <c r="D210"/>
      <c r="E210"/>
      <c r="F210"/>
      <c r="G210"/>
      <c r="H210"/>
      <c r="I210"/>
      <c r="J210"/>
      <c r="K210"/>
      <c r="L210"/>
      <c r="M210"/>
    </row>
    <row r="211" spans="4:13" ht="13.5">
      <c r="D211"/>
      <c r="E211"/>
      <c r="F211"/>
      <c r="G211"/>
      <c r="H211"/>
      <c r="I211"/>
      <c r="J211"/>
      <c r="K211"/>
      <c r="L211"/>
      <c r="M211"/>
    </row>
    <row r="212" spans="4:13" ht="13.5">
      <c r="D212"/>
      <c r="E212"/>
      <c r="F212"/>
      <c r="G212"/>
      <c r="H212"/>
      <c r="I212"/>
      <c r="J212"/>
      <c r="K212"/>
      <c r="L212"/>
      <c r="M212"/>
    </row>
    <row r="213" spans="4:13" ht="13.5">
      <c r="D213"/>
      <c r="E213"/>
      <c r="F213"/>
      <c r="G213"/>
      <c r="H213"/>
      <c r="I213"/>
      <c r="J213"/>
      <c r="K213"/>
      <c r="L213"/>
      <c r="M213"/>
    </row>
  </sheetData>
  <sheetProtection/>
  <mergeCells count="1">
    <mergeCell ref="P2:P4"/>
  </mergeCells>
  <conditionalFormatting sqref="A116:M65536 A1:P81 D82:M115 N82:P65536 Q1:IV6553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2"/>
  <headerFooter alignWithMargins="0">
    <oddFooter>&amp;C&amp;"ＭＳ Ｐゴシック,太字"&amp;18２　工業用水道事業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1"/>
  <sheetViews>
    <sheetView view="pageBreakPreview" zoomScale="85" zoomScaleNormal="75" zoomScaleSheetLayoutView="85" zoomScalePageLayoutView="0" workbookViewId="0" topLeftCell="A1">
      <pane xSplit="4" ySplit="4" topLeftCell="E5" activePane="bottomRight" state="frozen"/>
      <selection pane="topLeft" activeCell="Q1" sqref="Q1:U16384"/>
      <selection pane="topRight" activeCell="Q1" sqref="Q1:U16384"/>
      <selection pane="bottomLeft" activeCell="Q1" sqref="Q1:U16384"/>
      <selection pane="bottomRight" activeCell="Q1" sqref="Q1:U16384"/>
    </sheetView>
  </sheetViews>
  <sheetFormatPr defaultColWidth="9.00390625" defaultRowHeight="13.5"/>
  <cols>
    <col min="1" max="1" width="4.875" style="560" customWidth="1"/>
    <col min="2" max="2" width="21.25390625" style="560" customWidth="1"/>
    <col min="3" max="3" width="22.75390625" style="560" customWidth="1"/>
    <col min="4" max="4" width="7.75390625" style="560" customWidth="1"/>
    <col min="5" max="16" width="11.375" style="554" customWidth="1"/>
    <col min="17" max="16384" width="9.00390625" style="555" customWidth="1"/>
  </cols>
  <sheetData>
    <row r="1" spans="1:16" ht="19.5" customHeight="1" thickBot="1">
      <c r="A1" s="77" t="s">
        <v>264</v>
      </c>
      <c r="B1" s="554"/>
      <c r="C1" s="554"/>
      <c r="D1" s="554"/>
      <c r="P1" s="84" t="s">
        <v>262</v>
      </c>
    </row>
    <row r="2" spans="1:16" ht="19.5" customHeight="1">
      <c r="A2" s="306"/>
      <c r="B2" s="307"/>
      <c r="C2" s="308" t="s">
        <v>265</v>
      </c>
      <c r="D2" s="314"/>
      <c r="E2" s="135" t="s">
        <v>54</v>
      </c>
      <c r="F2" s="134" t="s">
        <v>55</v>
      </c>
      <c r="G2" s="134" t="s">
        <v>55</v>
      </c>
      <c r="H2" s="134" t="s">
        <v>56</v>
      </c>
      <c r="I2" s="134" t="s">
        <v>57</v>
      </c>
      <c r="J2" s="134" t="s">
        <v>57</v>
      </c>
      <c r="K2" s="134" t="s">
        <v>58</v>
      </c>
      <c r="L2" s="134" t="s">
        <v>59</v>
      </c>
      <c r="M2" s="134" t="s">
        <v>60</v>
      </c>
      <c r="N2" s="134" t="s">
        <v>61</v>
      </c>
      <c r="O2" s="143" t="s">
        <v>62</v>
      </c>
      <c r="P2" s="772" t="s">
        <v>263</v>
      </c>
    </row>
    <row r="3" spans="1:16" ht="19.5" customHeight="1">
      <c r="A3" s="309"/>
      <c r="B3" s="78"/>
      <c r="C3" s="79"/>
      <c r="D3" s="315"/>
      <c r="E3" s="155" t="s">
        <v>19</v>
      </c>
      <c r="F3" s="16" t="s">
        <v>63</v>
      </c>
      <c r="G3" s="16" t="s">
        <v>63</v>
      </c>
      <c r="H3" s="16" t="s">
        <v>64</v>
      </c>
      <c r="I3" s="16" t="s">
        <v>65</v>
      </c>
      <c r="J3" s="16" t="s">
        <v>65</v>
      </c>
      <c r="K3" s="16" t="s">
        <v>38</v>
      </c>
      <c r="L3" s="16" t="s">
        <v>66</v>
      </c>
      <c r="M3" s="16" t="s">
        <v>21</v>
      </c>
      <c r="N3" s="16" t="s">
        <v>67</v>
      </c>
      <c r="O3" s="144" t="s">
        <v>68</v>
      </c>
      <c r="P3" s="773"/>
    </row>
    <row r="4" spans="1:16" ht="19.5" customHeight="1" thickBot="1">
      <c r="A4" s="312"/>
      <c r="B4" s="316" t="s">
        <v>266</v>
      </c>
      <c r="C4" s="317"/>
      <c r="D4" s="318"/>
      <c r="E4" s="534"/>
      <c r="F4" s="153" t="s">
        <v>32</v>
      </c>
      <c r="G4" s="153" t="s">
        <v>33</v>
      </c>
      <c r="H4" s="153"/>
      <c r="I4" s="153" t="s">
        <v>70</v>
      </c>
      <c r="J4" s="153" t="s">
        <v>71</v>
      </c>
      <c r="K4" s="319"/>
      <c r="L4" s="319"/>
      <c r="M4" s="319"/>
      <c r="N4" s="153"/>
      <c r="O4" s="154" t="s">
        <v>72</v>
      </c>
      <c r="P4" s="774"/>
    </row>
    <row r="5" spans="1:16" ht="19.5" customHeight="1">
      <c r="A5" s="309" t="s">
        <v>267</v>
      </c>
      <c r="B5" s="320"/>
      <c r="C5" s="489" t="s">
        <v>268</v>
      </c>
      <c r="D5" s="786" t="s">
        <v>408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320"/>
      <c r="P5" s="321"/>
    </row>
    <row r="6" spans="1:16" ht="19.5" customHeight="1">
      <c r="A6" s="310"/>
      <c r="B6" s="80"/>
      <c r="C6" s="490" t="s">
        <v>269</v>
      </c>
      <c r="D6" s="787"/>
      <c r="E6" s="83">
        <f>ROUND(('２２表（第4表）'!E33+'２２表（第4表）'!E41)/'２２表（第4表）'!E58*100,1)</f>
        <v>93.9</v>
      </c>
      <c r="F6" s="83">
        <f>ROUND(('２２表（第4表）'!F33+'２２表（第4表）'!F41)/'２２表（第4表）'!F58*100,1)</f>
        <v>82</v>
      </c>
      <c r="G6" s="81" t="s">
        <v>409</v>
      </c>
      <c r="H6" s="83">
        <f>ROUND(('２２表（第4表）'!H33+'２２表（第4表）'!H41)/'２２表（第4表）'!H58*100,1)</f>
        <v>62.4</v>
      </c>
      <c r="I6" s="83">
        <f>ROUND(('２２表（第4表）'!I33+'２２表（第4表）'!I41)/'２２表（第4表）'!I58*100,1)</f>
        <v>63.1</v>
      </c>
      <c r="J6" s="81" t="s">
        <v>409</v>
      </c>
      <c r="K6" s="83">
        <f>ROUND(('２２表（第4表）'!K33+'２２表（第4表）'!K41)/'２２表（第4表）'!K58*100,1)</f>
        <v>100</v>
      </c>
      <c r="L6" s="83">
        <f>ROUND(('２２表（第4表）'!L33+'２２表（第4表）'!L41)/'２２表（第4表）'!L58*100,1)</f>
        <v>99.6</v>
      </c>
      <c r="M6" s="83">
        <f>ROUND(('２２表（第4表）'!M33+'２２表（第4表）'!M41)/'２２表（第4表）'!M58*100,1)</f>
        <v>92.3</v>
      </c>
      <c r="N6" s="83">
        <f>ROUND(('２２表（第4表）'!N33+'２２表（第4表）'!N41)/'２２表（第4表）'!N58*100,1)</f>
        <v>99.7</v>
      </c>
      <c r="O6" s="80">
        <f>ROUND(('２２表（第4表）'!O33+'２２表（第4表）'!O41)/'２２表（第4表）'!O58*100,1)</f>
        <v>45.9</v>
      </c>
      <c r="P6" s="322">
        <f>ROUND(('２２表（第4表）'!P33+'２２表（第4表）'!P41)/'２２表（第4表）'!P58*100,1)</f>
        <v>61.9</v>
      </c>
    </row>
    <row r="7" spans="1:16" ht="19.5" customHeight="1">
      <c r="A7" s="311" t="s">
        <v>270</v>
      </c>
      <c r="B7" s="488"/>
      <c r="C7" s="491" t="s">
        <v>271</v>
      </c>
      <c r="D7" s="788" t="s">
        <v>410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320"/>
      <c r="P7" s="321"/>
    </row>
    <row r="8" spans="1:16" ht="19.5" customHeight="1">
      <c r="A8" s="310"/>
      <c r="B8" s="80"/>
      <c r="C8" s="490" t="s">
        <v>272</v>
      </c>
      <c r="D8" s="787"/>
      <c r="E8" s="83">
        <f>ROUND('２２表（第4表）'!E5/('２２表（第4表）'!E21+'２２表（第4表）'!E32+'２２表（第4表）'!E41)*100,1)</f>
        <v>96.5</v>
      </c>
      <c r="F8" s="83">
        <f>ROUND('２２表（第4表）'!F5/('２２表（第4表）'!F21+'２２表（第4表）'!F32+'２２表（第4表）'!F41)*100,1)</f>
        <v>91.3</v>
      </c>
      <c r="G8" s="81" t="s">
        <v>198</v>
      </c>
      <c r="H8" s="83">
        <f>ROUND('２２表（第4表）'!H5/('２２表（第4表）'!H21+'２２表（第4表）'!H32+'２２表（第4表）'!H41)*100,1)</f>
        <v>79.6</v>
      </c>
      <c r="I8" s="83">
        <f>ROUND('２２表（第4表）'!I5/('２２表（第4表）'!I21+'２２表（第4表）'!I32+'２２表（第4表）'!I41)*100,1)</f>
        <v>75.1</v>
      </c>
      <c r="J8" s="81" t="s">
        <v>198</v>
      </c>
      <c r="K8" s="83">
        <f>ROUND('２２表（第4表）'!K5/('２２表（第4表）'!K21+'２２表（第4表）'!K32+'２２表（第4表）'!K41)*100,1)</f>
        <v>41.6</v>
      </c>
      <c r="L8" s="83">
        <f>ROUND('２２表（第4表）'!L5/('２２表（第4表）'!L21+'２２表（第4表）'!L32+'２２表（第4表）'!L41)*100,1)</f>
        <v>42.7</v>
      </c>
      <c r="M8" s="83">
        <f>ROUND('２２表（第4表）'!M5/('２２表（第4表）'!M21+'２２表（第4表）'!M32+'２２表（第4表）'!M41)*100,1)</f>
        <v>31.6</v>
      </c>
      <c r="N8" s="83">
        <f>ROUND('２２表（第4表）'!N5/('２２表（第4表）'!N21+'２２表（第4表）'!N32+'２２表（第4表）'!N41)*100,1)</f>
        <v>49.9</v>
      </c>
      <c r="O8" s="80">
        <f>ROUND('２２表（第4表）'!O5/('２２表（第4表）'!O21+'２２表（第4表）'!O32+'２２表（第4表）'!O41)*100,1)</f>
        <v>98.4</v>
      </c>
      <c r="P8" s="322">
        <f>ROUND('２２表（第4表）'!P5/('２２表（第4表）'!P21+'２２表（第4表）'!P32+'２２表（第4表）'!P41)*100,1)</f>
        <v>86.2</v>
      </c>
    </row>
    <row r="9" spans="1:16" ht="19.5" customHeight="1">
      <c r="A9" s="311" t="s">
        <v>273</v>
      </c>
      <c r="B9" s="488"/>
      <c r="C9" s="491" t="s">
        <v>274</v>
      </c>
      <c r="D9" s="788" t="s">
        <v>411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320"/>
      <c r="P9" s="321"/>
    </row>
    <row r="10" spans="1:16" ht="19.5" customHeight="1">
      <c r="A10" s="310"/>
      <c r="B10" s="80"/>
      <c r="C10" s="490" t="s">
        <v>275</v>
      </c>
      <c r="D10" s="787"/>
      <c r="E10" s="83">
        <f>ROUND('２２表（第4表）'!E14/'２２表（第4表）'!E27*100,1)</f>
        <v>8649.1</v>
      </c>
      <c r="F10" s="83">
        <f>ROUND('２２表（第4表）'!F14/'２２表（第4表）'!F27*100,1)</f>
        <v>10044.4</v>
      </c>
      <c r="G10" s="81" t="s">
        <v>412</v>
      </c>
      <c r="H10" s="83">
        <f>ROUND('２２表（第4表）'!H14/'２２表（第4表）'!H27*100,1)</f>
        <v>3525.7</v>
      </c>
      <c r="I10" s="83">
        <f>ROUND('２２表（第4表）'!I14/'２２表（第4表）'!I27*100,1)</f>
        <v>3491.9</v>
      </c>
      <c r="J10" s="81" t="s">
        <v>412</v>
      </c>
      <c r="K10" s="83">
        <f>ROUND('２２表（第4表）'!K14/'２２表（第4表）'!K27*100,1)</f>
        <v>367954.4</v>
      </c>
      <c r="L10" s="83">
        <f>ROUND('２２表（第4表）'!L14/'２２表（第4表）'!L27*100,1)</f>
        <v>14124</v>
      </c>
      <c r="M10" s="83">
        <f>ROUND('２２表（第4表）'!M14/'２２表（第4表）'!M27*100,1)</f>
        <v>1946.9</v>
      </c>
      <c r="N10" s="83">
        <f>ROUND('２２表（第4表）'!N14/'２２表（第4表）'!N27*100,1)</f>
        <v>19146.7</v>
      </c>
      <c r="O10" s="80">
        <f>ROUND('２２表（第4表）'!O14/'２２表（第4表）'!O27*100,1)</f>
        <v>1787.5</v>
      </c>
      <c r="P10" s="322">
        <f>ROUND('２２表（第4表）'!P14/'２２表（第4表）'!P27*100,1)</f>
        <v>4257.5</v>
      </c>
    </row>
    <row r="11" spans="1:16" ht="19.5" customHeight="1">
      <c r="A11" s="311" t="s">
        <v>276</v>
      </c>
      <c r="B11" s="488"/>
      <c r="C11" s="491" t="s">
        <v>277</v>
      </c>
      <c r="D11" s="788" t="s">
        <v>413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320"/>
      <c r="P11" s="321"/>
    </row>
    <row r="12" spans="1:16" ht="19.5" customHeight="1">
      <c r="A12" s="310"/>
      <c r="B12" s="80"/>
      <c r="C12" s="490" t="s">
        <v>278</v>
      </c>
      <c r="D12" s="787"/>
      <c r="E12" s="83">
        <f>ROUND(+'２０表（第2表）'!E5/'２０表（第2表）'!E19*100,1)</f>
        <v>100</v>
      </c>
      <c r="F12" s="83">
        <f>ROUND(+'２０表（第2表）'!F5/'２０表（第2表）'!F19*100,1)</f>
        <v>130.8</v>
      </c>
      <c r="G12" s="83" t="e">
        <f>ROUND(+'２０表（第2表）'!G5/'２０表（第2表）'!G19*100,1)</f>
        <v>#DIV/0!</v>
      </c>
      <c r="H12" s="83">
        <f>ROUND(+'２０表（第2表）'!H5/'２０表（第2表）'!H19*100,1)</f>
        <v>121.6</v>
      </c>
      <c r="I12" s="83">
        <f>ROUND(+'２０表（第2表）'!I5/'２０表（第2表）'!I19*100,1)</f>
        <v>84.6</v>
      </c>
      <c r="J12" s="83">
        <f>ROUND(+'２０表（第2表）'!J5/'２０表（第2表）'!J19*100,1)</f>
        <v>169.6</v>
      </c>
      <c r="K12" s="83">
        <f>ROUND(+'２０表（第2表）'!K5/'２０表（第2表）'!K19*100,1)</f>
        <v>125</v>
      </c>
      <c r="L12" s="83">
        <f>ROUND(+'２０表（第2表）'!L5/'２０表（第2表）'!L19*100,1)</f>
        <v>136.1</v>
      </c>
      <c r="M12" s="83">
        <f>ROUND(+'２０表（第2表）'!M5/'２０表（第2表）'!M19*100,1)</f>
        <v>114.2</v>
      </c>
      <c r="N12" s="83">
        <f>ROUND(+'２０表（第2表）'!N5/'２０表（第2表）'!N19*100,1)</f>
        <v>100.9</v>
      </c>
      <c r="O12" s="80">
        <f>ROUND(+'２０表（第2表）'!O5/'２０表（第2表）'!O19*100,1)</f>
        <v>96.6</v>
      </c>
      <c r="P12" s="322">
        <f>ROUND(+'２０表（第2表）'!P5/'２０表（第2表）'!P19*100,1)</f>
        <v>106.9</v>
      </c>
    </row>
    <row r="13" spans="1:16" ht="19.5" customHeight="1">
      <c r="A13" s="311" t="s">
        <v>279</v>
      </c>
      <c r="B13" s="488"/>
      <c r="C13" s="491" t="s">
        <v>280</v>
      </c>
      <c r="D13" s="788" t="s">
        <v>368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320"/>
      <c r="P13" s="321"/>
    </row>
    <row r="14" spans="1:16" ht="19.5" customHeight="1">
      <c r="A14" s="310"/>
      <c r="B14" s="80"/>
      <c r="C14" s="490" t="s">
        <v>281</v>
      </c>
      <c r="D14" s="787"/>
      <c r="E14" s="83">
        <f>ROUND((+'２０表（第2表）'!E6+'２０表（第2表）'!E12)/('２０表（第2表）'!E20+'２０表（第2表）'!E29)*100,1)</f>
        <v>100</v>
      </c>
      <c r="F14" s="83">
        <f>ROUND((+'２０表（第2表）'!F6+'２０表（第2表）'!F12)/('２０表（第2表）'!F20+'２０表（第2表）'!F29)*100,1)</f>
        <v>130.8</v>
      </c>
      <c r="G14" s="83" t="e">
        <f>ROUND((+'２０表（第2表）'!G6+'２０表（第2表）'!G12)/('２０表（第2表）'!G20+'２０表（第2表）'!G29)*100,1)</f>
        <v>#DIV/0!</v>
      </c>
      <c r="H14" s="83">
        <f>ROUND((+'２０表（第2表）'!H6+'２０表（第2表）'!H12)/('２０表（第2表）'!H20+'２０表（第2表）'!H29)*100,1)</f>
        <v>121.6</v>
      </c>
      <c r="I14" s="83">
        <f>ROUND((+'２０表（第2表）'!I6+'２０表（第2表）'!I12)/('２０表（第2表）'!I20+'２０表（第2表）'!I29)*100,1)</f>
        <v>84.6</v>
      </c>
      <c r="J14" s="83">
        <f>ROUND((+'２０表（第2表）'!J6+'２０表（第2表）'!J12)/('２０表（第2表）'!J20+'２０表（第2表）'!J29)*100,1)</f>
        <v>169.6</v>
      </c>
      <c r="K14" s="83">
        <f>ROUND((+'２０表（第2表）'!K6+'２０表（第2表）'!K12)/('２０表（第2表）'!K20+'２０表（第2表）'!K29)*100,1)</f>
        <v>125</v>
      </c>
      <c r="L14" s="83">
        <f>ROUND((+'２０表（第2表）'!L6+'２０表（第2表）'!L12)/('２０表（第2表）'!L20+'２０表（第2表）'!L29)*100,1)</f>
        <v>136.1</v>
      </c>
      <c r="M14" s="83">
        <f>ROUND((+'２０表（第2表）'!M6+'２０表（第2表）'!M12)/('２０表（第2表）'!M20+'２０表（第2表）'!M29)*100,1)</f>
        <v>114.2</v>
      </c>
      <c r="N14" s="83">
        <f>ROUND((+'２０表（第2表）'!N6+'２０表（第2表）'!N12)/('２０表（第2表）'!N20+'２０表（第2表）'!N29)*100,1)</f>
        <v>100.9</v>
      </c>
      <c r="O14" s="80">
        <f>ROUND((+'２０表（第2表）'!O6+'２０表（第2表）'!O12)/('２０表（第2表）'!O20+'２０表（第2表）'!O29)*100,1)</f>
        <v>97.7</v>
      </c>
      <c r="P14" s="322">
        <f>ROUND((+'２０表（第2表）'!P6+'２０表（第2表）'!P12)/('２０表（第2表）'!P20+'２０表（第2表）'!P29)*100,1)</f>
        <v>107.3</v>
      </c>
    </row>
    <row r="15" spans="1:16" ht="19.5" customHeight="1">
      <c r="A15" s="311" t="s">
        <v>369</v>
      </c>
      <c r="B15" s="488"/>
      <c r="C15" s="491" t="s">
        <v>370</v>
      </c>
      <c r="D15" s="788" t="s">
        <v>368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320"/>
      <c r="P15" s="321"/>
    </row>
    <row r="16" spans="1:16" ht="19.5" customHeight="1">
      <c r="A16" s="310"/>
      <c r="B16" s="80"/>
      <c r="C16" s="490" t="s">
        <v>371</v>
      </c>
      <c r="D16" s="787"/>
      <c r="E16" s="83">
        <f>ROUND(('２０表（第2表）'!E6-'２０表（第2表）'!E8)/('２０表（第2表）'!E20-'２０表（第2表）'!E23)*100,1)</f>
        <v>55.2</v>
      </c>
      <c r="F16" s="83">
        <f>ROUND(('２０表（第2表）'!F6-'２０表（第2表）'!F8)/('２０表（第2表）'!F20-'２０表（第2表）'!F23)*100,1)</f>
        <v>62.1</v>
      </c>
      <c r="G16" s="83" t="e">
        <f>ROUND(('２０表（第2表）'!G6-'２０表（第2表）'!G8)/('２０表（第2表）'!G20-'２０表（第2表）'!G23)*100,1)</f>
        <v>#DIV/0!</v>
      </c>
      <c r="H16" s="83">
        <f>ROUND(('２０表（第2表）'!H6-'２０表（第2表）'!H8)/('２０表（第2表）'!H20-'２０表（第2表）'!H23)*100,1)</f>
        <v>131.7</v>
      </c>
      <c r="I16" s="83">
        <f>ROUND(('２０表（第2表）'!I6-'２０表（第2表）'!I8)/('２０表（第2表）'!I20-'２０表（第2表）'!I23)*100,1)</f>
        <v>94.9</v>
      </c>
      <c r="J16" s="83">
        <f>ROUND(('２０表（第2表）'!J6-'２０表（第2表）'!J8)/('２０表（第2表）'!J20-'２０表（第2表）'!J23)*100,1)</f>
        <v>169.6</v>
      </c>
      <c r="K16" s="83">
        <f>ROUND(('２０表（第2表）'!K6-'２０表（第2表）'!K8)/('２０表（第2表）'!K20-'２０表（第2表）'!K23)*100,1)</f>
        <v>123.6</v>
      </c>
      <c r="L16" s="83">
        <f>ROUND(('２０表（第2表）'!L6-'２０表（第2表）'!L8)/('２０表（第2表）'!L20-'２０表（第2表）'!L23)*100,1)</f>
        <v>135.7</v>
      </c>
      <c r="M16" s="83">
        <f>ROUND(('２０表（第2表）'!M6-'２０表（第2表）'!M8)/('２０表（第2表）'!M20-'２０表（第2表）'!M23)*100,1)</f>
        <v>113.2</v>
      </c>
      <c r="N16" s="83">
        <f>ROUND(('２０表（第2表）'!N6-'２０表（第2表）'!N8)/('２０表（第2表）'!N20-'２０表（第2表）'!N23)*100,1)</f>
        <v>0</v>
      </c>
      <c r="O16" s="80">
        <f>ROUND(('２０表（第2表）'!O6-'２０表（第2表）'!O8)/('２０表（第2表）'!O20-'２０表（第2表）'!O23)*100,1)</f>
        <v>98.3</v>
      </c>
      <c r="P16" s="322">
        <f>ROUND(('２０表（第2表）'!P6-'２０表（第2表）'!P8)/('２０表（第2表）'!P20-'２０表（第2表）'!P23)*100,1)</f>
        <v>104.3</v>
      </c>
    </row>
    <row r="17" spans="1:16" ht="19.5" customHeight="1">
      <c r="A17" s="784" t="s">
        <v>282</v>
      </c>
      <c r="B17" s="785"/>
      <c r="C17" s="492" t="s">
        <v>283</v>
      </c>
      <c r="D17" s="788" t="s">
        <v>414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320"/>
      <c r="P17" s="321"/>
    </row>
    <row r="18" spans="1:16" ht="19.5" customHeight="1" thickBot="1">
      <c r="A18" s="312"/>
      <c r="B18" s="316"/>
      <c r="C18" s="493" t="s">
        <v>284</v>
      </c>
      <c r="D18" s="789"/>
      <c r="E18" s="313">
        <f>ROUND('２３表(第6表)'!E42/'２０表（第2表）'!E26*100,1)</f>
        <v>71.2</v>
      </c>
      <c r="F18" s="313">
        <f>ROUND('２３表(第6表)'!F42/'２０表（第2表）'!F26*100,1)</f>
        <v>195.6</v>
      </c>
      <c r="G18" s="313" t="e">
        <f>ROUND('２３表(第6表)'!G42/'２０表（第2表）'!G26*100,1)</f>
        <v>#DIV/0!</v>
      </c>
      <c r="H18" s="313">
        <f>ROUND('２３表(第6表)'!H42/'２０表（第2表）'!H26*100,1)</f>
        <v>85.4</v>
      </c>
      <c r="I18" s="313">
        <f>ROUND('２３表(第6表)'!I42/'２０表（第2表）'!I26*100,1)</f>
        <v>137.7</v>
      </c>
      <c r="J18" s="313">
        <f>ROUND('２３表(第6表)'!J42/'２０表（第2表）'!J26*100,1)</f>
        <v>0</v>
      </c>
      <c r="K18" s="313">
        <f>ROUND('２３表(第6表)'!K42/'２０表（第2表）'!K26*100,1)</f>
        <v>0</v>
      </c>
      <c r="L18" s="313">
        <f>ROUND('２３表(第6表)'!L42/'２０表（第2表）'!L26*100,1)</f>
        <v>0</v>
      </c>
      <c r="M18" s="313">
        <f>ROUND('２３表(第6表)'!M42/'２０表（第2表）'!M26*100,1)</f>
        <v>0</v>
      </c>
      <c r="N18" s="313">
        <f>ROUND('２３表(第6表)'!N42/'２０表（第2表）'!N26*100,1)</f>
        <v>0</v>
      </c>
      <c r="O18" s="544">
        <f>ROUND('２３表(第6表)'!O42/'２０表（第2表）'!O26*100,1)</f>
        <v>288.3</v>
      </c>
      <c r="P18" s="559">
        <f>ROUND('２３表(第6表)'!P42/'２０表（第2表）'!P26*100,1)</f>
        <v>160.5</v>
      </c>
    </row>
    <row r="19" spans="1:16" ht="19.5" customHeight="1">
      <c r="A19" s="309" t="s">
        <v>285</v>
      </c>
      <c r="B19" s="320"/>
      <c r="C19" s="561"/>
      <c r="D19" s="562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6"/>
      <c r="P19" s="607"/>
    </row>
    <row r="20" spans="1:16" ht="19.5" customHeight="1">
      <c r="A20" s="309"/>
      <c r="B20" s="494" t="s">
        <v>286</v>
      </c>
      <c r="C20" s="496" t="s">
        <v>287</v>
      </c>
      <c r="D20" s="791" t="s">
        <v>415</v>
      </c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8"/>
      <c r="P20" s="499"/>
    </row>
    <row r="21" spans="1:16" ht="19.5" customHeight="1">
      <c r="A21" s="309"/>
      <c r="B21" s="505"/>
      <c r="C21" s="506" t="s">
        <v>288</v>
      </c>
      <c r="D21" s="790"/>
      <c r="E21" s="82">
        <f>ROUND(+'２３表(第6表)'!E38/'２０表（第2表）'!E7*100,1)</f>
        <v>100.3</v>
      </c>
      <c r="F21" s="82">
        <f>ROUND(+'２３表(第6表)'!F38/'２０表（第2表）'!F7*100,1)</f>
        <v>108.2</v>
      </c>
      <c r="G21" s="502" t="s">
        <v>187</v>
      </c>
      <c r="H21" s="82">
        <f>ROUND(+'２３表(第6表)'!H38/'２０表（第2表）'!H7*100,1)</f>
        <v>24</v>
      </c>
      <c r="I21" s="82">
        <f>ROUND(+'２３表(第6表)'!I38/'２０表（第2表）'!I7*100,1)</f>
        <v>69.8</v>
      </c>
      <c r="J21" s="82">
        <f>ROUND(+'２３表(第6表)'!J38/'２０表（第2表）'!J7*100,1)</f>
        <v>0</v>
      </c>
      <c r="K21" s="82">
        <f>ROUND(+'２３表(第6表)'!K38/'２０表（第2表）'!K7*100,1)</f>
        <v>0</v>
      </c>
      <c r="L21" s="82">
        <f>ROUND(+'２３表(第6表)'!L38/'２０表（第2表）'!L7*100,1)</f>
        <v>0</v>
      </c>
      <c r="M21" s="82">
        <f>ROUND(+'２３表(第6表)'!M38/'２０表（第2表）'!M7*100,1)</f>
        <v>0</v>
      </c>
      <c r="N21" s="502" t="s">
        <v>187</v>
      </c>
      <c r="O21" s="545">
        <f>ROUND(+'２３表(第6表)'!O38/'２０表（第2表）'!O7*100,1)</f>
        <v>233.7</v>
      </c>
      <c r="P21" s="504">
        <f>ROUND(+'２３表(第6表)'!P38/'２０表（第2表）'!P7*100,1)</f>
        <v>76.1</v>
      </c>
    </row>
    <row r="22" spans="1:16" ht="19.5" customHeight="1">
      <c r="A22" s="309"/>
      <c r="B22" s="494" t="s">
        <v>194</v>
      </c>
      <c r="C22" s="496" t="s">
        <v>289</v>
      </c>
      <c r="D22" s="791" t="s">
        <v>415</v>
      </c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8"/>
      <c r="P22" s="499"/>
    </row>
    <row r="23" spans="1:16" ht="19.5" customHeight="1">
      <c r="A23" s="309"/>
      <c r="B23" s="507"/>
      <c r="C23" s="500" t="s">
        <v>288</v>
      </c>
      <c r="D23" s="792"/>
      <c r="E23" s="501">
        <f>ROUND(+'２１表（第3表）'!C15/'２０表（第2表）'!E7*100,1)</f>
        <v>25.7</v>
      </c>
      <c r="F23" s="501">
        <f>ROUND(+'２１表（第3表）'!F15/'２０表（第2表）'!F7*100,1)</f>
        <v>11.3</v>
      </c>
      <c r="G23" s="502" t="s">
        <v>187</v>
      </c>
      <c r="H23" s="501">
        <f>ROUND(+'２１表（第3表）'!L15/'２０表（第2表）'!H7*100,1)</f>
        <v>6.4</v>
      </c>
      <c r="I23" s="501">
        <f>ROUND(+'２１表（第3表）'!O15/'２０表（第2表）'!I7*100,1)</f>
        <v>12.5</v>
      </c>
      <c r="J23" s="501">
        <f>ROUND(+'２１表（第3表）'!R15/'２０表（第2表）'!J7*100,1)</f>
        <v>0</v>
      </c>
      <c r="K23" s="501">
        <f>ROUND(+'２１表（第3表）'!U15/'２０表（第2表）'!K7*100,1)</f>
        <v>0</v>
      </c>
      <c r="L23" s="501">
        <f>ROUND(+'２１表（第3表）'!X15/'２０表（第2表）'!L7*100,1)</f>
        <v>0</v>
      </c>
      <c r="M23" s="501">
        <f>ROUND(+'２１表（第3表）'!AA15/'２０表（第2表）'!M7*100,1)</f>
        <v>0</v>
      </c>
      <c r="N23" s="502" t="s">
        <v>187</v>
      </c>
      <c r="O23" s="503">
        <f>ROUND(+'２１表（第3表）'!AG15/'２０表（第2表）'!O7*100,1)</f>
        <v>54.2</v>
      </c>
      <c r="P23" s="504">
        <f>ROUND(+'２１表（第3表）'!AJ15/'２０表（第2表）'!P7*100,1)</f>
        <v>16</v>
      </c>
    </row>
    <row r="24" spans="1:16" ht="19.5" customHeight="1">
      <c r="A24" s="309"/>
      <c r="B24" s="494" t="s">
        <v>290</v>
      </c>
      <c r="C24" s="496" t="s">
        <v>291</v>
      </c>
      <c r="D24" s="791" t="s">
        <v>416</v>
      </c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8"/>
      <c r="P24" s="499"/>
    </row>
    <row r="25" spans="1:16" ht="19.5" customHeight="1">
      <c r="A25" s="309"/>
      <c r="B25" s="507"/>
      <c r="C25" s="500" t="s">
        <v>288</v>
      </c>
      <c r="D25" s="792"/>
      <c r="E25" s="501">
        <f>ROUND(+'２０表（第2表）'!E26/'２０表（第2表）'!E7*100,1)</f>
        <v>140.8</v>
      </c>
      <c r="F25" s="501">
        <f>ROUND(+'２０表（第2表）'!F26/'２０表（第2表）'!F7*100,1)</f>
        <v>55.3</v>
      </c>
      <c r="G25" s="502" t="s">
        <v>187</v>
      </c>
      <c r="H25" s="501">
        <f>ROUND(+'２０表（第2表）'!H26/'２０表（第2表）'!H7*100,1)</f>
        <v>28</v>
      </c>
      <c r="I25" s="501">
        <f>ROUND(+'２０表（第2表）'!I26/'２０表（第2表）'!I7*100,1)</f>
        <v>30.1</v>
      </c>
      <c r="J25" s="501">
        <f>ROUND(+'２０表（第2表）'!J26/'２０表（第2表）'!J7*100,1)</f>
        <v>34</v>
      </c>
      <c r="K25" s="501">
        <f>ROUND(+'２０表（第2表）'!K26/'２０表（第2表）'!K7*100,1)</f>
        <v>30.5</v>
      </c>
      <c r="L25" s="501">
        <f>ROUND(+'２０表（第2表）'!L26/'２０表（第2表）'!L7*100,1)</f>
        <v>25.2</v>
      </c>
      <c r="M25" s="501">
        <f>ROUND(+'２０表（第2表）'!M26/'２０表（第2表）'!M7*100,1)</f>
        <v>27.7</v>
      </c>
      <c r="N25" s="502" t="s">
        <v>187</v>
      </c>
      <c r="O25" s="503">
        <f>ROUND(+'２０表（第2表）'!O26/'２０表（第2表）'!O7*100,1)</f>
        <v>79.6</v>
      </c>
      <c r="P25" s="504">
        <f>ROUND(+'２０表（第2表）'!P26/'２０表（第2表）'!P7*100,1)</f>
        <v>42.3</v>
      </c>
    </row>
    <row r="26" spans="1:16" ht="19.5" customHeight="1">
      <c r="A26" s="309"/>
      <c r="B26" s="505" t="s">
        <v>292</v>
      </c>
      <c r="C26" s="495" t="s">
        <v>293</v>
      </c>
      <c r="D26" s="790" t="s">
        <v>417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320"/>
      <c r="P26" s="321"/>
    </row>
    <row r="27" spans="1:16" ht="19.5" customHeight="1">
      <c r="A27" s="310"/>
      <c r="B27" s="535"/>
      <c r="C27" s="490" t="s">
        <v>288</v>
      </c>
      <c r="D27" s="787"/>
      <c r="E27" s="83">
        <f>ROUND(+'２１表（第3表）'!C13/'２０表（第2表）'!E7*100,1)</f>
        <v>1.2</v>
      </c>
      <c r="F27" s="83">
        <f>ROUND(+'２１表（第3表）'!F13/'２０表（第2表）'!F7*100,1)</f>
        <v>34.9</v>
      </c>
      <c r="G27" s="81" t="s">
        <v>187</v>
      </c>
      <c r="H27" s="83">
        <f>ROUND(+'２１表（第3表）'!L13/'２０表（第2表）'!H7*100,1)</f>
        <v>20.4</v>
      </c>
      <c r="I27" s="83">
        <f>ROUND(+'２１表（第3表）'!O13/'２０表（第2表）'!I7*100,1)</f>
        <v>11</v>
      </c>
      <c r="J27" s="83">
        <f>ROUND(+'２１表（第3表）'!R13/'２０表（第2表）'!J7*100,1)</f>
        <v>0</v>
      </c>
      <c r="K27" s="83">
        <f>ROUND(+'２１表（第3表）'!U13/'２０表（第2表）'!K7*100,1)</f>
        <v>21.9</v>
      </c>
      <c r="L27" s="83">
        <f>ROUND(+'２１表（第3表）'!X13/'２０表（第2表）'!L7*100,1)</f>
        <v>24.9</v>
      </c>
      <c r="M27" s="83">
        <f>ROUND(+'２１表（第3表）'!AA13/'２０表（第2表）'!M7*100,1)</f>
        <v>0</v>
      </c>
      <c r="N27" s="81" t="s">
        <v>187</v>
      </c>
      <c r="O27" s="80">
        <f>ROUND(+'２１表（第3表）'!AG13/'２０表（第2表）'!O7*100,1)</f>
        <v>18.5</v>
      </c>
      <c r="P27" s="322">
        <f>ROUND(+'２１表（第3表）'!AJ13/'２０表（第2表）'!P7*100,1)</f>
        <v>16.7</v>
      </c>
    </row>
    <row r="28" spans="1:16" ht="19.5" customHeight="1">
      <c r="A28" s="311" t="s">
        <v>372</v>
      </c>
      <c r="B28" s="488"/>
      <c r="C28" s="491" t="s">
        <v>375</v>
      </c>
      <c r="D28" s="788" t="s">
        <v>418</v>
      </c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488"/>
      <c r="P28" s="557"/>
    </row>
    <row r="29" spans="1:16" ht="19.5" customHeight="1">
      <c r="A29" s="310"/>
      <c r="B29" s="80"/>
      <c r="C29" s="490" t="s">
        <v>370</v>
      </c>
      <c r="D29" s="787"/>
      <c r="E29" s="83">
        <f>ROUND(('２０表（第2表）'!E47)/('２０表（第2表）'!E6-'２０表（第2表）'!E8)*100,1)*-1</f>
        <v>0</v>
      </c>
      <c r="F29" s="83">
        <f>ROUND(('２０表（第2表）'!F47)/('２０表（第2表）'!F6-'２０表（第2表）'!F8)*100,1)*-1</f>
        <v>53.2</v>
      </c>
      <c r="G29" s="83"/>
      <c r="H29" s="83"/>
      <c r="I29" s="83">
        <f>ROUND(('２０表（第2表）'!I47)/('２０表（第2表）'!I6-'２０表（第2表）'!I8)*100,1)*-1</f>
        <v>43.1</v>
      </c>
      <c r="J29" s="83"/>
      <c r="K29" s="83"/>
      <c r="L29" s="83">
        <f>ROUND(('２０表（第2表）'!L47)/('２０表（第2表）'!L6-'２０表（第2表）'!L8)*100,1)*-1</f>
        <v>219.3</v>
      </c>
      <c r="M29" s="83"/>
      <c r="N29" s="83"/>
      <c r="O29" s="558">
        <f>ROUND(('２０表（第2表）'!O47)/('２０表（第2表）'!O6-'２０表（第2表）'!O8)*100,1)*-1</f>
        <v>946.2</v>
      </c>
      <c r="P29" s="322">
        <f>ROUND(('２０表（第2表）'!P47)/('２０表（第2表）'!P6-'２０表（第2表）'!P8)*100,1)*-1</f>
        <v>220.3</v>
      </c>
    </row>
    <row r="30" spans="1:16" ht="17.25" customHeight="1">
      <c r="A30" s="309" t="s">
        <v>373</v>
      </c>
      <c r="B30" s="320"/>
      <c r="C30" s="495" t="s">
        <v>374</v>
      </c>
      <c r="D30" s="790" t="s">
        <v>419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320"/>
      <c r="P30" s="321"/>
    </row>
    <row r="31" spans="1:16" ht="17.25" customHeight="1" thickBot="1">
      <c r="A31" s="312"/>
      <c r="B31" s="316"/>
      <c r="C31" s="493" t="s">
        <v>370</v>
      </c>
      <c r="D31" s="789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6"/>
      <c r="P31" s="559"/>
    </row>
  </sheetData>
  <sheetProtection/>
  <mergeCells count="15">
    <mergeCell ref="D30:D31"/>
    <mergeCell ref="D28:D29"/>
    <mergeCell ref="D20:D21"/>
    <mergeCell ref="D22:D23"/>
    <mergeCell ref="D24:D25"/>
    <mergeCell ref="D26:D27"/>
    <mergeCell ref="P2:P4"/>
    <mergeCell ref="A17:B17"/>
    <mergeCell ref="D5:D6"/>
    <mergeCell ref="D7:D8"/>
    <mergeCell ref="D9:D10"/>
    <mergeCell ref="D11:D12"/>
    <mergeCell ref="D13:D14"/>
    <mergeCell ref="D15:D16"/>
    <mergeCell ref="D17:D18"/>
  </mergeCells>
  <conditionalFormatting sqref="A1:IV6553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1"/>
  <headerFooter alignWithMargins="0">
    <oddFooter>&amp;C&amp;"ＭＳ Ｐゴシック,太字"&amp;18２　工業用水道事業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210"/>
  <sheetViews>
    <sheetView view="pageBreakPreview" zoomScale="85" zoomScaleNormal="60" zoomScaleSheetLayoutView="85" zoomScalePageLayoutView="0" workbookViewId="0" topLeftCell="A1">
      <pane xSplit="4" ySplit="4" topLeftCell="E5" activePane="bottomRight" state="frozen"/>
      <selection pane="topLeft" activeCell="Q1" sqref="Q1:U16384"/>
      <selection pane="topRight" activeCell="Q1" sqref="Q1:U16384"/>
      <selection pane="bottomLeft" activeCell="Q1" sqref="Q1:U16384"/>
      <selection pane="bottomRight" activeCell="Q1" sqref="Q1:U16384"/>
    </sheetView>
  </sheetViews>
  <sheetFormatPr defaultColWidth="9.00390625" defaultRowHeight="13.5"/>
  <cols>
    <col min="1" max="1" width="4.25390625" style="106" customWidth="1"/>
    <col min="2" max="2" width="4.375" style="106" customWidth="1"/>
    <col min="3" max="3" width="9.625" style="106" customWidth="1"/>
    <col min="4" max="4" width="23.375" style="106" customWidth="1"/>
    <col min="5" max="16" width="12.75390625" style="106" customWidth="1"/>
    <col min="17" max="16384" width="9.00390625" style="540" customWidth="1"/>
  </cols>
  <sheetData>
    <row r="1" spans="1:16" ht="11.25" customHeight="1" thickBot="1">
      <c r="A1" s="30" t="s">
        <v>294</v>
      </c>
      <c r="B1" s="30"/>
      <c r="C1" s="30"/>
      <c r="D1" s="30"/>
      <c r="P1" s="96" t="s">
        <v>51</v>
      </c>
    </row>
    <row r="2" spans="1:16" ht="11.25" customHeight="1">
      <c r="A2" s="239"/>
      <c r="B2" s="240"/>
      <c r="C2" s="240"/>
      <c r="D2" s="254" t="s">
        <v>53</v>
      </c>
      <c r="E2" s="626" t="s">
        <v>388</v>
      </c>
      <c r="F2" s="627" t="s">
        <v>389</v>
      </c>
      <c r="G2" s="627" t="s">
        <v>389</v>
      </c>
      <c r="H2" s="627" t="s">
        <v>390</v>
      </c>
      <c r="I2" s="627" t="s">
        <v>391</v>
      </c>
      <c r="J2" s="627" t="s">
        <v>391</v>
      </c>
      <c r="K2" s="627" t="s">
        <v>392</v>
      </c>
      <c r="L2" s="627" t="s">
        <v>393</v>
      </c>
      <c r="M2" s="627" t="s">
        <v>394</v>
      </c>
      <c r="N2" s="627" t="s">
        <v>395</v>
      </c>
      <c r="O2" s="628" t="s">
        <v>396</v>
      </c>
      <c r="P2" s="765" t="s">
        <v>263</v>
      </c>
    </row>
    <row r="3" spans="1:16" s="106" customFormat="1" ht="11.25" customHeight="1">
      <c r="A3" s="114"/>
      <c r="B3" s="75"/>
      <c r="C3" s="75"/>
      <c r="D3" s="255"/>
      <c r="E3" s="652" t="s">
        <v>19</v>
      </c>
      <c r="F3" s="653" t="s">
        <v>63</v>
      </c>
      <c r="G3" s="653" t="s">
        <v>63</v>
      </c>
      <c r="H3" s="653" t="s">
        <v>64</v>
      </c>
      <c r="I3" s="653" t="s">
        <v>65</v>
      </c>
      <c r="J3" s="653" t="s">
        <v>65</v>
      </c>
      <c r="K3" s="653" t="s">
        <v>38</v>
      </c>
      <c r="L3" s="653" t="s">
        <v>66</v>
      </c>
      <c r="M3" s="653" t="s">
        <v>21</v>
      </c>
      <c r="N3" s="653" t="s">
        <v>67</v>
      </c>
      <c r="O3" s="631" t="s">
        <v>68</v>
      </c>
      <c r="P3" s="766"/>
    </row>
    <row r="4" spans="1:16" s="106" customFormat="1" ht="11.25" customHeight="1" thickBot="1">
      <c r="A4" s="266"/>
      <c r="B4" s="267" t="s">
        <v>130</v>
      </c>
      <c r="C4" s="267"/>
      <c r="D4" s="268" t="s">
        <v>398</v>
      </c>
      <c r="E4" s="654"/>
      <c r="F4" s="633" t="s">
        <v>32</v>
      </c>
      <c r="G4" s="633" t="s">
        <v>33</v>
      </c>
      <c r="H4" s="633"/>
      <c r="I4" s="633" t="s">
        <v>70</v>
      </c>
      <c r="J4" s="633" t="s">
        <v>71</v>
      </c>
      <c r="K4" s="655"/>
      <c r="L4" s="655"/>
      <c r="M4" s="655"/>
      <c r="N4" s="633"/>
      <c r="O4" s="635" t="s">
        <v>72</v>
      </c>
      <c r="P4" s="767"/>
    </row>
    <row r="5" spans="1:16" ht="11.25" customHeight="1">
      <c r="A5" s="114" t="s">
        <v>295</v>
      </c>
      <c r="B5" s="75"/>
      <c r="C5" s="75"/>
      <c r="D5" s="265"/>
      <c r="E5" s="608"/>
      <c r="F5" s="609"/>
      <c r="G5" s="609"/>
      <c r="H5" s="609"/>
      <c r="I5" s="609"/>
      <c r="J5" s="609"/>
      <c r="K5" s="609"/>
      <c r="L5" s="609"/>
      <c r="M5" s="609"/>
      <c r="N5" s="609"/>
      <c r="O5" s="610"/>
      <c r="P5" s="611"/>
    </row>
    <row r="6" spans="1:16" ht="11.25" customHeight="1">
      <c r="A6" s="114"/>
      <c r="B6" s="68" t="s">
        <v>296</v>
      </c>
      <c r="C6" s="57"/>
      <c r="D6" s="256"/>
      <c r="E6" s="58">
        <v>0</v>
      </c>
      <c r="F6" s="65">
        <v>0</v>
      </c>
      <c r="G6" s="65">
        <v>0</v>
      </c>
      <c r="H6" s="65">
        <v>0</v>
      </c>
      <c r="I6" s="65">
        <v>26600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8">
        <v>0</v>
      </c>
      <c r="P6" s="263">
        <f>SUM(E6:O6)</f>
        <v>26600</v>
      </c>
    </row>
    <row r="7" spans="1:16" ht="11.25" customHeight="1">
      <c r="A7" s="114"/>
      <c r="B7" s="64"/>
      <c r="C7" s="516" t="s">
        <v>297</v>
      </c>
      <c r="D7" s="333"/>
      <c r="E7" s="334">
        <v>0</v>
      </c>
      <c r="F7" s="335">
        <v>0</v>
      </c>
      <c r="G7" s="335">
        <v>0</v>
      </c>
      <c r="H7" s="335">
        <v>0</v>
      </c>
      <c r="I7" s="335">
        <v>0</v>
      </c>
      <c r="J7" s="335">
        <v>0</v>
      </c>
      <c r="K7" s="335">
        <v>0</v>
      </c>
      <c r="L7" s="335">
        <v>0</v>
      </c>
      <c r="M7" s="335">
        <v>0</v>
      </c>
      <c r="N7" s="335">
        <v>0</v>
      </c>
      <c r="O7" s="331">
        <v>0</v>
      </c>
      <c r="P7" s="336">
        <f aca="true" t="shared" si="0" ref="P7:P21">SUM(E7:O7)</f>
        <v>0</v>
      </c>
    </row>
    <row r="8" spans="1:16" ht="11.25" customHeight="1">
      <c r="A8" s="114"/>
      <c r="B8" s="67"/>
      <c r="C8" s="530" t="s">
        <v>298</v>
      </c>
      <c r="D8" s="367"/>
      <c r="E8" s="343">
        <v>0</v>
      </c>
      <c r="F8" s="344">
        <v>0</v>
      </c>
      <c r="G8" s="344">
        <v>0</v>
      </c>
      <c r="H8" s="344">
        <v>0</v>
      </c>
      <c r="I8" s="344">
        <v>26600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5">
        <v>0</v>
      </c>
      <c r="P8" s="346">
        <f t="shared" si="0"/>
        <v>26600</v>
      </c>
    </row>
    <row r="9" spans="1:16" ht="11.25" customHeight="1">
      <c r="A9" s="114"/>
      <c r="B9" s="29" t="s">
        <v>299</v>
      </c>
      <c r="C9" s="53"/>
      <c r="D9" s="257"/>
      <c r="E9" s="54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29">
        <v>115000</v>
      </c>
      <c r="P9" s="123">
        <f t="shared" si="0"/>
        <v>115000</v>
      </c>
    </row>
    <row r="10" spans="1:16" ht="11.25" customHeight="1">
      <c r="A10" s="114"/>
      <c r="B10" s="29" t="s">
        <v>300</v>
      </c>
      <c r="C10" s="53"/>
      <c r="D10" s="257"/>
      <c r="E10" s="54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29">
        <v>0</v>
      </c>
      <c r="P10" s="123">
        <f t="shared" si="0"/>
        <v>0</v>
      </c>
    </row>
    <row r="11" spans="1:16" ht="11.25" customHeight="1">
      <c r="A11" s="114"/>
      <c r="B11" s="29" t="s">
        <v>301</v>
      </c>
      <c r="C11" s="53"/>
      <c r="D11" s="257"/>
      <c r="E11" s="54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29">
        <v>0</v>
      </c>
      <c r="P11" s="123">
        <f t="shared" si="0"/>
        <v>0</v>
      </c>
    </row>
    <row r="12" spans="1:16" ht="11.25" customHeight="1">
      <c r="A12" s="114"/>
      <c r="B12" s="29" t="s">
        <v>302</v>
      </c>
      <c r="C12" s="53"/>
      <c r="D12" s="257"/>
      <c r="E12" s="54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29">
        <v>48593</v>
      </c>
      <c r="P12" s="123">
        <f t="shared" si="0"/>
        <v>48593</v>
      </c>
    </row>
    <row r="13" spans="1:16" ht="11.25" customHeight="1">
      <c r="A13" s="114"/>
      <c r="B13" s="29" t="s">
        <v>303</v>
      </c>
      <c r="C13" s="53"/>
      <c r="D13" s="257"/>
      <c r="E13" s="54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29">
        <v>0</v>
      </c>
      <c r="P13" s="123">
        <f t="shared" si="0"/>
        <v>0</v>
      </c>
    </row>
    <row r="14" spans="1:16" ht="11.25" customHeight="1">
      <c r="A14" s="114"/>
      <c r="B14" s="29" t="s">
        <v>304</v>
      </c>
      <c r="C14" s="53"/>
      <c r="D14" s="257"/>
      <c r="E14" s="54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29">
        <v>0</v>
      </c>
      <c r="P14" s="123">
        <f t="shared" si="0"/>
        <v>0</v>
      </c>
    </row>
    <row r="15" spans="1:16" ht="11.25" customHeight="1">
      <c r="A15" s="114"/>
      <c r="B15" s="29" t="s">
        <v>305</v>
      </c>
      <c r="C15" s="53"/>
      <c r="D15" s="257"/>
      <c r="E15" s="54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29">
        <v>0</v>
      </c>
      <c r="P15" s="123">
        <f t="shared" si="0"/>
        <v>0</v>
      </c>
    </row>
    <row r="16" spans="1:16" ht="11.25" customHeight="1">
      <c r="A16" s="114"/>
      <c r="B16" s="29" t="s">
        <v>306</v>
      </c>
      <c r="C16" s="53"/>
      <c r="D16" s="257"/>
      <c r="E16" s="54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29">
        <v>0</v>
      </c>
      <c r="P16" s="123">
        <f t="shared" si="0"/>
        <v>0</v>
      </c>
    </row>
    <row r="17" spans="1:16" ht="11.25" customHeight="1">
      <c r="A17" s="114"/>
      <c r="B17" s="29" t="s">
        <v>307</v>
      </c>
      <c r="C17" s="53"/>
      <c r="D17" s="257"/>
      <c r="E17" s="54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29">
        <v>0</v>
      </c>
      <c r="P17" s="123">
        <f t="shared" si="0"/>
        <v>0</v>
      </c>
    </row>
    <row r="18" spans="1:16" s="541" customFormat="1" ht="11.25" customHeight="1">
      <c r="A18" s="114"/>
      <c r="B18" s="29" t="s">
        <v>308</v>
      </c>
      <c r="C18" s="53"/>
      <c r="D18" s="257"/>
      <c r="E18" s="54">
        <v>0</v>
      </c>
      <c r="F18" s="55">
        <v>0</v>
      </c>
      <c r="G18" s="55">
        <v>0</v>
      </c>
      <c r="H18" s="55">
        <v>0</v>
      </c>
      <c r="I18" s="55">
        <v>26600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29">
        <v>163593</v>
      </c>
      <c r="P18" s="123">
        <f t="shared" si="0"/>
        <v>190193</v>
      </c>
    </row>
    <row r="19" spans="1:16" ht="11.25" customHeight="1">
      <c r="A19" s="114"/>
      <c r="B19" s="29" t="s">
        <v>37</v>
      </c>
      <c r="C19" s="53"/>
      <c r="D19" s="257"/>
      <c r="E19" s="54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29">
        <v>0</v>
      </c>
      <c r="P19" s="123">
        <f t="shared" si="0"/>
        <v>0</v>
      </c>
    </row>
    <row r="20" spans="1:16" ht="11.25" customHeight="1">
      <c r="A20" s="114"/>
      <c r="B20" s="29" t="s">
        <v>387</v>
      </c>
      <c r="C20" s="53"/>
      <c r="D20" s="257"/>
      <c r="E20" s="54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29">
        <v>0</v>
      </c>
      <c r="P20" s="123">
        <f t="shared" si="0"/>
        <v>0</v>
      </c>
    </row>
    <row r="21" spans="1:16" s="541" customFormat="1" ht="11.25" customHeight="1" thickBot="1">
      <c r="A21" s="118"/>
      <c r="B21" s="119" t="s">
        <v>309</v>
      </c>
      <c r="C21" s="120"/>
      <c r="D21" s="269"/>
      <c r="E21" s="121">
        <v>0</v>
      </c>
      <c r="F21" s="122">
        <v>0</v>
      </c>
      <c r="G21" s="122">
        <v>0</v>
      </c>
      <c r="H21" s="122">
        <v>0</v>
      </c>
      <c r="I21" s="122">
        <v>26600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19">
        <v>163593</v>
      </c>
      <c r="P21" s="124">
        <f t="shared" si="0"/>
        <v>190193</v>
      </c>
    </row>
    <row r="22" spans="1:16" ht="11.25" customHeight="1">
      <c r="A22" s="114" t="s">
        <v>310</v>
      </c>
      <c r="B22" s="75"/>
      <c r="C22" s="75"/>
      <c r="D22" s="265"/>
      <c r="E22" s="608"/>
      <c r="F22" s="609"/>
      <c r="G22" s="609"/>
      <c r="H22" s="609"/>
      <c r="I22" s="609"/>
      <c r="J22" s="609"/>
      <c r="K22" s="609"/>
      <c r="L22" s="609"/>
      <c r="M22" s="609"/>
      <c r="N22" s="609"/>
      <c r="O22" s="610"/>
      <c r="P22" s="611"/>
    </row>
    <row r="23" spans="1:16" ht="11.25" customHeight="1">
      <c r="A23" s="114"/>
      <c r="B23" s="68" t="s">
        <v>311</v>
      </c>
      <c r="C23" s="57"/>
      <c r="D23" s="256"/>
      <c r="E23" s="536">
        <v>0</v>
      </c>
      <c r="F23" s="350">
        <v>0</v>
      </c>
      <c r="G23" s="350">
        <v>0</v>
      </c>
      <c r="H23" s="350">
        <v>0</v>
      </c>
      <c r="I23" s="350">
        <v>8042</v>
      </c>
      <c r="J23" s="350">
        <v>0</v>
      </c>
      <c r="K23" s="350">
        <v>24298</v>
      </c>
      <c r="L23" s="350">
        <v>0</v>
      </c>
      <c r="M23" s="350">
        <v>4830</v>
      </c>
      <c r="N23" s="350">
        <v>0</v>
      </c>
      <c r="O23" s="351">
        <v>0</v>
      </c>
      <c r="P23" s="352">
        <f aca="true" t="shared" si="1" ref="P23:P47">SUM(E23:O23)</f>
        <v>37170</v>
      </c>
    </row>
    <row r="24" spans="1:16" ht="11.25" customHeight="1">
      <c r="A24" s="114"/>
      <c r="B24" s="529" t="s">
        <v>399</v>
      </c>
      <c r="C24" s="516" t="s">
        <v>293</v>
      </c>
      <c r="D24" s="333"/>
      <c r="E24" s="360">
        <v>0</v>
      </c>
      <c r="F24" s="361">
        <v>0</v>
      </c>
      <c r="G24" s="361">
        <v>0</v>
      </c>
      <c r="H24" s="361">
        <v>0</v>
      </c>
      <c r="I24" s="361">
        <v>7982</v>
      </c>
      <c r="J24" s="361">
        <v>0</v>
      </c>
      <c r="K24" s="361">
        <v>0</v>
      </c>
      <c r="L24" s="361">
        <v>0</v>
      </c>
      <c r="M24" s="361">
        <v>0</v>
      </c>
      <c r="N24" s="361">
        <v>0</v>
      </c>
      <c r="O24" s="362">
        <v>0</v>
      </c>
      <c r="P24" s="363">
        <f t="shared" si="1"/>
        <v>7982</v>
      </c>
    </row>
    <row r="25" spans="1:16" ht="11.25" customHeight="1">
      <c r="A25" s="114"/>
      <c r="B25" s="362"/>
      <c r="C25" s="519" t="s">
        <v>312</v>
      </c>
      <c r="D25" s="265"/>
      <c r="E25" s="129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4">
        <v>0</v>
      </c>
      <c r="P25" s="520">
        <f t="shared" si="1"/>
        <v>0</v>
      </c>
    </row>
    <row r="26" spans="1:16" ht="11.25" customHeight="1">
      <c r="A26" s="114"/>
      <c r="B26" s="528" t="s">
        <v>400</v>
      </c>
      <c r="C26" s="525" t="s">
        <v>313</v>
      </c>
      <c r="D26" s="526"/>
      <c r="E26" s="531">
        <v>0</v>
      </c>
      <c r="F26" s="532">
        <v>0</v>
      </c>
      <c r="G26" s="532">
        <v>0</v>
      </c>
      <c r="H26" s="532">
        <v>0</v>
      </c>
      <c r="I26" s="532">
        <v>0</v>
      </c>
      <c r="J26" s="532">
        <v>0</v>
      </c>
      <c r="K26" s="532">
        <v>0</v>
      </c>
      <c r="L26" s="532">
        <v>0</v>
      </c>
      <c r="M26" s="532">
        <v>0</v>
      </c>
      <c r="N26" s="532">
        <v>0</v>
      </c>
      <c r="O26" s="529">
        <v>0</v>
      </c>
      <c r="P26" s="533">
        <f t="shared" si="1"/>
        <v>0</v>
      </c>
    </row>
    <row r="27" spans="1:16" ht="11.25" customHeight="1">
      <c r="A27" s="114"/>
      <c r="B27" s="354"/>
      <c r="C27" s="527"/>
      <c r="D27" s="657" t="s">
        <v>314</v>
      </c>
      <c r="E27" s="334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0</v>
      </c>
      <c r="N27" s="335">
        <v>0</v>
      </c>
      <c r="O27" s="331">
        <v>0</v>
      </c>
      <c r="P27" s="336">
        <f t="shared" si="1"/>
        <v>0</v>
      </c>
    </row>
    <row r="28" spans="1:16" ht="11.25" customHeight="1">
      <c r="A28" s="114"/>
      <c r="B28" s="354"/>
      <c r="C28" s="519" t="s">
        <v>315</v>
      </c>
      <c r="D28" s="265"/>
      <c r="E28" s="129">
        <v>0</v>
      </c>
      <c r="F28" s="66">
        <v>0</v>
      </c>
      <c r="G28" s="66">
        <v>0</v>
      </c>
      <c r="H28" s="66">
        <v>0</v>
      </c>
      <c r="I28" s="66">
        <v>8042</v>
      </c>
      <c r="J28" s="66">
        <v>0</v>
      </c>
      <c r="K28" s="66">
        <v>24298</v>
      </c>
      <c r="L28" s="66">
        <v>0</v>
      </c>
      <c r="M28" s="66">
        <v>4830</v>
      </c>
      <c r="N28" s="66">
        <v>0</v>
      </c>
      <c r="O28" s="64">
        <v>0</v>
      </c>
      <c r="P28" s="520">
        <f t="shared" si="1"/>
        <v>37170</v>
      </c>
    </row>
    <row r="29" spans="1:16" ht="11.25" customHeight="1">
      <c r="A29" s="114"/>
      <c r="B29" s="355"/>
      <c r="C29" s="527"/>
      <c r="D29" s="657" t="s">
        <v>314</v>
      </c>
      <c r="E29" s="334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1">
        <v>0</v>
      </c>
      <c r="P29" s="336">
        <f t="shared" si="1"/>
        <v>0</v>
      </c>
    </row>
    <row r="30" spans="1:16" ht="11.25" customHeight="1">
      <c r="A30" s="114"/>
      <c r="B30" s="64" t="s">
        <v>401</v>
      </c>
      <c r="C30" s="519" t="s">
        <v>316</v>
      </c>
      <c r="D30" s="524" t="s">
        <v>345</v>
      </c>
      <c r="E30" s="334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1">
        <v>0</v>
      </c>
      <c r="P30" s="336">
        <f t="shared" si="1"/>
        <v>0</v>
      </c>
    </row>
    <row r="31" spans="1:16" ht="11.25" customHeight="1">
      <c r="A31" s="114"/>
      <c r="B31" s="64"/>
      <c r="C31" s="519"/>
      <c r="D31" s="370" t="s">
        <v>439</v>
      </c>
      <c r="E31" s="334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1">
        <v>0</v>
      </c>
      <c r="P31" s="336">
        <f t="shared" si="1"/>
        <v>0</v>
      </c>
    </row>
    <row r="32" spans="1:16" ht="11.25" customHeight="1">
      <c r="A32" s="114"/>
      <c r="B32" s="64"/>
      <c r="C32" s="519"/>
      <c r="D32" s="370" t="s">
        <v>95</v>
      </c>
      <c r="E32" s="334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1">
        <v>0</v>
      </c>
      <c r="P32" s="336">
        <f t="shared" si="1"/>
        <v>0</v>
      </c>
    </row>
    <row r="33" spans="1:16" ht="11.25" customHeight="1">
      <c r="A33" s="114"/>
      <c r="B33" s="64"/>
      <c r="C33" s="516" t="s">
        <v>317</v>
      </c>
      <c r="D33" s="333"/>
      <c r="E33" s="334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1">
        <v>0</v>
      </c>
      <c r="P33" s="336">
        <f t="shared" si="1"/>
        <v>0</v>
      </c>
    </row>
    <row r="34" spans="1:16" ht="11.25" customHeight="1">
      <c r="A34" s="114"/>
      <c r="B34" s="64"/>
      <c r="C34" s="516" t="s">
        <v>318</v>
      </c>
      <c r="D34" s="333"/>
      <c r="E34" s="334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1">
        <v>0</v>
      </c>
      <c r="P34" s="336">
        <f t="shared" si="1"/>
        <v>0</v>
      </c>
    </row>
    <row r="35" spans="1:16" ht="11.25" customHeight="1">
      <c r="A35" s="114"/>
      <c r="B35" s="64"/>
      <c r="C35" s="516" t="s">
        <v>319</v>
      </c>
      <c r="D35" s="333"/>
      <c r="E35" s="334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1">
        <v>0</v>
      </c>
      <c r="P35" s="336">
        <f t="shared" si="1"/>
        <v>0</v>
      </c>
    </row>
    <row r="36" spans="1:16" ht="11.25" customHeight="1">
      <c r="A36" s="114"/>
      <c r="B36" s="64"/>
      <c r="C36" s="516" t="s">
        <v>320</v>
      </c>
      <c r="D36" s="333"/>
      <c r="E36" s="334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1">
        <v>0</v>
      </c>
      <c r="P36" s="336">
        <f t="shared" si="1"/>
        <v>0</v>
      </c>
    </row>
    <row r="37" spans="1:16" ht="11.25" customHeight="1">
      <c r="A37" s="114"/>
      <c r="B37" s="67"/>
      <c r="C37" s="517" t="s">
        <v>95</v>
      </c>
      <c r="D37" s="258"/>
      <c r="E37" s="73">
        <v>0</v>
      </c>
      <c r="F37" s="48">
        <v>0</v>
      </c>
      <c r="G37" s="48">
        <v>0</v>
      </c>
      <c r="H37" s="48">
        <v>0</v>
      </c>
      <c r="I37" s="48">
        <v>8042</v>
      </c>
      <c r="J37" s="48">
        <v>0</v>
      </c>
      <c r="K37" s="48">
        <v>24298</v>
      </c>
      <c r="L37" s="48">
        <v>0</v>
      </c>
      <c r="M37" s="48">
        <v>4830</v>
      </c>
      <c r="N37" s="48">
        <v>0</v>
      </c>
      <c r="O37" s="67">
        <v>0</v>
      </c>
      <c r="P37" s="270">
        <f t="shared" si="1"/>
        <v>37170</v>
      </c>
    </row>
    <row r="38" spans="1:16" ht="11.25" customHeight="1">
      <c r="A38" s="114"/>
      <c r="B38" s="68" t="s">
        <v>321</v>
      </c>
      <c r="C38" s="57"/>
      <c r="D38" s="256"/>
      <c r="E38" s="58">
        <v>6514</v>
      </c>
      <c r="F38" s="65">
        <v>42920</v>
      </c>
      <c r="G38" s="65">
        <v>0</v>
      </c>
      <c r="H38" s="65">
        <v>41001</v>
      </c>
      <c r="I38" s="65">
        <v>100531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8">
        <v>229873</v>
      </c>
      <c r="P38" s="263">
        <f t="shared" si="1"/>
        <v>420839</v>
      </c>
    </row>
    <row r="39" spans="1:16" ht="11.25" customHeight="1">
      <c r="A39" s="114"/>
      <c r="B39" s="64"/>
      <c r="C39" s="523" t="s">
        <v>397</v>
      </c>
      <c r="D39" s="370" t="s">
        <v>322</v>
      </c>
      <c r="E39" s="334">
        <v>0</v>
      </c>
      <c r="F39" s="335">
        <v>0</v>
      </c>
      <c r="G39" s="335">
        <v>0</v>
      </c>
      <c r="H39" s="335">
        <v>0</v>
      </c>
      <c r="I39" s="335">
        <v>14189</v>
      </c>
      <c r="J39" s="335">
        <v>0</v>
      </c>
      <c r="K39" s="335">
        <v>0</v>
      </c>
      <c r="L39" s="335">
        <v>0</v>
      </c>
      <c r="M39" s="335">
        <v>0</v>
      </c>
      <c r="N39" s="335">
        <v>0</v>
      </c>
      <c r="O39" s="331">
        <v>0</v>
      </c>
      <c r="P39" s="336">
        <f t="shared" si="1"/>
        <v>14189</v>
      </c>
    </row>
    <row r="40" spans="1:16" ht="11.25" customHeight="1">
      <c r="A40" s="114"/>
      <c r="B40" s="64"/>
      <c r="C40" s="519"/>
      <c r="D40" s="543" t="s">
        <v>440</v>
      </c>
      <c r="E40" s="334">
        <v>0</v>
      </c>
      <c r="F40" s="335">
        <v>0</v>
      </c>
      <c r="G40" s="335">
        <v>0</v>
      </c>
      <c r="H40" s="335">
        <v>0</v>
      </c>
      <c r="I40" s="335">
        <v>26635</v>
      </c>
      <c r="J40" s="335">
        <v>0</v>
      </c>
      <c r="K40" s="335">
        <v>0</v>
      </c>
      <c r="L40" s="335">
        <v>0</v>
      </c>
      <c r="M40" s="335">
        <v>0</v>
      </c>
      <c r="N40" s="335">
        <v>0</v>
      </c>
      <c r="O40" s="331">
        <v>0</v>
      </c>
      <c r="P40" s="336">
        <f t="shared" si="1"/>
        <v>26635</v>
      </c>
    </row>
    <row r="41" spans="1:16" ht="11.25" customHeight="1">
      <c r="A41" s="114"/>
      <c r="B41" s="64"/>
      <c r="C41" s="519"/>
      <c r="D41" s="370" t="s">
        <v>323</v>
      </c>
      <c r="E41" s="334">
        <v>0</v>
      </c>
      <c r="F41" s="335">
        <v>0</v>
      </c>
      <c r="G41" s="335">
        <v>0</v>
      </c>
      <c r="H41" s="335">
        <v>0</v>
      </c>
      <c r="I41" s="335">
        <v>0</v>
      </c>
      <c r="J41" s="335">
        <v>0</v>
      </c>
      <c r="K41" s="335">
        <v>0</v>
      </c>
      <c r="L41" s="335">
        <v>0</v>
      </c>
      <c r="M41" s="335">
        <v>0</v>
      </c>
      <c r="N41" s="335">
        <v>0</v>
      </c>
      <c r="O41" s="331">
        <v>0</v>
      </c>
      <c r="P41" s="336">
        <f t="shared" si="1"/>
        <v>0</v>
      </c>
    </row>
    <row r="42" spans="1:16" ht="11.25" customHeight="1">
      <c r="A42" s="114"/>
      <c r="B42" s="64"/>
      <c r="C42" s="516" t="s">
        <v>297</v>
      </c>
      <c r="D42" s="333"/>
      <c r="E42" s="334">
        <v>6514</v>
      </c>
      <c r="F42" s="335">
        <v>42920</v>
      </c>
      <c r="G42" s="335">
        <v>0</v>
      </c>
      <c r="H42" s="335">
        <v>41001</v>
      </c>
      <c r="I42" s="335">
        <v>59707</v>
      </c>
      <c r="J42" s="335">
        <v>0</v>
      </c>
      <c r="K42" s="335">
        <v>0</v>
      </c>
      <c r="L42" s="335">
        <v>0</v>
      </c>
      <c r="M42" s="335">
        <v>0</v>
      </c>
      <c r="N42" s="335">
        <v>0</v>
      </c>
      <c r="O42" s="331">
        <v>225655</v>
      </c>
      <c r="P42" s="336">
        <f t="shared" si="1"/>
        <v>375797</v>
      </c>
    </row>
    <row r="43" spans="1:16" ht="11.25" customHeight="1">
      <c r="A43" s="114"/>
      <c r="B43" s="67"/>
      <c r="C43" s="517" t="s">
        <v>298</v>
      </c>
      <c r="D43" s="258"/>
      <c r="E43" s="73">
        <v>0</v>
      </c>
      <c r="F43" s="48">
        <v>0</v>
      </c>
      <c r="G43" s="48">
        <v>0</v>
      </c>
      <c r="H43" s="48">
        <v>0</v>
      </c>
      <c r="I43" s="48">
        <v>40824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67">
        <v>4218</v>
      </c>
      <c r="P43" s="270">
        <f t="shared" si="1"/>
        <v>45042</v>
      </c>
    </row>
    <row r="44" spans="1:16" ht="11.25" customHeight="1">
      <c r="A44" s="114"/>
      <c r="B44" s="29" t="s">
        <v>324</v>
      </c>
      <c r="C44" s="53"/>
      <c r="D44" s="257"/>
      <c r="E44" s="54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29">
        <v>0</v>
      </c>
      <c r="P44" s="123">
        <f t="shared" si="1"/>
        <v>0</v>
      </c>
    </row>
    <row r="45" spans="1:16" ht="11.25" customHeight="1">
      <c r="A45" s="114"/>
      <c r="B45" s="29" t="s">
        <v>325</v>
      </c>
      <c r="C45" s="53"/>
      <c r="D45" s="257"/>
      <c r="E45" s="54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29">
        <v>0</v>
      </c>
      <c r="P45" s="123">
        <f t="shared" si="1"/>
        <v>0</v>
      </c>
    </row>
    <row r="46" spans="1:16" ht="11.25" customHeight="1">
      <c r="A46" s="114"/>
      <c r="B46" s="29" t="s">
        <v>227</v>
      </c>
      <c r="C46" s="53"/>
      <c r="D46" s="257"/>
      <c r="E46" s="54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29">
        <v>0</v>
      </c>
      <c r="P46" s="123">
        <f t="shared" si="1"/>
        <v>0</v>
      </c>
    </row>
    <row r="47" spans="1:16" ht="11.25" customHeight="1" thickBot="1">
      <c r="A47" s="118"/>
      <c r="B47" s="119" t="s">
        <v>326</v>
      </c>
      <c r="C47" s="120"/>
      <c r="D47" s="269"/>
      <c r="E47" s="121">
        <v>6514</v>
      </c>
      <c r="F47" s="122">
        <v>42920</v>
      </c>
      <c r="G47" s="122">
        <v>0</v>
      </c>
      <c r="H47" s="122">
        <v>41001</v>
      </c>
      <c r="I47" s="122">
        <v>108573</v>
      </c>
      <c r="J47" s="122">
        <v>0</v>
      </c>
      <c r="K47" s="122">
        <v>24298</v>
      </c>
      <c r="L47" s="122">
        <v>0</v>
      </c>
      <c r="M47" s="122">
        <v>4830</v>
      </c>
      <c r="N47" s="122">
        <v>0</v>
      </c>
      <c r="O47" s="119">
        <v>229873</v>
      </c>
      <c r="P47" s="124">
        <f t="shared" si="1"/>
        <v>458009</v>
      </c>
    </row>
    <row r="48" spans="1:16" ht="11.25" customHeight="1">
      <c r="A48" s="114" t="s">
        <v>327</v>
      </c>
      <c r="B48" s="75"/>
      <c r="C48" s="75" t="s">
        <v>402</v>
      </c>
      <c r="D48" s="265"/>
      <c r="E48" s="608"/>
      <c r="F48" s="609"/>
      <c r="G48" s="609"/>
      <c r="H48" s="609"/>
      <c r="I48" s="609"/>
      <c r="J48" s="609"/>
      <c r="K48" s="609"/>
      <c r="L48" s="609"/>
      <c r="M48" s="609"/>
      <c r="N48" s="609"/>
      <c r="O48" s="610"/>
      <c r="P48" s="611"/>
    </row>
    <row r="49" spans="1:16" ht="11.25" customHeight="1">
      <c r="A49" s="114"/>
      <c r="B49" s="351" t="s">
        <v>328</v>
      </c>
      <c r="C49" s="521"/>
      <c r="D49" s="522"/>
      <c r="E49" s="349">
        <v>0</v>
      </c>
      <c r="F49" s="350">
        <v>0</v>
      </c>
      <c r="G49" s="350">
        <v>0</v>
      </c>
      <c r="H49" s="350">
        <v>0</v>
      </c>
      <c r="I49" s="350">
        <v>0</v>
      </c>
      <c r="J49" s="350">
        <v>0</v>
      </c>
      <c r="K49" s="350">
        <v>0</v>
      </c>
      <c r="L49" s="350">
        <v>0</v>
      </c>
      <c r="M49" s="350">
        <v>0</v>
      </c>
      <c r="N49" s="350">
        <v>0</v>
      </c>
      <c r="O49" s="351">
        <v>0</v>
      </c>
      <c r="P49" s="352">
        <f>SUM(E49:O49)</f>
        <v>0</v>
      </c>
    </row>
    <row r="50" spans="1:16" ht="11.25" customHeight="1" thickBot="1">
      <c r="A50" s="118"/>
      <c r="B50" s="130" t="s">
        <v>329</v>
      </c>
      <c r="C50" s="126"/>
      <c r="D50" s="328" t="s">
        <v>403</v>
      </c>
      <c r="E50" s="325">
        <v>6514</v>
      </c>
      <c r="F50" s="128">
        <v>42920</v>
      </c>
      <c r="G50" s="128">
        <v>0</v>
      </c>
      <c r="H50" s="128">
        <v>41001</v>
      </c>
      <c r="I50" s="128">
        <v>81973</v>
      </c>
      <c r="J50" s="128">
        <v>0</v>
      </c>
      <c r="K50" s="128">
        <v>24298</v>
      </c>
      <c r="L50" s="128">
        <v>0</v>
      </c>
      <c r="M50" s="128">
        <v>4830</v>
      </c>
      <c r="N50" s="128">
        <v>0</v>
      </c>
      <c r="O50" s="130">
        <v>66280</v>
      </c>
      <c r="P50" s="330">
        <f>SUM(E50:O50)</f>
        <v>267816</v>
      </c>
    </row>
    <row r="51" spans="1:16" ht="11.25" customHeight="1">
      <c r="A51" s="239" t="s">
        <v>330</v>
      </c>
      <c r="B51" s="240"/>
      <c r="C51" s="240"/>
      <c r="D51" s="518"/>
      <c r="E51" s="612"/>
      <c r="F51" s="613"/>
      <c r="G51" s="613"/>
      <c r="H51" s="613"/>
      <c r="I51" s="613"/>
      <c r="J51" s="613"/>
      <c r="K51" s="613"/>
      <c r="L51" s="613"/>
      <c r="M51" s="613"/>
      <c r="N51" s="613"/>
      <c r="O51" s="614"/>
      <c r="P51" s="615"/>
    </row>
    <row r="52" spans="1:16" ht="11.25" customHeight="1">
      <c r="A52" s="114"/>
      <c r="B52" s="516" t="s">
        <v>331</v>
      </c>
      <c r="C52" s="332"/>
      <c r="D52" s="333"/>
      <c r="E52" s="334">
        <v>6514</v>
      </c>
      <c r="F52" s="335">
        <v>0</v>
      </c>
      <c r="G52" s="335">
        <v>0</v>
      </c>
      <c r="H52" s="335">
        <v>11001</v>
      </c>
      <c r="I52" s="335">
        <v>81969</v>
      </c>
      <c r="J52" s="335">
        <v>0</v>
      </c>
      <c r="K52" s="335">
        <v>23141</v>
      </c>
      <c r="L52" s="335">
        <v>0</v>
      </c>
      <c r="M52" s="335">
        <v>4600</v>
      </c>
      <c r="N52" s="335">
        <v>0</v>
      </c>
      <c r="O52" s="331">
        <v>66280</v>
      </c>
      <c r="P52" s="336">
        <f aca="true" t="shared" si="2" ref="P52:P73">SUM(E52:O52)</f>
        <v>193505</v>
      </c>
    </row>
    <row r="53" spans="1:16" ht="11.25" customHeight="1">
      <c r="A53" s="114"/>
      <c r="B53" s="516" t="s">
        <v>332</v>
      </c>
      <c r="C53" s="332"/>
      <c r="D53" s="333"/>
      <c r="E53" s="334">
        <v>0</v>
      </c>
      <c r="F53" s="335">
        <v>42920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1">
        <v>0</v>
      </c>
      <c r="P53" s="336">
        <f t="shared" si="2"/>
        <v>42920</v>
      </c>
    </row>
    <row r="54" spans="1:16" ht="11.25" customHeight="1">
      <c r="A54" s="114"/>
      <c r="B54" s="516" t="s">
        <v>333</v>
      </c>
      <c r="C54" s="332"/>
      <c r="D54" s="333"/>
      <c r="E54" s="334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1">
        <v>0</v>
      </c>
      <c r="P54" s="336">
        <f t="shared" si="2"/>
        <v>0</v>
      </c>
    </row>
    <row r="55" spans="1:16" ht="11.25" customHeight="1">
      <c r="A55" s="114"/>
      <c r="B55" s="516" t="s">
        <v>334</v>
      </c>
      <c r="C55" s="332"/>
      <c r="D55" s="333"/>
      <c r="E55" s="334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1">
        <v>0</v>
      </c>
      <c r="P55" s="336">
        <f t="shared" si="2"/>
        <v>0</v>
      </c>
    </row>
    <row r="56" spans="1:16" ht="11.25" customHeight="1">
      <c r="A56" s="114"/>
      <c r="B56" s="516" t="s">
        <v>335</v>
      </c>
      <c r="C56" s="332"/>
      <c r="D56" s="333"/>
      <c r="E56" s="334">
        <v>0</v>
      </c>
      <c r="F56" s="335">
        <v>0</v>
      </c>
      <c r="G56" s="335">
        <v>0</v>
      </c>
      <c r="H56" s="335">
        <v>30000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1">
        <v>0</v>
      </c>
      <c r="P56" s="336">
        <f t="shared" si="2"/>
        <v>30000</v>
      </c>
    </row>
    <row r="57" spans="1:16" ht="11.25" customHeight="1">
      <c r="A57" s="114"/>
      <c r="B57" s="516" t="s">
        <v>336</v>
      </c>
      <c r="C57" s="332"/>
      <c r="D57" s="333"/>
      <c r="E57" s="334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1">
        <v>0</v>
      </c>
      <c r="P57" s="336">
        <f t="shared" si="2"/>
        <v>0</v>
      </c>
    </row>
    <row r="58" spans="1:16" ht="11.25" customHeight="1">
      <c r="A58" s="114"/>
      <c r="B58" s="519" t="s">
        <v>337</v>
      </c>
      <c r="C58" s="75"/>
      <c r="D58" s="265"/>
      <c r="E58" s="129">
        <v>0</v>
      </c>
      <c r="F58" s="66">
        <v>0</v>
      </c>
      <c r="G58" s="66">
        <v>0</v>
      </c>
      <c r="H58" s="66">
        <v>0</v>
      </c>
      <c r="I58" s="66">
        <v>4</v>
      </c>
      <c r="J58" s="66">
        <v>0</v>
      </c>
      <c r="K58" s="66">
        <v>1157</v>
      </c>
      <c r="L58" s="66">
        <v>0</v>
      </c>
      <c r="M58" s="66">
        <v>230</v>
      </c>
      <c r="N58" s="66">
        <v>0</v>
      </c>
      <c r="O58" s="64">
        <v>0</v>
      </c>
      <c r="P58" s="520">
        <f t="shared" si="2"/>
        <v>1391</v>
      </c>
    </row>
    <row r="59" spans="1:16" ht="11.25" customHeight="1">
      <c r="A59" s="114"/>
      <c r="B59" s="537"/>
      <c r="C59" s="516" t="s">
        <v>338</v>
      </c>
      <c r="D59" s="333"/>
      <c r="E59" s="334">
        <v>0</v>
      </c>
      <c r="F59" s="335">
        <v>0</v>
      </c>
      <c r="G59" s="335">
        <v>0</v>
      </c>
      <c r="H59" s="335">
        <v>0</v>
      </c>
      <c r="I59" s="335">
        <v>4</v>
      </c>
      <c r="J59" s="335">
        <v>0</v>
      </c>
      <c r="K59" s="335">
        <v>1157</v>
      </c>
      <c r="L59" s="335">
        <v>0</v>
      </c>
      <c r="M59" s="335">
        <v>230</v>
      </c>
      <c r="N59" s="335">
        <v>0</v>
      </c>
      <c r="O59" s="331">
        <v>0</v>
      </c>
      <c r="P59" s="336">
        <f t="shared" si="2"/>
        <v>1391</v>
      </c>
    </row>
    <row r="60" spans="1:16" ht="11.25" customHeight="1">
      <c r="A60" s="115"/>
      <c r="B60" s="517" t="s">
        <v>339</v>
      </c>
      <c r="C60" s="47"/>
      <c r="D60" s="258"/>
      <c r="E60" s="73">
        <v>6514</v>
      </c>
      <c r="F60" s="48">
        <v>42920</v>
      </c>
      <c r="G60" s="48">
        <v>0</v>
      </c>
      <c r="H60" s="48">
        <v>41001</v>
      </c>
      <c r="I60" s="48">
        <v>81973</v>
      </c>
      <c r="J60" s="48">
        <v>0</v>
      </c>
      <c r="K60" s="48">
        <v>24298</v>
      </c>
      <c r="L60" s="48">
        <v>0</v>
      </c>
      <c r="M60" s="48">
        <v>4830</v>
      </c>
      <c r="N60" s="48">
        <v>0</v>
      </c>
      <c r="O60" s="67">
        <v>66280</v>
      </c>
      <c r="P60" s="270">
        <f t="shared" si="2"/>
        <v>267816</v>
      </c>
    </row>
    <row r="61" spans="1:16" ht="11.25" customHeight="1">
      <c r="A61" s="111" t="s">
        <v>340</v>
      </c>
      <c r="B61" s="47"/>
      <c r="C61" s="47"/>
      <c r="D61" s="258"/>
      <c r="E61" s="73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67">
        <v>0</v>
      </c>
      <c r="P61" s="270">
        <f t="shared" si="2"/>
        <v>0</v>
      </c>
    </row>
    <row r="62" spans="1:16" ht="11.25" customHeight="1" thickBot="1">
      <c r="A62" s="116" t="s">
        <v>406</v>
      </c>
      <c r="B62" s="57"/>
      <c r="C62" s="57"/>
      <c r="D62" s="256"/>
      <c r="E62" s="58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8">
        <v>0</v>
      </c>
      <c r="P62" s="263">
        <f t="shared" si="2"/>
        <v>0</v>
      </c>
    </row>
    <row r="63" spans="1:16" s="106" customFormat="1" ht="11.25" customHeight="1">
      <c r="A63" s="241" t="s">
        <v>44</v>
      </c>
      <c r="B63" s="242"/>
      <c r="C63" s="242"/>
      <c r="D63" s="259"/>
      <c r="E63" s="252">
        <v>0</v>
      </c>
      <c r="F63" s="243">
        <v>0</v>
      </c>
      <c r="G63" s="243">
        <v>0</v>
      </c>
      <c r="H63" s="243">
        <v>0</v>
      </c>
      <c r="I63" s="243">
        <v>0</v>
      </c>
      <c r="J63" s="243">
        <v>0</v>
      </c>
      <c r="K63" s="243">
        <v>0</v>
      </c>
      <c r="L63" s="243">
        <v>0</v>
      </c>
      <c r="M63" s="243">
        <v>0</v>
      </c>
      <c r="N63" s="243">
        <v>0</v>
      </c>
      <c r="O63" s="262">
        <v>163593</v>
      </c>
      <c r="P63" s="264">
        <f t="shared" si="2"/>
        <v>163593</v>
      </c>
    </row>
    <row r="64" spans="1:16" s="106" customFormat="1" ht="11.25" customHeight="1">
      <c r="A64" s="244"/>
      <c r="B64" s="245" t="s">
        <v>172</v>
      </c>
      <c r="C64" s="246"/>
      <c r="D64" s="260"/>
      <c r="E64" s="253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29">
        <v>0</v>
      </c>
      <c r="P64" s="123">
        <f t="shared" si="2"/>
        <v>0</v>
      </c>
    </row>
    <row r="65" spans="1:16" s="106" customFormat="1" ht="11.25" customHeight="1">
      <c r="A65" s="244"/>
      <c r="B65" s="247" t="s">
        <v>173</v>
      </c>
      <c r="C65" s="248"/>
      <c r="D65" s="261"/>
      <c r="E65" s="511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8">
        <v>163593</v>
      </c>
      <c r="P65" s="263">
        <f t="shared" si="2"/>
        <v>163593</v>
      </c>
    </row>
    <row r="66" spans="1:16" s="106" customFormat="1" ht="11.25" customHeight="1">
      <c r="A66" s="244"/>
      <c r="B66" s="249"/>
      <c r="C66" s="512" t="s">
        <v>174</v>
      </c>
      <c r="D66" s="513"/>
      <c r="E66" s="334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1">
        <v>0</v>
      </c>
      <c r="P66" s="336">
        <f t="shared" si="2"/>
        <v>0</v>
      </c>
    </row>
    <row r="67" spans="1:16" s="106" customFormat="1" ht="11.25" customHeight="1">
      <c r="A67" s="250"/>
      <c r="B67" s="251"/>
      <c r="C67" s="514" t="s">
        <v>175</v>
      </c>
      <c r="D67" s="515"/>
      <c r="E67" s="343">
        <v>0</v>
      </c>
      <c r="F67" s="344">
        <v>0</v>
      </c>
      <c r="G67" s="344">
        <v>0</v>
      </c>
      <c r="H67" s="344">
        <v>0</v>
      </c>
      <c r="I67" s="344">
        <v>0</v>
      </c>
      <c r="J67" s="344">
        <v>0</v>
      </c>
      <c r="K67" s="344">
        <v>0</v>
      </c>
      <c r="L67" s="344">
        <v>0</v>
      </c>
      <c r="M67" s="344">
        <v>0</v>
      </c>
      <c r="N67" s="344">
        <v>0</v>
      </c>
      <c r="O67" s="345">
        <v>163593</v>
      </c>
      <c r="P67" s="346">
        <f t="shared" si="2"/>
        <v>163593</v>
      </c>
    </row>
    <row r="68" spans="1:16" s="106" customFormat="1" ht="11.25" customHeight="1">
      <c r="A68" s="793" t="s">
        <v>404</v>
      </c>
      <c r="B68" s="794"/>
      <c r="C68" s="794"/>
      <c r="D68" s="508" t="s">
        <v>45</v>
      </c>
      <c r="E68" s="58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8">
        <v>0</v>
      </c>
      <c r="P68" s="263">
        <f t="shared" si="2"/>
        <v>0</v>
      </c>
    </row>
    <row r="69" spans="1:16" s="106" customFormat="1" ht="11.25" customHeight="1">
      <c r="A69" s="795"/>
      <c r="B69" s="796"/>
      <c r="C69" s="796"/>
      <c r="D69" s="371" t="s">
        <v>46</v>
      </c>
      <c r="E69" s="343">
        <v>0</v>
      </c>
      <c r="F69" s="344">
        <v>0</v>
      </c>
      <c r="G69" s="344">
        <v>0</v>
      </c>
      <c r="H69" s="344">
        <v>0</v>
      </c>
      <c r="I69" s="344">
        <v>0</v>
      </c>
      <c r="J69" s="344">
        <v>0</v>
      </c>
      <c r="K69" s="344">
        <v>0</v>
      </c>
      <c r="L69" s="344">
        <v>0</v>
      </c>
      <c r="M69" s="344">
        <v>0</v>
      </c>
      <c r="N69" s="344">
        <v>0</v>
      </c>
      <c r="O69" s="345">
        <v>163593</v>
      </c>
      <c r="P69" s="346">
        <f t="shared" si="2"/>
        <v>163593</v>
      </c>
    </row>
    <row r="70" spans="1:16" s="106" customFormat="1" ht="11.25" customHeight="1">
      <c r="A70" s="793" t="s">
        <v>405</v>
      </c>
      <c r="B70" s="794"/>
      <c r="C70" s="794"/>
      <c r="D70" s="368" t="s">
        <v>45</v>
      </c>
      <c r="E70" s="349">
        <v>0</v>
      </c>
      <c r="F70" s="350">
        <v>0</v>
      </c>
      <c r="G70" s="350">
        <v>0</v>
      </c>
      <c r="H70" s="350">
        <v>0</v>
      </c>
      <c r="I70" s="350">
        <v>0</v>
      </c>
      <c r="J70" s="350">
        <v>0</v>
      </c>
      <c r="K70" s="350">
        <v>0</v>
      </c>
      <c r="L70" s="350">
        <v>0</v>
      </c>
      <c r="M70" s="350">
        <v>0</v>
      </c>
      <c r="N70" s="350">
        <v>0</v>
      </c>
      <c r="O70" s="351">
        <v>0</v>
      </c>
      <c r="P70" s="352">
        <f t="shared" si="2"/>
        <v>0</v>
      </c>
    </row>
    <row r="71" spans="1:16" s="106" customFormat="1" ht="11.25" customHeight="1">
      <c r="A71" s="795"/>
      <c r="B71" s="796"/>
      <c r="C71" s="796"/>
      <c r="D71" s="509" t="s">
        <v>46</v>
      </c>
      <c r="E71" s="73">
        <v>0</v>
      </c>
      <c r="F71" s="48">
        <v>4492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67">
        <v>43788</v>
      </c>
      <c r="P71" s="270">
        <f t="shared" si="2"/>
        <v>48280</v>
      </c>
    </row>
    <row r="72" spans="1:16" s="106" customFormat="1" ht="11.25" customHeight="1">
      <c r="A72" s="797" t="s">
        <v>434</v>
      </c>
      <c r="B72" s="798"/>
      <c r="C72" s="798"/>
      <c r="D72" s="368" t="s">
        <v>45</v>
      </c>
      <c r="E72" s="349">
        <v>0</v>
      </c>
      <c r="F72" s="350">
        <v>0</v>
      </c>
      <c r="G72" s="350">
        <v>0</v>
      </c>
      <c r="H72" s="350">
        <v>0</v>
      </c>
      <c r="I72" s="350">
        <v>0</v>
      </c>
      <c r="J72" s="350">
        <v>0</v>
      </c>
      <c r="K72" s="350">
        <v>0</v>
      </c>
      <c r="L72" s="350">
        <v>0</v>
      </c>
      <c r="M72" s="350">
        <v>0</v>
      </c>
      <c r="N72" s="350">
        <v>0</v>
      </c>
      <c r="O72" s="351">
        <v>0</v>
      </c>
      <c r="P72" s="352">
        <f t="shared" si="2"/>
        <v>0</v>
      </c>
    </row>
    <row r="73" spans="1:16" s="106" customFormat="1" ht="11.25" customHeight="1" thickBot="1">
      <c r="A73" s="799"/>
      <c r="B73" s="800"/>
      <c r="C73" s="800"/>
      <c r="D73" s="510" t="s">
        <v>46</v>
      </c>
      <c r="E73" s="325">
        <v>0</v>
      </c>
      <c r="F73" s="128">
        <v>4492</v>
      </c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30">
        <v>207381</v>
      </c>
      <c r="P73" s="330">
        <f t="shared" si="2"/>
        <v>211873</v>
      </c>
    </row>
    <row r="74" spans="4:15" ht="13.5">
      <c r="D74"/>
      <c r="E74"/>
      <c r="F74"/>
      <c r="G74"/>
      <c r="H74"/>
      <c r="I74"/>
      <c r="J74"/>
      <c r="K74"/>
      <c r="L74"/>
      <c r="M74"/>
      <c r="N74"/>
      <c r="O74"/>
    </row>
    <row r="75" spans="4:15" ht="13.5">
      <c r="D75"/>
      <c r="E75"/>
      <c r="F75"/>
      <c r="G75"/>
      <c r="H75"/>
      <c r="I75"/>
      <c r="J75"/>
      <c r="K75"/>
      <c r="L75"/>
      <c r="M75"/>
      <c r="N75"/>
      <c r="O75"/>
    </row>
    <row r="76" spans="4:15" ht="13.5">
      <c r="D76"/>
      <c r="E76"/>
      <c r="F76"/>
      <c r="G76"/>
      <c r="H76"/>
      <c r="I76"/>
      <c r="J76"/>
      <c r="K76"/>
      <c r="L76"/>
      <c r="M76"/>
      <c r="N76"/>
      <c r="O76"/>
    </row>
    <row r="77" spans="4:15" ht="13.5">
      <c r="D77"/>
      <c r="E77"/>
      <c r="F77"/>
      <c r="G77"/>
      <c r="H77"/>
      <c r="I77"/>
      <c r="J77"/>
      <c r="K77"/>
      <c r="L77"/>
      <c r="M77"/>
      <c r="N77"/>
      <c r="O77"/>
    </row>
    <row r="78" spans="4:15" ht="13.5">
      <c r="D78"/>
      <c r="E78"/>
      <c r="F78"/>
      <c r="G78"/>
      <c r="H78"/>
      <c r="I78"/>
      <c r="J78"/>
      <c r="K78"/>
      <c r="L78"/>
      <c r="M78"/>
      <c r="N78"/>
      <c r="O78"/>
    </row>
    <row r="79" spans="4:15" ht="13.5">
      <c r="D79"/>
      <c r="E79"/>
      <c r="F79"/>
      <c r="G79"/>
      <c r="H79"/>
      <c r="I79"/>
      <c r="J79"/>
      <c r="K79"/>
      <c r="L79"/>
      <c r="M79"/>
      <c r="N79"/>
      <c r="O79"/>
    </row>
    <row r="80" spans="4:15" ht="13.5">
      <c r="D80"/>
      <c r="E80"/>
      <c r="F80"/>
      <c r="G80"/>
      <c r="H80"/>
      <c r="I80"/>
      <c r="J80"/>
      <c r="K80"/>
      <c r="L80"/>
      <c r="M80"/>
      <c r="N80"/>
      <c r="O80"/>
    </row>
    <row r="81" spans="4:15" ht="13.5">
      <c r="D81"/>
      <c r="E81"/>
      <c r="F81"/>
      <c r="G81"/>
      <c r="H81"/>
      <c r="I81"/>
      <c r="J81"/>
      <c r="K81"/>
      <c r="L81"/>
      <c r="M81"/>
      <c r="N81"/>
      <c r="O81"/>
    </row>
    <row r="82" spans="4:15" ht="13.5">
      <c r="D82"/>
      <c r="E82"/>
      <c r="F82"/>
      <c r="G82"/>
      <c r="H82"/>
      <c r="I82"/>
      <c r="J82"/>
      <c r="K82"/>
      <c r="L82"/>
      <c r="M82"/>
      <c r="N82"/>
      <c r="O82"/>
    </row>
    <row r="83" spans="4:15" ht="13.5">
      <c r="D83"/>
      <c r="E83"/>
      <c r="F83"/>
      <c r="G83"/>
      <c r="H83"/>
      <c r="I83"/>
      <c r="J83"/>
      <c r="K83"/>
      <c r="L83"/>
      <c r="M83"/>
      <c r="N83"/>
      <c r="O83"/>
    </row>
    <row r="84" spans="4:15" ht="13.5">
      <c r="D84"/>
      <c r="E84"/>
      <c r="F84"/>
      <c r="G84"/>
      <c r="H84"/>
      <c r="I84"/>
      <c r="J84"/>
      <c r="K84"/>
      <c r="L84"/>
      <c r="M84"/>
      <c r="N84"/>
      <c r="O84"/>
    </row>
    <row r="85" spans="4:15" ht="13.5">
      <c r="D85"/>
      <c r="E85"/>
      <c r="F85"/>
      <c r="G85"/>
      <c r="H85"/>
      <c r="I85"/>
      <c r="J85"/>
      <c r="K85"/>
      <c r="L85"/>
      <c r="M85"/>
      <c r="N85"/>
      <c r="O85"/>
    </row>
    <row r="86" spans="4:15" ht="13.5">
      <c r="D86"/>
      <c r="E86"/>
      <c r="F86"/>
      <c r="G86"/>
      <c r="H86"/>
      <c r="I86"/>
      <c r="J86"/>
      <c r="K86"/>
      <c r="L86"/>
      <c r="M86"/>
      <c r="N86"/>
      <c r="O86"/>
    </row>
    <row r="87" spans="4:15" ht="13.5">
      <c r="D87"/>
      <c r="E87"/>
      <c r="F87"/>
      <c r="G87"/>
      <c r="H87"/>
      <c r="I87"/>
      <c r="J87"/>
      <c r="K87"/>
      <c r="L87"/>
      <c r="M87"/>
      <c r="N87"/>
      <c r="O87"/>
    </row>
    <row r="88" spans="4:15" ht="13.5">
      <c r="D88"/>
      <c r="E88"/>
      <c r="F88"/>
      <c r="G88"/>
      <c r="H88"/>
      <c r="I88"/>
      <c r="J88"/>
      <c r="K88"/>
      <c r="L88"/>
      <c r="M88"/>
      <c r="N88"/>
      <c r="O88"/>
    </row>
    <row r="89" spans="4:15" ht="13.5">
      <c r="D89"/>
      <c r="E89"/>
      <c r="F89"/>
      <c r="G89"/>
      <c r="H89"/>
      <c r="I89"/>
      <c r="J89"/>
      <c r="K89"/>
      <c r="L89"/>
      <c r="M89"/>
      <c r="N89"/>
      <c r="O89"/>
    </row>
    <row r="90" spans="4:15" ht="13.5">
      <c r="D90"/>
      <c r="E90"/>
      <c r="F90"/>
      <c r="G90"/>
      <c r="H90"/>
      <c r="I90"/>
      <c r="J90"/>
      <c r="K90"/>
      <c r="L90"/>
      <c r="M90"/>
      <c r="N90"/>
      <c r="O90"/>
    </row>
    <row r="91" spans="4:15" ht="13.5">
      <c r="D91"/>
      <c r="E91"/>
      <c r="F91"/>
      <c r="G91"/>
      <c r="H91"/>
      <c r="I91"/>
      <c r="J91"/>
      <c r="K91"/>
      <c r="L91"/>
      <c r="M91"/>
      <c r="N91"/>
      <c r="O91"/>
    </row>
    <row r="92" spans="4:15" ht="13.5">
      <c r="D92"/>
      <c r="E92"/>
      <c r="F92"/>
      <c r="G92"/>
      <c r="H92"/>
      <c r="I92"/>
      <c r="J92"/>
      <c r="K92"/>
      <c r="L92"/>
      <c r="M92"/>
      <c r="N92"/>
      <c r="O92"/>
    </row>
    <row r="93" spans="4:15" ht="13.5">
      <c r="D93"/>
      <c r="E93"/>
      <c r="F93"/>
      <c r="G93"/>
      <c r="H93"/>
      <c r="I93"/>
      <c r="J93"/>
      <c r="K93"/>
      <c r="L93"/>
      <c r="M93"/>
      <c r="N93"/>
      <c r="O93"/>
    </row>
    <row r="94" spans="4:15" ht="13.5">
      <c r="D94"/>
      <c r="E94"/>
      <c r="F94"/>
      <c r="G94"/>
      <c r="H94"/>
      <c r="I94"/>
      <c r="J94"/>
      <c r="K94"/>
      <c r="L94"/>
      <c r="M94"/>
      <c r="N94"/>
      <c r="O94"/>
    </row>
    <row r="95" spans="4:15" ht="13.5">
      <c r="D95"/>
      <c r="E95"/>
      <c r="F95"/>
      <c r="G95"/>
      <c r="H95"/>
      <c r="I95"/>
      <c r="J95"/>
      <c r="K95"/>
      <c r="L95"/>
      <c r="M95"/>
      <c r="N95"/>
      <c r="O95"/>
    </row>
    <row r="96" spans="4:15" ht="13.5">
      <c r="D96"/>
      <c r="E96"/>
      <c r="F96"/>
      <c r="G96"/>
      <c r="H96"/>
      <c r="I96"/>
      <c r="J96"/>
      <c r="K96"/>
      <c r="L96"/>
      <c r="M96"/>
      <c r="N96"/>
      <c r="O96"/>
    </row>
    <row r="97" spans="4:15" ht="13.5">
      <c r="D97"/>
      <c r="E97"/>
      <c r="F97"/>
      <c r="G97"/>
      <c r="H97"/>
      <c r="I97"/>
      <c r="J97"/>
      <c r="K97"/>
      <c r="L97"/>
      <c r="M97"/>
      <c r="N97"/>
      <c r="O97"/>
    </row>
    <row r="98" spans="4:15" ht="13.5">
      <c r="D98"/>
      <c r="E98"/>
      <c r="F98"/>
      <c r="G98"/>
      <c r="H98"/>
      <c r="I98"/>
      <c r="J98"/>
      <c r="K98"/>
      <c r="L98"/>
      <c r="M98"/>
      <c r="N98"/>
      <c r="O98"/>
    </row>
    <row r="99" spans="4:15" ht="13.5">
      <c r="D99"/>
      <c r="E99"/>
      <c r="F99"/>
      <c r="G99"/>
      <c r="H99"/>
      <c r="I99"/>
      <c r="J99"/>
      <c r="K99"/>
      <c r="L99"/>
      <c r="M99"/>
      <c r="N99"/>
      <c r="O99"/>
    </row>
    <row r="100" spans="4:15" ht="13.5">
      <c r="D100"/>
      <c r="E100"/>
      <c r="F100"/>
      <c r="G100"/>
      <c r="H100"/>
      <c r="I100"/>
      <c r="J100"/>
      <c r="K100"/>
      <c r="L100"/>
      <c r="M100"/>
      <c r="N100"/>
      <c r="O100"/>
    </row>
    <row r="101" spans="4:15" ht="13.5">
      <c r="D101"/>
      <c r="E101"/>
      <c r="F101"/>
      <c r="G101"/>
      <c r="H101"/>
      <c r="I101"/>
      <c r="J101"/>
      <c r="K101"/>
      <c r="L101"/>
      <c r="M101"/>
      <c r="N101"/>
      <c r="O101"/>
    </row>
    <row r="102" spans="4:15" ht="13.5">
      <c r="D102"/>
      <c r="E102"/>
      <c r="F102"/>
      <c r="G102"/>
      <c r="H102"/>
      <c r="I102"/>
      <c r="J102"/>
      <c r="K102"/>
      <c r="L102"/>
      <c r="M102"/>
      <c r="N102"/>
      <c r="O102"/>
    </row>
    <row r="103" spans="4:15" ht="13.5">
      <c r="D103"/>
      <c r="E103"/>
      <c r="F103"/>
      <c r="G103"/>
      <c r="H103"/>
      <c r="I103"/>
      <c r="J103"/>
      <c r="K103"/>
      <c r="L103"/>
      <c r="M103"/>
      <c r="N103"/>
      <c r="O103"/>
    </row>
    <row r="104" spans="4:15" ht="13.5">
      <c r="D104"/>
      <c r="E104"/>
      <c r="F104"/>
      <c r="G104"/>
      <c r="H104"/>
      <c r="I104"/>
      <c r="J104"/>
      <c r="K104"/>
      <c r="L104"/>
      <c r="M104"/>
      <c r="N104"/>
      <c r="O104"/>
    </row>
    <row r="105" spans="4:15" ht="13.5">
      <c r="D105"/>
      <c r="E105"/>
      <c r="F105"/>
      <c r="G105"/>
      <c r="H105"/>
      <c r="I105"/>
      <c r="J105"/>
      <c r="K105"/>
      <c r="L105"/>
      <c r="M105"/>
      <c r="N105"/>
      <c r="O105"/>
    </row>
    <row r="106" spans="4:15" ht="13.5">
      <c r="D106"/>
      <c r="E106"/>
      <c r="F106"/>
      <c r="G106"/>
      <c r="H106"/>
      <c r="I106"/>
      <c r="J106"/>
      <c r="K106"/>
      <c r="L106"/>
      <c r="M106"/>
      <c r="N106"/>
      <c r="O106"/>
    </row>
    <row r="107" spans="4:15" ht="13.5">
      <c r="D107"/>
      <c r="E107"/>
      <c r="F107"/>
      <c r="G107"/>
      <c r="H107"/>
      <c r="I107"/>
      <c r="J107"/>
      <c r="K107"/>
      <c r="L107"/>
      <c r="M107"/>
      <c r="N107"/>
      <c r="O107"/>
    </row>
    <row r="108" spans="4:15" ht="13.5">
      <c r="D108"/>
      <c r="E108"/>
      <c r="F108"/>
      <c r="G108"/>
      <c r="H108"/>
      <c r="I108"/>
      <c r="J108"/>
      <c r="K108"/>
      <c r="L108"/>
      <c r="M108"/>
      <c r="N108"/>
      <c r="O108"/>
    </row>
    <row r="109" spans="4:15" ht="13.5">
      <c r="D109"/>
      <c r="E109"/>
      <c r="F109"/>
      <c r="G109"/>
      <c r="H109"/>
      <c r="I109"/>
      <c r="J109"/>
      <c r="K109"/>
      <c r="L109"/>
      <c r="M109"/>
      <c r="N109"/>
      <c r="O109"/>
    </row>
    <row r="110" spans="4:15" ht="13.5">
      <c r="D110"/>
      <c r="E110"/>
      <c r="F110"/>
      <c r="G110"/>
      <c r="H110"/>
      <c r="I110"/>
      <c r="J110"/>
      <c r="K110"/>
      <c r="L110"/>
      <c r="M110"/>
      <c r="N110"/>
      <c r="O110"/>
    </row>
    <row r="111" spans="4:15" ht="13.5">
      <c r="D111"/>
      <c r="E111"/>
      <c r="F111"/>
      <c r="G111"/>
      <c r="H111"/>
      <c r="I111"/>
      <c r="J111"/>
      <c r="K111"/>
      <c r="L111"/>
      <c r="M111"/>
      <c r="N111"/>
      <c r="O111"/>
    </row>
    <row r="112" spans="4:15" ht="13.5">
      <c r="D112"/>
      <c r="E112"/>
      <c r="F112"/>
      <c r="G112"/>
      <c r="H112"/>
      <c r="I112"/>
      <c r="J112"/>
      <c r="K112"/>
      <c r="L112"/>
      <c r="M112"/>
      <c r="N112"/>
      <c r="O112"/>
    </row>
    <row r="113" spans="4:15" ht="13.5">
      <c r="D113"/>
      <c r="E113"/>
      <c r="F113"/>
      <c r="G113"/>
      <c r="H113"/>
      <c r="I113"/>
      <c r="J113"/>
      <c r="K113"/>
      <c r="L113"/>
      <c r="M113"/>
      <c r="N113"/>
      <c r="O113"/>
    </row>
    <row r="114" spans="4:15" ht="13.5">
      <c r="D114"/>
      <c r="E114"/>
      <c r="F114"/>
      <c r="G114"/>
      <c r="H114"/>
      <c r="I114"/>
      <c r="J114"/>
      <c r="K114"/>
      <c r="L114"/>
      <c r="M114"/>
      <c r="N114"/>
      <c r="O114"/>
    </row>
    <row r="115" spans="4:15" ht="13.5">
      <c r="D115"/>
      <c r="E115"/>
      <c r="F115"/>
      <c r="G115"/>
      <c r="H115"/>
      <c r="I115"/>
      <c r="J115"/>
      <c r="K115"/>
      <c r="L115"/>
      <c r="M115"/>
      <c r="N115"/>
      <c r="O115"/>
    </row>
    <row r="116" spans="4:15" ht="13.5">
      <c r="D116"/>
      <c r="E116"/>
      <c r="F116"/>
      <c r="G116"/>
      <c r="H116"/>
      <c r="I116"/>
      <c r="J116"/>
      <c r="K116"/>
      <c r="L116"/>
      <c r="M116"/>
      <c r="N116"/>
      <c r="O116"/>
    </row>
    <row r="117" spans="4:15" ht="13.5">
      <c r="D117"/>
      <c r="E117"/>
      <c r="F117"/>
      <c r="G117"/>
      <c r="H117"/>
      <c r="I117"/>
      <c r="J117"/>
      <c r="K117"/>
      <c r="L117"/>
      <c r="M117"/>
      <c r="N117"/>
      <c r="O117"/>
    </row>
    <row r="118" spans="4:15" ht="13.5">
      <c r="D118"/>
      <c r="E118"/>
      <c r="F118"/>
      <c r="G118"/>
      <c r="H118"/>
      <c r="I118"/>
      <c r="J118"/>
      <c r="K118"/>
      <c r="L118"/>
      <c r="M118"/>
      <c r="N118"/>
      <c r="O118"/>
    </row>
    <row r="119" spans="4:15" ht="13.5">
      <c r="D119"/>
      <c r="E119"/>
      <c r="F119"/>
      <c r="G119"/>
      <c r="H119"/>
      <c r="I119"/>
      <c r="J119"/>
      <c r="K119"/>
      <c r="L119"/>
      <c r="M119"/>
      <c r="N119"/>
      <c r="O119"/>
    </row>
    <row r="120" spans="4:15" ht="13.5">
      <c r="D120"/>
      <c r="E120"/>
      <c r="F120"/>
      <c r="G120"/>
      <c r="H120"/>
      <c r="I120"/>
      <c r="J120"/>
      <c r="K120"/>
      <c r="L120"/>
      <c r="M120"/>
      <c r="N120"/>
      <c r="O120"/>
    </row>
    <row r="121" spans="4:15" ht="13.5">
      <c r="D121"/>
      <c r="E121"/>
      <c r="F121"/>
      <c r="G121"/>
      <c r="H121"/>
      <c r="I121"/>
      <c r="J121"/>
      <c r="K121"/>
      <c r="L121"/>
      <c r="M121"/>
      <c r="N121"/>
      <c r="O121"/>
    </row>
    <row r="122" spans="4:15" ht="13.5">
      <c r="D122"/>
      <c r="E122"/>
      <c r="F122"/>
      <c r="G122"/>
      <c r="H122"/>
      <c r="I122"/>
      <c r="J122"/>
      <c r="K122"/>
      <c r="L122"/>
      <c r="M122"/>
      <c r="N122"/>
      <c r="O122"/>
    </row>
    <row r="123" spans="4:15" ht="13.5">
      <c r="D123"/>
      <c r="E123"/>
      <c r="F123"/>
      <c r="G123"/>
      <c r="H123"/>
      <c r="I123"/>
      <c r="J123"/>
      <c r="K123"/>
      <c r="L123"/>
      <c r="M123"/>
      <c r="N123"/>
      <c r="O123"/>
    </row>
    <row r="124" spans="4:15" ht="13.5">
      <c r="D124"/>
      <c r="E124"/>
      <c r="F124"/>
      <c r="G124"/>
      <c r="H124"/>
      <c r="I124"/>
      <c r="J124"/>
      <c r="K124"/>
      <c r="L124"/>
      <c r="M124"/>
      <c r="N124"/>
      <c r="O124"/>
    </row>
    <row r="125" spans="4:15" ht="13.5">
      <c r="D125"/>
      <c r="E125"/>
      <c r="F125"/>
      <c r="G125"/>
      <c r="H125"/>
      <c r="I125"/>
      <c r="J125"/>
      <c r="K125"/>
      <c r="L125"/>
      <c r="M125"/>
      <c r="N125"/>
      <c r="O125"/>
    </row>
    <row r="126" spans="4:15" ht="13.5">
      <c r="D126"/>
      <c r="E126"/>
      <c r="F126"/>
      <c r="G126"/>
      <c r="H126"/>
      <c r="I126"/>
      <c r="J126"/>
      <c r="K126"/>
      <c r="L126"/>
      <c r="M126"/>
      <c r="N126"/>
      <c r="O126"/>
    </row>
    <row r="127" spans="4:15" ht="13.5">
      <c r="D127"/>
      <c r="E127"/>
      <c r="F127"/>
      <c r="G127"/>
      <c r="H127"/>
      <c r="I127"/>
      <c r="J127"/>
      <c r="K127"/>
      <c r="L127"/>
      <c r="M127"/>
      <c r="N127"/>
      <c r="O127"/>
    </row>
    <row r="128" spans="4:15" ht="13.5">
      <c r="D128"/>
      <c r="E128"/>
      <c r="F128"/>
      <c r="G128"/>
      <c r="H128"/>
      <c r="I128"/>
      <c r="J128"/>
      <c r="K128"/>
      <c r="L128"/>
      <c r="M128"/>
      <c r="N128"/>
      <c r="O128"/>
    </row>
    <row r="129" spans="4:15" ht="13.5">
      <c r="D129"/>
      <c r="E129"/>
      <c r="F129"/>
      <c r="G129"/>
      <c r="H129"/>
      <c r="I129"/>
      <c r="J129"/>
      <c r="K129"/>
      <c r="L129"/>
      <c r="M129"/>
      <c r="N129"/>
      <c r="O129"/>
    </row>
    <row r="130" spans="4:15" ht="13.5">
      <c r="D130"/>
      <c r="E130"/>
      <c r="F130"/>
      <c r="G130"/>
      <c r="H130"/>
      <c r="I130"/>
      <c r="J130"/>
      <c r="K130"/>
      <c r="L130"/>
      <c r="M130"/>
      <c r="N130"/>
      <c r="O130"/>
    </row>
    <row r="131" spans="4:15" ht="13.5">
      <c r="D131"/>
      <c r="E131"/>
      <c r="F131"/>
      <c r="G131"/>
      <c r="H131"/>
      <c r="I131"/>
      <c r="J131"/>
      <c r="K131"/>
      <c r="L131"/>
      <c r="M131"/>
      <c r="N131"/>
      <c r="O131"/>
    </row>
    <row r="132" spans="4:15" ht="13.5">
      <c r="D132"/>
      <c r="E132"/>
      <c r="F132"/>
      <c r="G132"/>
      <c r="H132"/>
      <c r="I132"/>
      <c r="J132"/>
      <c r="K132"/>
      <c r="L132"/>
      <c r="M132"/>
      <c r="N132"/>
      <c r="O132"/>
    </row>
    <row r="133" spans="4:15" ht="13.5">
      <c r="D133"/>
      <c r="E133"/>
      <c r="F133"/>
      <c r="G133"/>
      <c r="H133"/>
      <c r="I133"/>
      <c r="J133"/>
      <c r="K133"/>
      <c r="L133"/>
      <c r="M133"/>
      <c r="N133"/>
      <c r="O133"/>
    </row>
    <row r="134" spans="4:15" ht="13.5">
      <c r="D134"/>
      <c r="E134"/>
      <c r="F134"/>
      <c r="G134"/>
      <c r="H134"/>
      <c r="I134"/>
      <c r="J134"/>
      <c r="K134"/>
      <c r="L134"/>
      <c r="M134"/>
      <c r="N134"/>
      <c r="O134"/>
    </row>
    <row r="135" spans="4:15" ht="13.5">
      <c r="D135"/>
      <c r="E135"/>
      <c r="F135"/>
      <c r="G135"/>
      <c r="H135"/>
      <c r="I135"/>
      <c r="J135"/>
      <c r="K135"/>
      <c r="L135"/>
      <c r="M135"/>
      <c r="N135"/>
      <c r="O135"/>
    </row>
    <row r="136" spans="4:15" ht="13.5">
      <c r="D136"/>
      <c r="E136"/>
      <c r="F136"/>
      <c r="G136"/>
      <c r="H136"/>
      <c r="I136"/>
      <c r="J136"/>
      <c r="K136"/>
      <c r="L136"/>
      <c r="M136"/>
      <c r="N136"/>
      <c r="O136"/>
    </row>
    <row r="137" spans="4:15" ht="13.5">
      <c r="D137"/>
      <c r="E137"/>
      <c r="F137"/>
      <c r="G137"/>
      <c r="H137"/>
      <c r="I137"/>
      <c r="J137"/>
      <c r="K137"/>
      <c r="L137"/>
      <c r="M137"/>
      <c r="N137"/>
      <c r="O137"/>
    </row>
    <row r="138" spans="4:15" ht="13.5">
      <c r="D138"/>
      <c r="E138"/>
      <c r="F138"/>
      <c r="G138"/>
      <c r="H138"/>
      <c r="I138"/>
      <c r="J138"/>
      <c r="K138"/>
      <c r="L138"/>
      <c r="M138"/>
      <c r="N138"/>
      <c r="O138"/>
    </row>
    <row r="139" spans="4:15" ht="13.5">
      <c r="D139"/>
      <c r="E139"/>
      <c r="F139"/>
      <c r="G139"/>
      <c r="H139"/>
      <c r="I139"/>
      <c r="J139"/>
      <c r="K139"/>
      <c r="L139"/>
      <c r="M139"/>
      <c r="N139"/>
      <c r="O139"/>
    </row>
    <row r="140" spans="4:15" ht="13.5">
      <c r="D140"/>
      <c r="E140"/>
      <c r="F140"/>
      <c r="G140"/>
      <c r="H140"/>
      <c r="I140"/>
      <c r="J140"/>
      <c r="K140"/>
      <c r="L140"/>
      <c r="M140"/>
      <c r="N140"/>
      <c r="O140"/>
    </row>
    <row r="141" spans="4:15" ht="13.5">
      <c r="D141"/>
      <c r="E141"/>
      <c r="F141"/>
      <c r="G141"/>
      <c r="H141"/>
      <c r="I141"/>
      <c r="J141"/>
      <c r="K141"/>
      <c r="L141"/>
      <c r="M141"/>
      <c r="N141"/>
      <c r="O141"/>
    </row>
    <row r="142" spans="4:15" ht="13.5">
      <c r="D142"/>
      <c r="E142"/>
      <c r="F142"/>
      <c r="G142"/>
      <c r="H142"/>
      <c r="I142"/>
      <c r="J142"/>
      <c r="K142"/>
      <c r="L142"/>
      <c r="M142"/>
      <c r="N142"/>
      <c r="O142"/>
    </row>
    <row r="143" spans="4:15" ht="13.5">
      <c r="D143"/>
      <c r="E143"/>
      <c r="F143"/>
      <c r="G143"/>
      <c r="H143"/>
      <c r="I143"/>
      <c r="J143"/>
      <c r="K143"/>
      <c r="L143"/>
      <c r="M143"/>
      <c r="N143"/>
      <c r="O143"/>
    </row>
    <row r="144" spans="4:15" ht="13.5">
      <c r="D144"/>
      <c r="E144"/>
      <c r="F144"/>
      <c r="G144"/>
      <c r="H144"/>
      <c r="I144"/>
      <c r="J144"/>
      <c r="K144"/>
      <c r="L144"/>
      <c r="M144"/>
      <c r="N144"/>
      <c r="O144"/>
    </row>
    <row r="145" spans="4:15" ht="13.5">
      <c r="D145"/>
      <c r="E145"/>
      <c r="F145"/>
      <c r="G145"/>
      <c r="H145"/>
      <c r="I145"/>
      <c r="J145"/>
      <c r="K145"/>
      <c r="L145"/>
      <c r="M145"/>
      <c r="N145"/>
      <c r="O145"/>
    </row>
    <row r="146" spans="4:15" ht="13.5">
      <c r="D146"/>
      <c r="E146"/>
      <c r="F146"/>
      <c r="G146"/>
      <c r="H146"/>
      <c r="I146"/>
      <c r="J146"/>
      <c r="K146"/>
      <c r="L146"/>
      <c r="M146"/>
      <c r="N146"/>
      <c r="O146"/>
    </row>
    <row r="147" spans="4:15" ht="13.5">
      <c r="D147"/>
      <c r="E147"/>
      <c r="F147"/>
      <c r="G147"/>
      <c r="H147"/>
      <c r="I147"/>
      <c r="J147"/>
      <c r="K147"/>
      <c r="L147"/>
      <c r="M147"/>
      <c r="N147"/>
      <c r="O147"/>
    </row>
    <row r="148" spans="4:15" ht="13.5">
      <c r="D148"/>
      <c r="E148"/>
      <c r="F148"/>
      <c r="G148"/>
      <c r="H148"/>
      <c r="I148"/>
      <c r="J148"/>
      <c r="K148"/>
      <c r="L148"/>
      <c r="M148"/>
      <c r="N148"/>
      <c r="O148"/>
    </row>
    <row r="149" spans="4:15" ht="13.5">
      <c r="D149"/>
      <c r="E149"/>
      <c r="F149"/>
      <c r="G149"/>
      <c r="H149"/>
      <c r="I149"/>
      <c r="J149"/>
      <c r="K149"/>
      <c r="L149"/>
      <c r="M149"/>
      <c r="N149"/>
      <c r="O149"/>
    </row>
    <row r="150" spans="4:15" ht="13.5">
      <c r="D150"/>
      <c r="E150"/>
      <c r="F150"/>
      <c r="G150"/>
      <c r="H150"/>
      <c r="I150"/>
      <c r="J150"/>
      <c r="K150"/>
      <c r="L150"/>
      <c r="M150"/>
      <c r="N150"/>
      <c r="O150"/>
    </row>
    <row r="151" spans="4:15" ht="13.5">
      <c r="D151"/>
      <c r="E151"/>
      <c r="F151"/>
      <c r="G151"/>
      <c r="H151"/>
      <c r="I151"/>
      <c r="J151"/>
      <c r="K151"/>
      <c r="L151"/>
      <c r="M151"/>
      <c r="N151"/>
      <c r="O151"/>
    </row>
    <row r="152" spans="4:15" ht="13.5">
      <c r="D152"/>
      <c r="E152"/>
      <c r="F152"/>
      <c r="G152"/>
      <c r="H152"/>
      <c r="I152"/>
      <c r="J152"/>
      <c r="K152"/>
      <c r="L152"/>
      <c r="M152"/>
      <c r="N152"/>
      <c r="O152"/>
    </row>
    <row r="153" spans="4:15" ht="13.5">
      <c r="D153"/>
      <c r="E153"/>
      <c r="F153"/>
      <c r="G153"/>
      <c r="H153"/>
      <c r="I153"/>
      <c r="J153"/>
      <c r="K153"/>
      <c r="L153"/>
      <c r="M153"/>
      <c r="N153"/>
      <c r="O153"/>
    </row>
    <row r="154" spans="4:15" ht="13.5">
      <c r="D154"/>
      <c r="E154"/>
      <c r="F154"/>
      <c r="G154"/>
      <c r="H154"/>
      <c r="I154"/>
      <c r="J154"/>
      <c r="K154"/>
      <c r="L154"/>
      <c r="M154"/>
      <c r="N154"/>
      <c r="O154"/>
    </row>
    <row r="155" spans="4:15" ht="13.5">
      <c r="D155"/>
      <c r="E155"/>
      <c r="F155"/>
      <c r="G155"/>
      <c r="H155"/>
      <c r="I155"/>
      <c r="J155"/>
      <c r="K155"/>
      <c r="L155"/>
      <c r="M155"/>
      <c r="N155"/>
      <c r="O155"/>
    </row>
    <row r="156" spans="4:15" ht="13.5">
      <c r="D156"/>
      <c r="E156"/>
      <c r="F156"/>
      <c r="G156"/>
      <c r="H156"/>
      <c r="I156"/>
      <c r="J156"/>
      <c r="K156"/>
      <c r="L156"/>
      <c r="M156"/>
      <c r="N156"/>
      <c r="O156"/>
    </row>
    <row r="157" spans="4:15" ht="13.5">
      <c r="D157"/>
      <c r="E157"/>
      <c r="F157"/>
      <c r="G157"/>
      <c r="H157"/>
      <c r="I157"/>
      <c r="J157"/>
      <c r="K157"/>
      <c r="L157"/>
      <c r="M157"/>
      <c r="N157"/>
      <c r="O157"/>
    </row>
    <row r="158" spans="4:15" ht="13.5">
      <c r="D158"/>
      <c r="E158"/>
      <c r="F158"/>
      <c r="G158"/>
      <c r="H158"/>
      <c r="I158"/>
      <c r="J158"/>
      <c r="K158"/>
      <c r="L158"/>
      <c r="M158"/>
      <c r="N158"/>
      <c r="O158"/>
    </row>
    <row r="159" spans="4:15" ht="13.5">
      <c r="D159"/>
      <c r="E159"/>
      <c r="F159"/>
      <c r="G159"/>
      <c r="H159"/>
      <c r="I159"/>
      <c r="J159"/>
      <c r="K159"/>
      <c r="L159"/>
      <c r="M159"/>
      <c r="N159"/>
      <c r="O159"/>
    </row>
    <row r="160" spans="4:15" ht="13.5">
      <c r="D160"/>
      <c r="E160"/>
      <c r="F160"/>
      <c r="G160"/>
      <c r="H160"/>
      <c r="I160"/>
      <c r="J160"/>
      <c r="K160"/>
      <c r="L160"/>
      <c r="M160"/>
      <c r="N160"/>
      <c r="O160"/>
    </row>
    <row r="161" spans="4:15" ht="13.5">
      <c r="D161"/>
      <c r="E161"/>
      <c r="F161"/>
      <c r="G161"/>
      <c r="H161"/>
      <c r="I161"/>
      <c r="J161"/>
      <c r="K161"/>
      <c r="L161"/>
      <c r="M161"/>
      <c r="N161"/>
      <c r="O161"/>
    </row>
    <row r="162" spans="4:15" ht="13.5">
      <c r="D162"/>
      <c r="E162"/>
      <c r="F162"/>
      <c r="G162"/>
      <c r="H162"/>
      <c r="I162"/>
      <c r="J162"/>
      <c r="K162"/>
      <c r="L162"/>
      <c r="M162"/>
      <c r="N162"/>
      <c r="O162"/>
    </row>
    <row r="163" spans="4:15" ht="13.5">
      <c r="D163"/>
      <c r="E163"/>
      <c r="F163"/>
      <c r="G163"/>
      <c r="H163"/>
      <c r="I163"/>
      <c r="J163"/>
      <c r="K163"/>
      <c r="L163"/>
      <c r="M163"/>
      <c r="N163"/>
      <c r="O163"/>
    </row>
    <row r="164" spans="4:15" ht="13.5">
      <c r="D164"/>
      <c r="E164"/>
      <c r="F164"/>
      <c r="G164"/>
      <c r="H164"/>
      <c r="I164"/>
      <c r="J164"/>
      <c r="K164"/>
      <c r="L164"/>
      <c r="M164"/>
      <c r="N164"/>
      <c r="O164"/>
    </row>
    <row r="165" spans="4:15" ht="13.5">
      <c r="D165"/>
      <c r="E165"/>
      <c r="F165"/>
      <c r="G165"/>
      <c r="H165"/>
      <c r="I165"/>
      <c r="J165"/>
      <c r="K165"/>
      <c r="L165"/>
      <c r="M165"/>
      <c r="N165"/>
      <c r="O165"/>
    </row>
    <row r="166" spans="4:15" ht="13.5">
      <c r="D166"/>
      <c r="E166"/>
      <c r="F166"/>
      <c r="G166"/>
      <c r="H166"/>
      <c r="I166"/>
      <c r="J166"/>
      <c r="K166"/>
      <c r="L166"/>
      <c r="M166"/>
      <c r="N166"/>
      <c r="O166"/>
    </row>
    <row r="167" spans="4:15" ht="13.5">
      <c r="D167"/>
      <c r="E167"/>
      <c r="F167"/>
      <c r="G167"/>
      <c r="H167"/>
      <c r="I167"/>
      <c r="J167"/>
      <c r="K167"/>
      <c r="L167"/>
      <c r="M167"/>
      <c r="N167"/>
      <c r="O167"/>
    </row>
    <row r="168" spans="4:15" ht="13.5">
      <c r="D168"/>
      <c r="E168"/>
      <c r="F168"/>
      <c r="G168"/>
      <c r="H168"/>
      <c r="I168"/>
      <c r="J168"/>
      <c r="K168"/>
      <c r="L168"/>
      <c r="M168"/>
      <c r="N168"/>
      <c r="O168"/>
    </row>
    <row r="169" spans="4:15" ht="13.5">
      <c r="D169"/>
      <c r="E169"/>
      <c r="F169"/>
      <c r="G169"/>
      <c r="H169"/>
      <c r="I169"/>
      <c r="J169"/>
      <c r="K169"/>
      <c r="L169"/>
      <c r="M169"/>
      <c r="N169"/>
      <c r="O169"/>
    </row>
    <row r="170" spans="4:15" ht="13.5">
      <c r="D170"/>
      <c r="E170"/>
      <c r="F170"/>
      <c r="G170"/>
      <c r="H170"/>
      <c r="I170"/>
      <c r="J170"/>
      <c r="K170"/>
      <c r="L170"/>
      <c r="M170"/>
      <c r="N170"/>
      <c r="O170"/>
    </row>
    <row r="171" spans="4:15" ht="13.5">
      <c r="D171"/>
      <c r="E171"/>
      <c r="F171"/>
      <c r="G171"/>
      <c r="H171"/>
      <c r="I171"/>
      <c r="J171"/>
      <c r="K171"/>
      <c r="L171"/>
      <c r="M171"/>
      <c r="N171"/>
      <c r="O171"/>
    </row>
    <row r="172" spans="4:15" ht="13.5">
      <c r="D172"/>
      <c r="E172"/>
      <c r="F172"/>
      <c r="G172"/>
      <c r="H172"/>
      <c r="I172"/>
      <c r="J172"/>
      <c r="K172"/>
      <c r="L172"/>
      <c r="M172"/>
      <c r="N172"/>
      <c r="O172"/>
    </row>
    <row r="173" spans="4:15" ht="13.5">
      <c r="D173"/>
      <c r="E173"/>
      <c r="F173"/>
      <c r="G173"/>
      <c r="H173"/>
      <c r="I173"/>
      <c r="J173"/>
      <c r="K173"/>
      <c r="L173"/>
      <c r="M173"/>
      <c r="N173"/>
      <c r="O173"/>
    </row>
    <row r="174" spans="4:15" ht="13.5">
      <c r="D174"/>
      <c r="E174"/>
      <c r="F174"/>
      <c r="G174"/>
      <c r="H174"/>
      <c r="I174"/>
      <c r="J174"/>
      <c r="K174"/>
      <c r="L174"/>
      <c r="M174"/>
      <c r="N174"/>
      <c r="O174"/>
    </row>
    <row r="175" spans="4:15" ht="13.5">
      <c r="D175"/>
      <c r="E175"/>
      <c r="F175"/>
      <c r="G175"/>
      <c r="H175"/>
      <c r="I175"/>
      <c r="J175"/>
      <c r="K175"/>
      <c r="L175"/>
      <c r="M175"/>
      <c r="N175"/>
      <c r="O175"/>
    </row>
    <row r="176" spans="4:15" ht="13.5">
      <c r="D176"/>
      <c r="E176"/>
      <c r="F176"/>
      <c r="G176"/>
      <c r="H176"/>
      <c r="I176"/>
      <c r="J176"/>
      <c r="K176"/>
      <c r="L176"/>
      <c r="M176"/>
      <c r="N176"/>
      <c r="O176"/>
    </row>
    <row r="177" spans="4:15" ht="13.5">
      <c r="D177"/>
      <c r="E177"/>
      <c r="F177"/>
      <c r="G177"/>
      <c r="H177"/>
      <c r="I177"/>
      <c r="J177"/>
      <c r="K177"/>
      <c r="L177"/>
      <c r="M177"/>
      <c r="N177"/>
      <c r="O177"/>
    </row>
    <row r="178" spans="4:15" ht="13.5">
      <c r="D178"/>
      <c r="E178"/>
      <c r="F178"/>
      <c r="G178"/>
      <c r="H178"/>
      <c r="I178"/>
      <c r="J178"/>
      <c r="K178"/>
      <c r="L178"/>
      <c r="M178"/>
      <c r="N178"/>
      <c r="O178"/>
    </row>
    <row r="179" spans="4:15" ht="13.5">
      <c r="D179"/>
      <c r="E179"/>
      <c r="F179"/>
      <c r="G179"/>
      <c r="H179"/>
      <c r="I179"/>
      <c r="J179"/>
      <c r="K179"/>
      <c r="L179"/>
      <c r="M179"/>
      <c r="N179"/>
      <c r="O179"/>
    </row>
    <row r="180" spans="4:15" ht="13.5">
      <c r="D180"/>
      <c r="E180"/>
      <c r="F180"/>
      <c r="G180"/>
      <c r="H180"/>
      <c r="I180"/>
      <c r="J180"/>
      <c r="K180"/>
      <c r="L180"/>
      <c r="M180"/>
      <c r="N180"/>
      <c r="O180"/>
    </row>
    <row r="181" spans="4:15" ht="13.5">
      <c r="D181"/>
      <c r="E181"/>
      <c r="F181"/>
      <c r="G181"/>
      <c r="H181"/>
      <c r="I181"/>
      <c r="J181"/>
      <c r="K181"/>
      <c r="L181"/>
      <c r="M181"/>
      <c r="N181"/>
      <c r="O181"/>
    </row>
    <row r="182" spans="4:15" ht="13.5">
      <c r="D182"/>
      <c r="E182"/>
      <c r="F182"/>
      <c r="G182"/>
      <c r="H182"/>
      <c r="I182"/>
      <c r="J182"/>
      <c r="K182"/>
      <c r="L182"/>
      <c r="M182"/>
      <c r="N182"/>
      <c r="O182"/>
    </row>
    <row r="183" spans="4:15" ht="13.5">
      <c r="D183"/>
      <c r="E183"/>
      <c r="F183"/>
      <c r="G183"/>
      <c r="H183"/>
      <c r="I183"/>
      <c r="J183"/>
      <c r="K183"/>
      <c r="L183"/>
      <c r="M183"/>
      <c r="N183"/>
      <c r="O183"/>
    </row>
    <row r="184" spans="4:15" ht="13.5">
      <c r="D184"/>
      <c r="E184"/>
      <c r="F184"/>
      <c r="G184"/>
      <c r="H184"/>
      <c r="I184"/>
      <c r="J184"/>
      <c r="K184"/>
      <c r="L184"/>
      <c r="M184"/>
      <c r="N184"/>
      <c r="O184"/>
    </row>
    <row r="185" spans="4:15" ht="13.5">
      <c r="D185"/>
      <c r="E185"/>
      <c r="F185"/>
      <c r="G185"/>
      <c r="H185"/>
      <c r="I185"/>
      <c r="J185"/>
      <c r="K185"/>
      <c r="L185"/>
      <c r="M185"/>
      <c r="N185"/>
      <c r="O185"/>
    </row>
    <row r="186" spans="4:15" ht="13.5">
      <c r="D186"/>
      <c r="E186"/>
      <c r="F186"/>
      <c r="G186"/>
      <c r="H186"/>
      <c r="I186"/>
      <c r="J186"/>
      <c r="K186"/>
      <c r="L186"/>
      <c r="M186"/>
      <c r="N186"/>
      <c r="O186"/>
    </row>
    <row r="187" spans="4:15" ht="13.5">
      <c r="D187"/>
      <c r="E187"/>
      <c r="F187"/>
      <c r="G187"/>
      <c r="H187"/>
      <c r="I187"/>
      <c r="J187"/>
      <c r="K187"/>
      <c r="L187"/>
      <c r="M187"/>
      <c r="N187"/>
      <c r="O187"/>
    </row>
    <row r="188" spans="4:15" ht="13.5">
      <c r="D188"/>
      <c r="E188"/>
      <c r="F188"/>
      <c r="G188"/>
      <c r="H188"/>
      <c r="I188"/>
      <c r="J188"/>
      <c r="K188"/>
      <c r="L188"/>
      <c r="M188"/>
      <c r="N188"/>
      <c r="O188"/>
    </row>
    <row r="189" spans="4:15" ht="13.5">
      <c r="D189"/>
      <c r="E189"/>
      <c r="F189"/>
      <c r="G189"/>
      <c r="H189"/>
      <c r="I189"/>
      <c r="J189"/>
      <c r="K189"/>
      <c r="L189"/>
      <c r="M189"/>
      <c r="N189"/>
      <c r="O189"/>
    </row>
    <row r="190" spans="4:15" ht="13.5">
      <c r="D190"/>
      <c r="E190"/>
      <c r="F190"/>
      <c r="G190"/>
      <c r="H190"/>
      <c r="I190"/>
      <c r="J190"/>
      <c r="K190"/>
      <c r="L190"/>
      <c r="M190"/>
      <c r="N190"/>
      <c r="O190"/>
    </row>
    <row r="191" spans="4:15" ht="13.5">
      <c r="D191"/>
      <c r="E191"/>
      <c r="F191"/>
      <c r="G191"/>
      <c r="H191"/>
      <c r="I191"/>
      <c r="J191"/>
      <c r="K191"/>
      <c r="L191"/>
      <c r="M191"/>
      <c r="N191"/>
      <c r="O191"/>
    </row>
    <row r="192" spans="4:15" ht="13.5">
      <c r="D192"/>
      <c r="E192"/>
      <c r="F192"/>
      <c r="G192"/>
      <c r="H192"/>
      <c r="I192"/>
      <c r="J192"/>
      <c r="K192"/>
      <c r="L192"/>
      <c r="M192"/>
      <c r="N192"/>
      <c r="O192"/>
    </row>
    <row r="193" spans="4:15" ht="13.5">
      <c r="D193"/>
      <c r="E193"/>
      <c r="F193"/>
      <c r="G193"/>
      <c r="H193"/>
      <c r="I193"/>
      <c r="J193"/>
      <c r="K193"/>
      <c r="L193"/>
      <c r="M193"/>
      <c r="N193"/>
      <c r="O193"/>
    </row>
    <row r="194" spans="4:15" ht="13.5">
      <c r="D194"/>
      <c r="E194"/>
      <c r="F194"/>
      <c r="G194"/>
      <c r="H194"/>
      <c r="I194"/>
      <c r="J194"/>
      <c r="K194"/>
      <c r="L194"/>
      <c r="M194"/>
      <c r="N194"/>
      <c r="O194"/>
    </row>
    <row r="195" spans="4:15" ht="13.5">
      <c r="D195"/>
      <c r="E195"/>
      <c r="F195"/>
      <c r="G195"/>
      <c r="H195"/>
      <c r="I195"/>
      <c r="J195"/>
      <c r="K195"/>
      <c r="L195"/>
      <c r="M195"/>
      <c r="N195"/>
      <c r="O195"/>
    </row>
    <row r="196" spans="4:15" ht="13.5">
      <c r="D196"/>
      <c r="E196"/>
      <c r="F196"/>
      <c r="G196"/>
      <c r="H196"/>
      <c r="I196"/>
      <c r="J196"/>
      <c r="K196"/>
      <c r="L196"/>
      <c r="M196"/>
      <c r="N196"/>
      <c r="O196"/>
    </row>
    <row r="197" spans="4:15" ht="13.5">
      <c r="D197"/>
      <c r="E197"/>
      <c r="F197"/>
      <c r="G197"/>
      <c r="H197"/>
      <c r="I197"/>
      <c r="J197"/>
      <c r="K197"/>
      <c r="L197"/>
      <c r="M197"/>
      <c r="N197"/>
      <c r="O197"/>
    </row>
    <row r="198" spans="4:15" ht="13.5">
      <c r="D198"/>
      <c r="E198"/>
      <c r="F198"/>
      <c r="G198"/>
      <c r="H198"/>
      <c r="I198"/>
      <c r="J198"/>
      <c r="K198"/>
      <c r="L198"/>
      <c r="M198"/>
      <c r="N198"/>
      <c r="O198"/>
    </row>
    <row r="199" spans="4:15" ht="13.5">
      <c r="D199"/>
      <c r="E199"/>
      <c r="F199"/>
      <c r="G199"/>
      <c r="H199"/>
      <c r="I199"/>
      <c r="J199"/>
      <c r="K199"/>
      <c r="L199"/>
      <c r="M199"/>
      <c r="N199"/>
      <c r="O199"/>
    </row>
    <row r="200" spans="4:15" ht="13.5">
      <c r="D200"/>
      <c r="E200"/>
      <c r="F200"/>
      <c r="G200"/>
      <c r="H200"/>
      <c r="I200"/>
      <c r="J200"/>
      <c r="K200"/>
      <c r="L200"/>
      <c r="M200"/>
      <c r="N200"/>
      <c r="O200"/>
    </row>
    <row r="201" spans="4:15" ht="13.5">
      <c r="D201"/>
      <c r="E201"/>
      <c r="F201"/>
      <c r="G201"/>
      <c r="H201"/>
      <c r="I201"/>
      <c r="J201"/>
      <c r="K201"/>
      <c r="L201"/>
      <c r="M201"/>
      <c r="N201"/>
      <c r="O201"/>
    </row>
    <row r="202" spans="4:15" ht="13.5">
      <c r="D202"/>
      <c r="E202"/>
      <c r="F202"/>
      <c r="G202"/>
      <c r="H202"/>
      <c r="I202"/>
      <c r="J202"/>
      <c r="K202"/>
      <c r="L202"/>
      <c r="M202"/>
      <c r="N202"/>
      <c r="O202"/>
    </row>
    <row r="203" spans="4:15" ht="13.5">
      <c r="D203"/>
      <c r="E203"/>
      <c r="F203"/>
      <c r="G203"/>
      <c r="H203"/>
      <c r="I203"/>
      <c r="J203"/>
      <c r="K203"/>
      <c r="L203"/>
      <c r="M203"/>
      <c r="N203"/>
      <c r="O203"/>
    </row>
    <row r="204" spans="4:15" ht="13.5">
      <c r="D204"/>
      <c r="E204"/>
      <c r="F204"/>
      <c r="G204"/>
      <c r="H204"/>
      <c r="I204"/>
      <c r="J204"/>
      <c r="K204"/>
      <c r="L204"/>
      <c r="M204"/>
      <c r="N204"/>
      <c r="O204"/>
    </row>
    <row r="205" spans="4:15" ht="13.5">
      <c r="D205"/>
      <c r="E205"/>
      <c r="F205"/>
      <c r="G205"/>
      <c r="H205"/>
      <c r="I205"/>
      <c r="J205"/>
      <c r="K205"/>
      <c r="L205"/>
      <c r="M205"/>
      <c r="N205"/>
      <c r="O205"/>
    </row>
    <row r="206" spans="4:15" ht="13.5">
      <c r="D206"/>
      <c r="E206"/>
      <c r="F206"/>
      <c r="G206"/>
      <c r="H206"/>
      <c r="I206"/>
      <c r="J206"/>
      <c r="K206"/>
      <c r="L206"/>
      <c r="M206"/>
      <c r="N206"/>
      <c r="O206"/>
    </row>
    <row r="207" spans="4:15" ht="13.5">
      <c r="D207"/>
      <c r="E207"/>
      <c r="F207"/>
      <c r="G207"/>
      <c r="H207"/>
      <c r="I207"/>
      <c r="J207"/>
      <c r="K207"/>
      <c r="L207"/>
      <c r="M207"/>
      <c r="N207"/>
      <c r="O207"/>
    </row>
    <row r="208" spans="4:15" ht="13.5">
      <c r="D208"/>
      <c r="E208"/>
      <c r="F208"/>
      <c r="G208"/>
      <c r="H208"/>
      <c r="I208"/>
      <c r="J208"/>
      <c r="K208"/>
      <c r="L208"/>
      <c r="M208"/>
      <c r="N208"/>
      <c r="O208"/>
    </row>
    <row r="209" spans="4:15" ht="13.5">
      <c r="D209"/>
      <c r="E209"/>
      <c r="F209"/>
      <c r="G209"/>
      <c r="H209"/>
      <c r="I209"/>
      <c r="J209"/>
      <c r="K209"/>
      <c r="L209"/>
      <c r="M209"/>
      <c r="N209"/>
      <c r="O209"/>
    </row>
    <row r="210" spans="4:15" ht="13.5">
      <c r="D210"/>
      <c r="E210"/>
      <c r="F210"/>
      <c r="G210"/>
      <c r="H210"/>
      <c r="I210"/>
      <c r="J210"/>
      <c r="K210"/>
      <c r="L210"/>
      <c r="M210"/>
      <c r="N210"/>
      <c r="O210"/>
    </row>
  </sheetData>
  <sheetProtection/>
  <mergeCells count="4">
    <mergeCell ref="P2:P4"/>
    <mergeCell ref="A68:C69"/>
    <mergeCell ref="A70:C71"/>
    <mergeCell ref="A72:C73"/>
  </mergeCells>
  <conditionalFormatting sqref="A1:IV6553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2"/>
  <headerFooter alignWithMargins="0">
    <oddFooter>&amp;C&amp;"ＭＳ Ｐゴシック,太字"&amp;18２　工業用水道事業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P178"/>
  <sheetViews>
    <sheetView view="pageBreakPreview" zoomScale="90" zoomScaleSheetLayoutView="90" zoomScalePageLayoutView="0" workbookViewId="0" topLeftCell="A1">
      <pane xSplit="4" ySplit="4" topLeftCell="E5" activePane="bottomRight" state="frozen"/>
      <selection pane="topLeft" activeCell="Q1" sqref="Q1:U16384"/>
      <selection pane="topRight" activeCell="Q1" sqref="Q1:U16384"/>
      <selection pane="bottomLeft" activeCell="Q1" sqref="Q1:U16384"/>
      <selection pane="bottomRight" activeCell="Q1" sqref="Q1:U16384"/>
    </sheetView>
  </sheetViews>
  <sheetFormatPr defaultColWidth="9.00390625" defaultRowHeight="16.5" customHeight="1"/>
  <cols>
    <col min="1" max="1" width="3.375" style="88" customWidth="1"/>
    <col min="2" max="2" width="3.625" style="88" customWidth="1"/>
    <col min="3" max="3" width="11.375" style="88" customWidth="1"/>
    <col min="4" max="4" width="16.25390625" style="88" customWidth="1"/>
    <col min="5" max="6" width="12.875" style="10" customWidth="1"/>
    <col min="7" max="7" width="12.875" style="538" customWidth="1"/>
    <col min="8" max="9" width="12.875" style="10" customWidth="1"/>
    <col min="10" max="10" width="12.875" style="538" customWidth="1"/>
    <col min="11" max="15" width="12.875" style="10" customWidth="1"/>
    <col min="16" max="16" width="12.875" style="90" customWidth="1"/>
    <col min="17" max="16384" width="9.00390625" style="90" customWidth="1"/>
  </cols>
  <sheetData>
    <row r="1" spans="1:16" ht="21.75" customHeight="1" thickBot="1">
      <c r="A1" s="92" t="s">
        <v>341</v>
      </c>
      <c r="B1" s="87"/>
      <c r="D1" s="89"/>
      <c r="P1" s="95" t="s">
        <v>51</v>
      </c>
    </row>
    <row r="2" spans="1:16" ht="14.25" customHeight="1">
      <c r="A2" s="132"/>
      <c r="B2" s="133"/>
      <c r="C2" s="133"/>
      <c r="D2" s="157" t="s">
        <v>53</v>
      </c>
      <c r="E2" s="636" t="s">
        <v>54</v>
      </c>
      <c r="F2" s="637" t="s">
        <v>55</v>
      </c>
      <c r="G2" s="637" t="s">
        <v>389</v>
      </c>
      <c r="H2" s="637" t="s">
        <v>56</v>
      </c>
      <c r="I2" s="637" t="s">
        <v>57</v>
      </c>
      <c r="J2" s="637" t="s">
        <v>391</v>
      </c>
      <c r="K2" s="637" t="s">
        <v>58</v>
      </c>
      <c r="L2" s="637" t="s">
        <v>59</v>
      </c>
      <c r="M2" s="637" t="s">
        <v>60</v>
      </c>
      <c r="N2" s="637" t="s">
        <v>61</v>
      </c>
      <c r="O2" s="638" t="s">
        <v>62</v>
      </c>
      <c r="P2" s="772" t="s">
        <v>355</v>
      </c>
    </row>
    <row r="3" spans="1:16" ht="14.25" customHeight="1">
      <c r="A3" s="139"/>
      <c r="B3" s="41"/>
      <c r="C3" s="41"/>
      <c r="D3" s="234"/>
      <c r="E3" s="33" t="s">
        <v>19</v>
      </c>
      <c r="F3" s="639" t="s">
        <v>63</v>
      </c>
      <c r="G3" s="639" t="s">
        <v>63</v>
      </c>
      <c r="H3" s="639" t="s">
        <v>64</v>
      </c>
      <c r="I3" s="639" t="s">
        <v>65</v>
      </c>
      <c r="J3" s="639" t="s">
        <v>65</v>
      </c>
      <c r="K3" s="639" t="s">
        <v>38</v>
      </c>
      <c r="L3" s="639" t="s">
        <v>66</v>
      </c>
      <c r="M3" s="639" t="s">
        <v>21</v>
      </c>
      <c r="N3" s="639" t="s">
        <v>67</v>
      </c>
      <c r="O3" s="640" t="s">
        <v>68</v>
      </c>
      <c r="P3" s="773"/>
    </row>
    <row r="4" spans="1:16" ht="14.25" customHeight="1" thickBot="1">
      <c r="A4" s="230"/>
      <c r="B4" s="231" t="s">
        <v>130</v>
      </c>
      <c r="C4" s="231"/>
      <c r="D4" s="235" t="s">
        <v>131</v>
      </c>
      <c r="E4" s="233"/>
      <c r="F4" s="641" t="s">
        <v>32</v>
      </c>
      <c r="G4" s="641" t="s">
        <v>33</v>
      </c>
      <c r="H4" s="642"/>
      <c r="I4" s="642" t="s">
        <v>70</v>
      </c>
      <c r="J4" s="642" t="s">
        <v>71</v>
      </c>
      <c r="K4" s="232"/>
      <c r="L4" s="232"/>
      <c r="M4" s="232"/>
      <c r="N4" s="642"/>
      <c r="O4" s="643" t="s">
        <v>72</v>
      </c>
      <c r="P4" s="774"/>
    </row>
    <row r="5" spans="1:16" s="91" customFormat="1" ht="16.5" customHeight="1">
      <c r="A5" s="276" t="s">
        <v>342</v>
      </c>
      <c r="B5" s="277"/>
      <c r="C5" s="278"/>
      <c r="D5" s="279"/>
      <c r="E5" s="156">
        <v>33306</v>
      </c>
      <c r="F5" s="26">
        <v>177749</v>
      </c>
      <c r="G5" s="678"/>
      <c r="H5" s="26">
        <v>551662</v>
      </c>
      <c r="I5" s="26">
        <v>821842</v>
      </c>
      <c r="J5" s="678"/>
      <c r="K5" s="26">
        <v>0</v>
      </c>
      <c r="L5" s="26">
        <v>0</v>
      </c>
      <c r="M5" s="26">
        <v>0</v>
      </c>
      <c r="N5" s="26">
        <v>0</v>
      </c>
      <c r="O5" s="149">
        <v>2054890</v>
      </c>
      <c r="P5" s="283">
        <f>SUM(E5:O5)</f>
        <v>3639449</v>
      </c>
    </row>
    <row r="6" spans="1:16" ht="16.5" customHeight="1">
      <c r="A6" s="271"/>
      <c r="B6" s="93" t="s">
        <v>343</v>
      </c>
      <c r="C6" s="97"/>
      <c r="D6" s="280"/>
      <c r="E6" s="616"/>
      <c r="F6" s="604"/>
      <c r="G6" s="681"/>
      <c r="H6" s="604"/>
      <c r="I6" s="604"/>
      <c r="J6" s="681"/>
      <c r="K6" s="604"/>
      <c r="L6" s="604"/>
      <c r="M6" s="604"/>
      <c r="N6" s="604"/>
      <c r="O6" s="617"/>
      <c r="P6" s="618"/>
    </row>
    <row r="7" spans="1:16" ht="16.5" customHeight="1">
      <c r="A7" s="271"/>
      <c r="B7" s="94"/>
      <c r="C7" s="98" t="s">
        <v>344</v>
      </c>
      <c r="D7" s="464" t="s">
        <v>345</v>
      </c>
      <c r="E7" s="434">
        <v>21451</v>
      </c>
      <c r="F7" s="435">
        <v>34884</v>
      </c>
      <c r="G7" s="682"/>
      <c r="H7" s="435">
        <v>154674</v>
      </c>
      <c r="I7" s="435">
        <v>315271</v>
      </c>
      <c r="J7" s="682"/>
      <c r="K7" s="435">
        <v>0</v>
      </c>
      <c r="L7" s="435">
        <v>0</v>
      </c>
      <c r="M7" s="435">
        <v>0</v>
      </c>
      <c r="N7" s="435">
        <v>0</v>
      </c>
      <c r="O7" s="436">
        <v>995905</v>
      </c>
      <c r="P7" s="465">
        <f aca="true" t="shared" si="0" ref="P7:P29">SUM(E7:O7)</f>
        <v>1522185</v>
      </c>
    </row>
    <row r="8" spans="1:16" ht="16.5" customHeight="1">
      <c r="A8" s="271"/>
      <c r="B8" s="94"/>
      <c r="C8" s="99" t="s">
        <v>346</v>
      </c>
      <c r="D8" s="466" t="s">
        <v>347</v>
      </c>
      <c r="E8" s="379">
        <v>0</v>
      </c>
      <c r="F8" s="380">
        <v>0</v>
      </c>
      <c r="G8" s="680"/>
      <c r="H8" s="380">
        <v>0</v>
      </c>
      <c r="I8" s="380">
        <v>0</v>
      </c>
      <c r="J8" s="680"/>
      <c r="K8" s="380">
        <v>0</v>
      </c>
      <c r="L8" s="380">
        <v>0</v>
      </c>
      <c r="M8" s="380">
        <v>0</v>
      </c>
      <c r="N8" s="380">
        <v>0</v>
      </c>
      <c r="O8" s="381">
        <v>0</v>
      </c>
      <c r="P8" s="467">
        <f t="shared" si="0"/>
        <v>0</v>
      </c>
    </row>
    <row r="9" spans="1:16" ht="16.5" customHeight="1">
      <c r="A9" s="271"/>
      <c r="B9" s="94"/>
      <c r="C9" s="100"/>
      <c r="D9" s="468" t="s">
        <v>348</v>
      </c>
      <c r="E9" s="405">
        <v>0</v>
      </c>
      <c r="F9" s="406">
        <v>0</v>
      </c>
      <c r="G9" s="683"/>
      <c r="H9" s="406">
        <v>0</v>
      </c>
      <c r="I9" s="406">
        <v>0</v>
      </c>
      <c r="J9" s="683"/>
      <c r="K9" s="406">
        <v>0</v>
      </c>
      <c r="L9" s="406">
        <v>0</v>
      </c>
      <c r="M9" s="406">
        <v>0</v>
      </c>
      <c r="N9" s="406">
        <v>0</v>
      </c>
      <c r="O9" s="407">
        <v>0</v>
      </c>
      <c r="P9" s="469">
        <f t="shared" si="0"/>
        <v>0</v>
      </c>
    </row>
    <row r="10" spans="1:16" ht="16.5" customHeight="1">
      <c r="A10" s="271"/>
      <c r="B10" s="94"/>
      <c r="C10" s="101" t="s">
        <v>423</v>
      </c>
      <c r="D10" s="281"/>
      <c r="E10" s="24">
        <v>10375</v>
      </c>
      <c r="F10" s="25">
        <v>39999</v>
      </c>
      <c r="G10" s="681"/>
      <c r="H10" s="25">
        <v>396988</v>
      </c>
      <c r="I10" s="25">
        <v>481111</v>
      </c>
      <c r="J10" s="681"/>
      <c r="K10" s="25">
        <v>0</v>
      </c>
      <c r="L10" s="25">
        <v>0</v>
      </c>
      <c r="M10" s="25">
        <v>0</v>
      </c>
      <c r="N10" s="25">
        <v>0</v>
      </c>
      <c r="O10" s="145">
        <v>941079</v>
      </c>
      <c r="P10" s="284">
        <f t="shared" si="0"/>
        <v>1869552</v>
      </c>
    </row>
    <row r="11" spans="1:16" ht="16.5" customHeight="1">
      <c r="A11" s="271"/>
      <c r="B11" s="94"/>
      <c r="C11" s="101" t="s">
        <v>349</v>
      </c>
      <c r="D11" s="281"/>
      <c r="E11" s="24">
        <v>1480</v>
      </c>
      <c r="F11" s="25">
        <v>0</v>
      </c>
      <c r="G11" s="681"/>
      <c r="H11" s="25">
        <v>0</v>
      </c>
      <c r="I11" s="25">
        <v>25460</v>
      </c>
      <c r="J11" s="681"/>
      <c r="K11" s="25">
        <v>0</v>
      </c>
      <c r="L11" s="25">
        <v>0</v>
      </c>
      <c r="M11" s="25">
        <v>0</v>
      </c>
      <c r="N11" s="25">
        <v>0</v>
      </c>
      <c r="O11" s="145">
        <v>111240</v>
      </c>
      <c r="P11" s="284">
        <f t="shared" si="0"/>
        <v>138180</v>
      </c>
    </row>
    <row r="12" spans="1:16" ht="16.5" customHeight="1">
      <c r="A12" s="271"/>
      <c r="B12" s="94"/>
      <c r="C12" s="101" t="s">
        <v>350</v>
      </c>
      <c r="D12" s="281"/>
      <c r="E12" s="24">
        <v>0</v>
      </c>
      <c r="F12" s="25">
        <v>102866</v>
      </c>
      <c r="G12" s="681"/>
      <c r="H12" s="25">
        <v>0</v>
      </c>
      <c r="I12" s="25">
        <v>0</v>
      </c>
      <c r="J12" s="681"/>
      <c r="K12" s="25">
        <v>0</v>
      </c>
      <c r="L12" s="25">
        <v>0</v>
      </c>
      <c r="M12" s="25">
        <v>0</v>
      </c>
      <c r="N12" s="25">
        <v>0</v>
      </c>
      <c r="O12" s="145">
        <v>0</v>
      </c>
      <c r="P12" s="284">
        <f t="shared" si="0"/>
        <v>102866</v>
      </c>
    </row>
    <row r="13" spans="1:16" ht="16.5" customHeight="1">
      <c r="A13" s="271"/>
      <c r="B13" s="94"/>
      <c r="C13" s="101" t="s">
        <v>351</v>
      </c>
      <c r="D13" s="281"/>
      <c r="E13" s="24">
        <v>0</v>
      </c>
      <c r="F13" s="25">
        <v>0</v>
      </c>
      <c r="G13" s="681"/>
      <c r="H13" s="25">
        <v>0</v>
      </c>
      <c r="I13" s="25">
        <v>0</v>
      </c>
      <c r="J13" s="681"/>
      <c r="K13" s="25">
        <v>0</v>
      </c>
      <c r="L13" s="25">
        <v>0</v>
      </c>
      <c r="M13" s="25">
        <v>0</v>
      </c>
      <c r="N13" s="25">
        <v>0</v>
      </c>
      <c r="O13" s="145">
        <v>0</v>
      </c>
      <c r="P13" s="284">
        <f t="shared" si="0"/>
        <v>0</v>
      </c>
    </row>
    <row r="14" spans="1:16" ht="16.5" customHeight="1">
      <c r="A14" s="271"/>
      <c r="B14" s="94"/>
      <c r="C14" s="101" t="s">
        <v>352</v>
      </c>
      <c r="D14" s="281"/>
      <c r="E14" s="24">
        <v>0</v>
      </c>
      <c r="F14" s="25">
        <v>0</v>
      </c>
      <c r="G14" s="681"/>
      <c r="H14" s="25">
        <v>0</v>
      </c>
      <c r="I14" s="25">
        <v>0</v>
      </c>
      <c r="J14" s="681"/>
      <c r="K14" s="25">
        <v>0</v>
      </c>
      <c r="L14" s="25">
        <v>0</v>
      </c>
      <c r="M14" s="25">
        <v>0</v>
      </c>
      <c r="N14" s="25">
        <v>0</v>
      </c>
      <c r="O14" s="145">
        <v>0</v>
      </c>
      <c r="P14" s="284">
        <f t="shared" si="0"/>
        <v>0</v>
      </c>
    </row>
    <row r="15" spans="1:16" ht="16.5" customHeight="1">
      <c r="A15" s="271"/>
      <c r="B15" s="94"/>
      <c r="C15" s="101" t="s">
        <v>353</v>
      </c>
      <c r="D15" s="281"/>
      <c r="E15" s="24">
        <v>0</v>
      </c>
      <c r="F15" s="25">
        <v>0</v>
      </c>
      <c r="G15" s="681"/>
      <c r="H15" s="25">
        <v>0</v>
      </c>
      <c r="I15" s="25">
        <v>0</v>
      </c>
      <c r="J15" s="681"/>
      <c r="K15" s="25">
        <v>0</v>
      </c>
      <c r="L15" s="25">
        <v>0</v>
      </c>
      <c r="M15" s="25">
        <v>0</v>
      </c>
      <c r="N15" s="25">
        <v>0</v>
      </c>
      <c r="O15" s="145">
        <v>0</v>
      </c>
      <c r="P15" s="284">
        <f t="shared" si="0"/>
        <v>0</v>
      </c>
    </row>
    <row r="16" spans="1:16" ht="16.5" customHeight="1">
      <c r="A16" s="271"/>
      <c r="B16" s="94"/>
      <c r="C16" s="101" t="s">
        <v>39</v>
      </c>
      <c r="D16" s="281"/>
      <c r="E16" s="24">
        <v>0</v>
      </c>
      <c r="F16" s="25">
        <v>0</v>
      </c>
      <c r="G16" s="681"/>
      <c r="H16" s="25">
        <v>0</v>
      </c>
      <c r="I16" s="25">
        <v>0</v>
      </c>
      <c r="J16" s="681"/>
      <c r="K16" s="25">
        <v>0</v>
      </c>
      <c r="L16" s="25">
        <v>0</v>
      </c>
      <c r="M16" s="25">
        <v>0</v>
      </c>
      <c r="N16" s="25">
        <v>0</v>
      </c>
      <c r="O16" s="145">
        <v>0</v>
      </c>
      <c r="P16" s="284">
        <f t="shared" si="0"/>
        <v>0</v>
      </c>
    </row>
    <row r="17" spans="1:16" ht="16.5" customHeight="1" thickBot="1">
      <c r="A17" s="271"/>
      <c r="B17" s="274"/>
      <c r="C17" s="275" t="s">
        <v>40</v>
      </c>
      <c r="D17" s="282"/>
      <c r="E17" s="177">
        <v>0</v>
      </c>
      <c r="F17" s="178">
        <v>0</v>
      </c>
      <c r="G17" s="684"/>
      <c r="H17" s="178">
        <v>0</v>
      </c>
      <c r="I17" s="178">
        <v>0</v>
      </c>
      <c r="J17" s="684"/>
      <c r="K17" s="178">
        <v>0</v>
      </c>
      <c r="L17" s="178">
        <v>0</v>
      </c>
      <c r="M17" s="178">
        <v>0</v>
      </c>
      <c r="N17" s="178">
        <v>0</v>
      </c>
      <c r="O17" s="175">
        <v>6666</v>
      </c>
      <c r="P17" s="285">
        <f t="shared" si="0"/>
        <v>6666</v>
      </c>
    </row>
    <row r="18" spans="1:16" ht="16.5" customHeight="1">
      <c r="A18" s="271"/>
      <c r="B18" s="94" t="s">
        <v>354</v>
      </c>
      <c r="C18" s="278"/>
      <c r="D18" s="279"/>
      <c r="E18" s="619"/>
      <c r="F18" s="603"/>
      <c r="G18" s="678"/>
      <c r="H18" s="603"/>
      <c r="I18" s="603"/>
      <c r="J18" s="678"/>
      <c r="K18" s="603"/>
      <c r="L18" s="603"/>
      <c r="M18" s="603"/>
      <c r="N18" s="603"/>
      <c r="O18" s="620"/>
      <c r="P18" s="621"/>
    </row>
    <row r="19" spans="1:16" ht="16.5" customHeight="1">
      <c r="A19" s="271"/>
      <c r="B19" s="94"/>
      <c r="C19" s="101" t="s">
        <v>376</v>
      </c>
      <c r="D19" s="281"/>
      <c r="E19" s="24">
        <v>0</v>
      </c>
      <c r="F19" s="25">
        <v>0</v>
      </c>
      <c r="G19" s="681"/>
      <c r="H19" s="25">
        <v>0</v>
      </c>
      <c r="I19" s="25">
        <v>0</v>
      </c>
      <c r="J19" s="681"/>
      <c r="K19" s="25">
        <v>0</v>
      </c>
      <c r="L19" s="25">
        <v>0</v>
      </c>
      <c r="M19" s="25">
        <v>0</v>
      </c>
      <c r="N19" s="25">
        <v>0</v>
      </c>
      <c r="O19" s="145">
        <v>0</v>
      </c>
      <c r="P19" s="284">
        <f>SUM(E19:O19)</f>
        <v>0</v>
      </c>
    </row>
    <row r="20" spans="1:16" ht="16.5" customHeight="1">
      <c r="A20" s="271"/>
      <c r="B20" s="94"/>
      <c r="C20" s="101" t="s">
        <v>377</v>
      </c>
      <c r="D20" s="281"/>
      <c r="E20" s="24">
        <v>0</v>
      </c>
      <c r="F20" s="25">
        <v>13200</v>
      </c>
      <c r="G20" s="681"/>
      <c r="H20" s="25">
        <v>32900</v>
      </c>
      <c r="I20" s="25">
        <v>47363</v>
      </c>
      <c r="J20" s="681"/>
      <c r="K20" s="25">
        <v>0</v>
      </c>
      <c r="L20" s="25">
        <v>0</v>
      </c>
      <c r="M20" s="25">
        <v>0</v>
      </c>
      <c r="N20" s="25">
        <v>0</v>
      </c>
      <c r="O20" s="145">
        <v>36000</v>
      </c>
      <c r="P20" s="284">
        <f t="shared" si="0"/>
        <v>129463</v>
      </c>
    </row>
    <row r="21" spans="1:16" ht="16.5" customHeight="1">
      <c r="A21" s="271"/>
      <c r="B21" s="94"/>
      <c r="C21" s="101" t="s">
        <v>378</v>
      </c>
      <c r="D21" s="281"/>
      <c r="E21" s="24">
        <v>3461</v>
      </c>
      <c r="F21" s="25">
        <v>105505</v>
      </c>
      <c r="G21" s="681"/>
      <c r="H21" s="25">
        <v>267706</v>
      </c>
      <c r="I21" s="25">
        <v>231603</v>
      </c>
      <c r="J21" s="681"/>
      <c r="K21" s="25">
        <v>0</v>
      </c>
      <c r="L21" s="25">
        <v>0</v>
      </c>
      <c r="M21" s="25">
        <v>0</v>
      </c>
      <c r="N21" s="25">
        <v>0</v>
      </c>
      <c r="O21" s="145">
        <v>707316</v>
      </c>
      <c r="P21" s="284">
        <f t="shared" si="0"/>
        <v>1315591</v>
      </c>
    </row>
    <row r="22" spans="1:16" ht="16.5" customHeight="1">
      <c r="A22" s="272"/>
      <c r="B22" s="94"/>
      <c r="C22" s="101" t="s">
        <v>379</v>
      </c>
      <c r="D22" s="281"/>
      <c r="E22" s="24">
        <v>0</v>
      </c>
      <c r="F22" s="25">
        <v>16933</v>
      </c>
      <c r="G22" s="681"/>
      <c r="H22" s="25">
        <v>154534</v>
      </c>
      <c r="I22" s="25">
        <v>502077</v>
      </c>
      <c r="J22" s="681"/>
      <c r="K22" s="25">
        <v>0</v>
      </c>
      <c r="L22" s="25">
        <v>0</v>
      </c>
      <c r="M22" s="25">
        <v>0</v>
      </c>
      <c r="N22" s="25">
        <v>0</v>
      </c>
      <c r="O22" s="145">
        <v>928502</v>
      </c>
      <c r="P22" s="284">
        <f t="shared" si="0"/>
        <v>1602046</v>
      </c>
    </row>
    <row r="23" spans="1:16" ht="16.5" customHeight="1">
      <c r="A23" s="272"/>
      <c r="B23" s="94"/>
      <c r="C23" s="101" t="s">
        <v>380</v>
      </c>
      <c r="D23" s="281"/>
      <c r="E23" s="24">
        <v>4471</v>
      </c>
      <c r="F23" s="25">
        <v>0</v>
      </c>
      <c r="G23" s="681"/>
      <c r="H23" s="25">
        <v>96522</v>
      </c>
      <c r="I23" s="25">
        <v>0</v>
      </c>
      <c r="J23" s="681"/>
      <c r="K23" s="25">
        <v>0</v>
      </c>
      <c r="L23" s="25">
        <v>0</v>
      </c>
      <c r="M23" s="25">
        <v>0</v>
      </c>
      <c r="N23" s="25">
        <v>0</v>
      </c>
      <c r="O23" s="145">
        <v>110044</v>
      </c>
      <c r="P23" s="284">
        <f t="shared" si="0"/>
        <v>211037</v>
      </c>
    </row>
    <row r="24" spans="1:16" ht="16.5" customHeight="1">
      <c r="A24" s="272"/>
      <c r="B24" s="94"/>
      <c r="C24" s="101" t="s">
        <v>381</v>
      </c>
      <c r="D24" s="281"/>
      <c r="E24" s="24">
        <v>21577</v>
      </c>
      <c r="F24" s="25">
        <v>42111</v>
      </c>
      <c r="G24" s="681"/>
      <c r="H24" s="25">
        <v>0</v>
      </c>
      <c r="I24" s="25">
        <v>0</v>
      </c>
      <c r="J24" s="681"/>
      <c r="K24" s="25">
        <v>0</v>
      </c>
      <c r="L24" s="25">
        <v>0</v>
      </c>
      <c r="M24" s="25">
        <v>0</v>
      </c>
      <c r="N24" s="25">
        <v>0</v>
      </c>
      <c r="O24" s="145">
        <v>248472</v>
      </c>
      <c r="P24" s="284">
        <f t="shared" si="0"/>
        <v>312160</v>
      </c>
    </row>
    <row r="25" spans="1:16" ht="16.5" customHeight="1">
      <c r="A25" s="272"/>
      <c r="B25" s="94"/>
      <c r="C25" s="101" t="s">
        <v>382</v>
      </c>
      <c r="D25" s="281"/>
      <c r="E25" s="24">
        <v>3797</v>
      </c>
      <c r="F25" s="25">
        <v>0</v>
      </c>
      <c r="G25" s="681"/>
      <c r="H25" s="25">
        <v>0</v>
      </c>
      <c r="I25" s="25">
        <v>40799</v>
      </c>
      <c r="J25" s="681"/>
      <c r="K25" s="25">
        <v>0</v>
      </c>
      <c r="L25" s="25">
        <v>0</v>
      </c>
      <c r="M25" s="25">
        <v>0</v>
      </c>
      <c r="N25" s="25">
        <v>0</v>
      </c>
      <c r="O25" s="145">
        <v>24556</v>
      </c>
      <c r="P25" s="284">
        <f t="shared" si="0"/>
        <v>69152</v>
      </c>
    </row>
    <row r="26" spans="1:16" ht="16.5" customHeight="1">
      <c r="A26" s="272"/>
      <c r="B26" s="94"/>
      <c r="C26" s="101" t="s">
        <v>383</v>
      </c>
      <c r="D26" s="281"/>
      <c r="E26" s="24">
        <v>0</v>
      </c>
      <c r="F26" s="25">
        <v>0</v>
      </c>
      <c r="G26" s="681"/>
      <c r="H26" s="25">
        <v>0</v>
      </c>
      <c r="I26" s="25">
        <v>0</v>
      </c>
      <c r="J26" s="681"/>
      <c r="K26" s="25">
        <v>0</v>
      </c>
      <c r="L26" s="25">
        <v>0</v>
      </c>
      <c r="M26" s="25">
        <v>0</v>
      </c>
      <c r="N26" s="25">
        <v>0</v>
      </c>
      <c r="O26" s="145">
        <v>0</v>
      </c>
      <c r="P26" s="284">
        <f t="shared" si="0"/>
        <v>0</v>
      </c>
    </row>
    <row r="27" spans="1:16" ht="16.5" customHeight="1">
      <c r="A27" s="272"/>
      <c r="B27" s="94"/>
      <c r="C27" s="101" t="s">
        <v>384</v>
      </c>
      <c r="D27" s="281"/>
      <c r="E27" s="24">
        <v>0</v>
      </c>
      <c r="F27" s="25">
        <v>0</v>
      </c>
      <c r="G27" s="681"/>
      <c r="H27" s="25">
        <v>0</v>
      </c>
      <c r="I27" s="25">
        <v>0</v>
      </c>
      <c r="J27" s="681"/>
      <c r="K27" s="25">
        <v>0</v>
      </c>
      <c r="L27" s="25">
        <v>0</v>
      </c>
      <c r="M27" s="25">
        <v>0</v>
      </c>
      <c r="N27" s="25">
        <v>0</v>
      </c>
      <c r="O27" s="145">
        <v>0</v>
      </c>
      <c r="P27" s="284">
        <f t="shared" si="0"/>
        <v>0</v>
      </c>
    </row>
    <row r="28" spans="1:16" ht="16.5" customHeight="1">
      <c r="A28" s="272"/>
      <c r="B28" s="94"/>
      <c r="C28" s="101" t="s">
        <v>385</v>
      </c>
      <c r="D28" s="281"/>
      <c r="E28" s="24">
        <v>0</v>
      </c>
      <c r="F28" s="25">
        <v>0</v>
      </c>
      <c r="G28" s="681"/>
      <c r="H28" s="25">
        <v>0</v>
      </c>
      <c r="I28" s="25">
        <v>0</v>
      </c>
      <c r="J28" s="681"/>
      <c r="K28" s="25">
        <v>0</v>
      </c>
      <c r="L28" s="25">
        <v>0</v>
      </c>
      <c r="M28" s="25">
        <v>0</v>
      </c>
      <c r="N28" s="25">
        <v>0</v>
      </c>
      <c r="O28" s="145">
        <v>0</v>
      </c>
      <c r="P28" s="284">
        <f t="shared" si="0"/>
        <v>0</v>
      </c>
    </row>
    <row r="29" spans="1:16" ht="16.5" customHeight="1" thickBot="1">
      <c r="A29" s="273"/>
      <c r="B29" s="274"/>
      <c r="C29" s="275" t="s">
        <v>386</v>
      </c>
      <c r="D29" s="282"/>
      <c r="E29" s="177">
        <v>0</v>
      </c>
      <c r="F29" s="178">
        <v>0</v>
      </c>
      <c r="G29" s="684"/>
      <c r="H29" s="178">
        <v>0</v>
      </c>
      <c r="I29" s="178">
        <v>0</v>
      </c>
      <c r="J29" s="684"/>
      <c r="K29" s="178">
        <v>0</v>
      </c>
      <c r="L29" s="178">
        <v>0</v>
      </c>
      <c r="M29" s="178">
        <v>0</v>
      </c>
      <c r="N29" s="178">
        <v>0</v>
      </c>
      <c r="O29" s="175">
        <v>0</v>
      </c>
      <c r="P29" s="285">
        <f t="shared" si="0"/>
        <v>0</v>
      </c>
    </row>
    <row r="30" spans="4:13" ht="16.5" customHeight="1">
      <c r="D30"/>
      <c r="E30"/>
      <c r="F30"/>
      <c r="G30"/>
      <c r="H30"/>
      <c r="I30"/>
      <c r="J30"/>
      <c r="K30"/>
      <c r="L30"/>
      <c r="M30"/>
    </row>
    <row r="31" spans="4:13" ht="16.5" customHeight="1">
      <c r="D31"/>
      <c r="E31"/>
      <c r="F31"/>
      <c r="G31"/>
      <c r="H31"/>
      <c r="I31"/>
      <c r="J31"/>
      <c r="K31"/>
      <c r="L31"/>
      <c r="M31"/>
    </row>
    <row r="32" spans="4:13" ht="16.5" customHeight="1">
      <c r="D32"/>
      <c r="E32"/>
      <c r="F32"/>
      <c r="G32"/>
      <c r="H32"/>
      <c r="I32"/>
      <c r="J32"/>
      <c r="K32"/>
      <c r="L32"/>
      <c r="M32"/>
    </row>
    <row r="33" spans="4:13" ht="16.5" customHeight="1">
      <c r="D33"/>
      <c r="E33"/>
      <c r="F33"/>
      <c r="G33"/>
      <c r="H33"/>
      <c r="I33"/>
      <c r="J33"/>
      <c r="K33"/>
      <c r="L33"/>
      <c r="M33"/>
    </row>
    <row r="34" spans="4:13" ht="16.5" customHeight="1">
      <c r="D34"/>
      <c r="E34"/>
      <c r="F34"/>
      <c r="G34"/>
      <c r="H34"/>
      <c r="I34"/>
      <c r="J34"/>
      <c r="K34"/>
      <c r="L34"/>
      <c r="M34"/>
    </row>
    <row r="35" spans="4:13" ht="16.5" customHeight="1">
      <c r="D35"/>
      <c r="E35"/>
      <c r="F35"/>
      <c r="G35"/>
      <c r="H35"/>
      <c r="I35"/>
      <c r="J35"/>
      <c r="K35"/>
      <c r="L35"/>
      <c r="M35"/>
    </row>
    <row r="36" spans="4:13" ht="16.5" customHeight="1">
      <c r="D36"/>
      <c r="E36"/>
      <c r="F36"/>
      <c r="G36"/>
      <c r="H36"/>
      <c r="I36"/>
      <c r="J36"/>
      <c r="K36"/>
      <c r="L36"/>
      <c r="M36"/>
    </row>
    <row r="37" spans="4:13" ht="16.5" customHeight="1">
      <c r="D37"/>
      <c r="E37"/>
      <c r="F37"/>
      <c r="G37"/>
      <c r="H37"/>
      <c r="I37"/>
      <c r="J37"/>
      <c r="K37"/>
      <c r="L37"/>
      <c r="M37"/>
    </row>
    <row r="38" spans="4:13" ht="16.5" customHeight="1">
      <c r="D38"/>
      <c r="E38"/>
      <c r="F38"/>
      <c r="G38"/>
      <c r="H38"/>
      <c r="I38"/>
      <c r="J38"/>
      <c r="K38"/>
      <c r="L38"/>
      <c r="M38"/>
    </row>
    <row r="39" spans="4:13" ht="16.5" customHeight="1">
      <c r="D39"/>
      <c r="E39"/>
      <c r="F39"/>
      <c r="G39"/>
      <c r="H39"/>
      <c r="I39"/>
      <c r="J39"/>
      <c r="K39"/>
      <c r="L39"/>
      <c r="M39"/>
    </row>
    <row r="40" spans="4:13" ht="16.5" customHeight="1">
      <c r="D40"/>
      <c r="E40"/>
      <c r="F40"/>
      <c r="G40"/>
      <c r="H40"/>
      <c r="I40"/>
      <c r="J40"/>
      <c r="K40"/>
      <c r="L40"/>
      <c r="M40"/>
    </row>
    <row r="41" spans="4:13" ht="16.5" customHeight="1">
      <c r="D41"/>
      <c r="E41"/>
      <c r="F41"/>
      <c r="G41"/>
      <c r="H41"/>
      <c r="I41"/>
      <c r="J41"/>
      <c r="K41"/>
      <c r="L41"/>
      <c r="M41"/>
    </row>
    <row r="42" spans="4:13" ht="16.5" customHeight="1">
      <c r="D42"/>
      <c r="E42"/>
      <c r="F42"/>
      <c r="G42"/>
      <c r="H42"/>
      <c r="I42"/>
      <c r="J42"/>
      <c r="K42"/>
      <c r="L42"/>
      <c r="M42"/>
    </row>
    <row r="43" spans="4:13" ht="16.5" customHeight="1">
      <c r="D43"/>
      <c r="E43"/>
      <c r="F43"/>
      <c r="G43"/>
      <c r="H43"/>
      <c r="I43"/>
      <c r="J43"/>
      <c r="K43"/>
      <c r="L43"/>
      <c r="M43"/>
    </row>
    <row r="44" spans="4:13" ht="16.5" customHeight="1">
      <c r="D44"/>
      <c r="E44"/>
      <c r="F44"/>
      <c r="G44"/>
      <c r="H44"/>
      <c r="I44"/>
      <c r="J44"/>
      <c r="K44"/>
      <c r="L44"/>
      <c r="M44"/>
    </row>
    <row r="45" spans="4:13" ht="16.5" customHeight="1">
      <c r="D45"/>
      <c r="E45"/>
      <c r="F45"/>
      <c r="G45"/>
      <c r="H45"/>
      <c r="I45"/>
      <c r="J45"/>
      <c r="K45"/>
      <c r="L45"/>
      <c r="M45"/>
    </row>
    <row r="46" spans="4:13" ht="16.5" customHeight="1">
      <c r="D46"/>
      <c r="E46"/>
      <c r="F46"/>
      <c r="G46"/>
      <c r="H46"/>
      <c r="I46"/>
      <c r="J46"/>
      <c r="K46"/>
      <c r="L46"/>
      <c r="M46"/>
    </row>
    <row r="47" spans="4:13" ht="16.5" customHeight="1">
      <c r="D47"/>
      <c r="E47"/>
      <c r="F47"/>
      <c r="G47"/>
      <c r="H47"/>
      <c r="I47"/>
      <c r="J47"/>
      <c r="K47"/>
      <c r="L47"/>
      <c r="M47"/>
    </row>
    <row r="48" spans="4:13" ht="16.5" customHeight="1">
      <c r="D48"/>
      <c r="E48"/>
      <c r="F48"/>
      <c r="G48"/>
      <c r="H48"/>
      <c r="I48"/>
      <c r="J48"/>
      <c r="K48"/>
      <c r="L48"/>
      <c r="M48"/>
    </row>
    <row r="49" spans="4:13" ht="16.5" customHeight="1">
      <c r="D49"/>
      <c r="E49"/>
      <c r="F49"/>
      <c r="G49"/>
      <c r="H49"/>
      <c r="I49"/>
      <c r="J49"/>
      <c r="K49"/>
      <c r="L49"/>
      <c r="M49"/>
    </row>
    <row r="50" spans="4:13" ht="16.5" customHeight="1">
      <c r="D50"/>
      <c r="E50"/>
      <c r="F50"/>
      <c r="G50"/>
      <c r="H50"/>
      <c r="I50"/>
      <c r="J50"/>
      <c r="K50"/>
      <c r="L50"/>
      <c r="M50"/>
    </row>
    <row r="51" spans="4:13" ht="16.5" customHeight="1">
      <c r="D51"/>
      <c r="E51"/>
      <c r="F51"/>
      <c r="G51"/>
      <c r="H51"/>
      <c r="I51"/>
      <c r="J51"/>
      <c r="K51"/>
      <c r="L51"/>
      <c r="M51"/>
    </row>
    <row r="52" spans="4:13" ht="16.5" customHeight="1">
      <c r="D52"/>
      <c r="E52"/>
      <c r="F52"/>
      <c r="G52"/>
      <c r="H52"/>
      <c r="I52"/>
      <c r="J52"/>
      <c r="K52"/>
      <c r="L52"/>
      <c r="M52"/>
    </row>
    <row r="53" spans="4:13" ht="16.5" customHeight="1">
      <c r="D53"/>
      <c r="E53"/>
      <c r="F53"/>
      <c r="G53"/>
      <c r="H53"/>
      <c r="I53"/>
      <c r="J53"/>
      <c r="K53"/>
      <c r="L53"/>
      <c r="M53"/>
    </row>
    <row r="54" spans="4:13" ht="16.5" customHeight="1">
      <c r="D54"/>
      <c r="E54"/>
      <c r="F54"/>
      <c r="G54"/>
      <c r="H54"/>
      <c r="I54"/>
      <c r="J54"/>
      <c r="K54"/>
      <c r="L54"/>
      <c r="M54"/>
    </row>
    <row r="55" spans="4:13" ht="16.5" customHeight="1">
      <c r="D55"/>
      <c r="E55"/>
      <c r="F55"/>
      <c r="G55"/>
      <c r="H55"/>
      <c r="I55"/>
      <c r="J55"/>
      <c r="K55"/>
      <c r="L55"/>
      <c r="M55"/>
    </row>
    <row r="56" spans="4:13" ht="16.5" customHeight="1">
      <c r="D56"/>
      <c r="E56"/>
      <c r="F56"/>
      <c r="G56"/>
      <c r="H56"/>
      <c r="I56"/>
      <c r="J56"/>
      <c r="K56"/>
      <c r="L56"/>
      <c r="M56"/>
    </row>
    <row r="57" spans="4:13" ht="16.5" customHeight="1">
      <c r="D57"/>
      <c r="E57"/>
      <c r="F57"/>
      <c r="G57"/>
      <c r="H57"/>
      <c r="I57"/>
      <c r="J57"/>
      <c r="K57"/>
      <c r="L57"/>
      <c r="M57"/>
    </row>
    <row r="58" spans="4:13" ht="16.5" customHeight="1">
      <c r="D58"/>
      <c r="E58"/>
      <c r="F58"/>
      <c r="G58"/>
      <c r="H58"/>
      <c r="I58"/>
      <c r="J58"/>
      <c r="K58"/>
      <c r="L58"/>
      <c r="M58"/>
    </row>
    <row r="59" spans="4:13" ht="16.5" customHeight="1">
      <c r="D59"/>
      <c r="E59"/>
      <c r="F59"/>
      <c r="G59"/>
      <c r="H59"/>
      <c r="I59"/>
      <c r="J59"/>
      <c r="K59"/>
      <c r="L59"/>
      <c r="M59"/>
    </row>
    <row r="60" spans="4:13" ht="16.5" customHeight="1">
      <c r="D60"/>
      <c r="E60"/>
      <c r="F60"/>
      <c r="G60"/>
      <c r="H60"/>
      <c r="I60"/>
      <c r="J60"/>
      <c r="K60"/>
      <c r="L60"/>
      <c r="M60"/>
    </row>
    <row r="61" spans="4:13" ht="16.5" customHeight="1">
      <c r="D61"/>
      <c r="E61"/>
      <c r="F61"/>
      <c r="G61"/>
      <c r="H61"/>
      <c r="I61"/>
      <c r="J61"/>
      <c r="K61"/>
      <c r="L61"/>
      <c r="M61"/>
    </row>
    <row r="62" spans="4:13" ht="16.5" customHeight="1">
      <c r="D62"/>
      <c r="E62"/>
      <c r="F62"/>
      <c r="G62"/>
      <c r="H62"/>
      <c r="I62"/>
      <c r="J62"/>
      <c r="K62"/>
      <c r="L62"/>
      <c r="M62"/>
    </row>
    <row r="63" spans="4:13" ht="16.5" customHeight="1">
      <c r="D63"/>
      <c r="E63"/>
      <c r="F63"/>
      <c r="G63"/>
      <c r="H63"/>
      <c r="I63"/>
      <c r="J63"/>
      <c r="K63"/>
      <c r="L63"/>
      <c r="M63"/>
    </row>
    <row r="64" spans="4:13" ht="16.5" customHeight="1">
      <c r="D64"/>
      <c r="E64"/>
      <c r="F64"/>
      <c r="G64"/>
      <c r="H64"/>
      <c r="I64"/>
      <c r="J64"/>
      <c r="K64"/>
      <c r="L64"/>
      <c r="M64"/>
    </row>
    <row r="65" spans="4:13" ht="16.5" customHeight="1">
      <c r="D65"/>
      <c r="E65"/>
      <c r="F65"/>
      <c r="G65"/>
      <c r="H65"/>
      <c r="I65"/>
      <c r="J65"/>
      <c r="K65"/>
      <c r="L65"/>
      <c r="M65"/>
    </row>
    <row r="66" spans="4:13" ht="16.5" customHeight="1">
      <c r="D66"/>
      <c r="E66"/>
      <c r="F66"/>
      <c r="G66"/>
      <c r="H66"/>
      <c r="I66"/>
      <c r="J66"/>
      <c r="K66"/>
      <c r="L66"/>
      <c r="M66"/>
    </row>
    <row r="67" spans="4:13" ht="16.5" customHeight="1">
      <c r="D67"/>
      <c r="E67"/>
      <c r="F67"/>
      <c r="G67"/>
      <c r="H67"/>
      <c r="I67"/>
      <c r="J67"/>
      <c r="K67"/>
      <c r="L67"/>
      <c r="M67"/>
    </row>
    <row r="68" spans="4:13" ht="16.5" customHeight="1">
      <c r="D68"/>
      <c r="E68"/>
      <c r="F68"/>
      <c r="G68"/>
      <c r="H68"/>
      <c r="I68"/>
      <c r="J68"/>
      <c r="K68"/>
      <c r="L68"/>
      <c r="M68"/>
    </row>
    <row r="69" spans="4:13" ht="16.5" customHeight="1">
      <c r="D69"/>
      <c r="E69"/>
      <c r="F69"/>
      <c r="G69"/>
      <c r="H69"/>
      <c r="I69"/>
      <c r="J69"/>
      <c r="K69"/>
      <c r="L69"/>
      <c r="M69"/>
    </row>
    <row r="70" spans="4:13" ht="16.5" customHeight="1">
      <c r="D70"/>
      <c r="E70"/>
      <c r="F70"/>
      <c r="G70"/>
      <c r="H70"/>
      <c r="I70"/>
      <c r="J70"/>
      <c r="K70"/>
      <c r="L70"/>
      <c r="M70"/>
    </row>
    <row r="71" spans="4:13" ht="16.5" customHeight="1">
      <c r="D71"/>
      <c r="E71"/>
      <c r="F71"/>
      <c r="G71"/>
      <c r="H71"/>
      <c r="I71"/>
      <c r="J71"/>
      <c r="K71"/>
      <c r="L71"/>
      <c r="M71"/>
    </row>
    <row r="72" spans="4:13" ht="16.5" customHeight="1">
      <c r="D72"/>
      <c r="E72"/>
      <c r="F72"/>
      <c r="G72"/>
      <c r="H72"/>
      <c r="I72"/>
      <c r="J72"/>
      <c r="K72"/>
      <c r="L72"/>
      <c r="M72"/>
    </row>
    <row r="73" spans="4:13" ht="16.5" customHeight="1">
      <c r="D73"/>
      <c r="E73"/>
      <c r="F73"/>
      <c r="G73"/>
      <c r="H73"/>
      <c r="I73"/>
      <c r="J73"/>
      <c r="K73"/>
      <c r="L73"/>
      <c r="M73"/>
    </row>
    <row r="74" spans="4:13" ht="16.5" customHeight="1">
      <c r="D74"/>
      <c r="E74"/>
      <c r="F74"/>
      <c r="G74"/>
      <c r="H74"/>
      <c r="I74"/>
      <c r="J74"/>
      <c r="K74"/>
      <c r="L74"/>
      <c r="M74"/>
    </row>
    <row r="75" spans="4:13" ht="16.5" customHeight="1">
      <c r="D75"/>
      <c r="E75"/>
      <c r="F75"/>
      <c r="G75"/>
      <c r="H75"/>
      <c r="I75"/>
      <c r="J75"/>
      <c r="K75"/>
      <c r="L75"/>
      <c r="M75"/>
    </row>
    <row r="76" spans="4:13" ht="16.5" customHeight="1">
      <c r="D76"/>
      <c r="E76"/>
      <c r="F76"/>
      <c r="G76"/>
      <c r="H76"/>
      <c r="I76"/>
      <c r="J76"/>
      <c r="K76"/>
      <c r="L76"/>
      <c r="M76"/>
    </row>
    <row r="77" spans="4:13" ht="16.5" customHeight="1">
      <c r="D77"/>
      <c r="E77"/>
      <c r="F77"/>
      <c r="G77"/>
      <c r="H77"/>
      <c r="I77"/>
      <c r="J77"/>
      <c r="K77"/>
      <c r="L77"/>
      <c r="M77"/>
    </row>
    <row r="78" spans="4:13" ht="16.5" customHeight="1">
      <c r="D78"/>
      <c r="E78"/>
      <c r="F78"/>
      <c r="G78"/>
      <c r="H78"/>
      <c r="I78"/>
      <c r="J78"/>
      <c r="K78"/>
      <c r="L78"/>
      <c r="M78"/>
    </row>
    <row r="79" spans="4:13" ht="16.5" customHeight="1">
      <c r="D79"/>
      <c r="E79"/>
      <c r="F79"/>
      <c r="G79"/>
      <c r="H79"/>
      <c r="I79"/>
      <c r="J79"/>
      <c r="K79"/>
      <c r="L79"/>
      <c r="M79"/>
    </row>
    <row r="80" spans="4:13" ht="16.5" customHeight="1">
      <c r="D80"/>
      <c r="E80"/>
      <c r="F80"/>
      <c r="G80"/>
      <c r="H80"/>
      <c r="I80"/>
      <c r="J80"/>
      <c r="K80"/>
      <c r="L80"/>
      <c r="M80"/>
    </row>
    <row r="81" spans="4:13" ht="16.5" customHeight="1">
      <c r="D81"/>
      <c r="E81"/>
      <c r="F81"/>
      <c r="G81"/>
      <c r="H81"/>
      <c r="I81"/>
      <c r="J81"/>
      <c r="K81"/>
      <c r="L81"/>
      <c r="M81"/>
    </row>
    <row r="82" spans="4:13" ht="16.5" customHeight="1">
      <c r="D82"/>
      <c r="E82"/>
      <c r="F82"/>
      <c r="G82"/>
      <c r="H82"/>
      <c r="I82"/>
      <c r="J82"/>
      <c r="K82"/>
      <c r="L82"/>
      <c r="M82"/>
    </row>
    <row r="83" spans="4:13" ht="16.5" customHeight="1">
      <c r="D83"/>
      <c r="E83"/>
      <c r="F83"/>
      <c r="G83"/>
      <c r="H83"/>
      <c r="I83"/>
      <c r="J83"/>
      <c r="K83"/>
      <c r="L83"/>
      <c r="M83"/>
    </row>
    <row r="84" spans="4:13" ht="16.5" customHeight="1">
      <c r="D84"/>
      <c r="E84"/>
      <c r="F84"/>
      <c r="G84"/>
      <c r="H84"/>
      <c r="I84"/>
      <c r="J84"/>
      <c r="K84"/>
      <c r="L84"/>
      <c r="M84"/>
    </row>
    <row r="85" spans="4:13" ht="16.5" customHeight="1">
      <c r="D85"/>
      <c r="E85"/>
      <c r="F85"/>
      <c r="G85"/>
      <c r="H85"/>
      <c r="I85"/>
      <c r="J85"/>
      <c r="K85"/>
      <c r="L85"/>
      <c r="M85"/>
    </row>
    <row r="86" spans="4:13" ht="16.5" customHeight="1">
      <c r="D86"/>
      <c r="E86"/>
      <c r="F86"/>
      <c r="G86"/>
      <c r="H86"/>
      <c r="I86"/>
      <c r="J86"/>
      <c r="K86"/>
      <c r="L86"/>
      <c r="M86"/>
    </row>
    <row r="87" spans="4:13" ht="16.5" customHeight="1">
      <c r="D87"/>
      <c r="E87"/>
      <c r="F87"/>
      <c r="G87"/>
      <c r="H87"/>
      <c r="I87"/>
      <c r="J87"/>
      <c r="K87"/>
      <c r="L87"/>
      <c r="M87"/>
    </row>
    <row r="88" spans="4:13" ht="16.5" customHeight="1">
      <c r="D88"/>
      <c r="E88"/>
      <c r="F88"/>
      <c r="G88"/>
      <c r="H88"/>
      <c r="I88"/>
      <c r="J88"/>
      <c r="K88"/>
      <c r="L88"/>
      <c r="M88"/>
    </row>
    <row r="89" spans="4:13" ht="16.5" customHeight="1">
      <c r="D89"/>
      <c r="E89"/>
      <c r="F89"/>
      <c r="G89"/>
      <c r="H89"/>
      <c r="I89"/>
      <c r="J89"/>
      <c r="K89"/>
      <c r="L89"/>
      <c r="M89"/>
    </row>
    <row r="90" spans="4:13" ht="16.5" customHeight="1">
      <c r="D90"/>
      <c r="E90"/>
      <c r="F90"/>
      <c r="G90"/>
      <c r="H90"/>
      <c r="I90"/>
      <c r="J90"/>
      <c r="K90"/>
      <c r="L90"/>
      <c r="M90"/>
    </row>
    <row r="91" spans="4:13" ht="16.5" customHeight="1">
      <c r="D91"/>
      <c r="E91"/>
      <c r="F91"/>
      <c r="G91"/>
      <c r="H91"/>
      <c r="I91"/>
      <c r="J91"/>
      <c r="K91"/>
      <c r="L91"/>
      <c r="M91"/>
    </row>
    <row r="92" spans="4:13" ht="16.5" customHeight="1">
      <c r="D92"/>
      <c r="E92"/>
      <c r="F92"/>
      <c r="G92"/>
      <c r="H92"/>
      <c r="I92"/>
      <c r="J92"/>
      <c r="K92"/>
      <c r="L92"/>
      <c r="M92"/>
    </row>
    <row r="93" spans="4:13" ht="16.5" customHeight="1">
      <c r="D93"/>
      <c r="E93"/>
      <c r="F93"/>
      <c r="G93"/>
      <c r="H93"/>
      <c r="I93"/>
      <c r="J93"/>
      <c r="K93"/>
      <c r="L93"/>
      <c r="M93"/>
    </row>
    <row r="94" spans="4:13" ht="16.5" customHeight="1">
      <c r="D94"/>
      <c r="E94"/>
      <c r="F94"/>
      <c r="G94"/>
      <c r="H94"/>
      <c r="I94"/>
      <c r="J94"/>
      <c r="K94"/>
      <c r="L94"/>
      <c r="M94"/>
    </row>
    <row r="95" spans="4:13" ht="16.5" customHeight="1">
      <c r="D95"/>
      <c r="E95"/>
      <c r="F95"/>
      <c r="G95"/>
      <c r="H95"/>
      <c r="I95"/>
      <c r="J95"/>
      <c r="K95"/>
      <c r="L95"/>
      <c r="M95"/>
    </row>
    <row r="96" spans="4:13" ht="16.5" customHeight="1">
      <c r="D96"/>
      <c r="E96"/>
      <c r="F96"/>
      <c r="G96"/>
      <c r="H96"/>
      <c r="I96"/>
      <c r="J96"/>
      <c r="K96"/>
      <c r="L96"/>
      <c r="M96"/>
    </row>
    <row r="97" spans="4:13" ht="16.5" customHeight="1">
      <c r="D97"/>
      <c r="E97"/>
      <c r="F97"/>
      <c r="G97"/>
      <c r="H97"/>
      <c r="I97"/>
      <c r="J97"/>
      <c r="K97"/>
      <c r="L97"/>
      <c r="M97"/>
    </row>
    <row r="98" spans="4:13" ht="16.5" customHeight="1">
      <c r="D98"/>
      <c r="E98"/>
      <c r="F98"/>
      <c r="G98"/>
      <c r="H98"/>
      <c r="I98"/>
      <c r="J98"/>
      <c r="K98"/>
      <c r="L98"/>
      <c r="M98"/>
    </row>
    <row r="99" spans="4:13" ht="16.5" customHeight="1">
      <c r="D99"/>
      <c r="E99"/>
      <c r="F99"/>
      <c r="G99"/>
      <c r="H99"/>
      <c r="I99"/>
      <c r="J99"/>
      <c r="K99"/>
      <c r="L99"/>
      <c r="M99"/>
    </row>
    <row r="100" spans="4:13" ht="16.5" customHeight="1">
      <c r="D100"/>
      <c r="E100"/>
      <c r="F100"/>
      <c r="G100"/>
      <c r="H100"/>
      <c r="I100"/>
      <c r="J100"/>
      <c r="K100"/>
      <c r="L100"/>
      <c r="M100"/>
    </row>
    <row r="101" spans="4:13" ht="16.5" customHeight="1">
      <c r="D101"/>
      <c r="E101"/>
      <c r="F101"/>
      <c r="G101"/>
      <c r="H101"/>
      <c r="I101"/>
      <c r="J101"/>
      <c r="K101"/>
      <c r="L101"/>
      <c r="M101"/>
    </row>
    <row r="102" spans="4:13" ht="16.5" customHeight="1">
      <c r="D102"/>
      <c r="E102"/>
      <c r="F102"/>
      <c r="G102"/>
      <c r="H102"/>
      <c r="I102"/>
      <c r="J102"/>
      <c r="K102"/>
      <c r="L102"/>
      <c r="M102"/>
    </row>
    <row r="103" spans="4:13" ht="16.5" customHeight="1">
      <c r="D103"/>
      <c r="E103"/>
      <c r="F103"/>
      <c r="G103"/>
      <c r="H103"/>
      <c r="I103"/>
      <c r="J103"/>
      <c r="K103"/>
      <c r="L103"/>
      <c r="M103"/>
    </row>
    <row r="104" spans="4:13" ht="16.5" customHeight="1">
      <c r="D104"/>
      <c r="E104"/>
      <c r="F104"/>
      <c r="G104"/>
      <c r="H104"/>
      <c r="I104"/>
      <c r="J104"/>
      <c r="K104"/>
      <c r="L104"/>
      <c r="M104"/>
    </row>
    <row r="105" spans="4:13" ht="16.5" customHeight="1">
      <c r="D105"/>
      <c r="E105"/>
      <c r="F105"/>
      <c r="G105"/>
      <c r="H105"/>
      <c r="I105"/>
      <c r="J105"/>
      <c r="K105"/>
      <c r="L105"/>
      <c r="M105"/>
    </row>
    <row r="106" spans="4:13" ht="16.5" customHeight="1">
      <c r="D106"/>
      <c r="E106"/>
      <c r="F106"/>
      <c r="G106"/>
      <c r="H106"/>
      <c r="I106"/>
      <c r="J106"/>
      <c r="K106"/>
      <c r="L106"/>
      <c r="M106"/>
    </row>
    <row r="107" spans="4:13" ht="16.5" customHeight="1">
      <c r="D107"/>
      <c r="E107"/>
      <c r="F107"/>
      <c r="G107"/>
      <c r="H107"/>
      <c r="I107"/>
      <c r="J107"/>
      <c r="K107"/>
      <c r="L107"/>
      <c r="M107"/>
    </row>
    <row r="108" spans="4:13" ht="16.5" customHeight="1">
      <c r="D108"/>
      <c r="E108"/>
      <c r="F108"/>
      <c r="G108"/>
      <c r="H108"/>
      <c r="I108"/>
      <c r="J108"/>
      <c r="K108"/>
      <c r="L108"/>
      <c r="M108"/>
    </row>
    <row r="109" spans="4:13" ht="16.5" customHeight="1">
      <c r="D109"/>
      <c r="E109"/>
      <c r="F109"/>
      <c r="G109"/>
      <c r="H109"/>
      <c r="I109"/>
      <c r="J109"/>
      <c r="K109"/>
      <c r="L109"/>
      <c r="M109"/>
    </row>
    <row r="110" spans="4:13" ht="16.5" customHeight="1">
      <c r="D110"/>
      <c r="E110"/>
      <c r="F110"/>
      <c r="G110"/>
      <c r="H110"/>
      <c r="I110"/>
      <c r="J110"/>
      <c r="K110"/>
      <c r="L110"/>
      <c r="M110"/>
    </row>
    <row r="111" spans="4:13" ht="16.5" customHeight="1">
      <c r="D111"/>
      <c r="E111"/>
      <c r="F111"/>
      <c r="G111"/>
      <c r="H111"/>
      <c r="I111"/>
      <c r="J111"/>
      <c r="K111"/>
      <c r="L111"/>
      <c r="M111"/>
    </row>
    <row r="112" spans="4:13" ht="16.5" customHeight="1">
      <c r="D112"/>
      <c r="E112"/>
      <c r="F112"/>
      <c r="G112"/>
      <c r="H112"/>
      <c r="I112"/>
      <c r="J112"/>
      <c r="K112"/>
      <c r="L112"/>
      <c r="M112"/>
    </row>
    <row r="113" spans="4:13" ht="16.5" customHeight="1">
      <c r="D113"/>
      <c r="E113"/>
      <c r="F113"/>
      <c r="G113"/>
      <c r="H113"/>
      <c r="I113"/>
      <c r="J113"/>
      <c r="K113"/>
      <c r="L113"/>
      <c r="M113"/>
    </row>
    <row r="114" spans="4:13" ht="16.5" customHeight="1">
      <c r="D114"/>
      <c r="E114"/>
      <c r="F114"/>
      <c r="G114"/>
      <c r="H114"/>
      <c r="I114"/>
      <c r="J114"/>
      <c r="K114"/>
      <c r="L114"/>
      <c r="M114"/>
    </row>
    <row r="115" spans="4:13" ht="16.5" customHeight="1">
      <c r="D115"/>
      <c r="E115"/>
      <c r="F115"/>
      <c r="G115"/>
      <c r="H115"/>
      <c r="I115"/>
      <c r="J115"/>
      <c r="K115"/>
      <c r="L115"/>
      <c r="M115"/>
    </row>
    <row r="116" spans="4:13" ht="16.5" customHeight="1">
      <c r="D116"/>
      <c r="E116"/>
      <c r="F116"/>
      <c r="G116"/>
      <c r="H116"/>
      <c r="I116"/>
      <c r="J116"/>
      <c r="K116"/>
      <c r="L116"/>
      <c r="M116"/>
    </row>
    <row r="117" spans="4:13" ht="16.5" customHeight="1">
      <c r="D117"/>
      <c r="E117"/>
      <c r="F117"/>
      <c r="G117"/>
      <c r="H117"/>
      <c r="I117"/>
      <c r="J117"/>
      <c r="K117"/>
      <c r="L117"/>
      <c r="M117"/>
    </row>
    <row r="118" spans="4:13" ht="16.5" customHeight="1">
      <c r="D118"/>
      <c r="E118"/>
      <c r="F118"/>
      <c r="G118"/>
      <c r="H118"/>
      <c r="I118"/>
      <c r="J118"/>
      <c r="K118"/>
      <c r="L118"/>
      <c r="M118"/>
    </row>
    <row r="119" spans="4:13" ht="16.5" customHeight="1">
      <c r="D119"/>
      <c r="E119"/>
      <c r="F119"/>
      <c r="G119"/>
      <c r="H119"/>
      <c r="I119"/>
      <c r="J119"/>
      <c r="K119"/>
      <c r="L119"/>
      <c r="M119"/>
    </row>
    <row r="120" spans="4:13" ht="16.5" customHeight="1">
      <c r="D120"/>
      <c r="E120"/>
      <c r="F120"/>
      <c r="G120"/>
      <c r="H120"/>
      <c r="I120"/>
      <c r="J120"/>
      <c r="K120"/>
      <c r="L120"/>
      <c r="M120"/>
    </row>
    <row r="121" spans="4:13" ht="16.5" customHeight="1">
      <c r="D121"/>
      <c r="E121"/>
      <c r="F121"/>
      <c r="G121"/>
      <c r="H121"/>
      <c r="I121"/>
      <c r="J121"/>
      <c r="K121"/>
      <c r="L121"/>
      <c r="M121"/>
    </row>
    <row r="122" spans="4:13" ht="16.5" customHeight="1">
      <c r="D122"/>
      <c r="E122"/>
      <c r="F122"/>
      <c r="G122"/>
      <c r="H122"/>
      <c r="I122"/>
      <c r="J122"/>
      <c r="K122"/>
      <c r="L122"/>
      <c r="M122"/>
    </row>
    <row r="123" spans="4:13" ht="16.5" customHeight="1">
      <c r="D123"/>
      <c r="E123"/>
      <c r="F123"/>
      <c r="G123"/>
      <c r="H123"/>
      <c r="I123"/>
      <c r="J123"/>
      <c r="K123"/>
      <c r="L123"/>
      <c r="M123"/>
    </row>
    <row r="124" spans="4:13" ht="16.5" customHeight="1">
      <c r="D124"/>
      <c r="E124"/>
      <c r="F124"/>
      <c r="G124"/>
      <c r="H124"/>
      <c r="I124"/>
      <c r="J124"/>
      <c r="K124"/>
      <c r="L124"/>
      <c r="M124"/>
    </row>
    <row r="125" spans="4:13" ht="16.5" customHeight="1">
      <c r="D125"/>
      <c r="E125"/>
      <c r="F125"/>
      <c r="G125"/>
      <c r="H125"/>
      <c r="I125"/>
      <c r="J125"/>
      <c r="K125"/>
      <c r="L125"/>
      <c r="M125"/>
    </row>
    <row r="126" spans="4:13" ht="16.5" customHeight="1">
      <c r="D126"/>
      <c r="E126"/>
      <c r="F126"/>
      <c r="G126"/>
      <c r="H126"/>
      <c r="I126"/>
      <c r="J126"/>
      <c r="K126"/>
      <c r="L126"/>
      <c r="M126"/>
    </row>
    <row r="127" spans="4:13" ht="16.5" customHeight="1">
      <c r="D127"/>
      <c r="E127"/>
      <c r="F127"/>
      <c r="G127"/>
      <c r="H127"/>
      <c r="I127"/>
      <c r="J127"/>
      <c r="K127"/>
      <c r="L127"/>
      <c r="M127"/>
    </row>
    <row r="128" spans="4:13" ht="16.5" customHeight="1">
      <c r="D128"/>
      <c r="E128"/>
      <c r="F128"/>
      <c r="G128"/>
      <c r="H128"/>
      <c r="I128"/>
      <c r="J128"/>
      <c r="K128"/>
      <c r="L128"/>
      <c r="M128"/>
    </row>
    <row r="129" spans="4:13" ht="16.5" customHeight="1">
      <c r="D129"/>
      <c r="E129"/>
      <c r="F129"/>
      <c r="G129"/>
      <c r="H129"/>
      <c r="I129"/>
      <c r="J129"/>
      <c r="K129"/>
      <c r="L129"/>
      <c r="M129"/>
    </row>
    <row r="130" spans="4:13" ht="16.5" customHeight="1">
      <c r="D130"/>
      <c r="E130"/>
      <c r="F130"/>
      <c r="G130"/>
      <c r="H130"/>
      <c r="I130"/>
      <c r="J130"/>
      <c r="K130"/>
      <c r="L130"/>
      <c r="M130"/>
    </row>
    <row r="131" spans="4:13" ht="16.5" customHeight="1">
      <c r="D131"/>
      <c r="E131"/>
      <c r="F131"/>
      <c r="G131"/>
      <c r="H131"/>
      <c r="I131"/>
      <c r="J131"/>
      <c r="K131"/>
      <c r="L131"/>
      <c r="M131"/>
    </row>
    <row r="132" spans="4:13" ht="16.5" customHeight="1">
      <c r="D132"/>
      <c r="E132"/>
      <c r="F132"/>
      <c r="G132"/>
      <c r="H132"/>
      <c r="I132"/>
      <c r="J132"/>
      <c r="K132"/>
      <c r="L132"/>
      <c r="M132"/>
    </row>
    <row r="133" spans="4:13" ht="16.5" customHeight="1">
      <c r="D133"/>
      <c r="E133"/>
      <c r="F133"/>
      <c r="G133"/>
      <c r="H133"/>
      <c r="I133"/>
      <c r="J133"/>
      <c r="K133"/>
      <c r="L133"/>
      <c r="M133"/>
    </row>
    <row r="134" spans="4:13" ht="16.5" customHeight="1">
      <c r="D134"/>
      <c r="E134"/>
      <c r="F134"/>
      <c r="G134"/>
      <c r="H134"/>
      <c r="I134"/>
      <c r="J134"/>
      <c r="K134"/>
      <c r="L134"/>
      <c r="M134"/>
    </row>
    <row r="135" spans="4:13" ht="16.5" customHeight="1">
      <c r="D135"/>
      <c r="E135"/>
      <c r="F135"/>
      <c r="G135"/>
      <c r="H135"/>
      <c r="I135"/>
      <c r="J135"/>
      <c r="K135"/>
      <c r="L135"/>
      <c r="M135"/>
    </row>
    <row r="136" spans="4:13" ht="16.5" customHeight="1">
      <c r="D136"/>
      <c r="E136"/>
      <c r="F136"/>
      <c r="G136"/>
      <c r="H136"/>
      <c r="I136"/>
      <c r="J136"/>
      <c r="K136"/>
      <c r="L136"/>
      <c r="M136"/>
    </row>
    <row r="137" spans="4:13" ht="16.5" customHeight="1">
      <c r="D137"/>
      <c r="E137"/>
      <c r="F137"/>
      <c r="G137"/>
      <c r="H137"/>
      <c r="I137"/>
      <c r="J137"/>
      <c r="K137"/>
      <c r="L137"/>
      <c r="M137"/>
    </row>
    <row r="138" spans="4:13" ht="16.5" customHeight="1">
      <c r="D138"/>
      <c r="E138"/>
      <c r="F138"/>
      <c r="G138"/>
      <c r="H138"/>
      <c r="I138"/>
      <c r="J138"/>
      <c r="K138"/>
      <c r="L138"/>
      <c r="M138"/>
    </row>
    <row r="139" spans="4:13" ht="16.5" customHeight="1">
      <c r="D139"/>
      <c r="E139"/>
      <c r="F139"/>
      <c r="G139"/>
      <c r="H139"/>
      <c r="I139"/>
      <c r="J139"/>
      <c r="K139"/>
      <c r="L139"/>
      <c r="M139"/>
    </row>
    <row r="140" spans="4:13" ht="16.5" customHeight="1">
      <c r="D140"/>
      <c r="E140"/>
      <c r="F140"/>
      <c r="G140"/>
      <c r="H140"/>
      <c r="I140"/>
      <c r="J140"/>
      <c r="K140"/>
      <c r="L140"/>
      <c r="M140"/>
    </row>
    <row r="141" spans="4:13" ht="16.5" customHeight="1">
      <c r="D141"/>
      <c r="E141"/>
      <c r="F141"/>
      <c r="G141"/>
      <c r="H141"/>
      <c r="I141"/>
      <c r="J141"/>
      <c r="K141"/>
      <c r="L141"/>
      <c r="M141"/>
    </row>
    <row r="142" spans="4:13" ht="16.5" customHeight="1">
      <c r="D142"/>
      <c r="E142"/>
      <c r="F142"/>
      <c r="G142"/>
      <c r="H142"/>
      <c r="I142"/>
      <c r="J142"/>
      <c r="K142"/>
      <c r="L142"/>
      <c r="M142"/>
    </row>
    <row r="143" spans="4:13" ht="16.5" customHeight="1">
      <c r="D143"/>
      <c r="E143"/>
      <c r="F143"/>
      <c r="G143"/>
      <c r="H143"/>
      <c r="I143"/>
      <c r="J143"/>
      <c r="K143"/>
      <c r="L143"/>
      <c r="M143"/>
    </row>
    <row r="144" spans="4:13" ht="16.5" customHeight="1">
      <c r="D144"/>
      <c r="E144"/>
      <c r="F144"/>
      <c r="G144"/>
      <c r="H144"/>
      <c r="I144"/>
      <c r="J144"/>
      <c r="K144"/>
      <c r="L144"/>
      <c r="M144"/>
    </row>
    <row r="145" spans="4:13" ht="16.5" customHeight="1">
      <c r="D145"/>
      <c r="E145"/>
      <c r="F145"/>
      <c r="G145"/>
      <c r="H145"/>
      <c r="I145"/>
      <c r="J145"/>
      <c r="K145"/>
      <c r="L145"/>
      <c r="M145"/>
    </row>
    <row r="146" spans="4:13" ht="16.5" customHeight="1">
      <c r="D146"/>
      <c r="E146"/>
      <c r="F146"/>
      <c r="G146"/>
      <c r="H146"/>
      <c r="I146"/>
      <c r="J146"/>
      <c r="K146"/>
      <c r="L146"/>
      <c r="M146"/>
    </row>
    <row r="147" spans="4:13" ht="16.5" customHeight="1">
      <c r="D147"/>
      <c r="E147"/>
      <c r="F147"/>
      <c r="G147"/>
      <c r="H147"/>
      <c r="I147"/>
      <c r="J147"/>
      <c r="K147"/>
      <c r="L147"/>
      <c r="M147"/>
    </row>
    <row r="148" spans="4:13" ht="16.5" customHeight="1">
      <c r="D148"/>
      <c r="E148"/>
      <c r="F148"/>
      <c r="G148"/>
      <c r="H148"/>
      <c r="I148"/>
      <c r="J148"/>
      <c r="K148"/>
      <c r="L148"/>
      <c r="M148"/>
    </row>
    <row r="149" spans="4:13" ht="16.5" customHeight="1">
      <c r="D149"/>
      <c r="E149"/>
      <c r="F149"/>
      <c r="G149"/>
      <c r="H149"/>
      <c r="I149"/>
      <c r="J149"/>
      <c r="K149"/>
      <c r="L149"/>
      <c r="M149"/>
    </row>
    <row r="150" spans="4:13" ht="16.5" customHeight="1">
      <c r="D150"/>
      <c r="E150"/>
      <c r="F150"/>
      <c r="G150"/>
      <c r="H150"/>
      <c r="I150"/>
      <c r="J150"/>
      <c r="K150"/>
      <c r="L150"/>
      <c r="M150"/>
    </row>
    <row r="151" spans="4:13" ht="16.5" customHeight="1">
      <c r="D151"/>
      <c r="E151"/>
      <c r="F151"/>
      <c r="G151"/>
      <c r="H151"/>
      <c r="I151"/>
      <c r="J151"/>
      <c r="K151"/>
      <c r="L151"/>
      <c r="M151"/>
    </row>
    <row r="152" spans="4:13" ht="16.5" customHeight="1">
      <c r="D152"/>
      <c r="E152"/>
      <c r="F152"/>
      <c r="G152"/>
      <c r="H152"/>
      <c r="I152"/>
      <c r="J152"/>
      <c r="K152"/>
      <c r="L152"/>
      <c r="M152"/>
    </row>
    <row r="153" spans="4:13" ht="16.5" customHeight="1">
      <c r="D153"/>
      <c r="E153"/>
      <c r="F153"/>
      <c r="G153"/>
      <c r="H153"/>
      <c r="I153"/>
      <c r="J153"/>
      <c r="K153"/>
      <c r="L153"/>
      <c r="M153"/>
    </row>
    <row r="154" spans="4:13" ht="16.5" customHeight="1">
      <c r="D154"/>
      <c r="E154"/>
      <c r="F154"/>
      <c r="G154"/>
      <c r="H154"/>
      <c r="I154"/>
      <c r="J154"/>
      <c r="K154"/>
      <c r="L154"/>
      <c r="M154"/>
    </row>
    <row r="155" spans="4:13" ht="16.5" customHeight="1">
      <c r="D155"/>
      <c r="E155"/>
      <c r="F155"/>
      <c r="G155"/>
      <c r="H155"/>
      <c r="I155"/>
      <c r="J155"/>
      <c r="K155"/>
      <c r="L155"/>
      <c r="M155"/>
    </row>
    <row r="156" spans="4:13" ht="16.5" customHeight="1">
      <c r="D156"/>
      <c r="E156"/>
      <c r="F156"/>
      <c r="G156"/>
      <c r="H156"/>
      <c r="I156"/>
      <c r="J156"/>
      <c r="K156"/>
      <c r="L156"/>
      <c r="M156"/>
    </row>
    <row r="157" spans="4:13" ht="16.5" customHeight="1">
      <c r="D157"/>
      <c r="E157"/>
      <c r="F157"/>
      <c r="G157"/>
      <c r="H157"/>
      <c r="I157"/>
      <c r="J157"/>
      <c r="K157"/>
      <c r="L157"/>
      <c r="M157"/>
    </row>
    <row r="158" spans="4:13" ht="16.5" customHeight="1">
      <c r="D158"/>
      <c r="E158"/>
      <c r="F158"/>
      <c r="G158"/>
      <c r="H158"/>
      <c r="I158"/>
      <c r="J158"/>
      <c r="K158"/>
      <c r="L158"/>
      <c r="M158"/>
    </row>
    <row r="159" spans="4:13" ht="16.5" customHeight="1">
      <c r="D159"/>
      <c r="E159"/>
      <c r="F159"/>
      <c r="G159"/>
      <c r="H159"/>
      <c r="I159"/>
      <c r="J159"/>
      <c r="K159"/>
      <c r="L159"/>
      <c r="M159"/>
    </row>
    <row r="160" spans="4:13" ht="16.5" customHeight="1">
      <c r="D160"/>
      <c r="E160"/>
      <c r="F160"/>
      <c r="G160"/>
      <c r="H160"/>
      <c r="I160"/>
      <c r="J160"/>
      <c r="K160"/>
      <c r="L160"/>
      <c r="M160"/>
    </row>
    <row r="161" spans="4:13" ht="16.5" customHeight="1">
      <c r="D161"/>
      <c r="E161"/>
      <c r="F161"/>
      <c r="G161"/>
      <c r="H161"/>
      <c r="I161"/>
      <c r="J161"/>
      <c r="K161"/>
      <c r="L161"/>
      <c r="M161"/>
    </row>
    <row r="162" spans="4:13" ht="16.5" customHeight="1">
      <c r="D162"/>
      <c r="E162"/>
      <c r="F162"/>
      <c r="G162"/>
      <c r="H162"/>
      <c r="I162"/>
      <c r="J162"/>
      <c r="K162"/>
      <c r="L162"/>
      <c r="M162"/>
    </row>
    <row r="163" spans="4:13" ht="16.5" customHeight="1">
      <c r="D163"/>
      <c r="E163"/>
      <c r="F163"/>
      <c r="G163"/>
      <c r="H163"/>
      <c r="I163"/>
      <c r="J163"/>
      <c r="K163"/>
      <c r="L163"/>
      <c r="M163"/>
    </row>
    <row r="164" spans="4:13" ht="16.5" customHeight="1">
      <c r="D164"/>
      <c r="E164"/>
      <c r="F164"/>
      <c r="G164"/>
      <c r="H164"/>
      <c r="I164"/>
      <c r="J164"/>
      <c r="K164"/>
      <c r="L164"/>
      <c r="M164"/>
    </row>
    <row r="165" spans="4:13" ht="16.5" customHeight="1">
      <c r="D165"/>
      <c r="E165"/>
      <c r="F165"/>
      <c r="G165"/>
      <c r="H165"/>
      <c r="I165"/>
      <c r="J165"/>
      <c r="K165"/>
      <c r="L165"/>
      <c r="M165"/>
    </row>
    <row r="166" spans="4:13" ht="16.5" customHeight="1">
      <c r="D166"/>
      <c r="E166"/>
      <c r="F166"/>
      <c r="G166"/>
      <c r="H166"/>
      <c r="I166"/>
      <c r="J166"/>
      <c r="K166"/>
      <c r="L166"/>
      <c r="M166"/>
    </row>
    <row r="167" spans="4:13" ht="16.5" customHeight="1">
      <c r="D167"/>
      <c r="E167"/>
      <c r="F167"/>
      <c r="G167"/>
      <c r="H167"/>
      <c r="I167"/>
      <c r="J167"/>
      <c r="K167"/>
      <c r="L167"/>
      <c r="M167"/>
    </row>
    <row r="168" spans="4:13" ht="16.5" customHeight="1">
      <c r="D168"/>
      <c r="E168"/>
      <c r="F168"/>
      <c r="G168"/>
      <c r="H168"/>
      <c r="I168"/>
      <c r="J168"/>
      <c r="K168"/>
      <c r="L168"/>
      <c r="M168"/>
    </row>
    <row r="169" spans="4:13" ht="16.5" customHeight="1">
      <c r="D169"/>
      <c r="E169"/>
      <c r="F169"/>
      <c r="G169"/>
      <c r="H169"/>
      <c r="I169"/>
      <c r="J169"/>
      <c r="K169"/>
      <c r="L169"/>
      <c r="M169"/>
    </row>
    <row r="170" spans="4:13" ht="16.5" customHeight="1">
      <c r="D170"/>
      <c r="E170"/>
      <c r="F170"/>
      <c r="G170"/>
      <c r="H170"/>
      <c r="I170"/>
      <c r="J170"/>
      <c r="K170"/>
      <c r="L170"/>
      <c r="M170"/>
    </row>
    <row r="171" spans="4:13" ht="16.5" customHeight="1">
      <c r="D171"/>
      <c r="E171"/>
      <c r="F171"/>
      <c r="G171"/>
      <c r="H171"/>
      <c r="I171"/>
      <c r="J171"/>
      <c r="K171"/>
      <c r="L171"/>
      <c r="M171"/>
    </row>
    <row r="172" spans="4:13" ht="16.5" customHeight="1">
      <c r="D172"/>
      <c r="E172"/>
      <c r="F172"/>
      <c r="G172"/>
      <c r="H172"/>
      <c r="I172"/>
      <c r="J172"/>
      <c r="K172"/>
      <c r="L172"/>
      <c r="M172"/>
    </row>
    <row r="173" spans="4:13" ht="16.5" customHeight="1">
      <c r="D173"/>
      <c r="E173"/>
      <c r="F173"/>
      <c r="G173"/>
      <c r="H173"/>
      <c r="I173"/>
      <c r="J173"/>
      <c r="K173"/>
      <c r="L173"/>
      <c r="M173"/>
    </row>
    <row r="174" spans="4:13" ht="16.5" customHeight="1">
      <c r="D174"/>
      <c r="E174"/>
      <c r="F174"/>
      <c r="G174"/>
      <c r="H174"/>
      <c r="I174"/>
      <c r="J174"/>
      <c r="K174"/>
      <c r="L174"/>
      <c r="M174"/>
    </row>
    <row r="175" spans="4:13" ht="16.5" customHeight="1">
      <c r="D175"/>
      <c r="E175"/>
      <c r="F175"/>
      <c r="G175"/>
      <c r="H175"/>
      <c r="I175"/>
      <c r="J175"/>
      <c r="K175"/>
      <c r="L175"/>
      <c r="M175"/>
    </row>
    <row r="176" spans="4:13" ht="16.5" customHeight="1">
      <c r="D176"/>
      <c r="E176"/>
      <c r="F176"/>
      <c r="G176"/>
      <c r="H176"/>
      <c r="I176"/>
      <c r="J176"/>
      <c r="K176"/>
      <c r="L176"/>
      <c r="M176"/>
    </row>
    <row r="177" spans="4:13" ht="16.5" customHeight="1">
      <c r="D177"/>
      <c r="E177"/>
      <c r="F177"/>
      <c r="G177"/>
      <c r="H177"/>
      <c r="I177"/>
      <c r="J177"/>
      <c r="K177"/>
      <c r="L177"/>
      <c r="M177"/>
    </row>
    <row r="178" spans="4:13" ht="16.5" customHeight="1">
      <c r="D178"/>
      <c r="E178"/>
      <c r="F178"/>
      <c r="G178"/>
      <c r="H178"/>
      <c r="I178"/>
      <c r="J178"/>
      <c r="K178"/>
      <c r="L178"/>
      <c r="M178"/>
    </row>
  </sheetData>
  <sheetProtection/>
  <mergeCells count="1">
    <mergeCell ref="P2:P4"/>
  </mergeCells>
  <conditionalFormatting sqref="A1:IV6553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4"/>
  <headerFooter alignWithMargins="0">
    <oddFooter>&amp;C&amp;"ＭＳ Ｐゴシック,太字"&amp;18２　工業用水道事業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124"/>
  <sheetViews>
    <sheetView view="pageBreakPreview" zoomScale="85" zoomScaleSheetLayoutView="85" zoomScalePageLayoutView="0" workbookViewId="0" topLeftCell="A1">
      <pane xSplit="3" ySplit="4" topLeftCell="D5" activePane="bottomRight" state="frozen"/>
      <selection pane="topLeft" activeCell="Q1" sqref="Q1:U16384"/>
      <selection pane="topRight" activeCell="Q1" sqref="Q1:U16384"/>
      <selection pane="bottomLeft" activeCell="Q1" sqref="Q1:U16384"/>
      <selection pane="bottomRight" activeCell="Q1" sqref="Q1:U16384"/>
    </sheetView>
  </sheetViews>
  <sheetFormatPr defaultColWidth="9.00390625" defaultRowHeight="13.5"/>
  <cols>
    <col min="1" max="1" width="3.75390625" style="540" customWidth="1"/>
    <col min="2" max="2" width="3.625" style="540" customWidth="1"/>
    <col min="3" max="3" width="15.875" style="540" customWidth="1"/>
    <col min="4" max="15" width="13.50390625" style="106" customWidth="1"/>
    <col min="16" max="16384" width="9.00390625" style="540" customWidth="1"/>
  </cols>
  <sheetData>
    <row r="1" spans="1:15" ht="22.5" customHeight="1" thickBot="1">
      <c r="A1" s="102" t="s">
        <v>356</v>
      </c>
      <c r="B1" s="542"/>
      <c r="C1" s="542"/>
      <c r="O1" s="39"/>
    </row>
    <row r="2" spans="1:15" ht="18.75" customHeight="1">
      <c r="A2" s="286"/>
      <c r="B2" s="287"/>
      <c r="C2" s="293" t="s">
        <v>357</v>
      </c>
      <c r="D2" s="636" t="s">
        <v>388</v>
      </c>
      <c r="E2" s="637" t="s">
        <v>389</v>
      </c>
      <c r="F2" s="637" t="s">
        <v>389</v>
      </c>
      <c r="G2" s="637" t="s">
        <v>390</v>
      </c>
      <c r="H2" s="637" t="s">
        <v>391</v>
      </c>
      <c r="I2" s="637" t="s">
        <v>391</v>
      </c>
      <c r="J2" s="637" t="s">
        <v>392</v>
      </c>
      <c r="K2" s="637" t="s">
        <v>393</v>
      </c>
      <c r="L2" s="637" t="s">
        <v>394</v>
      </c>
      <c r="M2" s="637" t="s">
        <v>395</v>
      </c>
      <c r="N2" s="638" t="s">
        <v>396</v>
      </c>
      <c r="O2" s="781" t="s">
        <v>263</v>
      </c>
    </row>
    <row r="3" spans="1:15" ht="18.75" customHeight="1">
      <c r="A3" s="288"/>
      <c r="B3" s="105"/>
      <c r="C3" s="294"/>
      <c r="D3" s="33" t="s">
        <v>19</v>
      </c>
      <c r="E3" s="639" t="s">
        <v>63</v>
      </c>
      <c r="F3" s="639" t="s">
        <v>63</v>
      </c>
      <c r="G3" s="639" t="s">
        <v>64</v>
      </c>
      <c r="H3" s="639" t="s">
        <v>65</v>
      </c>
      <c r="I3" s="639" t="s">
        <v>65</v>
      </c>
      <c r="J3" s="639" t="s">
        <v>38</v>
      </c>
      <c r="K3" s="639" t="s">
        <v>66</v>
      </c>
      <c r="L3" s="639" t="s">
        <v>21</v>
      </c>
      <c r="M3" s="639" t="s">
        <v>67</v>
      </c>
      <c r="N3" s="640" t="s">
        <v>68</v>
      </c>
      <c r="O3" s="782"/>
    </row>
    <row r="4" spans="1:15" ht="18.75" customHeight="1" thickBot="1">
      <c r="A4" s="303"/>
      <c r="B4" s="304" t="s">
        <v>179</v>
      </c>
      <c r="C4" s="305"/>
      <c r="D4" s="233"/>
      <c r="E4" s="641" t="s">
        <v>32</v>
      </c>
      <c r="F4" s="641" t="s">
        <v>33</v>
      </c>
      <c r="G4" s="642"/>
      <c r="H4" s="642" t="s">
        <v>70</v>
      </c>
      <c r="I4" s="642" t="s">
        <v>71</v>
      </c>
      <c r="J4" s="232"/>
      <c r="K4" s="232"/>
      <c r="L4" s="232"/>
      <c r="M4" s="642"/>
      <c r="N4" s="643" t="s">
        <v>72</v>
      </c>
      <c r="O4" s="783"/>
    </row>
    <row r="5" spans="1:15" ht="22.5" customHeight="1">
      <c r="A5" s="470" t="s">
        <v>49</v>
      </c>
      <c r="B5" s="471"/>
      <c r="C5" s="472"/>
      <c r="D5" s="473">
        <v>0</v>
      </c>
      <c r="E5" s="474">
        <v>24</v>
      </c>
      <c r="F5" s="691">
        <v>0</v>
      </c>
      <c r="G5" s="474">
        <v>60</v>
      </c>
      <c r="H5" s="474">
        <v>24</v>
      </c>
      <c r="I5" s="691">
        <v>0</v>
      </c>
      <c r="J5" s="474">
        <v>12</v>
      </c>
      <c r="K5" s="474">
        <v>12</v>
      </c>
      <c r="L5" s="474">
        <v>0</v>
      </c>
      <c r="M5" s="474">
        <v>0</v>
      </c>
      <c r="N5" s="475">
        <v>24</v>
      </c>
      <c r="O5" s="476">
        <f>SUM(D5:N5)</f>
        <v>156</v>
      </c>
    </row>
    <row r="6" spans="1:15" ht="22.5" customHeight="1">
      <c r="A6" s="477" t="s">
        <v>50</v>
      </c>
      <c r="B6" s="478"/>
      <c r="C6" s="479"/>
      <c r="D6" s="38">
        <v>0</v>
      </c>
      <c r="E6" s="21">
        <v>2</v>
      </c>
      <c r="F6" s="665">
        <v>0</v>
      </c>
      <c r="G6" s="21">
        <v>5</v>
      </c>
      <c r="H6" s="21">
        <v>2</v>
      </c>
      <c r="I6" s="665">
        <v>0</v>
      </c>
      <c r="J6" s="21">
        <v>1</v>
      </c>
      <c r="K6" s="21">
        <v>1</v>
      </c>
      <c r="L6" s="21">
        <v>0</v>
      </c>
      <c r="M6" s="21">
        <v>0</v>
      </c>
      <c r="N6" s="37">
        <v>2</v>
      </c>
      <c r="O6" s="298">
        <f>SUM(D6:N6)</f>
        <v>13</v>
      </c>
    </row>
    <row r="7" spans="1:15" ht="22.5" customHeight="1">
      <c r="A7" s="288" t="s">
        <v>0</v>
      </c>
      <c r="B7" s="105"/>
      <c r="C7" s="294"/>
      <c r="D7" s="35">
        <v>0</v>
      </c>
      <c r="E7" s="42">
        <v>8079</v>
      </c>
      <c r="F7" s="659">
        <v>0</v>
      </c>
      <c r="G7" s="42">
        <v>17874</v>
      </c>
      <c r="H7" s="42">
        <v>7883</v>
      </c>
      <c r="I7" s="659">
        <v>0</v>
      </c>
      <c r="J7" s="42">
        <v>3712</v>
      </c>
      <c r="K7" s="42">
        <v>1825</v>
      </c>
      <c r="L7" s="42">
        <v>0</v>
      </c>
      <c r="M7" s="42">
        <v>0</v>
      </c>
      <c r="N7" s="34">
        <v>8895</v>
      </c>
      <c r="O7" s="302">
        <f>SUM(D7:N7)</f>
        <v>48268</v>
      </c>
    </row>
    <row r="8" spans="1:15" ht="22.5" customHeight="1">
      <c r="A8" s="288"/>
      <c r="B8" s="86" t="s">
        <v>358</v>
      </c>
      <c r="C8" s="295"/>
      <c r="D8" s="623"/>
      <c r="E8" s="622"/>
      <c r="F8" s="692"/>
      <c r="G8" s="622"/>
      <c r="H8" s="622"/>
      <c r="I8" s="692"/>
      <c r="J8" s="622"/>
      <c r="K8" s="622"/>
      <c r="L8" s="622"/>
      <c r="M8" s="622"/>
      <c r="N8" s="624"/>
      <c r="O8" s="625"/>
    </row>
    <row r="9" spans="1:15" ht="22.5" customHeight="1">
      <c r="A9" s="288"/>
      <c r="B9" s="104"/>
      <c r="C9" s="480" t="s">
        <v>359</v>
      </c>
      <c r="D9" s="481">
        <v>0</v>
      </c>
      <c r="E9" s="410">
        <v>7647</v>
      </c>
      <c r="F9" s="693">
        <v>0</v>
      </c>
      <c r="G9" s="410">
        <v>17130</v>
      </c>
      <c r="H9" s="410">
        <v>7589</v>
      </c>
      <c r="I9" s="693">
        <v>0</v>
      </c>
      <c r="J9" s="410">
        <v>3712</v>
      </c>
      <c r="K9" s="410">
        <v>1825</v>
      </c>
      <c r="L9" s="410">
        <v>0</v>
      </c>
      <c r="M9" s="410">
        <v>0</v>
      </c>
      <c r="N9" s="482">
        <v>8427</v>
      </c>
      <c r="O9" s="483">
        <f>SUM(D9:N9)</f>
        <v>46330</v>
      </c>
    </row>
    <row r="10" spans="1:15" ht="22.5" customHeight="1">
      <c r="A10" s="288"/>
      <c r="B10" s="104"/>
      <c r="C10" s="480" t="s">
        <v>360</v>
      </c>
      <c r="D10" s="481">
        <v>0</v>
      </c>
      <c r="E10" s="410">
        <v>432</v>
      </c>
      <c r="F10" s="693">
        <v>0</v>
      </c>
      <c r="G10" s="410">
        <v>744</v>
      </c>
      <c r="H10" s="410">
        <v>294</v>
      </c>
      <c r="I10" s="693">
        <v>0</v>
      </c>
      <c r="J10" s="410">
        <v>0</v>
      </c>
      <c r="K10" s="410">
        <v>0</v>
      </c>
      <c r="L10" s="410">
        <v>0</v>
      </c>
      <c r="M10" s="410">
        <v>0</v>
      </c>
      <c r="N10" s="482">
        <v>468</v>
      </c>
      <c r="O10" s="483">
        <f>SUM(D10:N10)</f>
        <v>1938</v>
      </c>
    </row>
    <row r="11" spans="1:15" ht="22.5" customHeight="1">
      <c r="A11" s="290"/>
      <c r="B11" s="85"/>
      <c r="C11" s="484" t="s">
        <v>433</v>
      </c>
      <c r="D11" s="485">
        <v>0</v>
      </c>
      <c r="E11" s="412">
        <v>0</v>
      </c>
      <c r="F11" s="694">
        <v>0</v>
      </c>
      <c r="G11" s="412">
        <v>0</v>
      </c>
      <c r="H11" s="412">
        <v>0</v>
      </c>
      <c r="I11" s="694">
        <v>0</v>
      </c>
      <c r="J11" s="412">
        <v>0</v>
      </c>
      <c r="K11" s="412">
        <v>0</v>
      </c>
      <c r="L11" s="412">
        <v>0</v>
      </c>
      <c r="M11" s="412">
        <v>0</v>
      </c>
      <c r="N11" s="486">
        <v>0</v>
      </c>
      <c r="O11" s="487">
        <f>SUM(D11:N11)</f>
        <v>0</v>
      </c>
    </row>
    <row r="12" spans="1:15" ht="22.5" customHeight="1">
      <c r="A12" s="289" t="s">
        <v>1</v>
      </c>
      <c r="B12" s="103"/>
      <c r="C12" s="295"/>
      <c r="D12" s="38">
        <v>77</v>
      </c>
      <c r="E12" s="21">
        <v>3313</v>
      </c>
      <c r="F12" s="665">
        <v>0</v>
      </c>
      <c r="G12" s="21">
        <v>9535</v>
      </c>
      <c r="H12" s="21">
        <v>3561</v>
      </c>
      <c r="I12" s="665">
        <v>0</v>
      </c>
      <c r="J12" s="21">
        <v>1404</v>
      </c>
      <c r="K12" s="21">
        <v>646</v>
      </c>
      <c r="L12" s="21">
        <v>0</v>
      </c>
      <c r="M12" s="21">
        <v>0</v>
      </c>
      <c r="N12" s="37">
        <v>3944</v>
      </c>
      <c r="O12" s="298">
        <f>SUM(D12:N12)</f>
        <v>22480</v>
      </c>
    </row>
    <row r="13" spans="1:15" ht="22.5" customHeight="1">
      <c r="A13" s="288"/>
      <c r="B13" s="86" t="s">
        <v>358</v>
      </c>
      <c r="C13" s="295"/>
      <c r="D13" s="623"/>
      <c r="E13" s="622"/>
      <c r="F13" s="692"/>
      <c r="G13" s="622"/>
      <c r="H13" s="622"/>
      <c r="I13" s="692"/>
      <c r="J13" s="622"/>
      <c r="K13" s="622"/>
      <c r="L13" s="622"/>
      <c r="M13" s="622"/>
      <c r="N13" s="624"/>
      <c r="O13" s="625"/>
    </row>
    <row r="14" spans="1:15" ht="22.5" customHeight="1">
      <c r="A14" s="288"/>
      <c r="B14" s="104"/>
      <c r="C14" s="480" t="s">
        <v>361</v>
      </c>
      <c r="D14" s="481">
        <v>77</v>
      </c>
      <c r="E14" s="410">
        <v>602</v>
      </c>
      <c r="F14" s="693">
        <v>0</v>
      </c>
      <c r="G14" s="410">
        <v>1261</v>
      </c>
      <c r="H14" s="410">
        <v>170</v>
      </c>
      <c r="I14" s="693">
        <v>0</v>
      </c>
      <c r="J14" s="410">
        <v>62</v>
      </c>
      <c r="K14" s="410">
        <v>0</v>
      </c>
      <c r="L14" s="410">
        <v>0</v>
      </c>
      <c r="M14" s="410">
        <v>0</v>
      </c>
      <c r="N14" s="482">
        <v>263</v>
      </c>
      <c r="O14" s="483">
        <f aca="true" t="shared" si="0" ref="O14:O20">SUM(D14:N14)</f>
        <v>2435</v>
      </c>
    </row>
    <row r="15" spans="1:15" ht="22.5" customHeight="1">
      <c r="A15" s="288"/>
      <c r="B15" s="104"/>
      <c r="C15" s="480" t="s">
        <v>362</v>
      </c>
      <c r="D15" s="481">
        <v>0</v>
      </c>
      <c r="E15" s="410">
        <v>0</v>
      </c>
      <c r="F15" s="693">
        <v>0</v>
      </c>
      <c r="G15" s="410">
        <v>0</v>
      </c>
      <c r="H15" s="410">
        <v>0</v>
      </c>
      <c r="I15" s="693">
        <v>0</v>
      </c>
      <c r="J15" s="410">
        <v>0</v>
      </c>
      <c r="K15" s="410">
        <v>0</v>
      </c>
      <c r="L15" s="410">
        <v>0</v>
      </c>
      <c r="M15" s="410">
        <v>0</v>
      </c>
      <c r="N15" s="482">
        <v>0</v>
      </c>
      <c r="O15" s="483">
        <f t="shared" si="0"/>
        <v>0</v>
      </c>
    </row>
    <row r="16" spans="1:15" ht="22.5" customHeight="1">
      <c r="A16" s="288"/>
      <c r="B16" s="104"/>
      <c r="C16" s="480" t="s">
        <v>363</v>
      </c>
      <c r="D16" s="481">
        <v>0</v>
      </c>
      <c r="E16" s="410">
        <v>2665</v>
      </c>
      <c r="F16" s="693">
        <v>0</v>
      </c>
      <c r="G16" s="410">
        <v>6887</v>
      </c>
      <c r="H16" s="410">
        <v>2708</v>
      </c>
      <c r="I16" s="693">
        <v>0</v>
      </c>
      <c r="J16" s="410">
        <v>1264</v>
      </c>
      <c r="K16" s="410">
        <v>606</v>
      </c>
      <c r="L16" s="410">
        <v>0</v>
      </c>
      <c r="M16" s="410">
        <v>0</v>
      </c>
      <c r="N16" s="482">
        <v>3047</v>
      </c>
      <c r="O16" s="483">
        <f t="shared" si="0"/>
        <v>17177</v>
      </c>
    </row>
    <row r="17" spans="1:15" ht="22.5" customHeight="1">
      <c r="A17" s="290"/>
      <c r="B17" s="85"/>
      <c r="C17" s="484" t="s">
        <v>95</v>
      </c>
      <c r="D17" s="485">
        <v>0</v>
      </c>
      <c r="E17" s="412">
        <v>46</v>
      </c>
      <c r="F17" s="694">
        <v>0</v>
      </c>
      <c r="G17" s="412">
        <v>1387</v>
      </c>
      <c r="H17" s="412">
        <v>683</v>
      </c>
      <c r="I17" s="694">
        <v>0</v>
      </c>
      <c r="J17" s="412">
        <v>78</v>
      </c>
      <c r="K17" s="412">
        <v>40</v>
      </c>
      <c r="L17" s="412">
        <v>0</v>
      </c>
      <c r="M17" s="412">
        <v>0</v>
      </c>
      <c r="N17" s="486">
        <v>634</v>
      </c>
      <c r="O17" s="487">
        <f t="shared" si="0"/>
        <v>2868</v>
      </c>
    </row>
    <row r="18" spans="1:15" ht="22.5" customHeight="1">
      <c r="A18" s="477" t="s">
        <v>364</v>
      </c>
      <c r="B18" s="478"/>
      <c r="C18" s="479"/>
      <c r="D18" s="38">
        <v>77</v>
      </c>
      <c r="E18" s="21">
        <v>11392</v>
      </c>
      <c r="F18" s="665">
        <v>0</v>
      </c>
      <c r="G18" s="21">
        <v>27409</v>
      </c>
      <c r="H18" s="21">
        <v>11444</v>
      </c>
      <c r="I18" s="665">
        <v>0</v>
      </c>
      <c r="J18" s="21">
        <v>5116</v>
      </c>
      <c r="K18" s="21">
        <v>2471</v>
      </c>
      <c r="L18" s="21">
        <v>0</v>
      </c>
      <c r="M18" s="21">
        <v>0</v>
      </c>
      <c r="N18" s="37">
        <v>12839</v>
      </c>
      <c r="O18" s="298">
        <f t="shared" si="0"/>
        <v>70748</v>
      </c>
    </row>
    <row r="19" spans="1:15" ht="22.5" customHeight="1">
      <c r="A19" s="290" t="s">
        <v>48</v>
      </c>
      <c r="B19" s="300"/>
      <c r="C19" s="301"/>
      <c r="D19" s="35">
        <v>0</v>
      </c>
      <c r="E19" s="42">
        <v>92</v>
      </c>
      <c r="F19" s="659">
        <v>0</v>
      </c>
      <c r="G19" s="42">
        <v>225</v>
      </c>
      <c r="H19" s="42">
        <v>92</v>
      </c>
      <c r="I19" s="659">
        <v>0</v>
      </c>
      <c r="J19" s="42">
        <v>39</v>
      </c>
      <c r="K19" s="42">
        <v>39</v>
      </c>
      <c r="L19" s="42">
        <v>0</v>
      </c>
      <c r="M19" s="42">
        <v>0</v>
      </c>
      <c r="N19" s="34">
        <v>93</v>
      </c>
      <c r="O19" s="302">
        <f t="shared" si="0"/>
        <v>580</v>
      </c>
    </row>
    <row r="20" spans="1:15" ht="22.5" customHeight="1" thickBot="1">
      <c r="A20" s="291" t="s">
        <v>47</v>
      </c>
      <c r="B20" s="292"/>
      <c r="C20" s="296"/>
      <c r="D20" s="218">
        <v>0</v>
      </c>
      <c r="E20" s="211">
        <v>41</v>
      </c>
      <c r="F20" s="668">
        <v>0</v>
      </c>
      <c r="G20" s="211">
        <v>119</v>
      </c>
      <c r="H20" s="211">
        <v>72</v>
      </c>
      <c r="I20" s="668">
        <v>0</v>
      </c>
      <c r="J20" s="211">
        <v>18</v>
      </c>
      <c r="K20" s="211">
        <v>21</v>
      </c>
      <c r="L20" s="211">
        <v>0</v>
      </c>
      <c r="M20" s="211">
        <v>0</v>
      </c>
      <c r="N20" s="297">
        <v>49</v>
      </c>
      <c r="O20" s="299">
        <f t="shared" si="0"/>
        <v>320</v>
      </c>
    </row>
    <row r="21" spans="3:14" ht="13.5">
      <c r="C21"/>
      <c r="D21"/>
      <c r="E21"/>
      <c r="F21"/>
      <c r="G21"/>
      <c r="H21"/>
      <c r="I21"/>
      <c r="J21"/>
      <c r="K21"/>
      <c r="L21"/>
      <c r="M21"/>
      <c r="N21"/>
    </row>
    <row r="22" spans="3:14" ht="13.5">
      <c r="C22"/>
      <c r="D22"/>
      <c r="E22"/>
      <c r="F22"/>
      <c r="G22"/>
      <c r="H22"/>
      <c r="I22"/>
      <c r="J22"/>
      <c r="K22"/>
      <c r="L22"/>
      <c r="M22"/>
      <c r="N22"/>
    </row>
    <row r="23" spans="3:14" ht="13.5">
      <c r="C23"/>
      <c r="D23"/>
      <c r="E23"/>
      <c r="F23"/>
      <c r="G23"/>
      <c r="H23"/>
      <c r="I23"/>
      <c r="J23"/>
      <c r="K23"/>
      <c r="L23"/>
      <c r="M23"/>
      <c r="N23"/>
    </row>
    <row r="24" spans="3:14" ht="13.5">
      <c r="C24"/>
      <c r="D24"/>
      <c r="E24"/>
      <c r="F24"/>
      <c r="G24"/>
      <c r="H24"/>
      <c r="I24"/>
      <c r="J24"/>
      <c r="K24"/>
      <c r="L24"/>
      <c r="M24"/>
      <c r="N24"/>
    </row>
    <row r="25" spans="3:14" ht="13.5">
      <c r="C25"/>
      <c r="D25"/>
      <c r="E25"/>
      <c r="F25"/>
      <c r="G25"/>
      <c r="H25"/>
      <c r="I25"/>
      <c r="J25"/>
      <c r="K25"/>
      <c r="L25"/>
      <c r="M25"/>
      <c r="N25"/>
    </row>
    <row r="26" spans="3:14" ht="13.5">
      <c r="C26"/>
      <c r="D26"/>
      <c r="E26"/>
      <c r="F26"/>
      <c r="G26"/>
      <c r="H26"/>
      <c r="I26"/>
      <c r="J26"/>
      <c r="K26"/>
      <c r="L26"/>
      <c r="M26"/>
      <c r="N26"/>
    </row>
    <row r="27" spans="3:14" ht="13.5">
      <c r="C27"/>
      <c r="D27"/>
      <c r="E27"/>
      <c r="F27"/>
      <c r="G27"/>
      <c r="H27"/>
      <c r="I27"/>
      <c r="J27"/>
      <c r="K27"/>
      <c r="L27"/>
      <c r="M27"/>
      <c r="N27"/>
    </row>
    <row r="28" spans="3:14" ht="13.5">
      <c r="C28"/>
      <c r="D28"/>
      <c r="E28"/>
      <c r="F28"/>
      <c r="G28"/>
      <c r="H28"/>
      <c r="I28"/>
      <c r="J28"/>
      <c r="K28"/>
      <c r="L28"/>
      <c r="M28"/>
      <c r="N28"/>
    </row>
    <row r="29" spans="3:14" ht="13.5">
      <c r="C29"/>
      <c r="D29"/>
      <c r="E29"/>
      <c r="F29"/>
      <c r="G29"/>
      <c r="H29"/>
      <c r="I29"/>
      <c r="J29"/>
      <c r="K29"/>
      <c r="L29"/>
      <c r="M29"/>
      <c r="N29"/>
    </row>
    <row r="30" spans="3:14" ht="13.5">
      <c r="C30"/>
      <c r="D30"/>
      <c r="E30"/>
      <c r="F30"/>
      <c r="G30"/>
      <c r="H30"/>
      <c r="I30"/>
      <c r="J30"/>
      <c r="K30"/>
      <c r="L30"/>
      <c r="M30"/>
      <c r="N30"/>
    </row>
    <row r="31" spans="3:14" ht="13.5">
      <c r="C31"/>
      <c r="D31"/>
      <c r="E31"/>
      <c r="F31"/>
      <c r="G31"/>
      <c r="H31"/>
      <c r="I31"/>
      <c r="J31"/>
      <c r="K31"/>
      <c r="L31"/>
      <c r="M31"/>
      <c r="N31"/>
    </row>
    <row r="32" spans="3:14" ht="13.5">
      <c r="C32"/>
      <c r="D32"/>
      <c r="E32"/>
      <c r="F32"/>
      <c r="G32"/>
      <c r="H32"/>
      <c r="I32"/>
      <c r="J32"/>
      <c r="K32"/>
      <c r="L32"/>
      <c r="M32"/>
      <c r="N32"/>
    </row>
    <row r="33" spans="3:14" ht="13.5">
      <c r="C33"/>
      <c r="D33"/>
      <c r="E33"/>
      <c r="F33"/>
      <c r="G33"/>
      <c r="H33"/>
      <c r="I33"/>
      <c r="J33"/>
      <c r="K33"/>
      <c r="L33"/>
      <c r="M33"/>
      <c r="N33"/>
    </row>
    <row r="34" spans="3:14" ht="13.5">
      <c r="C34"/>
      <c r="D34"/>
      <c r="E34"/>
      <c r="F34"/>
      <c r="G34"/>
      <c r="H34"/>
      <c r="I34"/>
      <c r="J34"/>
      <c r="K34"/>
      <c r="L34"/>
      <c r="M34"/>
      <c r="N34"/>
    </row>
    <row r="35" spans="3:14" ht="13.5">
      <c r="C35"/>
      <c r="D35"/>
      <c r="E35"/>
      <c r="F35"/>
      <c r="G35"/>
      <c r="H35"/>
      <c r="I35"/>
      <c r="J35"/>
      <c r="K35"/>
      <c r="L35"/>
      <c r="M35"/>
      <c r="N35"/>
    </row>
    <row r="36" spans="3:14" ht="13.5">
      <c r="C36"/>
      <c r="D36"/>
      <c r="E36"/>
      <c r="F36"/>
      <c r="G36"/>
      <c r="H36"/>
      <c r="I36"/>
      <c r="J36"/>
      <c r="K36"/>
      <c r="L36"/>
      <c r="M36"/>
      <c r="N36"/>
    </row>
    <row r="37" spans="3:14" ht="13.5">
      <c r="C37"/>
      <c r="D37"/>
      <c r="E37"/>
      <c r="F37"/>
      <c r="G37"/>
      <c r="H37"/>
      <c r="I37"/>
      <c r="J37"/>
      <c r="K37"/>
      <c r="L37"/>
      <c r="M37"/>
      <c r="N37"/>
    </row>
    <row r="38" spans="3:14" ht="13.5">
      <c r="C38"/>
      <c r="D38"/>
      <c r="E38"/>
      <c r="F38"/>
      <c r="G38"/>
      <c r="H38"/>
      <c r="I38"/>
      <c r="J38"/>
      <c r="K38"/>
      <c r="L38"/>
      <c r="M38"/>
      <c r="N38"/>
    </row>
    <row r="39" spans="3:14" ht="13.5">
      <c r="C39"/>
      <c r="D39"/>
      <c r="E39"/>
      <c r="F39"/>
      <c r="G39"/>
      <c r="H39"/>
      <c r="I39"/>
      <c r="J39"/>
      <c r="K39"/>
      <c r="L39"/>
      <c r="M39"/>
      <c r="N39"/>
    </row>
    <row r="40" spans="3:14" ht="13.5">
      <c r="C40"/>
      <c r="D40"/>
      <c r="E40"/>
      <c r="F40"/>
      <c r="G40"/>
      <c r="H40"/>
      <c r="I40"/>
      <c r="J40"/>
      <c r="K40"/>
      <c r="L40"/>
      <c r="M40"/>
      <c r="N40"/>
    </row>
    <row r="41" spans="3:14" ht="13.5">
      <c r="C41"/>
      <c r="D41"/>
      <c r="E41"/>
      <c r="F41"/>
      <c r="G41"/>
      <c r="H41"/>
      <c r="I41"/>
      <c r="J41"/>
      <c r="K41"/>
      <c r="L41"/>
      <c r="M41"/>
      <c r="N41"/>
    </row>
    <row r="42" spans="3:14" ht="13.5">
      <c r="C42"/>
      <c r="D42"/>
      <c r="E42"/>
      <c r="F42"/>
      <c r="G42"/>
      <c r="H42"/>
      <c r="I42"/>
      <c r="J42"/>
      <c r="K42"/>
      <c r="L42"/>
      <c r="M42"/>
      <c r="N42"/>
    </row>
    <row r="43" spans="3:14" ht="13.5">
      <c r="C43"/>
      <c r="D43"/>
      <c r="E43"/>
      <c r="F43"/>
      <c r="G43"/>
      <c r="H43"/>
      <c r="I43"/>
      <c r="J43"/>
      <c r="K43"/>
      <c r="L43"/>
      <c r="M43"/>
      <c r="N43"/>
    </row>
    <row r="44" spans="3:14" ht="13.5">
      <c r="C44"/>
      <c r="D44"/>
      <c r="E44"/>
      <c r="F44"/>
      <c r="G44"/>
      <c r="H44"/>
      <c r="I44"/>
      <c r="J44"/>
      <c r="K44"/>
      <c r="L44"/>
      <c r="M44"/>
      <c r="N44"/>
    </row>
    <row r="45" spans="3:14" ht="13.5">
      <c r="C45"/>
      <c r="D45"/>
      <c r="E45"/>
      <c r="F45"/>
      <c r="G45"/>
      <c r="H45"/>
      <c r="I45"/>
      <c r="J45"/>
      <c r="K45"/>
      <c r="L45"/>
      <c r="M45"/>
      <c r="N45"/>
    </row>
    <row r="46" spans="3:14" ht="13.5">
      <c r="C46"/>
      <c r="D46"/>
      <c r="E46"/>
      <c r="F46"/>
      <c r="G46"/>
      <c r="H46"/>
      <c r="I46"/>
      <c r="J46"/>
      <c r="K46"/>
      <c r="L46"/>
      <c r="M46"/>
      <c r="N46"/>
    </row>
    <row r="47" spans="3:14" ht="13.5">
      <c r="C47"/>
      <c r="D47"/>
      <c r="E47"/>
      <c r="F47"/>
      <c r="G47"/>
      <c r="H47"/>
      <c r="I47"/>
      <c r="J47"/>
      <c r="K47"/>
      <c r="L47"/>
      <c r="M47"/>
      <c r="N47"/>
    </row>
    <row r="48" spans="3:14" ht="13.5">
      <c r="C48"/>
      <c r="D48"/>
      <c r="E48"/>
      <c r="F48"/>
      <c r="G48"/>
      <c r="H48"/>
      <c r="I48"/>
      <c r="J48"/>
      <c r="K48"/>
      <c r="L48"/>
      <c r="M48"/>
      <c r="N48"/>
    </row>
    <row r="49" spans="3:14" ht="13.5">
      <c r="C49"/>
      <c r="D49"/>
      <c r="E49"/>
      <c r="F49"/>
      <c r="G49"/>
      <c r="H49"/>
      <c r="I49"/>
      <c r="J49"/>
      <c r="K49"/>
      <c r="L49"/>
      <c r="M49"/>
      <c r="N49"/>
    </row>
    <row r="50" spans="3:14" ht="13.5">
      <c r="C50"/>
      <c r="D50"/>
      <c r="E50"/>
      <c r="F50"/>
      <c r="G50"/>
      <c r="H50"/>
      <c r="I50"/>
      <c r="J50"/>
      <c r="K50"/>
      <c r="L50"/>
      <c r="M50"/>
      <c r="N50"/>
    </row>
    <row r="51" spans="3:14" ht="13.5">
      <c r="C51"/>
      <c r="D51"/>
      <c r="E51"/>
      <c r="F51"/>
      <c r="G51"/>
      <c r="H51"/>
      <c r="I51"/>
      <c r="J51"/>
      <c r="K51"/>
      <c r="L51"/>
      <c r="M51"/>
      <c r="N51"/>
    </row>
    <row r="52" spans="3:14" ht="13.5">
      <c r="C52"/>
      <c r="D52"/>
      <c r="E52"/>
      <c r="F52"/>
      <c r="G52"/>
      <c r="H52"/>
      <c r="I52"/>
      <c r="J52"/>
      <c r="K52"/>
      <c r="L52"/>
      <c r="M52"/>
      <c r="N52"/>
    </row>
    <row r="53" spans="3:14" ht="13.5">
      <c r="C53"/>
      <c r="D53"/>
      <c r="E53"/>
      <c r="F53"/>
      <c r="G53"/>
      <c r="H53"/>
      <c r="I53"/>
      <c r="J53"/>
      <c r="K53"/>
      <c r="L53"/>
      <c r="M53"/>
      <c r="N53"/>
    </row>
    <row r="54" spans="3:14" ht="13.5">
      <c r="C54"/>
      <c r="D54"/>
      <c r="E54"/>
      <c r="F54"/>
      <c r="G54"/>
      <c r="H54"/>
      <c r="I54"/>
      <c r="J54"/>
      <c r="K54"/>
      <c r="L54"/>
      <c r="M54"/>
      <c r="N54"/>
    </row>
    <row r="55" spans="3:14" ht="13.5">
      <c r="C55"/>
      <c r="D55"/>
      <c r="E55"/>
      <c r="F55"/>
      <c r="G55"/>
      <c r="H55"/>
      <c r="I55"/>
      <c r="J55"/>
      <c r="K55"/>
      <c r="L55"/>
      <c r="M55"/>
      <c r="N55"/>
    </row>
    <row r="56" spans="3:14" ht="13.5">
      <c r="C56"/>
      <c r="D56"/>
      <c r="E56"/>
      <c r="F56"/>
      <c r="G56"/>
      <c r="H56"/>
      <c r="I56"/>
      <c r="J56"/>
      <c r="K56"/>
      <c r="L56"/>
      <c r="M56"/>
      <c r="N56"/>
    </row>
    <row r="57" spans="3:14" ht="13.5">
      <c r="C57"/>
      <c r="D57"/>
      <c r="E57"/>
      <c r="F57"/>
      <c r="G57"/>
      <c r="H57"/>
      <c r="I57"/>
      <c r="J57"/>
      <c r="K57"/>
      <c r="L57"/>
      <c r="M57"/>
      <c r="N57"/>
    </row>
    <row r="58" spans="3:14" ht="13.5">
      <c r="C58"/>
      <c r="D58"/>
      <c r="E58"/>
      <c r="F58"/>
      <c r="G58"/>
      <c r="H58"/>
      <c r="I58"/>
      <c r="J58"/>
      <c r="K58"/>
      <c r="L58"/>
      <c r="M58"/>
      <c r="N58"/>
    </row>
    <row r="59" spans="3:14" ht="13.5">
      <c r="C59"/>
      <c r="D59"/>
      <c r="E59"/>
      <c r="F59"/>
      <c r="G59"/>
      <c r="H59"/>
      <c r="I59"/>
      <c r="J59"/>
      <c r="K59"/>
      <c r="L59"/>
      <c r="M59"/>
      <c r="N59"/>
    </row>
    <row r="60" spans="3:14" ht="13.5">
      <c r="C60"/>
      <c r="D60"/>
      <c r="E60"/>
      <c r="F60"/>
      <c r="G60"/>
      <c r="H60"/>
      <c r="I60"/>
      <c r="J60"/>
      <c r="K60"/>
      <c r="L60"/>
      <c r="M60"/>
      <c r="N60"/>
    </row>
    <row r="61" spans="3:14" ht="13.5">
      <c r="C61"/>
      <c r="D61"/>
      <c r="E61"/>
      <c r="F61"/>
      <c r="G61"/>
      <c r="H61"/>
      <c r="I61"/>
      <c r="J61"/>
      <c r="K61"/>
      <c r="L61"/>
      <c r="M61"/>
      <c r="N61"/>
    </row>
    <row r="62" spans="3:14" ht="13.5">
      <c r="C62"/>
      <c r="D62"/>
      <c r="E62"/>
      <c r="F62"/>
      <c r="G62"/>
      <c r="H62"/>
      <c r="I62"/>
      <c r="J62"/>
      <c r="K62"/>
      <c r="L62"/>
      <c r="M62"/>
      <c r="N62"/>
    </row>
    <row r="63" spans="3:14" ht="13.5">
      <c r="C63"/>
      <c r="D63"/>
      <c r="E63"/>
      <c r="F63"/>
      <c r="G63"/>
      <c r="H63"/>
      <c r="I63"/>
      <c r="J63"/>
      <c r="K63"/>
      <c r="L63"/>
      <c r="M63"/>
      <c r="N63"/>
    </row>
    <row r="64" spans="3:14" ht="13.5">
      <c r="C64"/>
      <c r="D64"/>
      <c r="E64"/>
      <c r="F64"/>
      <c r="G64"/>
      <c r="H64"/>
      <c r="I64"/>
      <c r="J64"/>
      <c r="K64"/>
      <c r="L64"/>
      <c r="M64"/>
      <c r="N64"/>
    </row>
    <row r="65" spans="3:14" ht="13.5">
      <c r="C65"/>
      <c r="D65"/>
      <c r="E65"/>
      <c r="F65"/>
      <c r="G65"/>
      <c r="H65"/>
      <c r="I65"/>
      <c r="J65"/>
      <c r="K65"/>
      <c r="L65"/>
      <c r="M65"/>
      <c r="N65"/>
    </row>
    <row r="66" spans="3:14" ht="13.5">
      <c r="C66"/>
      <c r="D66"/>
      <c r="E66"/>
      <c r="F66"/>
      <c r="G66"/>
      <c r="H66"/>
      <c r="I66"/>
      <c r="J66"/>
      <c r="K66"/>
      <c r="L66"/>
      <c r="M66"/>
      <c r="N66"/>
    </row>
    <row r="67" spans="3:14" ht="13.5">
      <c r="C67"/>
      <c r="D67"/>
      <c r="E67"/>
      <c r="F67"/>
      <c r="G67"/>
      <c r="H67"/>
      <c r="I67"/>
      <c r="J67"/>
      <c r="K67"/>
      <c r="L67"/>
      <c r="M67"/>
      <c r="N67"/>
    </row>
    <row r="68" spans="3:14" ht="13.5">
      <c r="C68"/>
      <c r="D68"/>
      <c r="E68"/>
      <c r="F68"/>
      <c r="G68"/>
      <c r="H68"/>
      <c r="I68"/>
      <c r="J68"/>
      <c r="K68"/>
      <c r="L68"/>
      <c r="M68"/>
      <c r="N68"/>
    </row>
    <row r="69" spans="3:14" ht="13.5">
      <c r="C69"/>
      <c r="D69"/>
      <c r="E69"/>
      <c r="F69"/>
      <c r="G69"/>
      <c r="H69"/>
      <c r="I69"/>
      <c r="J69"/>
      <c r="K69"/>
      <c r="L69"/>
      <c r="M69"/>
      <c r="N69"/>
    </row>
    <row r="70" spans="3:14" ht="13.5">
      <c r="C70"/>
      <c r="D70"/>
      <c r="E70"/>
      <c r="F70"/>
      <c r="G70"/>
      <c r="H70"/>
      <c r="I70"/>
      <c r="J70"/>
      <c r="K70"/>
      <c r="L70"/>
      <c r="M70"/>
      <c r="N70"/>
    </row>
    <row r="71" spans="3:14" ht="13.5">
      <c r="C71"/>
      <c r="D71"/>
      <c r="E71"/>
      <c r="F71"/>
      <c r="G71"/>
      <c r="H71"/>
      <c r="I71"/>
      <c r="J71"/>
      <c r="K71"/>
      <c r="L71"/>
      <c r="M71"/>
      <c r="N71"/>
    </row>
    <row r="72" spans="3:14" ht="13.5">
      <c r="C72"/>
      <c r="D72"/>
      <c r="E72"/>
      <c r="F72"/>
      <c r="G72"/>
      <c r="H72"/>
      <c r="I72"/>
      <c r="J72"/>
      <c r="K72"/>
      <c r="L72"/>
      <c r="M72"/>
      <c r="N72"/>
    </row>
    <row r="73" spans="3:14" ht="13.5">
      <c r="C73"/>
      <c r="D73"/>
      <c r="E73"/>
      <c r="F73"/>
      <c r="G73"/>
      <c r="H73"/>
      <c r="I73"/>
      <c r="J73"/>
      <c r="K73"/>
      <c r="L73"/>
      <c r="M73"/>
      <c r="N73"/>
    </row>
    <row r="74" spans="3:14" ht="13.5">
      <c r="C74"/>
      <c r="D74"/>
      <c r="E74"/>
      <c r="F74"/>
      <c r="G74"/>
      <c r="H74"/>
      <c r="I74"/>
      <c r="J74"/>
      <c r="K74"/>
      <c r="L74"/>
      <c r="M74"/>
      <c r="N74"/>
    </row>
    <row r="75" spans="3:14" ht="13.5">
      <c r="C75"/>
      <c r="D75"/>
      <c r="E75"/>
      <c r="F75"/>
      <c r="G75"/>
      <c r="H75"/>
      <c r="I75"/>
      <c r="J75"/>
      <c r="K75"/>
      <c r="L75"/>
      <c r="M75"/>
      <c r="N75"/>
    </row>
    <row r="76" spans="3:14" ht="13.5">
      <c r="C76"/>
      <c r="D76"/>
      <c r="E76"/>
      <c r="F76"/>
      <c r="G76"/>
      <c r="H76"/>
      <c r="I76"/>
      <c r="J76"/>
      <c r="K76"/>
      <c r="L76"/>
      <c r="M76"/>
      <c r="N76"/>
    </row>
    <row r="77" spans="3:14" ht="13.5">
      <c r="C77"/>
      <c r="D77"/>
      <c r="E77"/>
      <c r="F77"/>
      <c r="G77"/>
      <c r="H77"/>
      <c r="I77"/>
      <c r="J77"/>
      <c r="K77"/>
      <c r="L77"/>
      <c r="M77"/>
      <c r="N77"/>
    </row>
    <row r="78" spans="3:14" ht="13.5">
      <c r="C78"/>
      <c r="D78"/>
      <c r="E78"/>
      <c r="F78"/>
      <c r="G78"/>
      <c r="H78"/>
      <c r="I78"/>
      <c r="J78"/>
      <c r="K78"/>
      <c r="L78"/>
      <c r="M78"/>
      <c r="N78"/>
    </row>
    <row r="79" spans="3:14" ht="13.5">
      <c r="C79"/>
      <c r="D79"/>
      <c r="E79"/>
      <c r="F79"/>
      <c r="G79"/>
      <c r="H79"/>
      <c r="I79"/>
      <c r="J79"/>
      <c r="K79"/>
      <c r="L79"/>
      <c r="M79"/>
      <c r="N79"/>
    </row>
    <row r="80" spans="3:14" ht="13.5">
      <c r="C80"/>
      <c r="D80"/>
      <c r="E80"/>
      <c r="F80"/>
      <c r="G80"/>
      <c r="H80"/>
      <c r="I80"/>
      <c r="J80"/>
      <c r="K80"/>
      <c r="L80"/>
      <c r="M80"/>
      <c r="N80"/>
    </row>
    <row r="81" spans="3:14" ht="13.5">
      <c r="C81"/>
      <c r="D81"/>
      <c r="E81"/>
      <c r="F81"/>
      <c r="G81"/>
      <c r="H81"/>
      <c r="I81"/>
      <c r="J81"/>
      <c r="K81"/>
      <c r="L81"/>
      <c r="M81"/>
      <c r="N81"/>
    </row>
    <row r="82" spans="3:14" ht="13.5">
      <c r="C82"/>
      <c r="D82"/>
      <c r="E82"/>
      <c r="F82"/>
      <c r="G82"/>
      <c r="H82"/>
      <c r="I82"/>
      <c r="J82"/>
      <c r="K82"/>
      <c r="L82"/>
      <c r="M82"/>
      <c r="N82"/>
    </row>
    <row r="83" spans="3:14" ht="13.5">
      <c r="C83"/>
      <c r="D83"/>
      <c r="E83"/>
      <c r="F83"/>
      <c r="G83"/>
      <c r="H83"/>
      <c r="I83"/>
      <c r="J83"/>
      <c r="K83"/>
      <c r="L83"/>
      <c r="M83"/>
      <c r="N83"/>
    </row>
    <row r="84" spans="3:14" ht="13.5">
      <c r="C84"/>
      <c r="D84"/>
      <c r="E84"/>
      <c r="F84"/>
      <c r="G84"/>
      <c r="H84"/>
      <c r="I84"/>
      <c r="J84"/>
      <c r="K84"/>
      <c r="L84"/>
      <c r="M84"/>
      <c r="N84"/>
    </row>
    <row r="85" spans="3:14" ht="13.5">
      <c r="C85"/>
      <c r="D85"/>
      <c r="E85"/>
      <c r="F85"/>
      <c r="G85"/>
      <c r="H85"/>
      <c r="I85"/>
      <c r="J85"/>
      <c r="K85"/>
      <c r="L85"/>
      <c r="M85"/>
      <c r="N85"/>
    </row>
    <row r="86" spans="3:14" ht="13.5">
      <c r="C86"/>
      <c r="D86"/>
      <c r="E86"/>
      <c r="F86"/>
      <c r="G86"/>
      <c r="H86"/>
      <c r="I86"/>
      <c r="J86"/>
      <c r="K86"/>
      <c r="L86"/>
      <c r="M86"/>
      <c r="N86"/>
    </row>
    <row r="87" spans="3:14" ht="13.5">
      <c r="C87"/>
      <c r="D87"/>
      <c r="E87"/>
      <c r="F87"/>
      <c r="G87"/>
      <c r="H87"/>
      <c r="I87"/>
      <c r="J87"/>
      <c r="K87"/>
      <c r="L87"/>
      <c r="M87"/>
      <c r="N87"/>
    </row>
    <row r="88" spans="3:14" ht="13.5">
      <c r="C88"/>
      <c r="D88"/>
      <c r="E88"/>
      <c r="F88"/>
      <c r="G88"/>
      <c r="H88"/>
      <c r="I88"/>
      <c r="J88"/>
      <c r="K88"/>
      <c r="L88"/>
      <c r="M88"/>
      <c r="N88"/>
    </row>
    <row r="89" spans="3:14" ht="13.5">
      <c r="C89"/>
      <c r="D89"/>
      <c r="E89"/>
      <c r="F89"/>
      <c r="G89"/>
      <c r="H89"/>
      <c r="I89"/>
      <c r="J89"/>
      <c r="K89"/>
      <c r="L89"/>
      <c r="M89"/>
      <c r="N89"/>
    </row>
    <row r="90" spans="3:14" ht="13.5">
      <c r="C90"/>
      <c r="D90"/>
      <c r="E90"/>
      <c r="F90"/>
      <c r="G90"/>
      <c r="H90"/>
      <c r="I90"/>
      <c r="J90"/>
      <c r="K90"/>
      <c r="L90"/>
      <c r="M90"/>
      <c r="N90"/>
    </row>
    <row r="91" spans="3:14" ht="13.5">
      <c r="C91"/>
      <c r="D91"/>
      <c r="E91"/>
      <c r="F91"/>
      <c r="G91"/>
      <c r="H91"/>
      <c r="I91"/>
      <c r="J91"/>
      <c r="K91"/>
      <c r="L91"/>
      <c r="M91"/>
      <c r="N91"/>
    </row>
    <row r="92" spans="3:14" ht="13.5">
      <c r="C92"/>
      <c r="D92"/>
      <c r="E92"/>
      <c r="F92"/>
      <c r="G92"/>
      <c r="H92"/>
      <c r="I92"/>
      <c r="J92"/>
      <c r="K92"/>
      <c r="L92"/>
      <c r="M92"/>
      <c r="N92"/>
    </row>
    <row r="93" spans="3:14" ht="13.5">
      <c r="C93"/>
      <c r="D93"/>
      <c r="E93"/>
      <c r="F93"/>
      <c r="G93"/>
      <c r="H93"/>
      <c r="I93"/>
      <c r="J93"/>
      <c r="K93"/>
      <c r="L93"/>
      <c r="M93"/>
      <c r="N93"/>
    </row>
    <row r="94" spans="3:14" ht="13.5">
      <c r="C94"/>
      <c r="D94"/>
      <c r="E94"/>
      <c r="F94"/>
      <c r="G94"/>
      <c r="H94"/>
      <c r="I94"/>
      <c r="J94"/>
      <c r="K94"/>
      <c r="L94"/>
      <c r="M94"/>
      <c r="N94"/>
    </row>
    <row r="95" spans="3:14" ht="13.5">
      <c r="C95"/>
      <c r="D95"/>
      <c r="E95"/>
      <c r="F95"/>
      <c r="G95"/>
      <c r="H95"/>
      <c r="I95"/>
      <c r="J95"/>
      <c r="K95"/>
      <c r="L95"/>
      <c r="M95"/>
      <c r="N95"/>
    </row>
    <row r="96" spans="3:14" ht="13.5">
      <c r="C96"/>
      <c r="D96"/>
      <c r="E96"/>
      <c r="F96"/>
      <c r="G96"/>
      <c r="H96"/>
      <c r="I96"/>
      <c r="J96"/>
      <c r="K96"/>
      <c r="L96"/>
      <c r="M96"/>
      <c r="N96"/>
    </row>
    <row r="97" spans="3:14" ht="13.5">
      <c r="C97"/>
      <c r="D97"/>
      <c r="E97"/>
      <c r="F97"/>
      <c r="G97"/>
      <c r="H97"/>
      <c r="I97"/>
      <c r="J97"/>
      <c r="K97"/>
      <c r="L97"/>
      <c r="M97"/>
      <c r="N97"/>
    </row>
    <row r="98" spans="3:14" ht="13.5">
      <c r="C98"/>
      <c r="D98"/>
      <c r="E98"/>
      <c r="F98"/>
      <c r="G98"/>
      <c r="H98"/>
      <c r="I98"/>
      <c r="J98"/>
      <c r="K98"/>
      <c r="L98"/>
      <c r="M98"/>
      <c r="N98"/>
    </row>
    <row r="99" spans="3:14" ht="13.5">
      <c r="C99"/>
      <c r="D99"/>
      <c r="E99"/>
      <c r="F99"/>
      <c r="G99"/>
      <c r="H99"/>
      <c r="I99"/>
      <c r="J99"/>
      <c r="K99"/>
      <c r="L99"/>
      <c r="M99"/>
      <c r="N99"/>
    </row>
    <row r="100" spans="3:14" ht="13.5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ht="13.5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ht="13.5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ht="13.5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ht="13.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3.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3.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3.5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ht="13.5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ht="13.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ht="13.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ht="13.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ht="13.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ht="13.5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ht="13.5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ht="13.5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ht="13.5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ht="13.5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ht="13.5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ht="13.5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ht="13.5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ht="13.5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ht="13.5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ht="13.5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ht="13.5">
      <c r="C124"/>
      <c r="D124"/>
      <c r="E124"/>
      <c r="F124"/>
      <c r="G124"/>
      <c r="H124"/>
      <c r="I124"/>
      <c r="J124"/>
      <c r="K124"/>
      <c r="L124"/>
      <c r="M124"/>
      <c r="N124"/>
    </row>
  </sheetData>
  <sheetProtection/>
  <mergeCells count="1">
    <mergeCell ref="O2:O4"/>
  </mergeCells>
  <conditionalFormatting sqref="A1:IV6553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1"/>
  <headerFooter alignWithMargins="0">
    <oddFooter>&amp;C&amp;"ＭＳ Ｐゴシック,太字"&amp;18２　工業用水道事業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2013-03-25T11:53:11Z</cp:lastPrinted>
  <dcterms:created xsi:type="dcterms:W3CDTF">1999-07-27T06:18:02Z</dcterms:created>
  <dcterms:modified xsi:type="dcterms:W3CDTF">2013-03-25T11:53:16Z</dcterms:modified>
  <cp:category/>
  <cp:version/>
  <cp:contentType/>
  <cp:contentStatus/>
</cp:coreProperties>
</file>