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0" windowWidth="7680" windowHeight="8760" activeTab="0"/>
  </bookViews>
  <sheets>
    <sheet name="51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nm.Print_Area" localSheetId="3">'２１表（第４表）'!$A$1:$R$36</definedName>
    <definedName name="_xlnm.Print_Area" localSheetId="2">'２４表（第３表）'!$A$1:$M$28</definedName>
    <definedName name="_xlnm.Print_Area" localSheetId="1">'２６表（第２表）'!$A$1:$S$96</definedName>
    <definedName name="_xlnm.Print_Area" localSheetId="0">'51表（第１表）'!$A$1:$S$54</definedName>
    <definedName name="_xlnm.Print_Titles" localSheetId="2">'２４表（第３表）'!$A:$F,'２４表（第３表）'!$3:$4</definedName>
  </definedNames>
  <calcPr fullCalcOnLoad="1"/>
</workbook>
</file>

<file path=xl/sharedStrings.xml><?xml version="1.0" encoding="utf-8"?>
<sst xmlns="http://schemas.openxmlformats.org/spreadsheetml/2006/main" count="392" uniqueCount="302">
  <si>
    <t>日立市</t>
  </si>
  <si>
    <t>082023</t>
  </si>
  <si>
    <t>　県　　計</t>
  </si>
  <si>
    <t>団　　体　　名</t>
  </si>
  <si>
    <t>資金別内訳</t>
  </si>
  <si>
    <t>（１）政府資金</t>
  </si>
  <si>
    <t>（２）公営企業金融公庫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</si>
  <si>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</si>
  <si>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</si>
  <si>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</si>
  <si>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</si>
  <si>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</si>
  <si>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項　　　目</t>
  </si>
  <si>
    <t>企業債現在高</t>
  </si>
  <si>
    <t>1.収益的収支</t>
  </si>
  <si>
    <t>（ア）料金収入</t>
  </si>
  <si>
    <t>（ア）国庫補助金</t>
  </si>
  <si>
    <t>（イ）都道府県補助金</t>
  </si>
  <si>
    <t>（ウ）他会計繰入金</t>
  </si>
  <si>
    <t>（エ）その他</t>
  </si>
  <si>
    <t>（ア）職員給与費</t>
  </si>
  <si>
    <t>（ウ）その他</t>
  </si>
  <si>
    <t>（ア）支払利息</t>
  </si>
  <si>
    <t>ⅰ　地方債利息</t>
  </si>
  <si>
    <t>ⅱ　一時借入金利息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</si>
  <si>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</si>
  <si>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</si>
  <si>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</si>
  <si>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</si>
  <si>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</si>
  <si>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</si>
  <si>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</si>
  <si>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</si>
  <si>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</si>
  <si>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</si>
  <si>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</si>
  <si>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</si>
  <si>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うち</t>
  </si>
  <si>
    <t>建設利息</t>
  </si>
  <si>
    <t>アの内訳</t>
  </si>
  <si>
    <t>補助対象事業費</t>
  </si>
  <si>
    <t>単独事業費</t>
  </si>
  <si>
    <t>アの財源内訳</t>
  </si>
  <si>
    <t>地方債</t>
  </si>
  <si>
    <t>政府資金</t>
  </si>
  <si>
    <t>公庫資金</t>
  </si>
  <si>
    <t>その他</t>
  </si>
  <si>
    <t>国庫補助金</t>
  </si>
  <si>
    <t>都道府県補助金</t>
  </si>
  <si>
    <t>工事負担金</t>
  </si>
  <si>
    <t>他会計繰入金</t>
  </si>
  <si>
    <t>その他</t>
  </si>
  <si>
    <t>うち</t>
  </si>
  <si>
    <t>政府資金に係る繰上償還金分</t>
  </si>
  <si>
    <t>公庫資金に係る繰上償還金分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</si>
  <si>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</si>
  <si>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</si>
  <si>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</si>
  <si>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</si>
  <si>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うち地方債</t>
  </si>
  <si>
    <t>８．未収入特定財源</t>
  </si>
  <si>
    <t>内訳</t>
  </si>
  <si>
    <t>国庫（県）支出金</t>
  </si>
  <si>
    <t>地方債</t>
  </si>
  <si>
    <t>その他</t>
  </si>
  <si>
    <t>１０．実質収支　（Ｐ）―（Ｑ）</t>
  </si>
  <si>
    <t>黒字</t>
  </si>
  <si>
    <t>赤字（△）</t>
  </si>
  <si>
    <t>１．事業開始年月日</t>
  </si>
  <si>
    <t>（１）総収益　（Ｂ）＋（Ｃ）　　　　　　　　　　（Ａ）</t>
  </si>
  <si>
    <t>（２）総費用　（Ｅ）＋（Ｆ）　　　　　　　　　　（Ｄ）</t>
  </si>
  <si>
    <t>（３）収支差引（Ａ）―（Ｄ）　　　　　　　　　（Ｇ）</t>
  </si>
  <si>
    <t>（１）資本的収入　　　　　　　　　　　　　 　（Ｈ）</t>
  </si>
  <si>
    <t>（２）資本的支出　　　　　　　　　　　　　　　（Ｉ）</t>
  </si>
  <si>
    <t>イ　地方債償還金　　　　　　　　　　(J)</t>
  </si>
  <si>
    <t>（３）収支差引（Ｈ）―（Ｉ）　　　　　　　　 　（Ｋ）</t>
  </si>
  <si>
    <t>３.収支再差引（Ｇ）＋（Ｋ）　　　　　　　　　　　 　（Ｌ）</t>
  </si>
  <si>
    <t>４．積立金　　　　　　　　　　　　　　　　　　　　 　（Ｍ）</t>
  </si>
  <si>
    <t>５.前年度からの繰越金　　　　　　　　　　　　 　（Ｎ）</t>
  </si>
  <si>
    <t>６．前年度繰上充用金　　　　　　　　　　　　　　（Ｏ）</t>
  </si>
  <si>
    <t>７．形式収支(L)-(M)+(N)-(O)+(X)+(Y)　　　  （Ｐ）</t>
  </si>
  <si>
    <t>９．翌年度に繰越すべき財源　　　　　　　　　　（Ｑ）</t>
  </si>
  <si>
    <t>団体名</t>
  </si>
  <si>
    <t>項　目</t>
  </si>
  <si>
    <t>項　目</t>
  </si>
  <si>
    <t>（単位：千円）</t>
  </si>
  <si>
    <t>職員給与費</t>
  </si>
  <si>
    <t>（１）施設数</t>
  </si>
  <si>
    <t>ア　指定介護老人福祉施設</t>
  </si>
  <si>
    <t>（２）</t>
  </si>
  <si>
    <t>イ　介護老人保健施設</t>
  </si>
  <si>
    <t>ウ　通所介護</t>
  </si>
  <si>
    <t>エ　通所ﾘﾊﾋﾞﾘﾃｰｼｮﾝ</t>
  </si>
  <si>
    <t>オ　短期入所生活介護</t>
  </si>
  <si>
    <t>定</t>
  </si>
  <si>
    <t>員</t>
  </si>
  <si>
    <t>（３）延床面積（㎡）</t>
  </si>
  <si>
    <t>（４）居室床面積（㎡）</t>
  </si>
  <si>
    <t>施</t>
  </si>
  <si>
    <t>設</t>
  </si>
  <si>
    <t>（１）</t>
  </si>
  <si>
    <t>ｻｰﾋﾞｽ</t>
  </si>
  <si>
    <t>居</t>
  </si>
  <si>
    <t>宅</t>
  </si>
  <si>
    <t>サ</t>
  </si>
  <si>
    <t>ー</t>
  </si>
  <si>
    <t>ビ</t>
  </si>
  <si>
    <t>ス</t>
  </si>
  <si>
    <t>４．</t>
  </si>
  <si>
    <t>業</t>
  </si>
  <si>
    <t>務</t>
  </si>
  <si>
    <t>イ　看護職員</t>
  </si>
  <si>
    <t>ウ　介護職員</t>
  </si>
  <si>
    <t>エ　介護支援専門員</t>
  </si>
  <si>
    <t>オ　理学療法士又は作業療法士</t>
  </si>
  <si>
    <t>カ　事務職員</t>
  </si>
  <si>
    <t>キ　その他職員</t>
  </si>
  <si>
    <t>ク　　　　計</t>
  </si>
  <si>
    <t>ア　医　　師</t>
  </si>
  <si>
    <t>（１）</t>
  </si>
  <si>
    <t>職</t>
  </si>
  <si>
    <t>種</t>
  </si>
  <si>
    <t>別</t>
  </si>
  <si>
    <t>職</t>
  </si>
  <si>
    <t>（２）</t>
  </si>
  <si>
    <t>　　　　　計</t>
  </si>
  <si>
    <t>（１）損益勘定職員数</t>
  </si>
  <si>
    <t>（２）資本勘定職員数</t>
  </si>
  <si>
    <t>５．</t>
  </si>
  <si>
    <t>職</t>
  </si>
  <si>
    <t>084069</t>
  </si>
  <si>
    <t>085642</t>
  </si>
  <si>
    <t>神栖町</t>
  </si>
  <si>
    <t>利根町</t>
  </si>
  <si>
    <t>ア介護サービス収益　　　　　　　　（Ｂ）</t>
  </si>
  <si>
    <t>（イ）その他</t>
  </si>
  <si>
    <t>イ介護サービス外収益　　　　　　 （Ｃ）</t>
  </si>
  <si>
    <t>ア介護サービス費用　　　　　　　　（Ｅ）</t>
  </si>
  <si>
    <t>（イ）材料費</t>
  </si>
  <si>
    <t>イ介護サービス外費用　　　　　　　（Ｆ）</t>
  </si>
  <si>
    <t>財政融資</t>
  </si>
  <si>
    <t>郵　　　貯</t>
  </si>
  <si>
    <t>簡　　　保</t>
  </si>
  <si>
    <t>指定介護</t>
  </si>
  <si>
    <t>老人短期</t>
  </si>
  <si>
    <t>老人デイ</t>
  </si>
  <si>
    <t>082058</t>
  </si>
  <si>
    <t>石岡市</t>
  </si>
  <si>
    <t>無</t>
  </si>
  <si>
    <t>082279</t>
  </si>
  <si>
    <t>坂東市</t>
  </si>
  <si>
    <t>082287</t>
  </si>
  <si>
    <t>筑西市</t>
  </si>
  <si>
    <t>３．</t>
  </si>
  <si>
    <t>082023</t>
  </si>
  <si>
    <t>082058</t>
  </si>
  <si>
    <t>082279</t>
  </si>
  <si>
    <t>082287</t>
  </si>
  <si>
    <t>082325</t>
  </si>
  <si>
    <t>085642</t>
  </si>
  <si>
    <t>日立市</t>
  </si>
  <si>
    <t>石岡市</t>
  </si>
  <si>
    <t>筑西市</t>
  </si>
  <si>
    <t>坂東市</t>
  </si>
  <si>
    <t>神栖市</t>
  </si>
  <si>
    <t>利根町</t>
  </si>
  <si>
    <t>指定介護老人福祉施設</t>
  </si>
  <si>
    <t>老人短期入所施設</t>
  </si>
  <si>
    <t>老人デイサービスセンター</t>
  </si>
  <si>
    <t>特別養護老人ホームのぞみ</t>
  </si>
  <si>
    <t>短期入所生活介護</t>
  </si>
  <si>
    <t>デイサービス</t>
  </si>
  <si>
    <t>日立市</t>
  </si>
  <si>
    <t>日立，石岡は，内訳を入力する列を非表示にしている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</si>
  <si>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</si>
  <si>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</si>
  <si>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</si>
  <si>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</si>
  <si>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</si>
  <si>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</si>
  <si>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</si>
  <si>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</si>
  <si>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</si>
  <si>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</si>
  <si>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</si>
  <si>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</si>
  <si>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</si>
  <si>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</si>
  <si>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（１）一時借入金利息</t>
  </si>
  <si>
    <t>（２）企業債利息</t>
  </si>
  <si>
    <t>（３）その他借入金利息</t>
  </si>
  <si>
    <t>３．光熱水費</t>
  </si>
  <si>
    <t>４．通信運搬費</t>
  </si>
  <si>
    <t>５．修繕費</t>
  </si>
  <si>
    <t>９．附帯事業費</t>
  </si>
  <si>
    <t>６．研究研修費</t>
  </si>
  <si>
    <t>７．委託料</t>
  </si>
  <si>
    <t>８．材料費</t>
  </si>
  <si>
    <t>（１）介護材料費</t>
  </si>
  <si>
    <t>（２）医療材料費</t>
  </si>
  <si>
    <t>（３）給食材料費</t>
  </si>
  <si>
    <t>１０．その他</t>
  </si>
  <si>
    <t>１１．費用合計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</si>
  <si>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</si>
  <si>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</si>
  <si>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</si>
  <si>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</si>
  <si>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</si>
  <si>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</si>
  <si>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第３表　地方債に関する調</t>
  </si>
  <si>
    <t>第２表　歳入歳出決算に関する調</t>
  </si>
  <si>
    <t>介護サービス事業</t>
  </si>
  <si>
    <t>第１表　施設及び業務概況に関する調</t>
  </si>
  <si>
    <t>（千円）</t>
  </si>
  <si>
    <t>員</t>
  </si>
  <si>
    <t>（人）</t>
  </si>
  <si>
    <t>ア　施設ｻｰﾋﾞｽ日数（日）</t>
  </si>
  <si>
    <t>イ　年延施設ｻｰﾋﾞｽ利用者数（人）</t>
  </si>
  <si>
    <t>（ア）居宅ｻｰﾋﾞｽ日数（日）</t>
  </si>
  <si>
    <t>ウ　年延入所定員（人）</t>
  </si>
  <si>
    <t>（イ）年延居宅ｻｰﾋﾞｽ利用者数（人）</t>
  </si>
  <si>
    <t>年延居宅ｻｰﾋﾞｽ利用者数（人）</t>
  </si>
  <si>
    <t>（ウ）年延入所定員（人）</t>
  </si>
  <si>
    <t>年延居宅介護支援利用者数（人）</t>
  </si>
  <si>
    <t>ア　介護サービス日数（日）</t>
  </si>
  <si>
    <t>イ　年延介護サービス利用者数（人）</t>
  </si>
  <si>
    <t>年延外来患者数（人）</t>
  </si>
  <si>
    <t>数</t>
  </si>
  <si>
    <t>第４表　費用構成表</t>
  </si>
  <si>
    <t>（７）政府保証付外債</t>
  </si>
  <si>
    <t>（８）交付公債</t>
  </si>
  <si>
    <t>（９）その他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</si>
  <si>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</si>
  <si>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</si>
  <si>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</si>
  <si>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ア　訪問介護</t>
  </si>
  <si>
    <t>イ　訪問入浴</t>
  </si>
  <si>
    <t>　　介護</t>
  </si>
  <si>
    <t>ウ　訪問看護</t>
  </si>
  <si>
    <t>エ　訪問ﾘﾊﾋﾞﾘ</t>
  </si>
  <si>
    <t>　　ｽﾃｰｼｮﾝ</t>
  </si>
  <si>
    <t>カ　通所介護</t>
  </si>
  <si>
    <t>キ　通所ﾘﾊﾋﾞﾘ</t>
  </si>
  <si>
    <t>　　ｽﾃｰｼｮﾝ</t>
  </si>
  <si>
    <t>ク　短期入所</t>
  </si>
  <si>
    <t>　　生活介護</t>
  </si>
  <si>
    <t>ケ　短期入所</t>
  </si>
  <si>
    <t>　　療養介護</t>
  </si>
  <si>
    <t>オ　居宅療養
     管理指導</t>
  </si>
  <si>
    <t>コ　福祉用具
     貸与</t>
  </si>
  <si>
    <t>（４）</t>
  </si>
  <si>
    <t>その他</t>
  </si>
  <si>
    <t>（５）</t>
  </si>
  <si>
    <t>うち</t>
  </si>
  <si>
    <t>医療分</t>
  </si>
  <si>
    <t>（３）居宅介護支援</t>
  </si>
  <si>
    <t>施設</t>
  </si>
  <si>
    <t>訪問介護</t>
  </si>
  <si>
    <t>訪問ﾘﾊﾋﾞﾘｽﾃｰｼｮﾝ</t>
  </si>
  <si>
    <t>居宅療養管理指導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</si>
  <si>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</si>
  <si>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</si>
  <si>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</si>
  <si>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</si>
  <si>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上記に対する財源としての地方債</t>
  </si>
  <si>
    <t>１１．総収支比率</t>
  </si>
  <si>
    <t>総収益</t>
  </si>
  <si>
    <t>×１００</t>
  </si>
  <si>
    <t>（％）</t>
  </si>
  <si>
    <t>総費用</t>
  </si>
  <si>
    <t>１２．収益的収支比率</t>
  </si>
  <si>
    <t>　　　　　総収益　　　　　</t>
  </si>
  <si>
    <t>（％）</t>
  </si>
  <si>
    <t>総費用＋地方債償還金</t>
  </si>
  <si>
    <t>１３．営業収支比率</t>
  </si>
  <si>
    <t>×１００</t>
  </si>
  <si>
    <t>（％）</t>
  </si>
  <si>
    <t>　　実質赤字額　　</t>
  </si>
  <si>
    <t>×１００</t>
  </si>
  <si>
    <t>損益勘定所属職員給与費</t>
  </si>
  <si>
    <t>　　　営業収益比率（％）</t>
  </si>
  <si>
    <t>介護サービス収益</t>
  </si>
  <si>
    <t>介護サービス費用</t>
  </si>
  <si>
    <t>１４．職員給与費対</t>
  </si>
  <si>
    <t>（％）</t>
  </si>
  <si>
    <t>１８．赤字比率</t>
  </si>
  <si>
    <t>　　　　　　　介護サービス収益　　×１００</t>
  </si>
  <si>
    <t>２．指定管理者制度</t>
  </si>
  <si>
    <t>代行制</t>
  </si>
  <si>
    <t>無</t>
  </si>
  <si>
    <t>代行制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</si>
  <si>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</si>
  <si>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</si>
  <si>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</si>
  <si>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</si>
  <si>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</si>
  <si>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</si>
  <si>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</si>
  <si>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７％以上７．５％未満</t>
  </si>
  <si>
    <t>７．５％以上８％未満</t>
  </si>
  <si>
    <t>８％以上</t>
  </si>
  <si>
    <t>職員数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</si>
</sst>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);[Red]\(#,##0\)"/>
    <numFmt numFmtId="183" formatCode="0.0_ "/>
    <numFmt numFmtId="184" formatCode="#,##0.0_);[Red]\(#,##0.0\)"/>
    <numFmt numFmtId="185" formatCode="0.0_);[Red]\(0.0\)"/>
    <numFmt numFmtId="186" formatCode="#,##0;&quot;▲ &quot;#,##0"/>
    <numFmt numFmtId="187" formatCode="0;&quot;△ &quot;0"/>
    <numFmt numFmtId="188" formatCode="#,##0;&quot;△ &quot;#,##0"/>
    <numFmt numFmtId="189" formatCode="0_ "/>
    <numFmt numFmtId="190" formatCode="0.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color indexed="10"/>
      <name val="ＭＳ Ｐゴシック"/>
      <family val="3"/>
    </font>
    <font>
      <u val="single"/>
      <sz val="6"/>
      <color indexed="10"/>
      <name val="ＭＳ Ｐゴシック"/>
      <family val="3"/>
    </font>
    <font>
      <sz val="6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38" fontId="0" fillId="0" borderId="1" xfId="17" applyFill="1" applyBorder="1" applyAlignment="1">
      <alignment/>
    </xf>
    <xf numFmtId="38" fontId="4" fillId="0" borderId="0" xfId="17" applyFont="1" applyFill="1" applyAlignment="1">
      <alignment horizontal="center"/>
    </xf>
    <xf numFmtId="57" fontId="0" fillId="0" borderId="2" xfId="17" applyNumberFormat="1" applyFill="1" applyBorder="1" applyAlignment="1">
      <alignment horizontal="center"/>
    </xf>
    <xf numFmtId="38" fontId="0" fillId="0" borderId="3" xfId="17" applyFill="1" applyBorder="1" applyAlignment="1">
      <alignment/>
    </xf>
    <xf numFmtId="38" fontId="0" fillId="0" borderId="0" xfId="17" applyFill="1" applyAlignment="1">
      <alignment/>
    </xf>
    <xf numFmtId="38" fontId="0" fillId="0" borderId="4" xfId="17" applyFont="1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2" xfId="17" applyFill="1" applyBorder="1" applyAlignment="1">
      <alignment/>
    </xf>
    <xf numFmtId="57" fontId="0" fillId="0" borderId="2" xfId="17" applyNumberFormat="1" applyFont="1" applyFill="1" applyBorder="1" applyAlignment="1">
      <alignment horizontal="center"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57" fontId="0" fillId="0" borderId="3" xfId="17" applyNumberFormat="1" applyFill="1" applyBorder="1" applyAlignment="1">
      <alignment horizontal="center"/>
    </xf>
    <xf numFmtId="40" fontId="0" fillId="0" borderId="3" xfId="17" applyNumberFormat="1" applyFill="1" applyBorder="1" applyAlignment="1">
      <alignment/>
    </xf>
    <xf numFmtId="38" fontId="0" fillId="0" borderId="3" xfId="17" applyNumberFormat="1" applyFill="1" applyBorder="1" applyAlignment="1">
      <alignment/>
    </xf>
    <xf numFmtId="38" fontId="0" fillId="0" borderId="0" xfId="0" applyNumberFormat="1" applyFill="1" applyAlignment="1">
      <alignment/>
    </xf>
    <xf numFmtId="0" fontId="0" fillId="0" borderId="0" xfId="0" applyFill="1" applyAlignment="1">
      <alignment/>
    </xf>
    <xf numFmtId="38" fontId="0" fillId="2" borderId="3" xfId="17" applyFill="1" applyBorder="1" applyAlignment="1">
      <alignment/>
    </xf>
    <xf numFmtId="0" fontId="0" fillId="0" borderId="0" xfId="0" applyFill="1" applyAlignment="1">
      <alignment horizontal="right"/>
    </xf>
    <xf numFmtId="38" fontId="0" fillId="0" borderId="0" xfId="17" applyFill="1" applyAlignment="1">
      <alignment horizontal="right"/>
    </xf>
    <xf numFmtId="182" fontId="0" fillId="0" borderId="0" xfId="17" applyNumberFormat="1" applyFill="1" applyAlignment="1">
      <alignment/>
    </xf>
    <xf numFmtId="38" fontId="0" fillId="0" borderId="8" xfId="17" applyFill="1" applyBorder="1" applyAlignment="1">
      <alignment/>
    </xf>
    <xf numFmtId="38" fontId="0" fillId="0" borderId="0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2" borderId="10" xfId="17" applyFill="1" applyBorder="1" applyAlignment="1">
      <alignment/>
    </xf>
    <xf numFmtId="182" fontId="0" fillId="0" borderId="2" xfId="17" applyNumberFormat="1" applyFont="1" applyFill="1" applyBorder="1" applyAlignment="1">
      <alignment horizontal="right"/>
    </xf>
    <xf numFmtId="40" fontId="0" fillId="0" borderId="2" xfId="17" applyNumberFormat="1" applyFill="1" applyBorder="1" applyAlignment="1">
      <alignment/>
    </xf>
    <xf numFmtId="0" fontId="0" fillId="0" borderId="0" xfId="0" applyAlignment="1">
      <alignment vertical="center"/>
    </xf>
    <xf numFmtId="38" fontId="0" fillId="0" borderId="0" xfId="17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186" fontId="0" fillId="0" borderId="3" xfId="17" applyNumberForma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85" fontId="9" fillId="0" borderId="14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38" fontId="0" fillId="0" borderId="19" xfId="17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20" xfId="17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21" xfId="17" applyFill="1" applyBorder="1" applyAlignment="1">
      <alignment vertical="center"/>
    </xf>
    <xf numFmtId="185" fontId="0" fillId="0" borderId="14" xfId="0" applyNumberFormat="1" applyFill="1" applyBorder="1" applyAlignment="1">
      <alignment vertical="center"/>
    </xf>
    <xf numFmtId="38" fontId="9" fillId="0" borderId="6" xfId="17" applyFont="1" applyBorder="1" applyAlignment="1">
      <alignment horizontal="center" vertical="center"/>
    </xf>
    <xf numFmtId="38" fontId="9" fillId="0" borderId="22" xfId="17" applyFont="1" applyBorder="1" applyAlignment="1">
      <alignment horizontal="center" vertical="center"/>
    </xf>
    <xf numFmtId="38" fontId="9" fillId="0" borderId="2" xfId="17" applyFont="1" applyFill="1" applyBorder="1" applyAlignment="1">
      <alignment vertical="center"/>
    </xf>
    <xf numFmtId="38" fontId="0" fillId="0" borderId="2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24" xfId="17" applyFill="1" applyBorder="1" applyAlignment="1">
      <alignment/>
    </xf>
    <xf numFmtId="38" fontId="0" fillId="0" borderId="25" xfId="17" applyFill="1" applyBorder="1" applyAlignment="1">
      <alignment/>
    </xf>
    <xf numFmtId="38" fontId="0" fillId="0" borderId="26" xfId="17" applyFill="1" applyBorder="1" applyAlignment="1">
      <alignment/>
    </xf>
    <xf numFmtId="186" fontId="0" fillId="0" borderId="2" xfId="17" applyNumberFormat="1" applyFill="1" applyBorder="1" applyAlignment="1">
      <alignment/>
    </xf>
    <xf numFmtId="38" fontId="0" fillId="0" borderId="27" xfId="17" applyFill="1" applyBorder="1" applyAlignment="1">
      <alignment/>
    </xf>
    <xf numFmtId="38" fontId="0" fillId="0" borderId="28" xfId="17" applyFill="1" applyBorder="1" applyAlignment="1">
      <alignment/>
    </xf>
    <xf numFmtId="186" fontId="0" fillId="0" borderId="4" xfId="17" applyNumberFormat="1" applyFill="1" applyBorder="1" applyAlignment="1">
      <alignment/>
    </xf>
    <xf numFmtId="38" fontId="0" fillId="0" borderId="29" xfId="17" applyFill="1" applyBorder="1" applyAlignment="1">
      <alignment/>
    </xf>
    <xf numFmtId="38" fontId="0" fillId="0" borderId="30" xfId="17" applyFill="1" applyBorder="1" applyAlignment="1">
      <alignment/>
    </xf>
    <xf numFmtId="38" fontId="0" fillId="0" borderId="31" xfId="0" applyNumberFormat="1" applyFill="1" applyBorder="1" applyAlignment="1">
      <alignment/>
    </xf>
    <xf numFmtId="38" fontId="0" fillId="0" borderId="32" xfId="0" applyNumberFormat="1" applyFill="1" applyBorder="1" applyAlignment="1">
      <alignment/>
    </xf>
    <xf numFmtId="38" fontId="0" fillId="0" borderId="33" xfId="0" applyNumberFormat="1" applyFill="1" applyBorder="1" applyAlignment="1">
      <alignment/>
    </xf>
    <xf numFmtId="38" fontId="0" fillId="0" borderId="34" xfId="0" applyNumberFormat="1" applyFill="1" applyBorder="1" applyAlignment="1">
      <alignment/>
    </xf>
    <xf numFmtId="38" fontId="0" fillId="2" borderId="1" xfId="17" applyFill="1" applyBorder="1" applyAlignment="1">
      <alignment/>
    </xf>
    <xf numFmtId="38" fontId="0" fillId="2" borderId="7" xfId="17" applyFill="1" applyBorder="1" applyAlignment="1">
      <alignment/>
    </xf>
    <xf numFmtId="38" fontId="0" fillId="2" borderId="8" xfId="17" applyFill="1" applyBorder="1" applyAlignment="1">
      <alignment/>
    </xf>
    <xf numFmtId="38" fontId="0" fillId="0" borderId="35" xfId="0" applyNumberFormat="1" applyFill="1" applyBorder="1" applyAlignment="1">
      <alignment/>
    </xf>
    <xf numFmtId="57" fontId="0" fillId="0" borderId="4" xfId="17" applyNumberFormat="1" applyFill="1" applyBorder="1" applyAlignment="1">
      <alignment horizontal="center"/>
    </xf>
    <xf numFmtId="40" fontId="0" fillId="0" borderId="4" xfId="17" applyNumberFormat="1" applyFill="1" applyBorder="1" applyAlignment="1">
      <alignment/>
    </xf>
    <xf numFmtId="38" fontId="0" fillId="0" borderId="16" xfId="17" applyFill="1" applyBorder="1" applyAlignment="1">
      <alignment/>
    </xf>
    <xf numFmtId="186" fontId="0" fillId="0" borderId="16" xfId="17" applyNumberFormat="1" applyFill="1" applyBorder="1" applyAlignment="1">
      <alignment/>
    </xf>
    <xf numFmtId="38" fontId="0" fillId="0" borderId="36" xfId="17" applyFill="1" applyBorder="1" applyAlignment="1">
      <alignment/>
    </xf>
    <xf numFmtId="38" fontId="0" fillId="0" borderId="15" xfId="17" applyFill="1" applyBorder="1" applyAlignment="1">
      <alignment/>
    </xf>
    <xf numFmtId="38" fontId="0" fillId="0" borderId="37" xfId="17" applyFill="1" applyBorder="1" applyAlignment="1">
      <alignment/>
    </xf>
    <xf numFmtId="38" fontId="1" fillId="0" borderId="2" xfId="17" applyFont="1" applyFill="1" applyBorder="1" applyAlignment="1">
      <alignment vertical="center" wrapText="1"/>
    </xf>
    <xf numFmtId="49" fontId="3" fillId="0" borderId="6" xfId="17" applyNumberFormat="1" applyFont="1" applyFill="1" applyBorder="1" applyAlignment="1">
      <alignment vertical="center"/>
    </xf>
    <xf numFmtId="49" fontId="3" fillId="0" borderId="38" xfId="17" applyNumberFormat="1" applyFont="1" applyFill="1" applyBorder="1" applyAlignment="1">
      <alignment vertical="center"/>
    </xf>
    <xf numFmtId="49" fontId="0" fillId="0" borderId="22" xfId="17" applyNumberFormat="1" applyFont="1" applyFill="1" applyBorder="1" applyAlignment="1">
      <alignment horizontal="center" vertical="center"/>
    </xf>
    <xf numFmtId="38" fontId="7" fillId="0" borderId="0" xfId="17" applyFont="1" applyFill="1" applyAlignment="1">
      <alignment vertical="center"/>
    </xf>
    <xf numFmtId="38" fontId="0" fillId="0" borderId="0" xfId="17" applyFill="1" applyAlignment="1">
      <alignment vertical="center"/>
    </xf>
    <xf numFmtId="38" fontId="4" fillId="0" borderId="0" xfId="17" applyFont="1" applyFill="1" applyAlignment="1">
      <alignment horizontal="center" vertical="center"/>
    </xf>
    <xf numFmtId="38" fontId="0" fillId="0" borderId="39" xfId="17" applyFont="1" applyFill="1" applyBorder="1" applyAlignment="1">
      <alignment horizontal="center" vertical="center"/>
    </xf>
    <xf numFmtId="38" fontId="0" fillId="0" borderId="39" xfId="17" applyFill="1" applyBorder="1" applyAlignment="1">
      <alignment horizontal="right" vertical="center"/>
    </xf>
    <xf numFmtId="38" fontId="0" fillId="0" borderId="40" xfId="17" applyFont="1" applyFill="1" applyBorder="1" applyAlignment="1">
      <alignment horizontal="center" vertical="center"/>
    </xf>
    <xf numFmtId="38" fontId="0" fillId="0" borderId="17" xfId="17" applyFont="1" applyFill="1" applyBorder="1" applyAlignment="1">
      <alignment horizontal="center" vertical="center"/>
    </xf>
    <xf numFmtId="38" fontId="0" fillId="0" borderId="41" xfId="17" applyFill="1" applyBorder="1" applyAlignment="1">
      <alignment vertical="center"/>
    </xf>
    <xf numFmtId="38" fontId="0" fillId="0" borderId="42" xfId="17" applyFill="1" applyBorder="1" applyAlignment="1">
      <alignment vertical="center"/>
    </xf>
    <xf numFmtId="38" fontId="0" fillId="0" borderId="43" xfId="17" applyFont="1" applyFill="1" applyBorder="1" applyAlignment="1">
      <alignment horizontal="left" vertical="center"/>
    </xf>
    <xf numFmtId="38" fontId="0" fillId="0" borderId="44" xfId="17" applyFill="1" applyBorder="1" applyAlignment="1">
      <alignment vertical="center"/>
    </xf>
    <xf numFmtId="38" fontId="0" fillId="0" borderId="45" xfId="17" applyFill="1" applyBorder="1" applyAlignment="1">
      <alignment vertical="center"/>
    </xf>
    <xf numFmtId="38" fontId="0" fillId="0" borderId="19" xfId="17" applyFont="1" applyFill="1" applyBorder="1" applyAlignment="1">
      <alignment horizontal="left" vertical="center"/>
    </xf>
    <xf numFmtId="38" fontId="0" fillId="0" borderId="46" xfId="17" applyFont="1" applyFill="1" applyBorder="1" applyAlignment="1">
      <alignment vertical="center"/>
    </xf>
    <xf numFmtId="38" fontId="0" fillId="0" borderId="46" xfId="17" applyFill="1" applyBorder="1" applyAlignment="1">
      <alignment vertical="center"/>
    </xf>
    <xf numFmtId="38" fontId="0" fillId="0" borderId="47" xfId="17" applyFill="1" applyBorder="1" applyAlignment="1">
      <alignment vertical="center"/>
    </xf>
    <xf numFmtId="38" fontId="0" fillId="0" borderId="48" xfId="17" applyFill="1" applyBorder="1" applyAlignment="1">
      <alignment horizontal="center" vertical="center"/>
    </xf>
    <xf numFmtId="38" fontId="0" fillId="0" borderId="49" xfId="17" applyFont="1" applyFill="1" applyBorder="1" applyAlignment="1">
      <alignment vertical="center"/>
    </xf>
    <xf numFmtId="38" fontId="0" fillId="0" borderId="49" xfId="17" applyFill="1" applyBorder="1" applyAlignment="1">
      <alignment vertical="center"/>
    </xf>
    <xf numFmtId="38" fontId="0" fillId="0" borderId="50" xfId="17" applyFill="1" applyBorder="1" applyAlignment="1">
      <alignment vertical="center"/>
    </xf>
    <xf numFmtId="49" fontId="0" fillId="0" borderId="51" xfId="17" applyNumberFormat="1" applyFont="1" applyFill="1" applyBorder="1" applyAlignment="1">
      <alignment horizontal="center" vertical="center"/>
    </xf>
    <xf numFmtId="49" fontId="0" fillId="0" borderId="46" xfId="17" applyNumberFormat="1" applyFont="1" applyFill="1" applyBorder="1" applyAlignment="1">
      <alignment horizontal="center" vertical="center"/>
    </xf>
    <xf numFmtId="38" fontId="0" fillId="0" borderId="4" xfId="17" applyFont="1" applyFill="1" applyBorder="1" applyAlignment="1">
      <alignment vertical="center"/>
    </xf>
    <xf numFmtId="38" fontId="0" fillId="0" borderId="51" xfId="17" applyFill="1" applyBorder="1" applyAlignment="1">
      <alignment horizontal="center" vertical="center"/>
    </xf>
    <xf numFmtId="49" fontId="0" fillId="0" borderId="0" xfId="17" applyNumberFormat="1" applyFill="1" applyBorder="1" applyAlignment="1">
      <alignment horizontal="center" vertical="center"/>
    </xf>
    <xf numFmtId="38" fontId="0" fillId="0" borderId="5" xfId="17" applyFill="1" applyBorder="1" applyAlignment="1">
      <alignment vertical="center"/>
    </xf>
    <xf numFmtId="38" fontId="0" fillId="0" borderId="52" xfId="17" applyFill="1" applyBorder="1" applyAlignment="1">
      <alignment vertical="center"/>
    </xf>
    <xf numFmtId="38" fontId="0" fillId="0" borderId="51" xfId="17" applyFont="1" applyFill="1" applyBorder="1" applyAlignment="1">
      <alignment horizontal="center" vertical="center"/>
    </xf>
    <xf numFmtId="49" fontId="0" fillId="0" borderId="0" xfId="17" applyNumberFormat="1" applyFont="1" applyFill="1" applyBorder="1" applyAlignment="1">
      <alignment horizontal="center" vertical="center"/>
    </xf>
    <xf numFmtId="38" fontId="0" fillId="0" borderId="8" xfId="17" applyFont="1" applyFill="1" applyBorder="1" applyAlignment="1">
      <alignment vertical="center"/>
    </xf>
    <xf numFmtId="49" fontId="0" fillId="0" borderId="1" xfId="17" applyNumberFormat="1" applyFont="1" applyFill="1" applyBorder="1" applyAlignment="1">
      <alignment horizontal="center" vertical="center"/>
    </xf>
    <xf numFmtId="49" fontId="0" fillId="0" borderId="44" xfId="17" applyNumberFormat="1" applyFont="1" applyFill="1" applyBorder="1" applyAlignment="1">
      <alignment vertical="center"/>
    </xf>
    <xf numFmtId="38" fontId="0" fillId="0" borderId="44" xfId="17" applyFont="1" applyFill="1" applyBorder="1" applyAlignment="1">
      <alignment vertical="center"/>
    </xf>
    <xf numFmtId="38" fontId="0" fillId="0" borderId="20" xfId="17" applyFill="1" applyBorder="1" applyAlignment="1">
      <alignment horizontal="center" vertical="center"/>
    </xf>
    <xf numFmtId="49" fontId="0" fillId="0" borderId="25" xfId="17" applyNumberFormat="1" applyFont="1" applyFill="1" applyBorder="1" applyAlignment="1">
      <alignment vertical="center"/>
    </xf>
    <xf numFmtId="38" fontId="0" fillId="0" borderId="41" xfId="17" applyFont="1" applyFill="1" applyBorder="1" applyAlignment="1">
      <alignment vertical="center"/>
    </xf>
    <xf numFmtId="49" fontId="0" fillId="0" borderId="51" xfId="17" applyNumberFormat="1" applyFill="1" applyBorder="1" applyAlignment="1">
      <alignment horizontal="center" vertical="center"/>
    </xf>
    <xf numFmtId="49" fontId="0" fillId="0" borderId="38" xfId="17" applyNumberFormat="1" applyFont="1" applyFill="1" applyBorder="1" applyAlignment="1">
      <alignment horizontal="center" vertical="center"/>
    </xf>
    <xf numFmtId="49" fontId="2" fillId="0" borderId="38" xfId="17" applyNumberFormat="1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center" vertical="center"/>
    </xf>
    <xf numFmtId="49" fontId="0" fillId="0" borderId="6" xfId="17" applyNumberFormat="1" applyFill="1" applyBorder="1" applyAlignment="1">
      <alignment horizontal="center" vertical="center"/>
    </xf>
    <xf numFmtId="38" fontId="10" fillId="0" borderId="9" xfId="17" applyFont="1" applyFill="1" applyBorder="1" applyAlignment="1">
      <alignment vertical="center"/>
    </xf>
    <xf numFmtId="49" fontId="0" fillId="0" borderId="38" xfId="17" applyNumberFormat="1" applyFill="1" applyBorder="1" applyAlignment="1">
      <alignment horizontal="center" vertical="center"/>
    </xf>
    <xf numFmtId="38" fontId="1" fillId="0" borderId="7" xfId="17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38" fontId="3" fillId="0" borderId="52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 wrapText="1"/>
    </xf>
    <xf numFmtId="38" fontId="3" fillId="0" borderId="53" xfId="17" applyFont="1" applyFill="1" applyBorder="1" applyAlignment="1">
      <alignment vertical="center"/>
    </xf>
    <xf numFmtId="49" fontId="0" fillId="0" borderId="1" xfId="17" applyNumberFormat="1" applyFill="1" applyBorder="1" applyAlignment="1">
      <alignment horizontal="center" vertical="center"/>
    </xf>
    <xf numFmtId="38" fontId="0" fillId="0" borderId="5" xfId="17" applyFont="1" applyFill="1" applyBorder="1" applyAlignment="1">
      <alignment vertical="center"/>
    </xf>
    <xf numFmtId="38" fontId="0" fillId="0" borderId="29" xfId="17" applyFont="1" applyFill="1" applyBorder="1" applyAlignment="1">
      <alignment vertical="center"/>
    </xf>
    <xf numFmtId="38" fontId="3" fillId="0" borderId="47" xfId="17" applyFont="1" applyFill="1" applyBorder="1" applyAlignment="1">
      <alignment vertical="center"/>
    </xf>
    <xf numFmtId="49" fontId="0" fillId="0" borderId="48" xfId="17" applyNumberFormat="1" applyFill="1" applyBorder="1" applyAlignment="1">
      <alignment horizontal="center" vertical="center"/>
    </xf>
    <xf numFmtId="49" fontId="0" fillId="0" borderId="54" xfId="17" applyNumberFormat="1" applyFont="1" applyFill="1" applyBorder="1" applyAlignment="1">
      <alignment horizontal="center" vertical="center"/>
    </xf>
    <xf numFmtId="38" fontId="0" fillId="0" borderId="30" xfId="17" applyFont="1" applyFill="1" applyBorder="1" applyAlignment="1">
      <alignment vertical="center"/>
    </xf>
    <xf numFmtId="38" fontId="3" fillId="0" borderId="50" xfId="17" applyFont="1" applyFill="1" applyBorder="1" applyAlignment="1">
      <alignment vertical="center"/>
    </xf>
    <xf numFmtId="49" fontId="0" fillId="0" borderId="6" xfId="17" applyNumberFormat="1" applyFont="1" applyFill="1" applyBorder="1" applyAlignment="1">
      <alignment vertical="center"/>
    </xf>
    <xf numFmtId="49" fontId="0" fillId="0" borderId="20" xfId="17" applyNumberFormat="1" applyFont="1" applyFill="1" applyBorder="1" applyAlignment="1">
      <alignment horizontal="center" vertical="center"/>
    </xf>
    <xf numFmtId="38" fontId="0" fillId="0" borderId="24" xfId="17" applyFont="1" applyFill="1" applyBorder="1" applyAlignment="1">
      <alignment vertical="center"/>
    </xf>
    <xf numFmtId="38" fontId="0" fillId="0" borderId="25" xfId="17" applyFont="1" applyFill="1" applyBorder="1" applyAlignment="1">
      <alignment vertical="center"/>
    </xf>
    <xf numFmtId="38" fontId="3" fillId="0" borderId="55" xfId="17" applyFont="1" applyFill="1" applyBorder="1" applyAlignment="1">
      <alignment vertical="center"/>
    </xf>
    <xf numFmtId="49" fontId="0" fillId="0" borderId="0" xfId="17" applyNumberFormat="1" applyFill="1" applyAlignment="1">
      <alignment vertical="center"/>
    </xf>
    <xf numFmtId="49" fontId="0" fillId="0" borderId="39" xfId="0" applyNumberFormat="1" applyFill="1" applyBorder="1" applyAlignment="1">
      <alignment horizontal="center" vertical="center"/>
    </xf>
    <xf numFmtId="38" fontId="0" fillId="0" borderId="22" xfId="17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57" fontId="0" fillId="0" borderId="1" xfId="17" applyNumberFormat="1" applyFill="1" applyBorder="1" applyAlignment="1">
      <alignment horizontal="center" vertical="center"/>
    </xf>
    <xf numFmtId="57" fontId="0" fillId="0" borderId="1" xfId="17" applyNumberFormat="1" applyFont="1" applyFill="1" applyBorder="1" applyAlignment="1">
      <alignment horizontal="center" vertical="center"/>
    </xf>
    <xf numFmtId="57" fontId="0" fillId="0" borderId="44" xfId="0" applyNumberFormat="1" applyFill="1" applyBorder="1" applyAlignment="1">
      <alignment horizontal="center" vertical="center"/>
    </xf>
    <xf numFmtId="38" fontId="0" fillId="0" borderId="6" xfId="17" applyFont="1" applyFill="1" applyBorder="1" applyAlignment="1">
      <alignment horizontal="center" vertical="center"/>
    </xf>
    <xf numFmtId="38" fontId="0" fillId="0" borderId="9" xfId="17" applyFill="1" applyBorder="1" applyAlignment="1">
      <alignment horizontal="center" vertical="center"/>
    </xf>
    <xf numFmtId="38" fontId="0" fillId="0" borderId="9" xfId="17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38" fontId="2" fillId="0" borderId="3" xfId="17" applyFont="1" applyFill="1" applyBorder="1" applyAlignment="1">
      <alignment vertical="center"/>
    </xf>
    <xf numFmtId="38" fontId="2" fillId="0" borderId="9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0" xfId="17" applyFont="1" applyFill="1" applyAlignment="1">
      <alignment horizontal="right" vertical="center"/>
    </xf>
    <xf numFmtId="38" fontId="0" fillId="0" borderId="11" xfId="17" applyFill="1" applyBorder="1" applyAlignment="1">
      <alignment horizontal="right" vertical="center"/>
    </xf>
    <xf numFmtId="49" fontId="0" fillId="0" borderId="11" xfId="17" applyNumberFormat="1" applyFont="1" applyFill="1" applyBorder="1" applyAlignment="1">
      <alignment horizontal="center" vertical="center"/>
    </xf>
    <xf numFmtId="49" fontId="0" fillId="0" borderId="56" xfId="17" applyNumberFormat="1" applyFont="1" applyFill="1" applyBorder="1" applyAlignment="1">
      <alignment horizontal="center" vertical="center"/>
    </xf>
    <xf numFmtId="49" fontId="0" fillId="0" borderId="39" xfId="17" applyNumberFormat="1" applyFont="1" applyFill="1" applyBorder="1" applyAlignment="1">
      <alignment horizontal="center" vertical="center"/>
    </xf>
    <xf numFmtId="38" fontId="0" fillId="0" borderId="17" xfId="17" applyFill="1" applyBorder="1" applyAlignment="1">
      <alignment vertical="center"/>
    </xf>
    <xf numFmtId="38" fontId="0" fillId="0" borderId="57" xfId="17" applyFont="1" applyFill="1" applyBorder="1" applyAlignment="1">
      <alignment horizontal="center" vertical="center"/>
    </xf>
    <xf numFmtId="38" fontId="0" fillId="0" borderId="22" xfId="17" applyFont="1" applyFill="1" applyBorder="1" applyAlignment="1">
      <alignment vertical="center"/>
    </xf>
    <xf numFmtId="38" fontId="0" fillId="0" borderId="57" xfId="17" applyFont="1" applyFill="1" applyBorder="1" applyAlignment="1">
      <alignment vertical="center"/>
    </xf>
    <xf numFmtId="38" fontId="0" fillId="0" borderId="58" xfId="17" applyFont="1" applyFill="1" applyBorder="1" applyAlignment="1">
      <alignment vertical="center"/>
    </xf>
    <xf numFmtId="38" fontId="0" fillId="0" borderId="12" xfId="17" applyFont="1" applyFill="1" applyBorder="1" applyAlignment="1">
      <alignment vertical="center"/>
    </xf>
    <xf numFmtId="38" fontId="0" fillId="0" borderId="0" xfId="17" applyFill="1" applyBorder="1" applyAlignment="1">
      <alignment vertical="center"/>
    </xf>
    <xf numFmtId="38" fontId="0" fillId="0" borderId="12" xfId="17" applyFill="1" applyBorder="1" applyAlignment="1">
      <alignment vertical="center"/>
    </xf>
    <xf numFmtId="38" fontId="0" fillId="0" borderId="59" xfId="17" applyFill="1" applyBorder="1" applyAlignment="1">
      <alignment vertical="center"/>
    </xf>
    <xf numFmtId="38" fontId="0" fillId="0" borderId="8" xfId="17" applyFill="1" applyBorder="1" applyAlignment="1">
      <alignment vertical="center"/>
    </xf>
    <xf numFmtId="38" fontId="0" fillId="0" borderId="59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10" xfId="17" applyFont="1" applyFill="1" applyBorder="1" applyAlignment="1">
      <alignment vertical="center"/>
    </xf>
    <xf numFmtId="38" fontId="0" fillId="0" borderId="16" xfId="17" applyFont="1" applyFill="1" applyBorder="1" applyAlignment="1">
      <alignment vertical="center"/>
    </xf>
    <xf numFmtId="38" fontId="0" fillId="0" borderId="10" xfId="17" applyFill="1" applyBorder="1" applyAlignment="1">
      <alignment vertical="center"/>
    </xf>
    <xf numFmtId="38" fontId="0" fillId="0" borderId="36" xfId="17" applyFont="1" applyFill="1" applyBorder="1" applyAlignment="1">
      <alignment vertical="center"/>
    </xf>
    <xf numFmtId="38" fontId="0" fillId="0" borderId="25" xfId="17" applyFill="1" applyBorder="1" applyAlignment="1">
      <alignment vertical="center"/>
    </xf>
    <xf numFmtId="38" fontId="0" fillId="0" borderId="11" xfId="17" applyFont="1" applyFill="1" applyBorder="1" applyAlignment="1">
      <alignment vertical="center"/>
    </xf>
    <xf numFmtId="38" fontId="0" fillId="0" borderId="39" xfId="17" applyFont="1" applyFill="1" applyBorder="1" applyAlignment="1">
      <alignment vertical="center"/>
    </xf>
    <xf numFmtId="38" fontId="0" fillId="0" borderId="39" xfId="17" applyFill="1" applyBorder="1" applyAlignment="1">
      <alignment vertical="center"/>
    </xf>
    <xf numFmtId="38" fontId="0" fillId="0" borderId="15" xfId="17" applyFont="1" applyFill="1" applyBorder="1" applyAlignment="1">
      <alignment vertical="center"/>
    </xf>
    <xf numFmtId="38" fontId="0" fillId="3" borderId="10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1" xfId="17" applyFill="1" applyBorder="1" applyAlignment="1">
      <alignment/>
    </xf>
    <xf numFmtId="38" fontId="0" fillId="3" borderId="8" xfId="17" applyFill="1" applyBorder="1" applyAlignment="1">
      <alignment/>
    </xf>
    <xf numFmtId="38" fontId="0" fillId="2" borderId="16" xfId="17" applyFill="1" applyBorder="1" applyAlignment="1">
      <alignment/>
    </xf>
    <xf numFmtId="38" fontId="0" fillId="2" borderId="2" xfId="17" applyFill="1" applyBorder="1" applyAlignment="1">
      <alignment/>
    </xf>
    <xf numFmtId="38" fontId="0" fillId="2" borderId="4" xfId="17" applyFill="1" applyBorder="1" applyAlignment="1">
      <alignment/>
    </xf>
    <xf numFmtId="187" fontId="0" fillId="0" borderId="36" xfId="17" applyNumberFormat="1" applyFill="1" applyBorder="1" applyAlignment="1">
      <alignment/>
    </xf>
    <xf numFmtId="187" fontId="0" fillId="0" borderId="26" xfId="17" applyNumberFormat="1" applyFill="1" applyBorder="1" applyAlignment="1">
      <alignment/>
    </xf>
    <xf numFmtId="187" fontId="0" fillId="0" borderId="28" xfId="17" applyNumberFormat="1" applyFill="1" applyBorder="1" applyAlignment="1">
      <alignment/>
    </xf>
    <xf numFmtId="187" fontId="0" fillId="0" borderId="24" xfId="17" applyNumberFormat="1" applyFill="1" applyBorder="1" applyAlignment="1">
      <alignment/>
    </xf>
    <xf numFmtId="187" fontId="0" fillId="0" borderId="10" xfId="17" applyNumberFormat="1" applyFill="1" applyBorder="1" applyAlignment="1">
      <alignment/>
    </xf>
    <xf numFmtId="187" fontId="0" fillId="0" borderId="7" xfId="17" applyNumberFormat="1" applyFill="1" applyBorder="1" applyAlignment="1">
      <alignment/>
    </xf>
    <xf numFmtId="187" fontId="0" fillId="0" borderId="1" xfId="17" applyNumberFormat="1" applyFill="1" applyBorder="1" applyAlignment="1">
      <alignment/>
    </xf>
    <xf numFmtId="187" fontId="0" fillId="0" borderId="8" xfId="17" applyNumberFormat="1" applyFill="1" applyBorder="1" applyAlignment="1">
      <alignment/>
    </xf>
    <xf numFmtId="38" fontId="0" fillId="0" borderId="41" xfId="17" applyFont="1" applyFill="1" applyBorder="1" applyAlignment="1">
      <alignment horizontal="center" vertical="center"/>
    </xf>
    <xf numFmtId="49" fontId="0" fillId="0" borderId="44" xfId="17" applyNumberFormat="1" applyFont="1" applyFill="1" applyBorder="1" applyAlignment="1">
      <alignment horizontal="center" vertical="center"/>
    </xf>
    <xf numFmtId="49" fontId="0" fillId="0" borderId="41" xfId="17" applyNumberFormat="1" applyFont="1" applyFill="1" applyBorder="1" applyAlignment="1">
      <alignment vertical="center"/>
    </xf>
    <xf numFmtId="49" fontId="2" fillId="0" borderId="0" xfId="17" applyNumberFormat="1" applyFont="1" applyFill="1" applyBorder="1" applyAlignment="1">
      <alignment horizontal="center" vertical="center"/>
    </xf>
    <xf numFmtId="38" fontId="2" fillId="0" borderId="44" xfId="17" applyFont="1" applyFill="1" applyBorder="1" applyAlignment="1">
      <alignment horizontal="center" vertical="center"/>
    </xf>
    <xf numFmtId="38" fontId="1" fillId="0" borderId="5" xfId="17" applyFont="1" applyFill="1" applyBorder="1" applyAlignment="1">
      <alignment vertical="center" wrapText="1"/>
    </xf>
    <xf numFmtId="49" fontId="3" fillId="0" borderId="46" xfId="17" applyNumberFormat="1" applyFont="1" applyFill="1" applyBorder="1" applyAlignment="1">
      <alignment vertical="center"/>
    </xf>
    <xf numFmtId="49" fontId="3" fillId="0" borderId="44" xfId="17" applyNumberFormat="1" applyFont="1" applyFill="1" applyBorder="1" applyAlignment="1">
      <alignment vertical="center"/>
    </xf>
    <xf numFmtId="49" fontId="0" fillId="0" borderId="46" xfId="17" applyNumberFormat="1" applyFont="1" applyFill="1" applyBorder="1" applyAlignment="1">
      <alignment vertical="center"/>
    </xf>
    <xf numFmtId="49" fontId="1" fillId="0" borderId="0" xfId="17" applyNumberFormat="1" applyFont="1" applyFill="1" applyBorder="1" applyAlignment="1">
      <alignment horizontal="center" vertical="center"/>
    </xf>
    <xf numFmtId="49" fontId="0" fillId="0" borderId="41" xfId="17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1" xfId="17" applyNumberFormat="1" applyFill="1" applyBorder="1" applyAlignment="1">
      <alignment horizontal="left" vertical="center"/>
    </xf>
    <xf numFmtId="49" fontId="0" fillId="0" borderId="39" xfId="17" applyNumberFormat="1" applyFill="1" applyBorder="1" applyAlignment="1">
      <alignment horizontal="left" vertical="center"/>
    </xf>
    <xf numFmtId="49" fontId="2" fillId="0" borderId="39" xfId="17" applyNumberFormat="1" applyFont="1" applyFill="1" applyBorder="1" applyAlignment="1">
      <alignment horizontal="left" vertical="center"/>
    </xf>
    <xf numFmtId="49" fontId="0" fillId="0" borderId="40" xfId="17" applyNumberFormat="1" applyFont="1" applyFill="1" applyBorder="1" applyAlignment="1">
      <alignment horizontal="center" vertical="center"/>
    </xf>
    <xf numFmtId="49" fontId="0" fillId="0" borderId="48" xfId="17" applyNumberFormat="1" applyFont="1" applyFill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49" fontId="0" fillId="0" borderId="17" xfId="17" applyNumberFormat="1" applyFill="1" applyBorder="1" applyAlignment="1">
      <alignment horizontal="left" vertical="center"/>
    </xf>
    <xf numFmtId="49" fontId="0" fillId="0" borderId="41" xfId="17" applyNumberFormat="1" applyFill="1" applyBorder="1" applyAlignment="1">
      <alignment horizontal="left" vertical="center"/>
    </xf>
    <xf numFmtId="49" fontId="0" fillId="0" borderId="41" xfId="17" applyNumberFormat="1" applyFont="1" applyFill="1" applyBorder="1" applyAlignment="1">
      <alignment horizontal="left" vertical="center"/>
    </xf>
    <xf numFmtId="49" fontId="2" fillId="0" borderId="42" xfId="17" applyNumberFormat="1" applyFont="1" applyFill="1" applyBorder="1" applyAlignment="1">
      <alignment horizontal="left" vertical="center"/>
    </xf>
    <xf numFmtId="38" fontId="0" fillId="0" borderId="20" xfId="17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60" xfId="0" applyNumberFormat="1" applyFont="1" applyFill="1" applyBorder="1" applyAlignment="1">
      <alignment horizontal="left" vertical="center"/>
    </xf>
    <xf numFmtId="38" fontId="0" fillId="0" borderId="43" xfId="17" applyFill="1" applyBorder="1" applyAlignment="1">
      <alignment vertical="center"/>
    </xf>
    <xf numFmtId="38" fontId="0" fillId="0" borderId="7" xfId="17" applyFill="1" applyBorder="1" applyAlignment="1">
      <alignment vertical="center"/>
    </xf>
    <xf numFmtId="38" fontId="0" fillId="0" borderId="45" xfId="0" applyNumberFormat="1" applyBorder="1" applyAlignment="1">
      <alignment vertical="center"/>
    </xf>
    <xf numFmtId="49" fontId="0" fillId="0" borderId="29" xfId="0" applyNumberFormat="1" applyFont="1" applyFill="1" applyBorder="1" applyAlignment="1">
      <alignment horizontal="left" vertical="center"/>
    </xf>
    <xf numFmtId="49" fontId="2" fillId="0" borderId="46" xfId="0" applyNumberFormat="1" applyFont="1" applyFill="1" applyBorder="1" applyAlignment="1">
      <alignment horizontal="left" vertical="center"/>
    </xf>
    <xf numFmtId="49" fontId="2" fillId="0" borderId="47" xfId="0" applyNumberFormat="1" applyFont="1" applyFill="1" applyBorder="1" applyAlignment="1">
      <alignment horizontal="left" vertical="center"/>
    </xf>
    <xf numFmtId="38" fontId="0" fillId="2" borderId="21" xfId="17" applyFill="1" applyBorder="1" applyAlignment="1">
      <alignment vertical="center"/>
    </xf>
    <xf numFmtId="38" fontId="0" fillId="2" borderId="3" xfId="17" applyFill="1" applyBorder="1" applyAlignment="1">
      <alignment vertical="center"/>
    </xf>
    <xf numFmtId="38" fontId="0" fillId="2" borderId="52" xfId="17" applyFill="1" applyBorder="1" applyAlignment="1">
      <alignment vertical="center"/>
    </xf>
    <xf numFmtId="49" fontId="0" fillId="0" borderId="59" xfId="0" applyNumberForma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left" vertical="center"/>
    </xf>
    <xf numFmtId="38" fontId="0" fillId="0" borderId="3" xfId="17" applyFill="1" applyBorder="1" applyAlignment="1">
      <alignment vertical="center"/>
    </xf>
    <xf numFmtId="49" fontId="2" fillId="0" borderId="59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left" vertical="center"/>
    </xf>
    <xf numFmtId="38" fontId="0" fillId="0" borderId="19" xfId="17" applyFill="1" applyBorder="1" applyAlignment="1">
      <alignment vertical="center"/>
    </xf>
    <xf numFmtId="38" fontId="0" fillId="0" borderId="9" xfId="17" applyFill="1" applyBorder="1" applyAlignment="1">
      <alignment vertical="center"/>
    </xf>
    <xf numFmtId="49" fontId="2" fillId="0" borderId="39" xfId="0" applyNumberFormat="1" applyFont="1" applyFill="1" applyBorder="1" applyAlignment="1">
      <alignment horizontal="left" vertical="center"/>
    </xf>
    <xf numFmtId="49" fontId="2" fillId="0" borderId="40" xfId="0" applyNumberFormat="1" applyFont="1" applyFill="1" applyBorder="1" applyAlignment="1">
      <alignment horizontal="left" vertical="center"/>
    </xf>
    <xf numFmtId="38" fontId="0" fillId="2" borderId="61" xfId="17" applyFill="1" applyBorder="1" applyAlignment="1">
      <alignment vertical="center"/>
    </xf>
    <xf numFmtId="38" fontId="0" fillId="2" borderId="23" xfId="17" applyFill="1" applyBorder="1" applyAlignment="1">
      <alignment vertical="center"/>
    </xf>
    <xf numFmtId="38" fontId="0" fillId="2" borderId="50" xfId="17" applyFill="1" applyBorder="1" applyAlignment="1">
      <alignment vertical="center"/>
    </xf>
    <xf numFmtId="38" fontId="0" fillId="2" borderId="50" xfId="0" applyNumberFormat="1" applyFill="1" applyBorder="1" applyAlignment="1">
      <alignment vertical="center"/>
    </xf>
    <xf numFmtId="38" fontId="0" fillId="0" borderId="52" xfId="0" applyNumberFormat="1" applyFill="1" applyBorder="1" applyAlignment="1">
      <alignment vertical="center"/>
    </xf>
    <xf numFmtId="38" fontId="0" fillId="0" borderId="55" xfId="17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38" fontId="0" fillId="2" borderId="45" xfId="0" applyNumberFormat="1" applyFill="1" applyBorder="1" applyAlignment="1">
      <alignment vertical="center"/>
    </xf>
    <xf numFmtId="38" fontId="0" fillId="2" borderId="44" xfId="17" applyFill="1" applyBorder="1" applyAlignment="1">
      <alignment/>
    </xf>
    <xf numFmtId="186" fontId="0" fillId="0" borderId="5" xfId="17" applyNumberFormat="1" applyFill="1" applyBorder="1" applyAlignment="1">
      <alignment/>
    </xf>
    <xf numFmtId="38" fontId="0" fillId="2" borderId="5" xfId="17" applyFill="1" applyBorder="1" applyAlignment="1">
      <alignment/>
    </xf>
    <xf numFmtId="38" fontId="0" fillId="3" borderId="44" xfId="17" applyFill="1" applyBorder="1" applyAlignment="1">
      <alignment/>
    </xf>
    <xf numFmtId="38" fontId="0" fillId="0" borderId="46" xfId="17" applyFill="1" applyBorder="1" applyAlignment="1">
      <alignment/>
    </xf>
    <xf numFmtId="38" fontId="0" fillId="0" borderId="49" xfId="17" applyFill="1" applyBorder="1" applyAlignment="1">
      <alignment/>
    </xf>
    <xf numFmtId="0" fontId="0" fillId="2" borderId="35" xfId="0" applyFill="1" applyBorder="1" applyAlignment="1">
      <alignment/>
    </xf>
    <xf numFmtId="38" fontId="0" fillId="0" borderId="34" xfId="17" applyFill="1" applyBorder="1" applyAlignment="1">
      <alignment/>
    </xf>
    <xf numFmtId="38" fontId="0" fillId="2" borderId="35" xfId="0" applyNumberFormat="1" applyFill="1" applyBorder="1" applyAlignment="1">
      <alignment/>
    </xf>
    <xf numFmtId="38" fontId="0" fillId="2" borderId="31" xfId="0" applyNumberFormat="1" applyFill="1" applyBorder="1" applyAlignment="1">
      <alignment/>
    </xf>
    <xf numFmtId="38" fontId="0" fillId="3" borderId="35" xfId="0" applyNumberFormat="1" applyFill="1" applyBorder="1" applyAlignment="1">
      <alignment/>
    </xf>
    <xf numFmtId="38" fontId="0" fillId="0" borderId="60" xfId="17" applyFill="1" applyBorder="1" applyAlignment="1">
      <alignment vertical="center"/>
    </xf>
    <xf numFmtId="38" fontId="0" fillId="0" borderId="40" xfId="17" applyFill="1" applyBorder="1" applyAlignment="1">
      <alignment vertical="center"/>
    </xf>
    <xf numFmtId="38" fontId="0" fillId="0" borderId="37" xfId="17" applyFill="1" applyBorder="1" applyAlignment="1">
      <alignment vertical="center"/>
    </xf>
    <xf numFmtId="38" fontId="0" fillId="0" borderId="36" xfId="17" applyFill="1" applyBorder="1" applyAlignment="1">
      <alignment vertical="center"/>
    </xf>
    <xf numFmtId="38" fontId="0" fillId="0" borderId="62" xfId="17" applyFill="1" applyBorder="1" applyAlignment="1">
      <alignment vertical="center"/>
    </xf>
    <xf numFmtId="38" fontId="0" fillId="0" borderId="63" xfId="17" applyFill="1" applyBorder="1" applyAlignment="1">
      <alignment vertical="center"/>
    </xf>
    <xf numFmtId="38" fontId="0" fillId="0" borderId="64" xfId="17" applyFill="1" applyBorder="1" applyAlignment="1">
      <alignment/>
    </xf>
    <xf numFmtId="38" fontId="0" fillId="0" borderId="65" xfId="17" applyFill="1" applyBorder="1" applyAlignment="1">
      <alignment/>
    </xf>
    <xf numFmtId="38" fontId="0" fillId="0" borderId="66" xfId="17" applyFill="1" applyBorder="1" applyAlignment="1">
      <alignment/>
    </xf>
    <xf numFmtId="38" fontId="0" fillId="0" borderId="67" xfId="17" applyFill="1" applyBorder="1" applyAlignment="1">
      <alignment/>
    </xf>
    <xf numFmtId="38" fontId="0" fillId="0" borderId="68" xfId="17" applyFill="1" applyBorder="1" applyAlignment="1">
      <alignment/>
    </xf>
    <xf numFmtId="38" fontId="0" fillId="0" borderId="69" xfId="0" applyNumberFormat="1" applyFill="1" applyBorder="1" applyAlignment="1">
      <alignment/>
    </xf>
    <xf numFmtId="38" fontId="0" fillId="0" borderId="70" xfId="17" applyFill="1" applyBorder="1" applyAlignment="1">
      <alignment vertical="center"/>
    </xf>
    <xf numFmtId="38" fontId="0" fillId="0" borderId="71" xfId="17" applyFill="1" applyBorder="1" applyAlignment="1">
      <alignment vertical="center"/>
    </xf>
    <xf numFmtId="38" fontId="0" fillId="0" borderId="72" xfId="17" applyFill="1" applyBorder="1" applyAlignment="1">
      <alignment/>
    </xf>
    <xf numFmtId="38" fontId="0" fillId="0" borderId="73" xfId="17" applyFill="1" applyBorder="1" applyAlignment="1">
      <alignment/>
    </xf>
    <xf numFmtId="38" fontId="0" fillId="0" borderId="74" xfId="17" applyFill="1" applyBorder="1" applyAlignment="1">
      <alignment/>
    </xf>
    <xf numFmtId="38" fontId="0" fillId="0" borderId="75" xfId="17" applyFill="1" applyBorder="1" applyAlignment="1">
      <alignment/>
    </xf>
    <xf numFmtId="38" fontId="0" fillId="0" borderId="76" xfId="17" applyFill="1" applyBorder="1" applyAlignment="1">
      <alignment/>
    </xf>
    <xf numFmtId="38" fontId="0" fillId="0" borderId="77" xfId="0" applyNumberFormat="1" applyFill="1" applyBorder="1" applyAlignment="1">
      <alignment/>
    </xf>
    <xf numFmtId="38" fontId="0" fillId="0" borderId="78" xfId="17" applyFill="1" applyBorder="1" applyAlignment="1">
      <alignment vertical="center"/>
    </xf>
    <xf numFmtId="38" fontId="0" fillId="0" borderId="79" xfId="17" applyFill="1" applyBorder="1" applyAlignment="1">
      <alignment vertical="center"/>
    </xf>
    <xf numFmtId="38" fontId="0" fillId="0" borderId="80" xfId="17" applyFill="1" applyBorder="1" applyAlignment="1">
      <alignment/>
    </xf>
    <xf numFmtId="38" fontId="0" fillId="0" borderId="81" xfId="17" applyFill="1" applyBorder="1" applyAlignment="1">
      <alignment/>
    </xf>
    <xf numFmtId="38" fontId="0" fillId="0" borderId="82" xfId="17" applyFill="1" applyBorder="1" applyAlignment="1">
      <alignment/>
    </xf>
    <xf numFmtId="38" fontId="0" fillId="0" borderId="83" xfId="17" applyFill="1" applyBorder="1" applyAlignment="1">
      <alignment/>
    </xf>
    <xf numFmtId="38" fontId="0" fillId="0" borderId="84" xfId="17" applyFill="1" applyBorder="1" applyAlignment="1">
      <alignment/>
    </xf>
    <xf numFmtId="38" fontId="0" fillId="0" borderId="85" xfId="0" applyNumberFormat="1" applyFill="1" applyBorder="1" applyAlignment="1">
      <alignment/>
    </xf>
    <xf numFmtId="38" fontId="0" fillId="0" borderId="10" xfId="17" applyFill="1" applyBorder="1" applyAlignment="1">
      <alignment/>
    </xf>
    <xf numFmtId="38" fontId="0" fillId="0" borderId="44" xfId="17" applyFill="1" applyBorder="1" applyAlignment="1">
      <alignment/>
    </xf>
    <xf numFmtId="38" fontId="0" fillId="0" borderId="86" xfId="17" applyFill="1" applyBorder="1" applyAlignment="1">
      <alignment vertical="center"/>
    </xf>
    <xf numFmtId="38" fontId="0" fillId="0" borderId="87" xfId="17" applyFill="1" applyBorder="1" applyAlignment="1">
      <alignment vertical="center"/>
    </xf>
    <xf numFmtId="38" fontId="0" fillId="0" borderId="88" xfId="17" applyFill="1" applyBorder="1" applyAlignment="1">
      <alignment/>
    </xf>
    <xf numFmtId="38" fontId="0" fillId="0" borderId="89" xfId="17" applyFill="1" applyBorder="1" applyAlignment="1">
      <alignment/>
    </xf>
    <xf numFmtId="38" fontId="0" fillId="0" borderId="90" xfId="17" applyFill="1" applyBorder="1" applyAlignment="1">
      <alignment/>
    </xf>
    <xf numFmtId="38" fontId="0" fillId="0" borderId="91" xfId="17" applyFill="1" applyBorder="1" applyAlignment="1">
      <alignment/>
    </xf>
    <xf numFmtId="38" fontId="0" fillId="0" borderId="92" xfId="17" applyFill="1" applyBorder="1" applyAlignment="1">
      <alignment/>
    </xf>
    <xf numFmtId="38" fontId="0" fillId="0" borderId="93" xfId="0" applyNumberFormat="1" applyFill="1" applyBorder="1" applyAlignment="1">
      <alignment/>
    </xf>
    <xf numFmtId="38" fontId="0" fillId="0" borderId="94" xfId="17" applyFill="1" applyBorder="1" applyAlignment="1">
      <alignment vertical="center"/>
    </xf>
    <xf numFmtId="38" fontId="0" fillId="0" borderId="11" xfId="17" applyFill="1" applyBorder="1" applyAlignment="1">
      <alignment/>
    </xf>
    <xf numFmtId="38" fontId="0" fillId="0" borderId="56" xfId="17" applyFill="1" applyBorder="1" applyAlignment="1">
      <alignment/>
    </xf>
    <xf numFmtId="38" fontId="0" fillId="0" borderId="54" xfId="17" applyFill="1" applyBorder="1" applyAlignment="1">
      <alignment/>
    </xf>
    <xf numFmtId="38" fontId="0" fillId="0" borderId="95" xfId="17" applyFill="1" applyBorder="1" applyAlignment="1">
      <alignment/>
    </xf>
    <xf numFmtId="38" fontId="0" fillId="0" borderId="39" xfId="17" applyFill="1" applyBorder="1" applyAlignment="1">
      <alignment/>
    </xf>
    <xf numFmtId="38" fontId="0" fillId="0" borderId="96" xfId="0" applyNumberFormat="1" applyFill="1" applyBorder="1" applyAlignment="1">
      <alignment/>
    </xf>
    <xf numFmtId="38" fontId="0" fillId="0" borderId="67" xfId="17" applyFont="1" applyFill="1" applyBorder="1" applyAlignment="1">
      <alignment vertical="center"/>
    </xf>
    <xf numFmtId="38" fontId="0" fillId="0" borderId="68" xfId="17" applyFill="1" applyBorder="1" applyAlignment="1">
      <alignment vertical="center"/>
    </xf>
    <xf numFmtId="38" fontId="0" fillId="0" borderId="83" xfId="17" applyFont="1" applyFill="1" applyBorder="1" applyAlignment="1">
      <alignment vertical="center"/>
    </xf>
    <xf numFmtId="38" fontId="0" fillId="0" borderId="84" xfId="17" applyFill="1" applyBorder="1" applyAlignment="1">
      <alignment vertical="center"/>
    </xf>
    <xf numFmtId="38" fontId="0" fillId="0" borderId="86" xfId="17" applyFont="1" applyFill="1" applyBorder="1" applyAlignment="1">
      <alignment vertical="center"/>
    </xf>
    <xf numFmtId="38" fontId="0" fillId="0" borderId="92" xfId="17" applyFill="1" applyBorder="1" applyAlignment="1">
      <alignment vertical="center"/>
    </xf>
    <xf numFmtId="38" fontId="0" fillId="0" borderId="76" xfId="17" applyFill="1" applyBorder="1" applyAlignment="1">
      <alignment vertical="center"/>
    </xf>
    <xf numFmtId="38" fontId="0" fillId="0" borderId="70" xfId="17" applyFont="1" applyFill="1" applyBorder="1" applyAlignment="1">
      <alignment vertical="center"/>
    </xf>
    <xf numFmtId="38" fontId="0" fillId="0" borderId="92" xfId="17" applyFont="1" applyFill="1" applyBorder="1" applyAlignment="1">
      <alignment vertical="center"/>
    </xf>
    <xf numFmtId="38" fontId="0" fillId="0" borderId="97" xfId="17" applyFill="1" applyBorder="1" applyAlignment="1">
      <alignment vertical="center"/>
    </xf>
    <xf numFmtId="38" fontId="0" fillId="0" borderId="98" xfId="17" applyFill="1" applyBorder="1" applyAlignment="1">
      <alignment vertical="center"/>
    </xf>
    <xf numFmtId="38" fontId="0" fillId="0" borderId="99" xfId="17" applyFont="1" applyFill="1" applyBorder="1" applyAlignment="1">
      <alignment vertical="center"/>
    </xf>
    <xf numFmtId="38" fontId="0" fillId="0" borderId="100" xfId="17" applyFill="1" applyBorder="1" applyAlignment="1">
      <alignment vertical="center"/>
    </xf>
    <xf numFmtId="38" fontId="0" fillId="0" borderId="101" xfId="17" applyFill="1" applyBorder="1" applyAlignment="1">
      <alignment vertical="center"/>
    </xf>
    <xf numFmtId="38" fontId="0" fillId="0" borderId="102" xfId="17" applyFill="1" applyBorder="1" applyAlignment="1">
      <alignment/>
    </xf>
    <xf numFmtId="38" fontId="0" fillId="0" borderId="103" xfId="17" applyFill="1" applyBorder="1" applyAlignment="1">
      <alignment/>
    </xf>
    <xf numFmtId="38" fontId="0" fillId="0" borderId="104" xfId="17" applyFill="1" applyBorder="1" applyAlignment="1">
      <alignment/>
    </xf>
    <xf numFmtId="38" fontId="0" fillId="0" borderId="105" xfId="17" applyFill="1" applyBorder="1" applyAlignment="1">
      <alignment/>
    </xf>
    <xf numFmtId="38" fontId="0" fillId="0" borderId="100" xfId="17" applyFill="1" applyBorder="1" applyAlignment="1">
      <alignment/>
    </xf>
    <xf numFmtId="38" fontId="0" fillId="0" borderId="106" xfId="0" applyNumberFormat="1" applyFill="1" applyBorder="1" applyAlignment="1">
      <alignment/>
    </xf>
    <xf numFmtId="38" fontId="0" fillId="0" borderId="94" xfId="17" applyFont="1" applyFill="1" applyBorder="1" applyAlignment="1">
      <alignment vertical="center"/>
    </xf>
    <xf numFmtId="38" fontId="0" fillId="0" borderId="107" xfId="17" applyFont="1" applyFill="1" applyBorder="1" applyAlignment="1">
      <alignment vertical="center"/>
    </xf>
    <xf numFmtId="38" fontId="2" fillId="0" borderId="86" xfId="17" applyFont="1" applyFill="1" applyBorder="1" applyAlignment="1">
      <alignment vertical="center"/>
    </xf>
    <xf numFmtId="38" fontId="0" fillId="0" borderId="108" xfId="17" applyFill="1" applyBorder="1" applyAlignment="1">
      <alignment vertical="center"/>
    </xf>
    <xf numFmtId="38" fontId="0" fillId="0" borderId="108" xfId="17" applyFont="1" applyFill="1" applyBorder="1" applyAlignment="1">
      <alignment vertical="center"/>
    </xf>
    <xf numFmtId="38" fontId="0" fillId="0" borderId="109" xfId="17" applyFill="1" applyBorder="1" applyAlignment="1">
      <alignment vertical="center"/>
    </xf>
    <xf numFmtId="38" fontId="0" fillId="0" borderId="99" xfId="17" applyFont="1" applyFill="1" applyBorder="1" applyAlignment="1">
      <alignment vertical="center"/>
    </xf>
    <xf numFmtId="38" fontId="0" fillId="0" borderId="110" xfId="17" applyFont="1" applyFill="1" applyBorder="1" applyAlignment="1">
      <alignment vertical="center"/>
    </xf>
    <xf numFmtId="38" fontId="0" fillId="0" borderId="111" xfId="17" applyFill="1" applyBorder="1" applyAlignment="1">
      <alignment vertical="center"/>
    </xf>
    <xf numFmtId="38" fontId="2" fillId="0" borderId="70" xfId="17" applyFont="1" applyFill="1" applyBorder="1" applyAlignment="1">
      <alignment vertical="center"/>
    </xf>
    <xf numFmtId="185" fontId="0" fillId="0" borderId="13" xfId="0" applyNumberFormat="1" applyFill="1" applyBorder="1" applyAlignment="1">
      <alignment vertical="center"/>
    </xf>
    <xf numFmtId="38" fontId="9" fillId="0" borderId="6" xfId="17" applyFont="1" applyFill="1" applyBorder="1" applyAlignment="1">
      <alignment vertical="center"/>
    </xf>
    <xf numFmtId="185" fontId="9" fillId="0" borderId="13" xfId="0" applyNumberFormat="1" applyFont="1" applyFill="1" applyBorder="1" applyAlignment="1">
      <alignment vertical="center"/>
    </xf>
    <xf numFmtId="38" fontId="0" fillId="0" borderId="112" xfId="17" applyFill="1" applyBorder="1" applyAlignment="1">
      <alignment vertical="center"/>
    </xf>
    <xf numFmtId="185" fontId="0" fillId="0" borderId="113" xfId="0" applyNumberFormat="1" applyFill="1" applyBorder="1" applyAlignment="1">
      <alignment vertical="center"/>
    </xf>
    <xf numFmtId="38" fontId="9" fillId="0" borderId="90" xfId="17" applyFont="1" applyFill="1" applyBorder="1" applyAlignment="1">
      <alignment vertical="center"/>
    </xf>
    <xf numFmtId="185" fontId="9" fillId="0" borderId="113" xfId="0" applyNumberFormat="1" applyFont="1" applyFill="1" applyBorder="1" applyAlignment="1">
      <alignment vertical="center"/>
    </xf>
    <xf numFmtId="38" fontId="0" fillId="0" borderId="114" xfId="17" applyFill="1" applyBorder="1" applyAlignment="1">
      <alignment vertical="center"/>
    </xf>
    <xf numFmtId="185" fontId="0" fillId="0" borderId="115" xfId="0" applyNumberFormat="1" applyFill="1" applyBorder="1" applyAlignment="1">
      <alignment vertical="center"/>
    </xf>
    <xf numFmtId="38" fontId="9" fillId="0" borderId="74" xfId="17" applyFont="1" applyFill="1" applyBorder="1" applyAlignment="1">
      <alignment vertical="center"/>
    </xf>
    <xf numFmtId="185" fontId="9" fillId="0" borderId="115" xfId="0" applyNumberFormat="1" applyFont="1" applyFill="1" applyBorder="1" applyAlignment="1">
      <alignment vertical="center"/>
    </xf>
    <xf numFmtId="185" fontId="9" fillId="0" borderId="116" xfId="0" applyNumberFormat="1" applyFont="1" applyFill="1" applyBorder="1" applyAlignment="1">
      <alignment vertical="center"/>
    </xf>
    <xf numFmtId="38" fontId="0" fillId="2" borderId="51" xfId="17" applyFill="1" applyBorder="1" applyAlignment="1">
      <alignment vertical="center"/>
    </xf>
    <xf numFmtId="0" fontId="0" fillId="2" borderId="117" xfId="0" applyFill="1" applyBorder="1" applyAlignment="1">
      <alignment vertical="center"/>
    </xf>
    <xf numFmtId="38" fontId="9" fillId="2" borderId="38" xfId="17" applyFont="1" applyFill="1" applyBorder="1" applyAlignment="1">
      <alignment vertical="center"/>
    </xf>
    <xf numFmtId="0" fontId="9" fillId="2" borderId="117" xfId="0" applyFont="1" applyFill="1" applyBorder="1" applyAlignment="1">
      <alignment vertical="center"/>
    </xf>
    <xf numFmtId="38" fontId="11" fillId="0" borderId="0" xfId="17" applyFont="1" applyFill="1" applyAlignment="1">
      <alignment vertical="center"/>
    </xf>
    <xf numFmtId="49" fontId="2" fillId="0" borderId="118" xfId="0" applyNumberFormat="1" applyFont="1" applyFill="1" applyBorder="1" applyAlignment="1">
      <alignment horizontal="left" vertical="center"/>
    </xf>
    <xf numFmtId="38" fontId="0" fillId="0" borderId="119" xfId="17" applyFill="1" applyBorder="1" applyAlignment="1">
      <alignment vertical="center"/>
    </xf>
    <xf numFmtId="38" fontId="0" fillId="0" borderId="65" xfId="17" applyFill="1" applyBorder="1" applyAlignment="1">
      <alignment vertical="center"/>
    </xf>
    <xf numFmtId="38" fontId="0" fillId="0" borderId="63" xfId="0" applyNumberFormat="1" applyBorder="1" applyAlignment="1">
      <alignment vertical="center"/>
    </xf>
    <xf numFmtId="49" fontId="2" fillId="0" borderId="107" xfId="0" applyNumberFormat="1" applyFont="1" applyFill="1" applyBorder="1" applyAlignment="1">
      <alignment horizontal="left" vertical="center"/>
    </xf>
    <xf numFmtId="38" fontId="0" fillId="0" borderId="89" xfId="17" applyFill="1" applyBorder="1" applyAlignment="1">
      <alignment vertical="center"/>
    </xf>
    <xf numFmtId="38" fontId="0" fillId="0" borderId="87" xfId="0" applyNumberFormat="1" applyBorder="1" applyAlignment="1">
      <alignment vertical="center"/>
    </xf>
    <xf numFmtId="49" fontId="2" fillId="0" borderId="120" xfId="0" applyNumberFormat="1" applyFont="1" applyFill="1" applyBorder="1" applyAlignment="1">
      <alignment horizontal="left" vertical="center"/>
    </xf>
    <xf numFmtId="38" fontId="0" fillId="0" borderId="73" xfId="17" applyFill="1" applyBorder="1" applyAlignment="1">
      <alignment vertical="center"/>
    </xf>
    <xf numFmtId="38" fontId="0" fillId="0" borderId="71" xfId="0" applyNumberFormat="1" applyBorder="1" applyAlignment="1">
      <alignment vertical="center"/>
    </xf>
    <xf numFmtId="49" fontId="0" fillId="0" borderId="59" xfId="0" applyNumberFormat="1" applyFont="1" applyFill="1" applyBorder="1" applyAlignment="1">
      <alignment horizontal="left" vertical="center"/>
    </xf>
    <xf numFmtId="49" fontId="0" fillId="0" borderId="57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2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44" xfId="0" applyFont="1" applyBorder="1" applyAlignment="1">
      <alignment horizontal="right" vertical="center"/>
    </xf>
    <xf numFmtId="177" fontId="14" fillId="0" borderId="94" xfId="17" applyNumberFormat="1" applyFont="1" applyBorder="1" applyAlignment="1">
      <alignment horizontal="center" vertical="center" shrinkToFit="1"/>
    </xf>
    <xf numFmtId="0" fontId="12" fillId="0" borderId="15" xfId="0" applyFont="1" applyBorder="1" applyAlignment="1">
      <alignment vertical="center"/>
    </xf>
    <xf numFmtId="0" fontId="12" fillId="0" borderId="46" xfId="0" applyFont="1" applyBorder="1" applyAlignment="1">
      <alignment horizontal="right" vertical="center"/>
    </xf>
    <xf numFmtId="177" fontId="13" fillId="0" borderId="121" xfId="17" applyNumberFormat="1" applyFont="1" applyBorder="1" applyAlignment="1">
      <alignment horizontal="center" shrinkToFit="1"/>
    </xf>
    <xf numFmtId="0" fontId="12" fillId="0" borderId="4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177" fontId="14" fillId="0" borderId="122" xfId="17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7" fontId="13" fillId="0" borderId="108" xfId="17" applyNumberFormat="1" applyFont="1" applyBorder="1" applyAlignment="1">
      <alignment horizontal="center" shrinkToFit="1"/>
    </xf>
    <xf numFmtId="0" fontId="0" fillId="0" borderId="123" xfId="0" applyFill="1" applyBorder="1" applyAlignment="1">
      <alignment vertical="center"/>
    </xf>
    <xf numFmtId="0" fontId="0" fillId="0" borderId="124" xfId="0" applyFill="1" applyBorder="1" applyAlignment="1">
      <alignment vertical="center"/>
    </xf>
    <xf numFmtId="38" fontId="0" fillId="0" borderId="125" xfId="17" applyFill="1" applyBorder="1" applyAlignment="1">
      <alignment vertical="center"/>
    </xf>
    <xf numFmtId="0" fontId="0" fillId="0" borderId="126" xfId="0" applyFill="1" applyBorder="1" applyAlignment="1">
      <alignment vertical="center"/>
    </xf>
    <xf numFmtId="38" fontId="9" fillId="0" borderId="127" xfId="17" applyFont="1" applyFill="1" applyBorder="1" applyAlignment="1">
      <alignment vertical="center"/>
    </xf>
    <xf numFmtId="0" fontId="9" fillId="0" borderId="126" xfId="0" applyFont="1" applyFill="1" applyBorder="1" applyAlignment="1">
      <alignment vertical="center"/>
    </xf>
    <xf numFmtId="38" fontId="0" fillId="0" borderId="0" xfId="17" applyFont="1" applyFill="1" applyBorder="1" applyAlignment="1">
      <alignment horizontal="left" vertical="center" wrapText="1"/>
    </xf>
    <xf numFmtId="0" fontId="18" fillId="0" borderId="11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39" xfId="0" applyFont="1" applyBorder="1" applyAlignment="1">
      <alignment horizontal="right" vertical="center"/>
    </xf>
    <xf numFmtId="0" fontId="18" fillId="0" borderId="17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1" xfId="0" applyFont="1" applyBorder="1" applyAlignment="1">
      <alignment horizontal="right" vertical="center"/>
    </xf>
    <xf numFmtId="38" fontId="0" fillId="0" borderId="11" xfId="17" applyFill="1" applyBorder="1" applyAlignment="1">
      <alignment vertical="center"/>
    </xf>
    <xf numFmtId="38" fontId="0" fillId="0" borderId="57" xfId="17" applyFill="1" applyBorder="1" applyAlignment="1">
      <alignment vertical="center"/>
    </xf>
    <xf numFmtId="38" fontId="0" fillId="0" borderId="22" xfId="17" applyFill="1" applyBorder="1" applyAlignment="1">
      <alignment vertical="center"/>
    </xf>
    <xf numFmtId="38" fontId="0" fillId="0" borderId="58" xfId="17" applyFill="1" applyBorder="1" applyAlignment="1">
      <alignment vertical="center"/>
    </xf>
    <xf numFmtId="38" fontId="0" fillId="0" borderId="96" xfId="17" applyFill="1" applyBorder="1" applyAlignment="1">
      <alignment/>
    </xf>
    <xf numFmtId="38" fontId="0" fillId="0" borderId="128" xfId="17" applyFill="1" applyBorder="1" applyAlignment="1">
      <alignment vertical="center"/>
    </xf>
    <xf numFmtId="188" fontId="0" fillId="0" borderId="25" xfId="17" applyNumberFormat="1" applyFill="1" applyBorder="1" applyAlignment="1">
      <alignment/>
    </xf>
    <xf numFmtId="188" fontId="0" fillId="0" borderId="34" xfId="0" applyNumberFormat="1" applyFill="1" applyBorder="1" applyAlignment="1">
      <alignment/>
    </xf>
    <xf numFmtId="38" fontId="0" fillId="0" borderId="35" xfId="17" applyFill="1" applyBorder="1" applyAlignment="1">
      <alignment/>
    </xf>
    <xf numFmtId="38" fontId="0" fillId="0" borderId="31" xfId="17" applyFill="1" applyBorder="1" applyAlignment="1">
      <alignment/>
    </xf>
    <xf numFmtId="188" fontId="0" fillId="0" borderId="26" xfId="17" applyNumberFormat="1" applyFill="1" applyBorder="1" applyAlignment="1">
      <alignment/>
    </xf>
    <xf numFmtId="188" fontId="0" fillId="0" borderId="28" xfId="17" applyNumberFormat="1" applyFill="1" applyBorder="1" applyAlignment="1">
      <alignment/>
    </xf>
    <xf numFmtId="188" fontId="0" fillId="0" borderId="1" xfId="17" applyNumberFormat="1" applyFill="1" applyBorder="1" applyAlignment="1">
      <alignment/>
    </xf>
    <xf numFmtId="188" fontId="0" fillId="0" borderId="44" xfId="17" applyNumberFormat="1" applyFill="1" applyBorder="1" applyAlignment="1">
      <alignment/>
    </xf>
    <xf numFmtId="177" fontId="16" fillId="0" borderId="39" xfId="17" applyNumberFormat="1" applyFont="1" applyBorder="1" applyAlignment="1">
      <alignment horizontal="center" shrinkToFit="1"/>
    </xf>
    <xf numFmtId="177" fontId="16" fillId="0" borderId="40" xfId="17" applyNumberFormat="1" applyFont="1" applyBorder="1" applyAlignment="1">
      <alignment horizontal="center" shrinkToFit="1"/>
    </xf>
    <xf numFmtId="49" fontId="2" fillId="0" borderId="1" xfId="17" applyNumberFormat="1" applyFont="1" applyFill="1" applyBorder="1" applyAlignment="1">
      <alignment vertical="center"/>
    </xf>
    <xf numFmtId="49" fontId="2" fillId="0" borderId="38" xfId="17" applyNumberFormat="1" applyFont="1" applyFill="1" applyBorder="1" applyAlignment="1">
      <alignment vertical="center"/>
    </xf>
    <xf numFmtId="49" fontId="0" fillId="0" borderId="17" xfId="0" applyNumberFormat="1" applyFill="1" applyBorder="1" applyAlignment="1">
      <alignment horizontal="left" vertical="center"/>
    </xf>
    <xf numFmtId="49" fontId="0" fillId="0" borderId="41" xfId="0" applyNumberFormat="1" applyFill="1" applyBorder="1" applyAlignment="1">
      <alignment horizontal="left" vertical="center"/>
    </xf>
    <xf numFmtId="49" fontId="0" fillId="0" borderId="58" xfId="0" applyNumberForma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55" xfId="0" applyNumberFormat="1" applyFont="1" applyFill="1" applyBorder="1" applyAlignment="1">
      <alignment horizontal="left" vertical="center"/>
    </xf>
    <xf numFmtId="38" fontId="0" fillId="0" borderId="129" xfId="17" applyFill="1" applyBorder="1" applyAlignment="1">
      <alignment vertical="center"/>
    </xf>
    <xf numFmtId="38" fontId="0" fillId="0" borderId="26" xfId="17" applyFill="1" applyBorder="1" applyAlignment="1">
      <alignment vertical="center"/>
    </xf>
    <xf numFmtId="38" fontId="0" fillId="0" borderId="55" xfId="0" applyNumberFormat="1" applyFill="1" applyBorder="1" applyAlignment="1">
      <alignment vertical="center"/>
    </xf>
    <xf numFmtId="38" fontId="7" fillId="0" borderId="0" xfId="17" applyFont="1" applyFill="1" applyAlignment="1">
      <alignment horizontal="center"/>
    </xf>
    <xf numFmtId="38" fontId="0" fillId="0" borderId="11" xfId="17" applyFont="1" applyFill="1" applyBorder="1" applyAlignment="1">
      <alignment horizontal="center" vertical="center"/>
    </xf>
    <xf numFmtId="38" fontId="0" fillId="0" borderId="39" xfId="17" applyFont="1" applyFill="1" applyBorder="1" applyAlignment="1">
      <alignment horizontal="center" vertical="center"/>
    </xf>
    <xf numFmtId="38" fontId="0" fillId="0" borderId="17" xfId="17" applyFont="1" applyFill="1" applyBorder="1" applyAlignment="1">
      <alignment horizontal="center" vertical="center"/>
    </xf>
    <xf numFmtId="38" fontId="0" fillId="0" borderId="41" xfId="17" applyFont="1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128" xfId="0" applyFill="1" applyBorder="1" applyAlignment="1">
      <alignment horizontal="center" vertical="center"/>
    </xf>
    <xf numFmtId="177" fontId="16" fillId="0" borderId="130" xfId="17" applyNumberFormat="1" applyFont="1" applyBorder="1" applyAlignment="1">
      <alignment horizontal="center" shrinkToFit="1"/>
    </xf>
    <xf numFmtId="177" fontId="17" fillId="0" borderId="122" xfId="17" applyNumberFormat="1" applyFont="1" applyBorder="1" applyAlignment="1">
      <alignment horizontal="center" vertical="center" shrinkToFit="1"/>
    </xf>
    <xf numFmtId="177" fontId="17" fillId="0" borderId="41" xfId="17" applyNumberFormat="1" applyFont="1" applyBorder="1" applyAlignment="1">
      <alignment horizontal="center" vertical="center" shrinkToFit="1"/>
    </xf>
    <xf numFmtId="177" fontId="17" fillId="0" borderId="42" xfId="17" applyNumberFormat="1" applyFont="1" applyBorder="1" applyAlignment="1">
      <alignment horizontal="center" vertical="center" shrinkToFit="1"/>
    </xf>
    <xf numFmtId="38" fontId="0" fillId="0" borderId="15" xfId="17" applyFont="1" applyFill="1" applyBorder="1" applyAlignment="1">
      <alignment horizontal="left" vertical="center" wrapText="1"/>
    </xf>
    <xf numFmtId="38" fontId="0" fillId="0" borderId="46" xfId="17" applyFont="1" applyFill="1" applyBorder="1" applyAlignment="1">
      <alignment horizontal="left" vertical="center" wrapText="1"/>
    </xf>
    <xf numFmtId="38" fontId="0" fillId="0" borderId="10" xfId="17" applyFont="1" applyFill="1" applyBorder="1" applyAlignment="1">
      <alignment horizontal="left" vertical="center" wrapText="1"/>
    </xf>
    <xf numFmtId="38" fontId="0" fillId="0" borderId="44" xfId="17" applyFont="1" applyFill="1" applyBorder="1" applyAlignment="1">
      <alignment horizontal="left" vertical="center" wrapText="1"/>
    </xf>
    <xf numFmtId="38" fontId="0" fillId="0" borderId="17" xfId="17" applyFont="1" applyFill="1" applyBorder="1" applyAlignment="1">
      <alignment horizontal="left" vertical="center" wrapText="1"/>
    </xf>
    <xf numFmtId="38" fontId="0" fillId="0" borderId="41" xfId="17" applyFont="1" applyFill="1" applyBorder="1" applyAlignment="1">
      <alignment horizontal="left" vertical="center" wrapText="1"/>
    </xf>
    <xf numFmtId="38" fontId="2" fillId="0" borderId="86" xfId="17" applyFont="1" applyFill="1" applyBorder="1" applyAlignment="1">
      <alignment horizontal="left" vertical="center"/>
    </xf>
    <xf numFmtId="38" fontId="2" fillId="0" borderId="87" xfId="17" applyFont="1" applyFill="1" applyBorder="1" applyAlignment="1">
      <alignment horizontal="left" vertical="center"/>
    </xf>
    <xf numFmtId="183" fontId="15" fillId="0" borderId="15" xfId="0" applyNumberFormat="1" applyFont="1" applyBorder="1" applyAlignment="1">
      <alignment vertical="center"/>
    </xf>
    <xf numFmtId="183" fontId="15" fillId="0" borderId="47" xfId="0" applyNumberFormat="1" applyFont="1" applyBorder="1" applyAlignment="1">
      <alignment vertical="center"/>
    </xf>
    <xf numFmtId="183" fontId="15" fillId="0" borderId="17" xfId="0" applyNumberFormat="1" applyFont="1" applyBorder="1" applyAlignment="1">
      <alignment vertical="center"/>
    </xf>
    <xf numFmtId="183" fontId="15" fillId="0" borderId="42" xfId="0" applyNumberFormat="1" applyFont="1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183" fontId="15" fillId="0" borderId="10" xfId="0" applyNumberFormat="1" applyFont="1" applyBorder="1" applyAlignment="1">
      <alignment vertical="center"/>
    </xf>
    <xf numFmtId="183" fontId="15" fillId="0" borderId="45" xfId="0" applyNumberFormat="1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83" fontId="15" fillId="0" borderId="12" xfId="0" applyNumberFormat="1" applyFont="1" applyBorder="1" applyAlignment="1">
      <alignment vertical="center"/>
    </xf>
    <xf numFmtId="183" fontId="15" fillId="0" borderId="6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8" fontId="0" fillId="0" borderId="11" xfId="17" applyBorder="1" applyAlignment="1">
      <alignment horizontal="center" vertical="center"/>
    </xf>
    <xf numFmtId="38" fontId="0" fillId="0" borderId="40" xfId="17" applyBorder="1" applyAlignment="1">
      <alignment horizontal="center" vertical="center"/>
    </xf>
    <xf numFmtId="38" fontId="0" fillId="0" borderId="10" xfId="17" applyBorder="1" applyAlignment="1">
      <alignment horizontal="center" vertical="center"/>
    </xf>
    <xf numFmtId="38" fontId="0" fillId="0" borderId="45" xfId="17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40" xfId="0" applyBorder="1" applyAlignment="1" quotePrefix="1">
      <alignment horizontal="center" vertical="center"/>
    </xf>
    <xf numFmtId="183" fontId="15" fillId="4" borderId="12" xfId="0" applyNumberFormat="1" applyFont="1" applyFill="1" applyBorder="1" applyAlignment="1">
      <alignment vertical="center"/>
    </xf>
    <xf numFmtId="183" fontId="15" fillId="4" borderId="60" xfId="0" applyNumberFormat="1" applyFont="1" applyFill="1" applyBorder="1" applyAlignment="1">
      <alignment vertical="center"/>
    </xf>
    <xf numFmtId="183" fontId="15" fillId="4" borderId="10" xfId="0" applyNumberFormat="1" applyFont="1" applyFill="1" applyBorder="1" applyAlignment="1">
      <alignment vertical="center"/>
    </xf>
    <xf numFmtId="183" fontId="15" fillId="4" borderId="45" xfId="0" applyNumberFormat="1" applyFont="1" applyFill="1" applyBorder="1" applyAlignment="1">
      <alignment vertical="center"/>
    </xf>
    <xf numFmtId="183" fontId="15" fillId="4" borderId="15" xfId="0" applyNumberFormat="1" applyFont="1" applyFill="1" applyBorder="1" applyAlignment="1">
      <alignment vertical="center"/>
    </xf>
    <xf numFmtId="183" fontId="15" fillId="4" borderId="47" xfId="0" applyNumberFormat="1" applyFont="1" applyFill="1" applyBorder="1" applyAlignment="1">
      <alignment vertical="center"/>
    </xf>
    <xf numFmtId="183" fontId="15" fillId="4" borderId="17" xfId="0" applyNumberFormat="1" applyFont="1" applyFill="1" applyBorder="1" applyAlignment="1">
      <alignment vertical="center"/>
    </xf>
    <xf numFmtId="183" fontId="15" fillId="4" borderId="4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6</xdr:col>
      <xdr:colOff>57150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23900"/>
          <a:ext cx="43529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6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3400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25431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V85"/>
  <sheetViews>
    <sheetView showZeros="0" tabSelected="1" view="pageBreakPreview" zoomScaleSheetLayoutView="100" workbookViewId="0" topLeftCell="A1">
      <selection activeCell="G2" sqref="G2"/>
    </sheetView>
  </sheetViews>
  <sheetFormatPr defaultColWidth="9.00390625" defaultRowHeight="13.5"/>
  <cols>
    <col min="1" max="3" width="5.125" style="86" customWidth="1"/>
    <col min="4" max="4" width="11.875" style="86" customWidth="1"/>
    <col min="5" max="5" width="7.75390625" style="86" customWidth="1"/>
    <col min="6" max="6" width="21.625" style="86" customWidth="1"/>
    <col min="7" max="7" width="12.625" style="5" customWidth="1"/>
    <col min="8" max="9" width="9.25390625" style="5" hidden="1" customWidth="1"/>
    <col min="10" max="10" width="0" style="5" hidden="1" customWidth="1"/>
    <col min="11" max="11" width="12.625" style="5" customWidth="1"/>
    <col min="12" max="13" width="9.25390625" style="5" hidden="1" customWidth="1"/>
    <col min="14" max="14" width="0" style="5" hidden="1" customWidth="1"/>
    <col min="15" max="19" width="12.625" style="5" customWidth="1"/>
    <col min="20" max="22" width="11.625" style="5" customWidth="1"/>
    <col min="23" max="81" width="10.625" style="5" customWidth="1"/>
    <col min="82" max="16384" width="9.00390625" style="5" customWidth="1"/>
  </cols>
  <sheetData>
    <row r="1" spans="1:18" ht="17.25">
      <c r="A1" s="444" t="s">
        <v>211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</row>
    <row r="2" spans="1:15" ht="24">
      <c r="A2" s="366" t="s">
        <v>212</v>
      </c>
      <c r="E2" s="87"/>
      <c r="F2" s="87"/>
      <c r="G2" s="2"/>
      <c r="H2" s="2"/>
      <c r="I2" s="2"/>
      <c r="J2" s="2"/>
      <c r="K2" s="2"/>
      <c r="L2" s="2"/>
      <c r="M2" s="2"/>
      <c r="N2" s="2"/>
      <c r="O2" s="2"/>
    </row>
    <row r="3" spans="8:14" ht="14.25" thickBot="1">
      <c r="H3" s="5">
        <v>161</v>
      </c>
      <c r="I3" s="5">
        <v>163</v>
      </c>
      <c r="J3" s="5">
        <v>164</v>
      </c>
      <c r="L3" s="5">
        <v>161</v>
      </c>
      <c r="M3" s="5">
        <v>163</v>
      </c>
      <c r="N3" s="5">
        <v>164</v>
      </c>
    </row>
    <row r="4" spans="1:22" s="19" customFormat="1" ht="13.5">
      <c r="A4" s="445" t="s">
        <v>83</v>
      </c>
      <c r="B4" s="446"/>
      <c r="C4" s="88"/>
      <c r="D4" s="89"/>
      <c r="E4" s="89"/>
      <c r="F4" s="90" t="s">
        <v>82</v>
      </c>
      <c r="G4" s="139" t="s">
        <v>1</v>
      </c>
      <c r="H4" s="139"/>
      <c r="I4" s="139"/>
      <c r="J4" s="139"/>
      <c r="K4" s="139" t="s">
        <v>146</v>
      </c>
      <c r="L4" s="139"/>
      <c r="M4" s="139"/>
      <c r="N4" s="139"/>
      <c r="O4" s="139" t="s">
        <v>149</v>
      </c>
      <c r="P4" s="139" t="s">
        <v>151</v>
      </c>
      <c r="Q4" s="139" t="s">
        <v>130</v>
      </c>
      <c r="R4" s="148" t="s">
        <v>131</v>
      </c>
      <c r="S4" s="449" t="s">
        <v>2</v>
      </c>
      <c r="T4" s="18"/>
      <c r="U4" s="18"/>
      <c r="V4" s="18"/>
    </row>
    <row r="5" spans="1:22" ht="14.25" thickBot="1">
      <c r="A5" s="447"/>
      <c r="B5" s="448"/>
      <c r="C5" s="204"/>
      <c r="D5" s="92"/>
      <c r="E5" s="92"/>
      <c r="F5" s="93"/>
      <c r="G5" s="149" t="s">
        <v>172</v>
      </c>
      <c r="H5" s="149" t="s">
        <v>143</v>
      </c>
      <c r="I5" s="149" t="s">
        <v>144</v>
      </c>
      <c r="J5" s="149" t="s">
        <v>145</v>
      </c>
      <c r="K5" s="149" t="s">
        <v>147</v>
      </c>
      <c r="L5" s="149" t="s">
        <v>143</v>
      </c>
      <c r="M5" s="149" t="s">
        <v>144</v>
      </c>
      <c r="N5" s="149" t="s">
        <v>145</v>
      </c>
      <c r="O5" s="149" t="s">
        <v>152</v>
      </c>
      <c r="P5" s="149" t="s">
        <v>150</v>
      </c>
      <c r="Q5" s="149" t="s">
        <v>132</v>
      </c>
      <c r="R5" s="150" t="s">
        <v>133</v>
      </c>
      <c r="S5" s="450"/>
      <c r="T5" s="16"/>
      <c r="U5" s="16"/>
      <c r="V5" s="16"/>
    </row>
    <row r="6" spans="1:22" ht="13.5">
      <c r="A6" s="94" t="s">
        <v>68</v>
      </c>
      <c r="B6" s="95"/>
      <c r="C6" s="95"/>
      <c r="D6" s="95"/>
      <c r="E6" s="95"/>
      <c r="F6" s="96"/>
      <c r="G6" s="151">
        <v>36617</v>
      </c>
      <c r="H6" s="151"/>
      <c r="I6" s="151"/>
      <c r="J6" s="151"/>
      <c r="K6" s="151">
        <v>36982</v>
      </c>
      <c r="L6" s="151"/>
      <c r="M6" s="151"/>
      <c r="N6" s="151"/>
      <c r="O6" s="152">
        <v>36886</v>
      </c>
      <c r="P6" s="152">
        <v>36617</v>
      </c>
      <c r="Q6" s="152">
        <v>36798</v>
      </c>
      <c r="R6" s="153">
        <v>36617</v>
      </c>
      <c r="S6" s="158"/>
      <c r="T6" s="16"/>
      <c r="U6" s="16"/>
      <c r="V6" s="16"/>
    </row>
    <row r="7" spans="1:22" ht="14.25" thickBot="1">
      <c r="A7" s="97" t="s">
        <v>287</v>
      </c>
      <c r="B7" s="98"/>
      <c r="C7" s="98"/>
      <c r="D7" s="99"/>
      <c r="E7" s="99"/>
      <c r="F7" s="100"/>
      <c r="G7" s="154" t="s">
        <v>288</v>
      </c>
      <c r="H7" s="155"/>
      <c r="I7" s="155"/>
      <c r="J7" s="155"/>
      <c r="K7" s="156" t="s">
        <v>288</v>
      </c>
      <c r="L7" s="155"/>
      <c r="M7" s="155"/>
      <c r="N7" s="155"/>
      <c r="O7" s="156" t="s">
        <v>289</v>
      </c>
      <c r="P7" s="156" t="s">
        <v>148</v>
      </c>
      <c r="Q7" s="156" t="s">
        <v>290</v>
      </c>
      <c r="R7" s="157" t="s">
        <v>148</v>
      </c>
      <c r="S7" s="159"/>
      <c r="T7" s="16"/>
      <c r="U7" s="16"/>
      <c r="V7" s="16"/>
    </row>
    <row r="8" spans="1:22" ht="13.5">
      <c r="A8" s="101"/>
      <c r="B8" s="102" t="s">
        <v>87</v>
      </c>
      <c r="C8" s="102"/>
      <c r="D8" s="103"/>
      <c r="E8" s="103"/>
      <c r="F8" s="104"/>
      <c r="G8" s="61">
        <f>SUM(H8:J8)</f>
        <v>7</v>
      </c>
      <c r="H8" s="55">
        <v>1</v>
      </c>
      <c r="I8" s="55">
        <v>2</v>
      </c>
      <c r="J8" s="55">
        <v>4</v>
      </c>
      <c r="K8" s="55">
        <f>SUM(L8:N8)</f>
        <v>3</v>
      </c>
      <c r="L8" s="55">
        <v>1</v>
      </c>
      <c r="M8" s="55">
        <v>1</v>
      </c>
      <c r="N8" s="55">
        <v>1</v>
      </c>
      <c r="O8" s="55">
        <v>1</v>
      </c>
      <c r="P8" s="55">
        <v>1</v>
      </c>
      <c r="Q8" s="55">
        <v>1</v>
      </c>
      <c r="R8" s="65">
        <v>1</v>
      </c>
      <c r="S8" s="68">
        <f>G8+K8+O8+P8+Q8+R8</f>
        <v>14</v>
      </c>
      <c r="T8" s="16"/>
      <c r="U8" s="16"/>
      <c r="V8" s="16"/>
    </row>
    <row r="9" spans="1:22" ht="13.5">
      <c r="A9" s="105" t="s">
        <v>153</v>
      </c>
      <c r="B9" s="106" t="s">
        <v>89</v>
      </c>
      <c r="C9" s="106"/>
      <c r="D9" s="107" t="s">
        <v>88</v>
      </c>
      <c r="E9" s="99"/>
      <c r="F9" s="100"/>
      <c r="G9" s="8">
        <f aca="true" t="shared" si="0" ref="G9:G54">SUM(H9:J9)</f>
        <v>100</v>
      </c>
      <c r="H9" s="4">
        <v>100</v>
      </c>
      <c r="I9" s="4">
        <v>0</v>
      </c>
      <c r="J9" s="4">
        <v>0</v>
      </c>
      <c r="K9" s="4">
        <f aca="true" t="shared" si="1" ref="K9:K54">SUM(L9:N9)</f>
        <v>50</v>
      </c>
      <c r="L9" s="4">
        <v>50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56">
        <v>0</v>
      </c>
      <c r="S9" s="66">
        <f aca="true" t="shared" si="2" ref="S9:S54">G9+K9+O9+P9+Q9+R9</f>
        <v>150</v>
      </c>
      <c r="T9" s="16"/>
      <c r="U9" s="16"/>
      <c r="V9" s="16"/>
    </row>
    <row r="10" spans="1:22" ht="13.5">
      <c r="A10" s="108"/>
      <c r="B10" s="109"/>
      <c r="C10" s="109"/>
      <c r="D10" s="107" t="s">
        <v>90</v>
      </c>
      <c r="E10" s="110"/>
      <c r="F10" s="111"/>
      <c r="G10" s="8">
        <f t="shared" si="0"/>
        <v>0</v>
      </c>
      <c r="H10" s="4">
        <v>0</v>
      </c>
      <c r="I10" s="4">
        <v>0</v>
      </c>
      <c r="J10" s="4">
        <v>0</v>
      </c>
      <c r="K10" s="4">
        <f t="shared" si="1"/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6">
        <v>0</v>
      </c>
      <c r="S10" s="66">
        <f t="shared" si="2"/>
        <v>0</v>
      </c>
      <c r="T10" s="16"/>
      <c r="U10" s="16"/>
      <c r="V10" s="16"/>
    </row>
    <row r="11" spans="1:22" ht="13.5">
      <c r="A11" s="112" t="s">
        <v>98</v>
      </c>
      <c r="B11" s="113" t="s">
        <v>94</v>
      </c>
      <c r="C11" s="113"/>
      <c r="D11" s="114" t="s">
        <v>91</v>
      </c>
      <c r="E11" s="95"/>
      <c r="F11" s="96"/>
      <c r="G11" s="8">
        <f t="shared" si="0"/>
        <v>103</v>
      </c>
      <c r="H11" s="4">
        <v>0</v>
      </c>
      <c r="I11" s="4">
        <v>0</v>
      </c>
      <c r="J11" s="4">
        <v>103</v>
      </c>
      <c r="K11" s="4">
        <f t="shared" si="1"/>
        <v>20</v>
      </c>
      <c r="L11" s="4">
        <v>0</v>
      </c>
      <c r="M11" s="4">
        <v>0</v>
      </c>
      <c r="N11" s="4">
        <v>20</v>
      </c>
      <c r="O11" s="4">
        <v>15</v>
      </c>
      <c r="P11" s="4">
        <v>25</v>
      </c>
      <c r="Q11" s="4">
        <v>20</v>
      </c>
      <c r="R11" s="56">
        <v>25</v>
      </c>
      <c r="S11" s="66">
        <f t="shared" si="2"/>
        <v>208</v>
      </c>
      <c r="T11" s="16"/>
      <c r="U11" s="16"/>
      <c r="V11" s="16"/>
    </row>
    <row r="12" spans="1:22" ht="13.5">
      <c r="A12" s="108"/>
      <c r="B12" s="113" t="s">
        <v>214</v>
      </c>
      <c r="C12" s="113"/>
      <c r="D12" s="114" t="s">
        <v>92</v>
      </c>
      <c r="E12" s="95"/>
      <c r="F12" s="96"/>
      <c r="G12" s="8">
        <f t="shared" si="0"/>
        <v>0</v>
      </c>
      <c r="H12" s="4">
        <v>0</v>
      </c>
      <c r="I12" s="4">
        <v>0</v>
      </c>
      <c r="J12" s="4">
        <v>0</v>
      </c>
      <c r="K12" s="4">
        <f t="shared" si="1"/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56">
        <v>0</v>
      </c>
      <c r="S12" s="66">
        <f t="shared" si="2"/>
        <v>0</v>
      </c>
      <c r="T12" s="16"/>
      <c r="U12" s="16"/>
      <c r="V12" s="16"/>
    </row>
    <row r="13" spans="1:22" ht="13.5">
      <c r="A13" s="112" t="s">
        <v>99</v>
      </c>
      <c r="B13" s="205" t="s">
        <v>215</v>
      </c>
      <c r="C13" s="115"/>
      <c r="D13" s="114" t="s">
        <v>93</v>
      </c>
      <c r="E13" s="95"/>
      <c r="F13" s="96"/>
      <c r="G13" s="8">
        <f t="shared" si="0"/>
        <v>20</v>
      </c>
      <c r="H13" s="4">
        <v>0</v>
      </c>
      <c r="I13" s="4">
        <v>20</v>
      </c>
      <c r="J13" s="4">
        <v>0</v>
      </c>
      <c r="K13" s="4">
        <f t="shared" si="1"/>
        <v>12</v>
      </c>
      <c r="L13" s="4">
        <v>0</v>
      </c>
      <c r="M13" s="4">
        <v>12</v>
      </c>
      <c r="N13" s="4">
        <v>0</v>
      </c>
      <c r="O13" s="4">
        <v>0</v>
      </c>
      <c r="P13" s="4">
        <v>0</v>
      </c>
      <c r="Q13" s="4">
        <v>0</v>
      </c>
      <c r="R13" s="56">
        <v>0</v>
      </c>
      <c r="S13" s="66">
        <f t="shared" si="2"/>
        <v>32</v>
      </c>
      <c r="T13" s="16"/>
      <c r="U13" s="16"/>
      <c r="V13" s="16"/>
    </row>
    <row r="14" spans="1:22" ht="13.5">
      <c r="A14" s="108"/>
      <c r="B14" s="116" t="s">
        <v>96</v>
      </c>
      <c r="C14" s="116"/>
      <c r="D14" s="117"/>
      <c r="E14" s="95"/>
      <c r="F14" s="96"/>
      <c r="G14" s="8">
        <f t="shared" si="0"/>
        <v>5217</v>
      </c>
      <c r="H14" s="4">
        <v>2895</v>
      </c>
      <c r="I14" s="4">
        <v>877</v>
      </c>
      <c r="J14" s="4">
        <v>1445</v>
      </c>
      <c r="K14" s="4">
        <f t="shared" si="1"/>
        <v>2383</v>
      </c>
      <c r="L14" s="4">
        <v>2098</v>
      </c>
      <c r="M14" s="4">
        <v>215</v>
      </c>
      <c r="N14" s="4">
        <v>70</v>
      </c>
      <c r="O14" s="4">
        <v>564</v>
      </c>
      <c r="P14" s="4">
        <v>640</v>
      </c>
      <c r="Q14" s="4">
        <v>1298</v>
      </c>
      <c r="R14" s="56">
        <v>184</v>
      </c>
      <c r="S14" s="66">
        <f t="shared" si="2"/>
        <v>10286</v>
      </c>
      <c r="T14" s="16"/>
      <c r="U14" s="16"/>
      <c r="V14" s="16"/>
    </row>
    <row r="15" spans="1:19" ht="14.25" thickBot="1">
      <c r="A15" s="118"/>
      <c r="B15" s="119" t="s">
        <v>97</v>
      </c>
      <c r="C15" s="206"/>
      <c r="D15" s="120"/>
      <c r="E15" s="92"/>
      <c r="F15" s="93"/>
      <c r="G15" s="62">
        <f t="shared" si="0"/>
        <v>1029</v>
      </c>
      <c r="H15" s="59">
        <v>680</v>
      </c>
      <c r="I15" s="59">
        <v>349</v>
      </c>
      <c r="J15" s="59">
        <v>0</v>
      </c>
      <c r="K15" s="59">
        <f t="shared" si="1"/>
        <v>758</v>
      </c>
      <c r="L15" s="59">
        <v>626</v>
      </c>
      <c r="M15" s="59">
        <v>132</v>
      </c>
      <c r="N15" s="59">
        <v>0</v>
      </c>
      <c r="O15" s="59">
        <v>0</v>
      </c>
      <c r="P15" s="59">
        <v>0</v>
      </c>
      <c r="Q15" s="59">
        <v>0</v>
      </c>
      <c r="R15" s="57">
        <v>0</v>
      </c>
      <c r="S15" s="69">
        <f t="shared" si="2"/>
        <v>1787</v>
      </c>
    </row>
    <row r="16" spans="1:19" ht="13.5">
      <c r="A16" s="121"/>
      <c r="B16" s="122" t="s">
        <v>100</v>
      </c>
      <c r="C16" s="113"/>
      <c r="D16" s="117" t="s">
        <v>216</v>
      </c>
      <c r="E16" s="95"/>
      <c r="F16" s="96"/>
      <c r="G16" s="1">
        <f t="shared" si="0"/>
        <v>365</v>
      </c>
      <c r="H16" s="1">
        <v>365</v>
      </c>
      <c r="I16" s="1">
        <v>0</v>
      </c>
      <c r="J16" s="1">
        <v>0</v>
      </c>
      <c r="K16" s="11">
        <f t="shared" si="1"/>
        <v>365</v>
      </c>
      <c r="L16" s="1">
        <v>365</v>
      </c>
      <c r="M16" s="1">
        <v>0</v>
      </c>
      <c r="N16" s="1">
        <v>0</v>
      </c>
      <c r="O16" s="11">
        <v>0</v>
      </c>
      <c r="P16" s="11">
        <v>0</v>
      </c>
      <c r="Q16" s="11">
        <v>0</v>
      </c>
      <c r="R16" s="21">
        <v>0</v>
      </c>
      <c r="S16" s="73">
        <f t="shared" si="2"/>
        <v>730</v>
      </c>
    </row>
    <row r="17" spans="1:19" ht="13.5">
      <c r="A17" s="121"/>
      <c r="B17" s="123" t="s">
        <v>256</v>
      </c>
      <c r="C17" s="207"/>
      <c r="D17" s="117" t="s">
        <v>217</v>
      </c>
      <c r="E17" s="95"/>
      <c r="F17" s="96"/>
      <c r="G17" s="8">
        <v>34994</v>
      </c>
      <c r="H17" s="8">
        <v>34994</v>
      </c>
      <c r="I17" s="8">
        <v>0</v>
      </c>
      <c r="J17" s="8">
        <v>0</v>
      </c>
      <c r="K17" s="4">
        <f>SUM(L17:N17)</f>
        <v>16861</v>
      </c>
      <c r="L17" s="8">
        <v>16861</v>
      </c>
      <c r="M17" s="8">
        <v>0</v>
      </c>
      <c r="N17" s="8">
        <v>0</v>
      </c>
      <c r="O17" s="4">
        <v>0</v>
      </c>
      <c r="P17" s="4">
        <v>0</v>
      </c>
      <c r="Q17" s="4">
        <v>0</v>
      </c>
      <c r="R17" s="56">
        <v>0</v>
      </c>
      <c r="S17" s="66">
        <f t="shared" si="2"/>
        <v>51855</v>
      </c>
    </row>
    <row r="18" spans="1:19" ht="13.5">
      <c r="A18" s="121"/>
      <c r="B18" s="124" t="s">
        <v>101</v>
      </c>
      <c r="C18" s="208"/>
      <c r="D18" s="117" t="s">
        <v>219</v>
      </c>
      <c r="E18" s="95"/>
      <c r="F18" s="96"/>
      <c r="G18" s="8">
        <f t="shared" si="0"/>
        <v>36500</v>
      </c>
      <c r="H18" s="8">
        <v>36500</v>
      </c>
      <c r="I18" s="8">
        <v>0</v>
      </c>
      <c r="J18" s="8">
        <v>0</v>
      </c>
      <c r="K18" s="4">
        <f>SUM(L18:N18)</f>
        <v>18300</v>
      </c>
      <c r="L18" s="8">
        <v>18300</v>
      </c>
      <c r="M18" s="8">
        <v>0</v>
      </c>
      <c r="N18" s="8">
        <v>0</v>
      </c>
      <c r="O18" s="4">
        <v>0</v>
      </c>
      <c r="P18" s="4">
        <v>0</v>
      </c>
      <c r="Q18" s="4">
        <v>0</v>
      </c>
      <c r="R18" s="56">
        <v>0</v>
      </c>
      <c r="S18" s="66">
        <f t="shared" si="2"/>
        <v>54800</v>
      </c>
    </row>
    <row r="19" spans="1:19" ht="13.5">
      <c r="A19" s="121"/>
      <c r="B19" s="125"/>
      <c r="C19" s="125"/>
      <c r="D19" s="126" t="s">
        <v>235</v>
      </c>
      <c r="E19" s="107" t="s">
        <v>218</v>
      </c>
      <c r="F19" s="111"/>
      <c r="G19" s="8">
        <f t="shared" si="0"/>
        <v>0</v>
      </c>
      <c r="H19" s="8">
        <v>0</v>
      </c>
      <c r="I19" s="8">
        <v>0</v>
      </c>
      <c r="J19" s="8">
        <v>0</v>
      </c>
      <c r="K19" s="4">
        <f t="shared" si="1"/>
        <v>0</v>
      </c>
      <c r="L19" s="8">
        <v>0</v>
      </c>
      <c r="M19" s="8">
        <v>0</v>
      </c>
      <c r="N19" s="8">
        <v>0</v>
      </c>
      <c r="O19" s="4">
        <v>0</v>
      </c>
      <c r="P19" s="4">
        <v>0</v>
      </c>
      <c r="Q19" s="4">
        <v>0</v>
      </c>
      <c r="R19" s="56">
        <v>0</v>
      </c>
      <c r="S19" s="66">
        <f t="shared" si="2"/>
        <v>0</v>
      </c>
    </row>
    <row r="20" spans="1:19" ht="13.5">
      <c r="A20" s="105" t="s">
        <v>108</v>
      </c>
      <c r="B20" s="127"/>
      <c r="C20" s="127"/>
      <c r="D20" s="128"/>
      <c r="E20" s="107" t="s">
        <v>220</v>
      </c>
      <c r="F20" s="111"/>
      <c r="G20" s="8">
        <f t="shared" si="0"/>
        <v>0</v>
      </c>
      <c r="H20" s="8">
        <v>0</v>
      </c>
      <c r="I20" s="8">
        <v>0</v>
      </c>
      <c r="J20" s="8">
        <v>0</v>
      </c>
      <c r="K20" s="4">
        <f t="shared" si="1"/>
        <v>0</v>
      </c>
      <c r="L20" s="8">
        <v>0</v>
      </c>
      <c r="M20" s="8">
        <v>0</v>
      </c>
      <c r="N20" s="8">
        <v>0</v>
      </c>
      <c r="O20" s="4">
        <v>0</v>
      </c>
      <c r="P20" s="4">
        <v>0</v>
      </c>
      <c r="Q20" s="4">
        <v>0</v>
      </c>
      <c r="R20" s="56">
        <v>0</v>
      </c>
      <c r="S20" s="66">
        <f t="shared" si="2"/>
        <v>0</v>
      </c>
    </row>
    <row r="21" spans="1:19" ht="13.5">
      <c r="A21" s="105"/>
      <c r="B21" s="122" t="s">
        <v>89</v>
      </c>
      <c r="C21" s="122"/>
      <c r="D21" s="129" t="s">
        <v>236</v>
      </c>
      <c r="E21" s="107" t="s">
        <v>218</v>
      </c>
      <c r="F21" s="111"/>
      <c r="G21" s="8">
        <f t="shared" si="0"/>
        <v>0</v>
      </c>
      <c r="H21" s="8">
        <v>0</v>
      </c>
      <c r="I21" s="8">
        <v>0</v>
      </c>
      <c r="J21" s="8">
        <v>0</v>
      </c>
      <c r="K21" s="4">
        <f>SUM(L21:N21)</f>
        <v>0</v>
      </c>
      <c r="L21" s="8">
        <v>0</v>
      </c>
      <c r="M21" s="8">
        <v>0</v>
      </c>
      <c r="N21" s="8">
        <v>0</v>
      </c>
      <c r="O21" s="4">
        <v>0</v>
      </c>
      <c r="P21" s="4">
        <v>0</v>
      </c>
      <c r="Q21" s="4">
        <v>0</v>
      </c>
      <c r="R21" s="56">
        <v>0</v>
      </c>
      <c r="S21" s="66">
        <f t="shared" si="2"/>
        <v>0</v>
      </c>
    </row>
    <row r="22" spans="1:19" ht="13.5">
      <c r="A22" s="105"/>
      <c r="B22" s="127"/>
      <c r="C22" s="127"/>
      <c r="D22" s="130" t="s">
        <v>237</v>
      </c>
      <c r="E22" s="107" t="s">
        <v>220</v>
      </c>
      <c r="F22" s="111"/>
      <c r="G22" s="8">
        <f t="shared" si="0"/>
        <v>0</v>
      </c>
      <c r="H22" s="8">
        <v>0</v>
      </c>
      <c r="I22" s="8">
        <v>0</v>
      </c>
      <c r="J22" s="8">
        <v>0</v>
      </c>
      <c r="K22" s="4">
        <f t="shared" si="1"/>
        <v>0</v>
      </c>
      <c r="L22" s="8">
        <v>0</v>
      </c>
      <c r="M22" s="8">
        <v>0</v>
      </c>
      <c r="N22" s="8">
        <v>0</v>
      </c>
      <c r="O22" s="4">
        <v>0</v>
      </c>
      <c r="P22" s="4">
        <v>0</v>
      </c>
      <c r="Q22" s="4">
        <v>0</v>
      </c>
      <c r="R22" s="56">
        <v>0</v>
      </c>
      <c r="S22" s="66">
        <f t="shared" si="2"/>
        <v>0</v>
      </c>
    </row>
    <row r="23" spans="1:19" ht="13.5">
      <c r="A23" s="121"/>
      <c r="B23" s="122" t="s">
        <v>102</v>
      </c>
      <c r="C23" s="122"/>
      <c r="D23" s="129" t="s">
        <v>238</v>
      </c>
      <c r="E23" s="107" t="s">
        <v>218</v>
      </c>
      <c r="F23" s="131"/>
      <c r="G23" s="8">
        <f t="shared" si="0"/>
        <v>0</v>
      </c>
      <c r="H23" s="8">
        <v>0</v>
      </c>
      <c r="I23" s="8">
        <v>0</v>
      </c>
      <c r="J23" s="8">
        <v>0</v>
      </c>
      <c r="K23" s="4">
        <f t="shared" si="1"/>
        <v>0</v>
      </c>
      <c r="L23" s="8">
        <v>0</v>
      </c>
      <c r="M23" s="8">
        <v>0</v>
      </c>
      <c r="N23" s="8">
        <v>0</v>
      </c>
      <c r="O23" s="4">
        <v>0</v>
      </c>
      <c r="P23" s="4">
        <v>0</v>
      </c>
      <c r="Q23" s="4">
        <v>0</v>
      </c>
      <c r="R23" s="56">
        <v>0</v>
      </c>
      <c r="S23" s="66">
        <f t="shared" si="2"/>
        <v>0</v>
      </c>
    </row>
    <row r="24" spans="1:19" ht="12.75" customHeight="1">
      <c r="A24" s="105"/>
      <c r="B24" s="127"/>
      <c r="C24" s="127"/>
      <c r="D24" s="130"/>
      <c r="E24" s="107" t="s">
        <v>220</v>
      </c>
      <c r="F24" s="131"/>
      <c r="G24" s="8">
        <f t="shared" si="0"/>
        <v>0</v>
      </c>
      <c r="H24" s="8">
        <v>0</v>
      </c>
      <c r="I24" s="8">
        <v>0</v>
      </c>
      <c r="J24" s="8">
        <v>0</v>
      </c>
      <c r="K24" s="4">
        <f t="shared" si="1"/>
        <v>0</v>
      </c>
      <c r="L24" s="8">
        <v>0</v>
      </c>
      <c r="M24" s="8">
        <v>0</v>
      </c>
      <c r="N24" s="8">
        <v>0</v>
      </c>
      <c r="O24" s="4">
        <v>0</v>
      </c>
      <c r="P24" s="4">
        <v>0</v>
      </c>
      <c r="Q24" s="4">
        <v>0</v>
      </c>
      <c r="R24" s="56">
        <v>0</v>
      </c>
      <c r="S24" s="66">
        <f t="shared" si="2"/>
        <v>0</v>
      </c>
    </row>
    <row r="25" spans="1:19" ht="12.75" customHeight="1">
      <c r="A25" s="121"/>
      <c r="B25" s="122" t="s">
        <v>103</v>
      </c>
      <c r="C25" s="122"/>
      <c r="D25" s="129" t="s">
        <v>239</v>
      </c>
      <c r="E25" s="107" t="s">
        <v>218</v>
      </c>
      <c r="F25" s="131"/>
      <c r="G25" s="8">
        <f t="shared" si="0"/>
        <v>0</v>
      </c>
      <c r="H25" s="8">
        <v>0</v>
      </c>
      <c r="I25" s="8">
        <v>0</v>
      </c>
      <c r="J25" s="8">
        <v>0</v>
      </c>
      <c r="K25" s="4">
        <f t="shared" si="1"/>
        <v>0</v>
      </c>
      <c r="L25" s="8">
        <v>0</v>
      </c>
      <c r="M25" s="8">
        <v>0</v>
      </c>
      <c r="N25" s="8">
        <v>0</v>
      </c>
      <c r="O25" s="4">
        <v>0</v>
      </c>
      <c r="P25" s="4">
        <v>0</v>
      </c>
      <c r="Q25" s="4">
        <v>0</v>
      </c>
      <c r="R25" s="56">
        <v>0</v>
      </c>
      <c r="S25" s="66">
        <f t="shared" si="2"/>
        <v>0</v>
      </c>
    </row>
    <row r="26" spans="1:19" ht="12.75" customHeight="1">
      <c r="A26" s="121"/>
      <c r="B26" s="127"/>
      <c r="C26" s="127"/>
      <c r="D26" s="130" t="s">
        <v>240</v>
      </c>
      <c r="E26" s="107" t="s">
        <v>220</v>
      </c>
      <c r="F26" s="131"/>
      <c r="G26" s="8">
        <f t="shared" si="0"/>
        <v>0</v>
      </c>
      <c r="H26" s="8">
        <v>0</v>
      </c>
      <c r="I26" s="8">
        <v>0</v>
      </c>
      <c r="J26" s="8">
        <v>0</v>
      </c>
      <c r="K26" s="4">
        <f t="shared" si="1"/>
        <v>0</v>
      </c>
      <c r="L26" s="8">
        <v>0</v>
      </c>
      <c r="M26" s="8">
        <v>0</v>
      </c>
      <c r="N26" s="8">
        <v>0</v>
      </c>
      <c r="O26" s="4">
        <v>0</v>
      </c>
      <c r="P26" s="4">
        <v>0</v>
      </c>
      <c r="Q26" s="4">
        <v>0</v>
      </c>
      <c r="R26" s="56">
        <v>0</v>
      </c>
      <c r="S26" s="66">
        <f t="shared" si="2"/>
        <v>0</v>
      </c>
    </row>
    <row r="27" spans="1:19" ht="27" customHeight="1">
      <c r="A27" s="105" t="s">
        <v>109</v>
      </c>
      <c r="B27" s="122" t="s">
        <v>104</v>
      </c>
      <c r="C27" s="122"/>
      <c r="D27" s="132" t="s">
        <v>248</v>
      </c>
      <c r="E27" s="107" t="s">
        <v>221</v>
      </c>
      <c r="F27" s="131"/>
      <c r="G27" s="8">
        <f t="shared" si="0"/>
        <v>0</v>
      </c>
      <c r="H27" s="8">
        <v>0</v>
      </c>
      <c r="I27" s="8">
        <v>0</v>
      </c>
      <c r="J27" s="8">
        <v>0</v>
      </c>
      <c r="K27" s="4">
        <f t="shared" si="1"/>
        <v>0</v>
      </c>
      <c r="L27" s="8">
        <v>0</v>
      </c>
      <c r="M27" s="8">
        <v>0</v>
      </c>
      <c r="N27" s="8">
        <v>0</v>
      </c>
      <c r="O27" s="4">
        <v>0</v>
      </c>
      <c r="P27" s="4">
        <v>0</v>
      </c>
      <c r="Q27" s="4">
        <v>0</v>
      </c>
      <c r="R27" s="56">
        <v>0</v>
      </c>
      <c r="S27" s="66">
        <f t="shared" si="2"/>
        <v>0</v>
      </c>
    </row>
    <row r="28" spans="1:19" ht="13.5">
      <c r="A28" s="121"/>
      <c r="B28" s="122"/>
      <c r="C28" s="122"/>
      <c r="D28" s="129" t="s">
        <v>241</v>
      </c>
      <c r="E28" s="107" t="s">
        <v>218</v>
      </c>
      <c r="F28" s="131"/>
      <c r="G28" s="8">
        <f t="shared" si="0"/>
        <v>1043</v>
      </c>
      <c r="H28" s="8">
        <v>0</v>
      </c>
      <c r="I28" s="8">
        <v>0</v>
      </c>
      <c r="J28" s="8">
        <v>1043</v>
      </c>
      <c r="K28" s="4">
        <f t="shared" si="1"/>
        <v>313</v>
      </c>
      <c r="L28" s="8">
        <v>0</v>
      </c>
      <c r="M28" s="8">
        <v>0</v>
      </c>
      <c r="N28" s="8">
        <v>313</v>
      </c>
      <c r="O28" s="4">
        <v>239</v>
      </c>
      <c r="P28" s="4">
        <v>245</v>
      </c>
      <c r="Q28" s="4">
        <v>310</v>
      </c>
      <c r="R28" s="56">
        <v>232</v>
      </c>
      <c r="S28" s="66">
        <f t="shared" si="2"/>
        <v>2382</v>
      </c>
    </row>
    <row r="29" spans="1:19" ht="13.5">
      <c r="A29" s="121"/>
      <c r="B29" s="122" t="s">
        <v>105</v>
      </c>
      <c r="C29" s="122"/>
      <c r="D29" s="130"/>
      <c r="E29" s="107" t="s">
        <v>220</v>
      </c>
      <c r="F29" s="131"/>
      <c r="G29" s="8">
        <f t="shared" si="0"/>
        <v>17188</v>
      </c>
      <c r="H29" s="8">
        <v>0</v>
      </c>
      <c r="I29" s="8">
        <v>0</v>
      </c>
      <c r="J29" s="8">
        <v>17188</v>
      </c>
      <c r="K29" s="4">
        <f t="shared" si="1"/>
        <v>3123</v>
      </c>
      <c r="L29" s="8">
        <v>0</v>
      </c>
      <c r="M29" s="8">
        <v>0</v>
      </c>
      <c r="N29" s="8">
        <v>3123</v>
      </c>
      <c r="O29" s="4">
        <v>3046</v>
      </c>
      <c r="P29" s="4">
        <v>4649</v>
      </c>
      <c r="Q29" s="4">
        <v>3615</v>
      </c>
      <c r="R29" s="56">
        <v>4910</v>
      </c>
      <c r="S29" s="66">
        <f t="shared" si="2"/>
        <v>36531</v>
      </c>
    </row>
    <row r="30" spans="1:19" ht="13.5">
      <c r="A30" s="121"/>
      <c r="B30" s="122"/>
      <c r="C30" s="122"/>
      <c r="D30" s="129" t="s">
        <v>242</v>
      </c>
      <c r="E30" s="107" t="s">
        <v>218</v>
      </c>
      <c r="F30" s="131"/>
      <c r="G30" s="8">
        <f t="shared" si="0"/>
        <v>0</v>
      </c>
      <c r="H30" s="8">
        <v>0</v>
      </c>
      <c r="I30" s="8">
        <v>0</v>
      </c>
      <c r="J30" s="8">
        <v>0</v>
      </c>
      <c r="K30" s="4">
        <f t="shared" si="1"/>
        <v>0</v>
      </c>
      <c r="L30" s="8">
        <v>0</v>
      </c>
      <c r="M30" s="8">
        <v>0</v>
      </c>
      <c r="N30" s="8">
        <v>0</v>
      </c>
      <c r="O30" s="4">
        <v>0</v>
      </c>
      <c r="P30" s="4">
        <v>0</v>
      </c>
      <c r="Q30" s="4">
        <v>0</v>
      </c>
      <c r="R30" s="56">
        <v>0</v>
      </c>
      <c r="S30" s="66">
        <f t="shared" si="2"/>
        <v>0</v>
      </c>
    </row>
    <row r="31" spans="1:19" ht="13.5">
      <c r="A31" s="121"/>
      <c r="B31" s="122" t="s">
        <v>106</v>
      </c>
      <c r="C31" s="122"/>
      <c r="D31" s="130" t="s">
        <v>243</v>
      </c>
      <c r="E31" s="107" t="s">
        <v>220</v>
      </c>
      <c r="F31" s="131"/>
      <c r="G31" s="8">
        <f t="shared" si="0"/>
        <v>0</v>
      </c>
      <c r="H31" s="8">
        <v>0</v>
      </c>
      <c r="I31" s="8">
        <v>0</v>
      </c>
      <c r="J31" s="8">
        <v>0</v>
      </c>
      <c r="K31" s="4">
        <f t="shared" si="1"/>
        <v>0</v>
      </c>
      <c r="L31" s="8">
        <v>0</v>
      </c>
      <c r="M31" s="8">
        <v>0</v>
      </c>
      <c r="N31" s="8">
        <v>0</v>
      </c>
      <c r="O31" s="4">
        <v>0</v>
      </c>
      <c r="P31" s="4">
        <v>0</v>
      </c>
      <c r="Q31" s="4">
        <v>0</v>
      </c>
      <c r="R31" s="56">
        <v>0</v>
      </c>
      <c r="S31" s="66">
        <f t="shared" si="2"/>
        <v>0</v>
      </c>
    </row>
    <row r="32" spans="1:19" ht="13.5">
      <c r="A32" s="105"/>
      <c r="B32" s="127"/>
      <c r="C32" s="127"/>
      <c r="D32" s="129" t="s">
        <v>244</v>
      </c>
      <c r="E32" s="107" t="s">
        <v>218</v>
      </c>
      <c r="F32" s="131"/>
      <c r="G32" s="8">
        <f t="shared" si="0"/>
        <v>730</v>
      </c>
      <c r="H32" s="8">
        <v>0</v>
      </c>
      <c r="I32" s="8">
        <v>730</v>
      </c>
      <c r="J32" s="8">
        <v>0</v>
      </c>
      <c r="K32" s="4">
        <f t="shared" si="1"/>
        <v>365</v>
      </c>
      <c r="L32" s="8">
        <v>0</v>
      </c>
      <c r="M32" s="8">
        <v>365</v>
      </c>
      <c r="N32" s="8">
        <v>0</v>
      </c>
      <c r="O32" s="4">
        <v>0</v>
      </c>
      <c r="P32" s="4">
        <v>0</v>
      </c>
      <c r="Q32" s="4">
        <v>0</v>
      </c>
      <c r="R32" s="56">
        <v>0</v>
      </c>
      <c r="S32" s="66">
        <f t="shared" si="2"/>
        <v>1095</v>
      </c>
    </row>
    <row r="33" spans="1:19" ht="13.5">
      <c r="A33" s="121"/>
      <c r="B33" s="122" t="s">
        <v>107</v>
      </c>
      <c r="C33" s="122"/>
      <c r="D33" s="133" t="s">
        <v>245</v>
      </c>
      <c r="E33" s="107" t="s">
        <v>220</v>
      </c>
      <c r="F33" s="131"/>
      <c r="G33" s="8">
        <f t="shared" si="0"/>
        <v>5853</v>
      </c>
      <c r="H33" s="8">
        <v>0</v>
      </c>
      <c r="I33" s="8">
        <v>5853</v>
      </c>
      <c r="J33" s="8">
        <v>0</v>
      </c>
      <c r="K33" s="4">
        <f t="shared" si="1"/>
        <v>3826</v>
      </c>
      <c r="L33" s="8">
        <v>0</v>
      </c>
      <c r="M33" s="8">
        <v>3826</v>
      </c>
      <c r="N33" s="8">
        <v>0</v>
      </c>
      <c r="O33" s="4">
        <v>0</v>
      </c>
      <c r="P33" s="4">
        <v>0</v>
      </c>
      <c r="Q33" s="4">
        <v>0</v>
      </c>
      <c r="R33" s="56">
        <v>0</v>
      </c>
      <c r="S33" s="66">
        <f t="shared" si="2"/>
        <v>9679</v>
      </c>
    </row>
    <row r="34" spans="1:19" ht="13.5">
      <c r="A34" s="121"/>
      <c r="B34" s="127"/>
      <c r="C34" s="127"/>
      <c r="D34" s="130"/>
      <c r="E34" s="107" t="s">
        <v>222</v>
      </c>
      <c r="F34" s="131"/>
      <c r="G34" s="8">
        <f t="shared" si="0"/>
        <v>8395</v>
      </c>
      <c r="H34" s="9">
        <v>0</v>
      </c>
      <c r="I34" s="26">
        <v>8395</v>
      </c>
      <c r="J34" s="9">
        <v>0</v>
      </c>
      <c r="K34" s="4">
        <f t="shared" si="1"/>
        <v>4392</v>
      </c>
      <c r="L34" s="9">
        <v>0</v>
      </c>
      <c r="M34" s="26">
        <v>4392</v>
      </c>
      <c r="N34" s="9">
        <v>0</v>
      </c>
      <c r="O34" s="12">
        <v>0</v>
      </c>
      <c r="P34" s="12">
        <v>0</v>
      </c>
      <c r="Q34" s="12">
        <v>0</v>
      </c>
      <c r="R34" s="74">
        <v>0</v>
      </c>
      <c r="S34" s="66">
        <f t="shared" si="2"/>
        <v>12787</v>
      </c>
    </row>
    <row r="35" spans="1:19" ht="13.5">
      <c r="A35" s="105" t="s">
        <v>110</v>
      </c>
      <c r="B35" s="127"/>
      <c r="C35" s="127"/>
      <c r="D35" s="129" t="s">
        <v>246</v>
      </c>
      <c r="E35" s="107" t="s">
        <v>218</v>
      </c>
      <c r="F35" s="131"/>
      <c r="G35" s="8">
        <f t="shared" si="0"/>
        <v>0</v>
      </c>
      <c r="H35" s="3">
        <v>0</v>
      </c>
      <c r="I35" s="3">
        <v>0</v>
      </c>
      <c r="J35" s="3">
        <v>0</v>
      </c>
      <c r="K35" s="4">
        <f t="shared" si="1"/>
        <v>0</v>
      </c>
      <c r="L35" s="3">
        <v>0</v>
      </c>
      <c r="M35" s="3">
        <v>0</v>
      </c>
      <c r="N35" s="3">
        <v>0</v>
      </c>
      <c r="O35" s="12">
        <v>0</v>
      </c>
      <c r="P35" s="12">
        <v>0</v>
      </c>
      <c r="Q35" s="12">
        <v>0</v>
      </c>
      <c r="R35" s="74">
        <v>0</v>
      </c>
      <c r="S35" s="66">
        <f t="shared" si="2"/>
        <v>0</v>
      </c>
    </row>
    <row r="36" spans="1:19" ht="13.5">
      <c r="A36" s="121"/>
      <c r="B36" s="127"/>
      <c r="C36" s="127"/>
      <c r="D36" s="130" t="s">
        <v>247</v>
      </c>
      <c r="E36" s="107" t="s">
        <v>220</v>
      </c>
      <c r="F36" s="131"/>
      <c r="G36" s="8">
        <f t="shared" si="0"/>
        <v>0</v>
      </c>
      <c r="H36" s="8">
        <v>0</v>
      </c>
      <c r="I36" s="8">
        <v>0</v>
      </c>
      <c r="J36" s="8">
        <v>0</v>
      </c>
      <c r="K36" s="4">
        <f t="shared" si="1"/>
        <v>0</v>
      </c>
      <c r="L36" s="8">
        <v>0</v>
      </c>
      <c r="M36" s="8">
        <v>0</v>
      </c>
      <c r="N36" s="8">
        <v>0</v>
      </c>
      <c r="O36" s="4">
        <v>0</v>
      </c>
      <c r="P36" s="4">
        <v>0</v>
      </c>
      <c r="Q36" s="4">
        <v>0</v>
      </c>
      <c r="R36" s="56">
        <v>0</v>
      </c>
      <c r="S36" s="66">
        <f t="shared" si="2"/>
        <v>0</v>
      </c>
    </row>
    <row r="37" spans="1:19" ht="27" customHeight="1">
      <c r="A37" s="121"/>
      <c r="B37" s="134"/>
      <c r="C37" s="134"/>
      <c r="D37" s="132" t="s">
        <v>249</v>
      </c>
      <c r="E37" s="107" t="s">
        <v>221</v>
      </c>
      <c r="F37" s="131"/>
      <c r="G37" s="8">
        <f t="shared" si="0"/>
        <v>0</v>
      </c>
      <c r="H37" s="27">
        <v>0</v>
      </c>
      <c r="I37" s="27">
        <v>0</v>
      </c>
      <c r="J37" s="27">
        <v>0</v>
      </c>
      <c r="K37" s="4">
        <f t="shared" si="1"/>
        <v>0</v>
      </c>
      <c r="L37" s="27">
        <v>0</v>
      </c>
      <c r="M37" s="27">
        <v>0</v>
      </c>
      <c r="N37" s="27">
        <v>0</v>
      </c>
      <c r="O37" s="13">
        <v>0</v>
      </c>
      <c r="P37" s="13">
        <v>0</v>
      </c>
      <c r="Q37" s="13">
        <v>0</v>
      </c>
      <c r="R37" s="75">
        <v>0</v>
      </c>
      <c r="S37" s="66">
        <f t="shared" si="2"/>
        <v>0</v>
      </c>
    </row>
    <row r="38" spans="1:19" ht="27" customHeight="1">
      <c r="A38" s="121"/>
      <c r="B38" s="81" t="s">
        <v>255</v>
      </c>
      <c r="C38" s="209"/>
      <c r="D38" s="107" t="s">
        <v>223</v>
      </c>
      <c r="E38" s="135"/>
      <c r="F38" s="131"/>
      <c r="G38" s="8">
        <f t="shared" si="0"/>
        <v>0</v>
      </c>
      <c r="H38" s="27">
        <v>0</v>
      </c>
      <c r="I38" s="27">
        <v>0</v>
      </c>
      <c r="J38" s="27">
        <v>0</v>
      </c>
      <c r="K38" s="4">
        <f t="shared" si="1"/>
        <v>0</v>
      </c>
      <c r="L38" s="27">
        <v>0</v>
      </c>
      <c r="M38" s="27">
        <v>0</v>
      </c>
      <c r="N38" s="27">
        <v>0</v>
      </c>
      <c r="O38" s="13">
        <v>0</v>
      </c>
      <c r="P38" s="14">
        <v>0</v>
      </c>
      <c r="Q38" s="13">
        <v>0</v>
      </c>
      <c r="R38" s="75">
        <v>0</v>
      </c>
      <c r="S38" s="66">
        <f t="shared" si="2"/>
        <v>0</v>
      </c>
    </row>
    <row r="39" spans="1:19" ht="13.5">
      <c r="A39" s="121"/>
      <c r="B39" s="82" t="s">
        <v>250</v>
      </c>
      <c r="C39" s="210"/>
      <c r="D39" s="107" t="s">
        <v>224</v>
      </c>
      <c r="E39" s="135"/>
      <c r="F39" s="131"/>
      <c r="G39" s="8">
        <f t="shared" si="0"/>
        <v>0</v>
      </c>
      <c r="H39" s="8">
        <v>0</v>
      </c>
      <c r="I39" s="8">
        <v>0</v>
      </c>
      <c r="J39" s="8">
        <v>0</v>
      </c>
      <c r="K39" s="4">
        <f t="shared" si="1"/>
        <v>0</v>
      </c>
      <c r="L39" s="8">
        <v>0</v>
      </c>
      <c r="M39" s="8">
        <v>0</v>
      </c>
      <c r="N39" s="8">
        <v>0</v>
      </c>
      <c r="O39" s="4">
        <v>0</v>
      </c>
      <c r="P39" s="4">
        <v>0</v>
      </c>
      <c r="Q39" s="4">
        <v>0</v>
      </c>
      <c r="R39" s="56">
        <v>0</v>
      </c>
      <c r="S39" s="66">
        <f t="shared" si="2"/>
        <v>0</v>
      </c>
    </row>
    <row r="40" spans="1:19" ht="13.5">
      <c r="A40" s="121"/>
      <c r="B40" s="434" t="s">
        <v>251</v>
      </c>
      <c r="C40" s="211"/>
      <c r="D40" s="107" t="s">
        <v>225</v>
      </c>
      <c r="E40" s="135"/>
      <c r="F40" s="131"/>
      <c r="G40" s="8">
        <f t="shared" si="0"/>
        <v>0</v>
      </c>
      <c r="H40" s="8">
        <v>0</v>
      </c>
      <c r="I40" s="8">
        <v>0</v>
      </c>
      <c r="J40" s="8">
        <v>0</v>
      </c>
      <c r="K40" s="4">
        <f t="shared" si="1"/>
        <v>0</v>
      </c>
      <c r="L40" s="8">
        <v>0</v>
      </c>
      <c r="M40" s="8">
        <v>0</v>
      </c>
      <c r="N40" s="8">
        <v>0</v>
      </c>
      <c r="O40" s="4">
        <v>0</v>
      </c>
      <c r="P40" s="4">
        <v>0</v>
      </c>
      <c r="Q40" s="4">
        <v>0</v>
      </c>
      <c r="R40" s="56">
        <v>0</v>
      </c>
      <c r="S40" s="66">
        <f t="shared" si="2"/>
        <v>0</v>
      </c>
    </row>
    <row r="41" spans="1:19" ht="13.5">
      <c r="A41" s="121"/>
      <c r="B41" s="82" t="s">
        <v>252</v>
      </c>
      <c r="C41" s="82"/>
      <c r="D41" s="160" t="s">
        <v>257</v>
      </c>
      <c r="E41" s="107" t="s">
        <v>226</v>
      </c>
      <c r="F41" s="131"/>
      <c r="G41" s="8">
        <f t="shared" si="0"/>
        <v>0</v>
      </c>
      <c r="H41" s="8">
        <v>0</v>
      </c>
      <c r="I41" s="8">
        <v>0</v>
      </c>
      <c r="J41" s="8">
        <v>0</v>
      </c>
      <c r="K41" s="4">
        <f t="shared" si="1"/>
        <v>0</v>
      </c>
      <c r="L41" s="8">
        <v>0</v>
      </c>
      <c r="M41" s="8">
        <v>0</v>
      </c>
      <c r="N41" s="8">
        <v>0</v>
      </c>
      <c r="O41" s="4">
        <v>0</v>
      </c>
      <c r="P41" s="4">
        <v>0</v>
      </c>
      <c r="Q41" s="4">
        <v>0</v>
      </c>
      <c r="R41" s="56">
        <v>0</v>
      </c>
      <c r="S41" s="66">
        <f t="shared" si="2"/>
        <v>0</v>
      </c>
    </row>
    <row r="42" spans="1:19" ht="13.5">
      <c r="A42" s="121"/>
      <c r="B42" s="83" t="s">
        <v>253</v>
      </c>
      <c r="C42" s="83"/>
      <c r="D42" s="160" t="s">
        <v>258</v>
      </c>
      <c r="E42" s="107" t="s">
        <v>226</v>
      </c>
      <c r="F42" s="131"/>
      <c r="G42" s="8">
        <f t="shared" si="0"/>
        <v>0</v>
      </c>
      <c r="H42" s="8">
        <v>0</v>
      </c>
      <c r="I42" s="8">
        <v>0</v>
      </c>
      <c r="J42" s="8">
        <v>0</v>
      </c>
      <c r="K42" s="4">
        <f t="shared" si="1"/>
        <v>0</v>
      </c>
      <c r="L42" s="8">
        <v>0</v>
      </c>
      <c r="M42" s="8">
        <v>0</v>
      </c>
      <c r="N42" s="8">
        <v>0</v>
      </c>
      <c r="O42" s="4">
        <v>0</v>
      </c>
      <c r="P42" s="4">
        <v>0</v>
      </c>
      <c r="Q42" s="4">
        <v>0</v>
      </c>
      <c r="R42" s="56">
        <v>0</v>
      </c>
      <c r="S42" s="66">
        <f t="shared" si="2"/>
        <v>0</v>
      </c>
    </row>
    <row r="43" spans="1:19" ht="14.25" thickBot="1">
      <c r="A43" s="121"/>
      <c r="B43" s="435" t="s">
        <v>254</v>
      </c>
      <c r="C43" s="83"/>
      <c r="D43" s="161" t="s">
        <v>259</v>
      </c>
      <c r="E43" s="136" t="s">
        <v>226</v>
      </c>
      <c r="F43" s="137"/>
      <c r="G43" s="10">
        <f t="shared" si="0"/>
        <v>0</v>
      </c>
      <c r="H43" s="10">
        <v>0</v>
      </c>
      <c r="I43" s="10">
        <v>0</v>
      </c>
      <c r="J43" s="10">
        <v>0</v>
      </c>
      <c r="K43" s="23">
        <f t="shared" si="1"/>
        <v>0</v>
      </c>
      <c r="L43" s="10">
        <v>0</v>
      </c>
      <c r="M43" s="10">
        <v>0</v>
      </c>
      <c r="N43" s="10">
        <v>0</v>
      </c>
      <c r="O43" s="23">
        <v>0</v>
      </c>
      <c r="P43" s="23">
        <v>0</v>
      </c>
      <c r="Q43" s="23">
        <v>0</v>
      </c>
      <c r="R43" s="64">
        <v>0</v>
      </c>
      <c r="S43" s="67">
        <f t="shared" si="2"/>
        <v>0</v>
      </c>
    </row>
    <row r="44" spans="1:19" ht="13.5">
      <c r="A44" s="138"/>
      <c r="B44" s="139" t="s">
        <v>119</v>
      </c>
      <c r="C44" s="167"/>
      <c r="D44" s="140" t="s">
        <v>118</v>
      </c>
      <c r="E44" s="102"/>
      <c r="F44" s="141"/>
      <c r="G44" s="61">
        <f t="shared" si="0"/>
        <v>0</v>
      </c>
      <c r="H44" s="61">
        <v>0</v>
      </c>
      <c r="I44" s="61">
        <v>0</v>
      </c>
      <c r="J44" s="61">
        <v>0</v>
      </c>
      <c r="K44" s="55">
        <f t="shared" si="1"/>
        <v>0</v>
      </c>
      <c r="L44" s="61">
        <v>0</v>
      </c>
      <c r="M44" s="61">
        <v>0</v>
      </c>
      <c r="N44" s="61">
        <v>0</v>
      </c>
      <c r="O44" s="55">
        <v>0</v>
      </c>
      <c r="P44" s="55">
        <v>0</v>
      </c>
      <c r="Q44" s="55">
        <v>0</v>
      </c>
      <c r="R44" s="65">
        <v>0</v>
      </c>
      <c r="S44" s="68">
        <f t="shared" si="2"/>
        <v>0</v>
      </c>
    </row>
    <row r="45" spans="1:19" ht="13.5">
      <c r="A45" s="105" t="s">
        <v>128</v>
      </c>
      <c r="B45" s="122" t="s">
        <v>120</v>
      </c>
      <c r="C45" s="113"/>
      <c r="D45" s="107" t="s">
        <v>111</v>
      </c>
      <c r="E45" s="135"/>
      <c r="F45" s="131"/>
      <c r="G45" s="8">
        <f t="shared" si="0"/>
        <v>0</v>
      </c>
      <c r="H45" s="8">
        <v>0</v>
      </c>
      <c r="I45" s="8">
        <v>0</v>
      </c>
      <c r="J45" s="8">
        <v>0</v>
      </c>
      <c r="K45" s="4">
        <f t="shared" si="1"/>
        <v>3</v>
      </c>
      <c r="L45" s="8">
        <v>2</v>
      </c>
      <c r="M45" s="8">
        <v>0</v>
      </c>
      <c r="N45" s="8">
        <v>1</v>
      </c>
      <c r="O45" s="4">
        <v>0</v>
      </c>
      <c r="P45" s="4">
        <v>1</v>
      </c>
      <c r="Q45" s="4">
        <v>0</v>
      </c>
      <c r="R45" s="56">
        <v>2</v>
      </c>
      <c r="S45" s="66">
        <f t="shared" si="2"/>
        <v>6</v>
      </c>
    </row>
    <row r="46" spans="1:19" ht="13.5">
      <c r="A46" s="121"/>
      <c r="B46" s="122" t="s">
        <v>121</v>
      </c>
      <c r="C46" s="113"/>
      <c r="D46" s="107" t="s">
        <v>112</v>
      </c>
      <c r="E46" s="135"/>
      <c r="F46" s="131"/>
      <c r="G46" s="8">
        <f t="shared" si="0"/>
        <v>0</v>
      </c>
      <c r="H46" s="8">
        <v>0</v>
      </c>
      <c r="I46" s="8">
        <v>0</v>
      </c>
      <c r="J46" s="8">
        <v>0</v>
      </c>
      <c r="K46" s="4">
        <f t="shared" si="1"/>
        <v>21</v>
      </c>
      <c r="L46" s="8">
        <v>16</v>
      </c>
      <c r="M46" s="8">
        <v>3</v>
      </c>
      <c r="N46" s="8">
        <v>2</v>
      </c>
      <c r="O46" s="4">
        <v>0</v>
      </c>
      <c r="P46" s="4">
        <v>3</v>
      </c>
      <c r="Q46" s="4">
        <v>0</v>
      </c>
      <c r="R46" s="56">
        <v>2</v>
      </c>
      <c r="S46" s="66">
        <f t="shared" si="2"/>
        <v>26</v>
      </c>
    </row>
    <row r="47" spans="1:19" ht="13.5">
      <c r="A47" s="105" t="s">
        <v>129</v>
      </c>
      <c r="B47" s="122" t="s">
        <v>122</v>
      </c>
      <c r="C47" s="113"/>
      <c r="D47" s="107" t="s">
        <v>113</v>
      </c>
      <c r="E47" s="135"/>
      <c r="F47" s="131"/>
      <c r="G47" s="8">
        <f t="shared" si="0"/>
        <v>0</v>
      </c>
      <c r="H47" s="8">
        <v>0</v>
      </c>
      <c r="I47" s="8">
        <v>0</v>
      </c>
      <c r="J47" s="8">
        <v>0</v>
      </c>
      <c r="K47" s="4">
        <f t="shared" si="1"/>
        <v>1</v>
      </c>
      <c r="L47" s="8">
        <v>1</v>
      </c>
      <c r="M47" s="8">
        <v>0</v>
      </c>
      <c r="N47" s="8">
        <v>0</v>
      </c>
      <c r="O47" s="4">
        <v>0</v>
      </c>
      <c r="P47" s="4">
        <v>0</v>
      </c>
      <c r="Q47" s="4">
        <v>0</v>
      </c>
      <c r="R47" s="56">
        <v>0</v>
      </c>
      <c r="S47" s="66">
        <f t="shared" si="2"/>
        <v>1</v>
      </c>
    </row>
    <row r="48" spans="1:19" ht="13.5">
      <c r="A48" s="105"/>
      <c r="B48" s="122" t="s">
        <v>123</v>
      </c>
      <c r="C48" s="113"/>
      <c r="D48" s="107" t="s">
        <v>114</v>
      </c>
      <c r="E48" s="135"/>
      <c r="F48" s="131"/>
      <c r="G48" s="8">
        <f t="shared" si="0"/>
        <v>0</v>
      </c>
      <c r="H48" s="8">
        <v>0</v>
      </c>
      <c r="I48" s="8">
        <v>0</v>
      </c>
      <c r="J48" s="8">
        <v>0</v>
      </c>
      <c r="K48" s="4">
        <f t="shared" si="1"/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7">
        <v>0</v>
      </c>
      <c r="S48" s="66">
        <f t="shared" si="2"/>
        <v>0</v>
      </c>
    </row>
    <row r="49" spans="1:19" ht="13.5">
      <c r="A49" s="105"/>
      <c r="B49" s="122" t="s">
        <v>95</v>
      </c>
      <c r="C49" s="113"/>
      <c r="D49" s="107" t="s">
        <v>115</v>
      </c>
      <c r="E49" s="135"/>
      <c r="F49" s="131"/>
      <c r="G49" s="8">
        <f t="shared" si="0"/>
        <v>0</v>
      </c>
      <c r="H49" s="8">
        <v>0</v>
      </c>
      <c r="I49" s="8">
        <v>0</v>
      </c>
      <c r="J49" s="8">
        <v>0</v>
      </c>
      <c r="K49" s="4">
        <f t="shared" si="1"/>
        <v>2</v>
      </c>
      <c r="L49" s="8">
        <v>2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7">
        <v>0</v>
      </c>
      <c r="S49" s="66">
        <f t="shared" si="2"/>
        <v>2</v>
      </c>
    </row>
    <row r="50" spans="1:19" ht="13.5">
      <c r="A50" s="105" t="s">
        <v>95</v>
      </c>
      <c r="B50" s="122" t="s">
        <v>227</v>
      </c>
      <c r="C50" s="113"/>
      <c r="D50" s="107" t="s">
        <v>116</v>
      </c>
      <c r="E50" s="135"/>
      <c r="F50" s="131"/>
      <c r="G50" s="8">
        <f t="shared" si="0"/>
        <v>0</v>
      </c>
      <c r="H50" s="8">
        <v>0</v>
      </c>
      <c r="I50" s="8">
        <v>0</v>
      </c>
      <c r="J50" s="8">
        <v>0</v>
      </c>
      <c r="K50" s="4">
        <f t="shared" si="1"/>
        <v>4</v>
      </c>
      <c r="L50" s="8">
        <v>3</v>
      </c>
      <c r="M50" s="8">
        <v>0</v>
      </c>
      <c r="N50" s="8">
        <v>1</v>
      </c>
      <c r="O50" s="8">
        <v>0</v>
      </c>
      <c r="P50" s="8">
        <v>2</v>
      </c>
      <c r="Q50" s="8">
        <v>0</v>
      </c>
      <c r="R50" s="7">
        <v>0</v>
      </c>
      <c r="S50" s="66">
        <f t="shared" si="2"/>
        <v>6</v>
      </c>
    </row>
    <row r="51" spans="1:19" ht="13.5">
      <c r="A51" s="105"/>
      <c r="B51" s="115" t="s">
        <v>215</v>
      </c>
      <c r="C51" s="205"/>
      <c r="D51" s="107" t="s">
        <v>117</v>
      </c>
      <c r="E51" s="135"/>
      <c r="F51" s="131"/>
      <c r="G51" s="8">
        <f t="shared" si="0"/>
        <v>0</v>
      </c>
      <c r="H51" s="8">
        <v>0</v>
      </c>
      <c r="I51" s="8">
        <v>0</v>
      </c>
      <c r="J51" s="8">
        <v>0</v>
      </c>
      <c r="K51" s="4">
        <f>SUM(L51:N51)</f>
        <v>31</v>
      </c>
      <c r="L51" s="8">
        <v>24</v>
      </c>
      <c r="M51" s="8">
        <v>3</v>
      </c>
      <c r="N51" s="8">
        <v>4</v>
      </c>
      <c r="O51" s="8">
        <v>0</v>
      </c>
      <c r="P51" s="8">
        <v>6</v>
      </c>
      <c r="Q51" s="8">
        <v>0</v>
      </c>
      <c r="R51" s="7">
        <v>4</v>
      </c>
      <c r="S51" s="66">
        <f t="shared" si="2"/>
        <v>41</v>
      </c>
    </row>
    <row r="52" spans="1:19" ht="13.5">
      <c r="A52" s="105"/>
      <c r="B52" s="142" t="s">
        <v>124</v>
      </c>
      <c r="C52" s="212"/>
      <c r="D52" s="107" t="s">
        <v>125</v>
      </c>
      <c r="E52" s="135"/>
      <c r="F52" s="131"/>
      <c r="G52" s="8">
        <f t="shared" si="0"/>
        <v>0</v>
      </c>
      <c r="H52" s="8">
        <v>0</v>
      </c>
      <c r="I52" s="8">
        <v>0</v>
      </c>
      <c r="J52" s="8">
        <v>0</v>
      </c>
      <c r="K52" s="4">
        <f t="shared" si="1"/>
        <v>31</v>
      </c>
      <c r="L52" s="8">
        <v>24</v>
      </c>
      <c r="M52" s="8">
        <v>3</v>
      </c>
      <c r="N52" s="8">
        <v>4</v>
      </c>
      <c r="O52" s="8">
        <v>0</v>
      </c>
      <c r="P52" s="8">
        <v>6</v>
      </c>
      <c r="Q52" s="8">
        <v>0</v>
      </c>
      <c r="R52" s="7">
        <v>4</v>
      </c>
      <c r="S52" s="66">
        <f t="shared" si="2"/>
        <v>41</v>
      </c>
    </row>
    <row r="53" spans="1:19" ht="13.5">
      <c r="A53" s="105"/>
      <c r="B53" s="123" t="s">
        <v>301</v>
      </c>
      <c r="C53" s="213"/>
      <c r="D53" s="107" t="s">
        <v>126</v>
      </c>
      <c r="E53" s="135"/>
      <c r="F53" s="131"/>
      <c r="G53" s="8">
        <f t="shared" si="0"/>
        <v>0</v>
      </c>
      <c r="H53" s="8">
        <v>0</v>
      </c>
      <c r="I53" s="8">
        <v>0</v>
      </c>
      <c r="J53" s="8">
        <v>0</v>
      </c>
      <c r="K53" s="4">
        <f t="shared" si="1"/>
        <v>31</v>
      </c>
      <c r="L53" s="8">
        <v>24</v>
      </c>
      <c r="M53" s="8">
        <v>3</v>
      </c>
      <c r="N53" s="8">
        <v>4</v>
      </c>
      <c r="O53" s="8">
        <v>0</v>
      </c>
      <c r="P53" s="8">
        <v>6</v>
      </c>
      <c r="Q53" s="8">
        <v>0</v>
      </c>
      <c r="R53" s="7">
        <v>4</v>
      </c>
      <c r="S53" s="66">
        <f t="shared" si="2"/>
        <v>41</v>
      </c>
    </row>
    <row r="54" spans="1:19" ht="14.25" thickBot="1">
      <c r="A54" s="143"/>
      <c r="B54" s="84" t="s">
        <v>215</v>
      </c>
      <c r="C54" s="214"/>
      <c r="D54" s="144" t="s">
        <v>127</v>
      </c>
      <c r="E54" s="145"/>
      <c r="F54" s="146"/>
      <c r="G54" s="62">
        <f t="shared" si="0"/>
        <v>0</v>
      </c>
      <c r="H54" s="62">
        <v>0</v>
      </c>
      <c r="I54" s="62">
        <v>0</v>
      </c>
      <c r="J54" s="62">
        <v>0</v>
      </c>
      <c r="K54" s="59">
        <f t="shared" si="1"/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58">
        <v>0</v>
      </c>
      <c r="S54" s="69">
        <f t="shared" si="2"/>
        <v>0</v>
      </c>
    </row>
    <row r="55" spans="1:18" ht="13.5">
      <c r="A55" s="147"/>
      <c r="B55" s="147"/>
      <c r="C55" s="147"/>
      <c r="R55" s="15">
        <f>SUM(G55:Q55)</f>
        <v>0</v>
      </c>
    </row>
    <row r="56" spans="1:3" ht="13.5">
      <c r="A56" s="147"/>
      <c r="B56" s="147"/>
      <c r="C56" s="147"/>
    </row>
    <row r="57" spans="1:3" ht="13.5">
      <c r="A57" s="147"/>
      <c r="B57" s="147"/>
      <c r="C57" s="147"/>
    </row>
    <row r="58" spans="1:3" ht="13.5">
      <c r="A58" s="147"/>
      <c r="B58" s="147"/>
      <c r="C58" s="147"/>
    </row>
    <row r="59" spans="1:3" ht="13.5">
      <c r="A59" s="147"/>
      <c r="B59" s="147"/>
      <c r="C59" s="147"/>
    </row>
    <row r="60" spans="1:3" ht="13.5">
      <c r="A60" s="147"/>
      <c r="B60" s="147"/>
      <c r="C60" s="147"/>
    </row>
    <row r="61" spans="1:3" ht="13.5">
      <c r="A61" s="147"/>
      <c r="B61" s="147"/>
      <c r="C61" s="147"/>
    </row>
    <row r="62" spans="1:3" ht="13.5">
      <c r="A62" s="147"/>
      <c r="B62" s="147"/>
      <c r="C62" s="147"/>
    </row>
    <row r="63" ht="13.5">
      <c r="A63" s="147"/>
    </row>
    <row r="64" ht="13.5">
      <c r="A64" s="147"/>
    </row>
    <row r="65" ht="13.5">
      <c r="A65" s="147"/>
    </row>
    <row r="66" ht="13.5">
      <c r="A66" s="147"/>
    </row>
    <row r="67" ht="13.5">
      <c r="A67" s="147"/>
    </row>
    <row r="68" ht="13.5">
      <c r="A68" s="147"/>
    </row>
    <row r="69" ht="13.5">
      <c r="A69" s="147"/>
    </row>
    <row r="70" ht="13.5">
      <c r="A70" s="147"/>
    </row>
    <row r="71" ht="13.5">
      <c r="A71" s="147"/>
    </row>
    <row r="72" ht="13.5">
      <c r="A72" s="147"/>
    </row>
    <row r="73" ht="13.5">
      <c r="A73" s="147"/>
    </row>
    <row r="74" ht="13.5">
      <c r="A74" s="147"/>
    </row>
    <row r="75" ht="13.5">
      <c r="A75" s="147"/>
    </row>
    <row r="76" ht="13.5">
      <c r="A76" s="147"/>
    </row>
    <row r="77" ht="13.5">
      <c r="A77" s="147"/>
    </row>
    <row r="78" ht="13.5">
      <c r="A78" s="147"/>
    </row>
    <row r="79" ht="13.5">
      <c r="A79" s="147"/>
    </row>
    <row r="80" ht="13.5">
      <c r="A80" s="147"/>
    </row>
    <row r="81" ht="13.5">
      <c r="A81" s="147"/>
    </row>
    <row r="82" ht="13.5">
      <c r="A82" s="147"/>
    </row>
    <row r="83" ht="13.5">
      <c r="A83" s="147"/>
    </row>
    <row r="84" ht="13.5">
      <c r="A84" s="147"/>
    </row>
    <row r="85" ht="13.5">
      <c r="A85" s="147"/>
    </row>
  </sheetData>
  <mergeCells count="3">
    <mergeCell ref="A1:R1"/>
    <mergeCell ref="A4:B5"/>
    <mergeCell ref="S4:S5"/>
  </mergeCells>
  <printOptions/>
  <pageMargins left="0.7874015748031497" right="0.7874015748031497" top="0.55" bottom="0.52" header="0.5118110236220472" footer="0.5118110236220472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T96"/>
  <sheetViews>
    <sheetView view="pageBreakPreview" zoomScale="70" zoomScaleNormal="75" zoomScaleSheetLayoutView="70" workbookViewId="0" topLeftCell="A1">
      <pane xSplit="6" ySplit="4" topLeftCell="R5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Z19" sqref="Z19"/>
    </sheetView>
  </sheetViews>
  <sheetFormatPr defaultColWidth="9.00390625" defaultRowHeight="13.5"/>
  <cols>
    <col min="1" max="4" width="4.625" style="86" customWidth="1"/>
    <col min="5" max="5" width="9.00390625" style="86" customWidth="1"/>
    <col min="6" max="6" width="17.125" style="86" customWidth="1"/>
    <col min="7" max="7" width="20.625" style="5" customWidth="1"/>
    <col min="8" max="8" width="21.625" style="5" customWidth="1"/>
    <col min="9" max="11" width="13.625" style="5" hidden="1" customWidth="1"/>
    <col min="12" max="14" width="13.25390625" style="5" hidden="1" customWidth="1"/>
    <col min="15" max="15" width="21.625" style="5" customWidth="1"/>
    <col min="16" max="19" width="20.625" style="5" customWidth="1"/>
    <col min="20" max="78" width="10.625" style="5" customWidth="1"/>
    <col min="79" max="16384" width="9.00390625" style="5" customWidth="1"/>
  </cols>
  <sheetData>
    <row r="1" spans="1:14" s="86" customFormat="1" ht="17.25">
      <c r="A1" s="85" t="s">
        <v>210</v>
      </c>
      <c r="I1" s="162" t="s">
        <v>173</v>
      </c>
      <c r="L1" s="162"/>
      <c r="M1" s="162"/>
      <c r="N1" s="162"/>
    </row>
    <row r="2" spans="9:19" s="86" customFormat="1" ht="14.25" thickBot="1">
      <c r="I2" s="86">
        <v>161</v>
      </c>
      <c r="J2" s="86">
        <v>163</v>
      </c>
      <c r="K2" s="86">
        <v>164</v>
      </c>
      <c r="L2" s="86">
        <v>161</v>
      </c>
      <c r="M2" s="86">
        <v>163</v>
      </c>
      <c r="N2" s="86">
        <v>164</v>
      </c>
      <c r="S2" s="163" t="s">
        <v>85</v>
      </c>
    </row>
    <row r="3" spans="1:19" s="86" customFormat="1" ht="13.5">
      <c r="A3" s="164"/>
      <c r="B3" s="89"/>
      <c r="C3" s="89"/>
      <c r="D3" s="89"/>
      <c r="E3" s="89"/>
      <c r="F3" s="90" t="s">
        <v>82</v>
      </c>
      <c r="G3" s="165" t="s">
        <v>1</v>
      </c>
      <c r="H3" s="166" t="s">
        <v>146</v>
      </c>
      <c r="I3" s="167" t="s">
        <v>172</v>
      </c>
      <c r="J3" s="167" t="s">
        <v>172</v>
      </c>
      <c r="K3" s="167" t="s">
        <v>172</v>
      </c>
      <c r="L3" s="167" t="s">
        <v>147</v>
      </c>
      <c r="M3" s="167" t="s">
        <v>147</v>
      </c>
      <c r="N3" s="167" t="s">
        <v>147</v>
      </c>
      <c r="O3" s="166" t="s">
        <v>156</v>
      </c>
      <c r="P3" s="139" t="s">
        <v>157</v>
      </c>
      <c r="Q3" s="139" t="s">
        <v>158</v>
      </c>
      <c r="R3" s="148" t="s">
        <v>159</v>
      </c>
      <c r="S3" s="449" t="s">
        <v>2</v>
      </c>
    </row>
    <row r="4" spans="1:19" s="86" customFormat="1" ht="14.25" thickBot="1">
      <c r="A4" s="168"/>
      <c r="B4" s="120" t="s">
        <v>84</v>
      </c>
      <c r="C4" s="92"/>
      <c r="D4" s="92"/>
      <c r="E4" s="92"/>
      <c r="F4" s="93"/>
      <c r="G4" s="91" t="s">
        <v>0</v>
      </c>
      <c r="H4" s="169" t="s">
        <v>147</v>
      </c>
      <c r="I4" s="170" t="s">
        <v>166</v>
      </c>
      <c r="J4" s="171" t="s">
        <v>167</v>
      </c>
      <c r="K4" s="171" t="s">
        <v>168</v>
      </c>
      <c r="L4" s="171" t="s">
        <v>169</v>
      </c>
      <c r="M4" s="171" t="s">
        <v>170</v>
      </c>
      <c r="N4" s="172" t="s">
        <v>171</v>
      </c>
      <c r="O4" s="169" t="s">
        <v>162</v>
      </c>
      <c r="P4" s="149" t="s">
        <v>163</v>
      </c>
      <c r="Q4" s="149" t="s">
        <v>164</v>
      </c>
      <c r="R4" s="150" t="s">
        <v>165</v>
      </c>
      <c r="S4" s="450"/>
    </row>
    <row r="5" spans="1:19" ht="13.5">
      <c r="A5" s="173" t="s">
        <v>14</v>
      </c>
      <c r="B5" s="174"/>
      <c r="C5" s="174"/>
      <c r="D5" s="174"/>
      <c r="E5" s="174"/>
      <c r="F5" s="275"/>
      <c r="G5" s="25"/>
      <c r="H5" s="71"/>
      <c r="I5" s="70"/>
      <c r="J5" s="71"/>
      <c r="K5" s="71"/>
      <c r="L5" s="71"/>
      <c r="M5" s="71"/>
      <c r="N5" s="72"/>
      <c r="O5" s="71"/>
      <c r="P5" s="70"/>
      <c r="Q5" s="70"/>
      <c r="R5" s="264"/>
      <c r="S5" s="270"/>
    </row>
    <row r="6" spans="1:19" ht="13.5">
      <c r="A6" s="175"/>
      <c r="B6" s="136" t="s">
        <v>69</v>
      </c>
      <c r="C6" s="99"/>
      <c r="D6" s="99"/>
      <c r="E6" s="99"/>
      <c r="F6" s="100"/>
      <c r="G6" s="76">
        <f>SUM(I6:K6)</f>
        <v>645730</v>
      </c>
      <c r="H6" s="4">
        <f aca="true" t="shared" si="0" ref="H6:H27">SUM(L6:N6)</f>
        <v>257221</v>
      </c>
      <c r="I6" s="8">
        <v>379164</v>
      </c>
      <c r="J6" s="4">
        <v>94421</v>
      </c>
      <c r="K6" s="4">
        <v>172145</v>
      </c>
      <c r="L6" s="4">
        <v>182155</v>
      </c>
      <c r="M6" s="4">
        <v>39854</v>
      </c>
      <c r="N6" s="56">
        <v>35212</v>
      </c>
      <c r="O6" s="4">
        <v>24213</v>
      </c>
      <c r="P6" s="8">
        <v>40800</v>
      </c>
      <c r="Q6" s="8">
        <v>49587</v>
      </c>
      <c r="R6" s="7">
        <v>47497</v>
      </c>
      <c r="S6" s="66">
        <f>G6+H6+O6+P6+Q6+R6</f>
        <v>1065048</v>
      </c>
    </row>
    <row r="7" spans="1:19" ht="13.5">
      <c r="A7" s="175"/>
      <c r="B7" s="176"/>
      <c r="C7" s="136" t="s">
        <v>134</v>
      </c>
      <c r="D7" s="99"/>
      <c r="E7" s="99"/>
      <c r="F7" s="100"/>
      <c r="G7" s="79">
        <f>SUM(I7:K7)</f>
        <v>562610</v>
      </c>
      <c r="H7" s="23">
        <f t="shared" si="0"/>
        <v>256815</v>
      </c>
      <c r="I7" s="10">
        <v>369257</v>
      </c>
      <c r="J7" s="23">
        <v>63629</v>
      </c>
      <c r="K7" s="23">
        <v>129724</v>
      </c>
      <c r="L7" s="23">
        <v>181749</v>
      </c>
      <c r="M7" s="23">
        <v>39854</v>
      </c>
      <c r="N7" s="64">
        <v>35212</v>
      </c>
      <c r="O7" s="23">
        <v>24213</v>
      </c>
      <c r="P7" s="10">
        <v>34369</v>
      </c>
      <c r="Q7" s="10">
        <v>33823</v>
      </c>
      <c r="R7" s="268">
        <v>42291</v>
      </c>
      <c r="S7" s="67">
        <f aca="true" t="shared" si="1" ref="S7:S27">G7+H7+O7+P7+Q7+R7</f>
        <v>954121</v>
      </c>
    </row>
    <row r="8" spans="1:19" ht="14.25" customHeight="1">
      <c r="A8" s="175"/>
      <c r="B8" s="176"/>
      <c r="C8" s="176"/>
      <c r="D8" s="324" t="s">
        <v>15</v>
      </c>
      <c r="E8" s="325"/>
      <c r="F8" s="306"/>
      <c r="G8" s="307">
        <f aca="true" t="shared" si="2" ref="G8:G70">SUM(I8:K8)</f>
        <v>562610</v>
      </c>
      <c r="H8" s="308">
        <f t="shared" si="0"/>
        <v>256815</v>
      </c>
      <c r="I8" s="309">
        <v>369257</v>
      </c>
      <c r="J8" s="308">
        <v>63629</v>
      </c>
      <c r="K8" s="308">
        <v>129724</v>
      </c>
      <c r="L8" s="308">
        <v>181749</v>
      </c>
      <c r="M8" s="308">
        <v>39854</v>
      </c>
      <c r="N8" s="310">
        <v>35212</v>
      </c>
      <c r="O8" s="308">
        <v>21980</v>
      </c>
      <c r="P8" s="309">
        <v>34369</v>
      </c>
      <c r="Q8" s="309">
        <v>33823</v>
      </c>
      <c r="R8" s="311">
        <v>42291</v>
      </c>
      <c r="S8" s="312">
        <f t="shared" si="1"/>
        <v>951888</v>
      </c>
    </row>
    <row r="9" spans="1:19" ht="14.25" customHeight="1" hidden="1">
      <c r="A9" s="175"/>
      <c r="B9" s="176"/>
      <c r="C9" s="176"/>
      <c r="D9" s="324"/>
      <c r="E9" s="328"/>
      <c r="F9" s="306"/>
      <c r="G9" s="307">
        <f t="shared" si="2"/>
        <v>0</v>
      </c>
      <c r="H9" s="308">
        <f t="shared" si="0"/>
        <v>0</v>
      </c>
      <c r="I9" s="309">
        <v>0</v>
      </c>
      <c r="J9" s="308">
        <v>0</v>
      </c>
      <c r="K9" s="308">
        <v>0</v>
      </c>
      <c r="L9" s="308">
        <v>0</v>
      </c>
      <c r="M9" s="308">
        <v>0</v>
      </c>
      <c r="N9" s="310">
        <v>0</v>
      </c>
      <c r="O9" s="308">
        <v>0</v>
      </c>
      <c r="P9" s="309">
        <v>0</v>
      </c>
      <c r="Q9" s="309">
        <v>0</v>
      </c>
      <c r="R9" s="311">
        <v>0</v>
      </c>
      <c r="S9" s="312">
        <f t="shared" si="1"/>
        <v>0</v>
      </c>
    </row>
    <row r="10" spans="1:19" ht="14.25" customHeight="1" hidden="1">
      <c r="A10" s="175"/>
      <c r="B10" s="176"/>
      <c r="C10" s="176"/>
      <c r="D10" s="324"/>
      <c r="E10" s="325"/>
      <c r="F10" s="306"/>
      <c r="G10" s="307">
        <f t="shared" si="2"/>
        <v>0</v>
      </c>
      <c r="H10" s="308">
        <f t="shared" si="0"/>
        <v>0</v>
      </c>
      <c r="I10" s="309">
        <v>0</v>
      </c>
      <c r="J10" s="308">
        <v>0</v>
      </c>
      <c r="K10" s="308">
        <v>0</v>
      </c>
      <c r="L10" s="308">
        <v>0</v>
      </c>
      <c r="M10" s="308">
        <v>0</v>
      </c>
      <c r="N10" s="310">
        <v>0</v>
      </c>
      <c r="O10" s="308">
        <v>0</v>
      </c>
      <c r="P10" s="309">
        <v>0</v>
      </c>
      <c r="Q10" s="309">
        <v>0</v>
      </c>
      <c r="R10" s="311">
        <v>0</v>
      </c>
      <c r="S10" s="312">
        <f t="shared" si="1"/>
        <v>0</v>
      </c>
    </row>
    <row r="11" spans="1:19" ht="14.25" customHeight="1">
      <c r="A11" s="175"/>
      <c r="B11" s="176"/>
      <c r="C11" s="177"/>
      <c r="D11" s="327" t="s">
        <v>135</v>
      </c>
      <c r="E11" s="326"/>
      <c r="F11" s="288"/>
      <c r="G11" s="289">
        <f>SUM(I11:K11)</f>
        <v>0</v>
      </c>
      <c r="H11" s="290">
        <f t="shared" si="0"/>
        <v>0</v>
      </c>
      <c r="I11" s="291">
        <v>0</v>
      </c>
      <c r="J11" s="290">
        <v>0</v>
      </c>
      <c r="K11" s="290">
        <v>0</v>
      </c>
      <c r="L11" s="290">
        <v>0</v>
      </c>
      <c r="M11" s="290">
        <v>0</v>
      </c>
      <c r="N11" s="292">
        <v>0</v>
      </c>
      <c r="O11" s="290">
        <v>2233</v>
      </c>
      <c r="P11" s="291">
        <v>0</v>
      </c>
      <c r="Q11" s="291">
        <v>0</v>
      </c>
      <c r="R11" s="293">
        <v>0</v>
      </c>
      <c r="S11" s="294">
        <f t="shared" si="1"/>
        <v>2233</v>
      </c>
    </row>
    <row r="12" spans="1:19" ht="13.5">
      <c r="A12" s="175"/>
      <c r="B12" s="176"/>
      <c r="C12" s="178" t="s">
        <v>136</v>
      </c>
      <c r="D12" s="174"/>
      <c r="E12" s="174"/>
      <c r="F12" s="275"/>
      <c r="G12" s="79">
        <f t="shared" si="2"/>
        <v>83120</v>
      </c>
      <c r="H12" s="23">
        <f t="shared" si="0"/>
        <v>406</v>
      </c>
      <c r="I12" s="10">
        <v>9907</v>
      </c>
      <c r="J12" s="23">
        <v>30792</v>
      </c>
      <c r="K12" s="23">
        <v>42421</v>
      </c>
      <c r="L12" s="23">
        <v>406</v>
      </c>
      <c r="M12" s="23">
        <v>0</v>
      </c>
      <c r="N12" s="64">
        <v>0</v>
      </c>
      <c r="O12" s="23">
        <v>0</v>
      </c>
      <c r="P12" s="10">
        <v>6431</v>
      </c>
      <c r="Q12" s="10">
        <v>15764</v>
      </c>
      <c r="R12" s="268">
        <v>5206</v>
      </c>
      <c r="S12" s="67">
        <f t="shared" si="1"/>
        <v>110927</v>
      </c>
    </row>
    <row r="13" spans="1:19" ht="13.5">
      <c r="A13" s="175"/>
      <c r="B13" s="176"/>
      <c r="C13" s="176"/>
      <c r="D13" s="324" t="s">
        <v>16</v>
      </c>
      <c r="E13" s="325"/>
      <c r="F13" s="306"/>
      <c r="G13" s="307">
        <f t="shared" si="2"/>
        <v>0</v>
      </c>
      <c r="H13" s="308">
        <f t="shared" si="0"/>
        <v>406</v>
      </c>
      <c r="I13" s="309">
        <v>0</v>
      </c>
      <c r="J13" s="308">
        <v>0</v>
      </c>
      <c r="K13" s="308">
        <v>0</v>
      </c>
      <c r="L13" s="308">
        <v>406</v>
      </c>
      <c r="M13" s="308">
        <v>0</v>
      </c>
      <c r="N13" s="310">
        <v>0</v>
      </c>
      <c r="O13" s="308">
        <v>0</v>
      </c>
      <c r="P13" s="309">
        <v>0</v>
      </c>
      <c r="Q13" s="309">
        <v>0</v>
      </c>
      <c r="R13" s="311">
        <v>0</v>
      </c>
      <c r="S13" s="312">
        <f t="shared" si="1"/>
        <v>406</v>
      </c>
    </row>
    <row r="14" spans="1:19" ht="13.5">
      <c r="A14" s="175"/>
      <c r="B14" s="176"/>
      <c r="C14" s="176"/>
      <c r="D14" s="324" t="s">
        <v>17</v>
      </c>
      <c r="E14" s="325"/>
      <c r="F14" s="306"/>
      <c r="G14" s="307">
        <f t="shared" si="2"/>
        <v>0</v>
      </c>
      <c r="H14" s="308">
        <f t="shared" si="0"/>
        <v>0</v>
      </c>
      <c r="I14" s="309">
        <v>0</v>
      </c>
      <c r="J14" s="308">
        <v>0</v>
      </c>
      <c r="K14" s="308">
        <v>0</v>
      </c>
      <c r="L14" s="308">
        <v>0</v>
      </c>
      <c r="M14" s="308">
        <v>0</v>
      </c>
      <c r="N14" s="310">
        <v>0</v>
      </c>
      <c r="O14" s="308">
        <v>0</v>
      </c>
      <c r="P14" s="309">
        <v>0</v>
      </c>
      <c r="Q14" s="309">
        <v>0</v>
      </c>
      <c r="R14" s="311">
        <v>0</v>
      </c>
      <c r="S14" s="312">
        <f t="shared" si="1"/>
        <v>0</v>
      </c>
    </row>
    <row r="15" spans="1:19" ht="13.5">
      <c r="A15" s="175"/>
      <c r="B15" s="176"/>
      <c r="C15" s="176"/>
      <c r="D15" s="324" t="s">
        <v>18</v>
      </c>
      <c r="E15" s="325"/>
      <c r="F15" s="306"/>
      <c r="G15" s="307">
        <f t="shared" si="2"/>
        <v>83021</v>
      </c>
      <c r="H15" s="308">
        <f t="shared" si="0"/>
        <v>0</v>
      </c>
      <c r="I15" s="309">
        <v>9907</v>
      </c>
      <c r="J15" s="308">
        <v>30792</v>
      </c>
      <c r="K15" s="308">
        <v>42322</v>
      </c>
      <c r="L15" s="308">
        <v>0</v>
      </c>
      <c r="M15" s="308">
        <v>0</v>
      </c>
      <c r="N15" s="310">
        <v>0</v>
      </c>
      <c r="O15" s="308">
        <v>0</v>
      </c>
      <c r="P15" s="309">
        <v>6431</v>
      </c>
      <c r="Q15" s="309">
        <v>15764</v>
      </c>
      <c r="R15" s="311">
        <v>5000</v>
      </c>
      <c r="S15" s="312">
        <f t="shared" si="1"/>
        <v>110216</v>
      </c>
    </row>
    <row r="16" spans="1:19" ht="13.5">
      <c r="A16" s="175"/>
      <c r="B16" s="177"/>
      <c r="C16" s="177"/>
      <c r="D16" s="327" t="s">
        <v>19</v>
      </c>
      <c r="E16" s="326"/>
      <c r="F16" s="288"/>
      <c r="G16" s="289">
        <f t="shared" si="2"/>
        <v>99</v>
      </c>
      <c r="H16" s="290">
        <f t="shared" si="0"/>
        <v>0</v>
      </c>
      <c r="I16" s="291">
        <v>0</v>
      </c>
      <c r="J16" s="290">
        <v>0</v>
      </c>
      <c r="K16" s="290">
        <v>99</v>
      </c>
      <c r="L16" s="290">
        <v>0</v>
      </c>
      <c r="M16" s="290">
        <v>0</v>
      </c>
      <c r="N16" s="292">
        <v>0</v>
      </c>
      <c r="O16" s="290">
        <v>0</v>
      </c>
      <c r="P16" s="291">
        <v>0</v>
      </c>
      <c r="Q16" s="291">
        <v>0</v>
      </c>
      <c r="R16" s="293">
        <v>206</v>
      </c>
      <c r="S16" s="294">
        <f t="shared" si="1"/>
        <v>305</v>
      </c>
    </row>
    <row r="17" spans="1:19" ht="13.5">
      <c r="A17" s="175"/>
      <c r="B17" s="136" t="s">
        <v>70</v>
      </c>
      <c r="C17" s="99"/>
      <c r="D17" s="99"/>
      <c r="E17" s="99"/>
      <c r="F17" s="100"/>
      <c r="G17" s="76">
        <f t="shared" si="2"/>
        <v>645747</v>
      </c>
      <c r="H17" s="4">
        <f t="shared" si="0"/>
        <v>245478</v>
      </c>
      <c r="I17" s="8">
        <v>379164</v>
      </c>
      <c r="J17" s="4">
        <v>94424</v>
      </c>
      <c r="K17" s="4">
        <v>172159</v>
      </c>
      <c r="L17" s="4">
        <v>182039</v>
      </c>
      <c r="M17" s="4">
        <v>37284</v>
      </c>
      <c r="N17" s="56">
        <v>26155</v>
      </c>
      <c r="O17" s="4">
        <v>24196</v>
      </c>
      <c r="P17" s="8">
        <v>41754</v>
      </c>
      <c r="Q17" s="8">
        <v>49587</v>
      </c>
      <c r="R17" s="7">
        <v>41976</v>
      </c>
      <c r="S17" s="66">
        <f t="shared" si="1"/>
        <v>1048738</v>
      </c>
    </row>
    <row r="18" spans="1:19" ht="13.5">
      <c r="A18" s="175"/>
      <c r="B18" s="176"/>
      <c r="C18" s="136" t="s">
        <v>137</v>
      </c>
      <c r="D18" s="99"/>
      <c r="E18" s="99"/>
      <c r="F18" s="100"/>
      <c r="G18" s="79">
        <f>SUM(I18:K18)</f>
        <v>645747</v>
      </c>
      <c r="H18" s="23">
        <f t="shared" si="0"/>
        <v>217893</v>
      </c>
      <c r="I18" s="10">
        <v>379164</v>
      </c>
      <c r="J18" s="23">
        <v>94424</v>
      </c>
      <c r="K18" s="23">
        <v>172159</v>
      </c>
      <c r="L18" s="23">
        <v>161101</v>
      </c>
      <c r="M18" s="23">
        <v>34357</v>
      </c>
      <c r="N18" s="64">
        <v>22435</v>
      </c>
      <c r="O18" s="23">
        <v>20350</v>
      </c>
      <c r="P18" s="10">
        <v>38863</v>
      </c>
      <c r="Q18" s="10">
        <v>44996</v>
      </c>
      <c r="R18" s="268">
        <v>37867</v>
      </c>
      <c r="S18" s="67">
        <f t="shared" si="1"/>
        <v>1005716</v>
      </c>
    </row>
    <row r="19" spans="1:19" ht="13.5">
      <c r="A19" s="175"/>
      <c r="B19" s="176"/>
      <c r="C19" s="176"/>
      <c r="D19" s="324" t="s">
        <v>20</v>
      </c>
      <c r="E19" s="325"/>
      <c r="F19" s="306"/>
      <c r="G19" s="307">
        <f t="shared" si="2"/>
        <v>32832</v>
      </c>
      <c r="H19" s="308">
        <f t="shared" si="0"/>
        <v>153118</v>
      </c>
      <c r="I19" s="309">
        <v>147</v>
      </c>
      <c r="J19" s="308">
        <v>170</v>
      </c>
      <c r="K19" s="308">
        <v>32515</v>
      </c>
      <c r="L19" s="308">
        <v>106851</v>
      </c>
      <c r="M19" s="308">
        <v>26746</v>
      </c>
      <c r="N19" s="310">
        <v>19521</v>
      </c>
      <c r="O19" s="308">
        <v>0</v>
      </c>
      <c r="P19" s="309">
        <v>36025</v>
      </c>
      <c r="Q19" s="309">
        <v>0</v>
      </c>
      <c r="R19" s="311">
        <v>29569</v>
      </c>
      <c r="S19" s="312">
        <f t="shared" si="1"/>
        <v>251544</v>
      </c>
    </row>
    <row r="20" spans="1:19" ht="13.5">
      <c r="A20" s="175"/>
      <c r="B20" s="176"/>
      <c r="C20" s="176"/>
      <c r="D20" s="324" t="s">
        <v>138</v>
      </c>
      <c r="E20" s="325"/>
      <c r="F20" s="306"/>
      <c r="G20" s="307">
        <f t="shared" si="2"/>
        <v>1335</v>
      </c>
      <c r="H20" s="308">
        <f t="shared" si="0"/>
        <v>20576</v>
      </c>
      <c r="I20" s="309">
        <v>0</v>
      </c>
      <c r="J20" s="308">
        <v>0</v>
      </c>
      <c r="K20" s="308">
        <v>1335</v>
      </c>
      <c r="L20" s="308">
        <v>16559</v>
      </c>
      <c r="M20" s="308">
        <v>3016</v>
      </c>
      <c r="N20" s="310">
        <v>1001</v>
      </c>
      <c r="O20" s="308">
        <v>0</v>
      </c>
      <c r="P20" s="309">
        <v>2705</v>
      </c>
      <c r="Q20" s="309">
        <v>0</v>
      </c>
      <c r="R20" s="311">
        <v>1337</v>
      </c>
      <c r="S20" s="312">
        <f t="shared" si="1"/>
        <v>25953</v>
      </c>
    </row>
    <row r="21" spans="1:19" ht="13.5">
      <c r="A21" s="175"/>
      <c r="B21" s="176"/>
      <c r="C21" s="177"/>
      <c r="D21" s="327" t="s">
        <v>21</v>
      </c>
      <c r="E21" s="326"/>
      <c r="F21" s="288"/>
      <c r="G21" s="289">
        <f t="shared" si="2"/>
        <v>611580</v>
      </c>
      <c r="H21" s="290">
        <f t="shared" si="0"/>
        <v>44199</v>
      </c>
      <c r="I21" s="291">
        <v>379017</v>
      </c>
      <c r="J21" s="290">
        <v>94254</v>
      </c>
      <c r="K21" s="290">
        <v>138309</v>
      </c>
      <c r="L21" s="290">
        <v>37691</v>
      </c>
      <c r="M21" s="290">
        <v>4595</v>
      </c>
      <c r="N21" s="292">
        <v>1913</v>
      </c>
      <c r="O21" s="290">
        <v>20350</v>
      </c>
      <c r="P21" s="291">
        <v>133</v>
      </c>
      <c r="Q21" s="291">
        <v>44996</v>
      </c>
      <c r="R21" s="293">
        <v>6961</v>
      </c>
      <c r="S21" s="294">
        <f t="shared" si="1"/>
        <v>728219</v>
      </c>
    </row>
    <row r="22" spans="1:19" ht="13.5">
      <c r="A22" s="175"/>
      <c r="B22" s="176"/>
      <c r="C22" s="178" t="s">
        <v>139</v>
      </c>
      <c r="D22" s="174"/>
      <c r="E22" s="174"/>
      <c r="F22" s="275"/>
      <c r="G22" s="79">
        <f t="shared" si="2"/>
        <v>0</v>
      </c>
      <c r="H22" s="23">
        <f t="shared" si="0"/>
        <v>27585</v>
      </c>
      <c r="I22" s="10">
        <v>0</v>
      </c>
      <c r="J22" s="23">
        <v>0</v>
      </c>
      <c r="K22" s="23">
        <v>0</v>
      </c>
      <c r="L22" s="23">
        <v>20938</v>
      </c>
      <c r="M22" s="23">
        <v>2927</v>
      </c>
      <c r="N22" s="64">
        <v>3720</v>
      </c>
      <c r="O22" s="23">
        <v>3846</v>
      </c>
      <c r="P22" s="10">
        <v>2891</v>
      </c>
      <c r="Q22" s="10">
        <v>4591</v>
      </c>
      <c r="R22" s="268">
        <v>4109</v>
      </c>
      <c r="S22" s="67">
        <f t="shared" si="1"/>
        <v>43022</v>
      </c>
    </row>
    <row r="23" spans="1:19" ht="13.5">
      <c r="A23" s="175"/>
      <c r="B23" s="176"/>
      <c r="C23" s="176"/>
      <c r="D23" s="331" t="s">
        <v>22</v>
      </c>
      <c r="E23" s="332"/>
      <c r="F23" s="333"/>
      <c r="G23" s="334">
        <f t="shared" si="2"/>
        <v>0</v>
      </c>
      <c r="H23" s="335">
        <f t="shared" si="0"/>
        <v>0</v>
      </c>
      <c r="I23" s="336">
        <v>0</v>
      </c>
      <c r="J23" s="335">
        <v>0</v>
      </c>
      <c r="K23" s="335">
        <v>0</v>
      </c>
      <c r="L23" s="335">
        <v>0</v>
      </c>
      <c r="M23" s="335">
        <v>0</v>
      </c>
      <c r="N23" s="337">
        <v>0</v>
      </c>
      <c r="O23" s="335">
        <v>0</v>
      </c>
      <c r="P23" s="336">
        <v>1816</v>
      </c>
      <c r="Q23" s="336">
        <v>4591</v>
      </c>
      <c r="R23" s="338">
        <v>0</v>
      </c>
      <c r="S23" s="339">
        <f t="shared" si="1"/>
        <v>6407</v>
      </c>
    </row>
    <row r="24" spans="1:19" ht="13.5">
      <c r="A24" s="175"/>
      <c r="B24" s="176"/>
      <c r="C24" s="176"/>
      <c r="D24" s="329"/>
      <c r="E24" s="324" t="s">
        <v>23</v>
      </c>
      <c r="F24" s="306"/>
      <c r="G24" s="307">
        <f t="shared" si="2"/>
        <v>0</v>
      </c>
      <c r="H24" s="308">
        <f t="shared" si="0"/>
        <v>0</v>
      </c>
      <c r="I24" s="309">
        <v>0</v>
      </c>
      <c r="J24" s="308">
        <v>0</v>
      </c>
      <c r="K24" s="308">
        <v>0</v>
      </c>
      <c r="L24" s="308">
        <v>0</v>
      </c>
      <c r="M24" s="308">
        <v>0</v>
      </c>
      <c r="N24" s="310">
        <v>0</v>
      </c>
      <c r="O24" s="308">
        <v>0</v>
      </c>
      <c r="P24" s="309">
        <v>1816</v>
      </c>
      <c r="Q24" s="309">
        <v>4591</v>
      </c>
      <c r="R24" s="311">
        <v>0</v>
      </c>
      <c r="S24" s="312">
        <f t="shared" si="1"/>
        <v>6407</v>
      </c>
    </row>
    <row r="25" spans="1:19" ht="13.5">
      <c r="A25" s="175"/>
      <c r="B25" s="176"/>
      <c r="C25" s="176"/>
      <c r="D25" s="330"/>
      <c r="E25" s="324" t="s">
        <v>24</v>
      </c>
      <c r="F25" s="306"/>
      <c r="G25" s="307">
        <f t="shared" si="2"/>
        <v>0</v>
      </c>
      <c r="H25" s="308">
        <f t="shared" si="0"/>
        <v>0</v>
      </c>
      <c r="I25" s="309">
        <v>0</v>
      </c>
      <c r="J25" s="308">
        <v>0</v>
      </c>
      <c r="K25" s="308">
        <v>0</v>
      </c>
      <c r="L25" s="308">
        <v>0</v>
      </c>
      <c r="M25" s="308">
        <v>0</v>
      </c>
      <c r="N25" s="310">
        <v>0</v>
      </c>
      <c r="O25" s="308">
        <v>0</v>
      </c>
      <c r="P25" s="309">
        <v>0</v>
      </c>
      <c r="Q25" s="309">
        <v>0</v>
      </c>
      <c r="R25" s="311">
        <v>0</v>
      </c>
      <c r="S25" s="312">
        <f t="shared" si="1"/>
        <v>0</v>
      </c>
    </row>
    <row r="26" spans="1:19" ht="13.5">
      <c r="A26" s="175"/>
      <c r="B26" s="177"/>
      <c r="C26" s="177"/>
      <c r="D26" s="340" t="s">
        <v>25</v>
      </c>
      <c r="E26" s="95"/>
      <c r="F26" s="96"/>
      <c r="G26" s="303">
        <f t="shared" si="2"/>
        <v>0</v>
      </c>
      <c r="H26" s="11">
        <f t="shared" si="0"/>
        <v>27585</v>
      </c>
      <c r="I26" s="1">
        <v>0</v>
      </c>
      <c r="J26" s="11">
        <v>0</v>
      </c>
      <c r="K26" s="11">
        <v>0</v>
      </c>
      <c r="L26" s="11">
        <v>20938</v>
      </c>
      <c r="M26" s="11">
        <v>2927</v>
      </c>
      <c r="N26" s="21">
        <v>3720</v>
      </c>
      <c r="O26" s="11">
        <v>3846</v>
      </c>
      <c r="P26" s="1">
        <v>1075</v>
      </c>
      <c r="Q26" s="1">
        <v>0</v>
      </c>
      <c r="R26" s="304">
        <v>4109</v>
      </c>
      <c r="S26" s="73">
        <f t="shared" si="1"/>
        <v>36615</v>
      </c>
    </row>
    <row r="27" spans="1:19" ht="14.25" thickBot="1">
      <c r="A27" s="168"/>
      <c r="B27" s="172" t="s">
        <v>71</v>
      </c>
      <c r="C27" s="92"/>
      <c r="D27" s="92"/>
      <c r="E27" s="92"/>
      <c r="F27" s="93"/>
      <c r="G27" s="196">
        <f t="shared" si="2"/>
        <v>-17</v>
      </c>
      <c r="H27" s="59">
        <f t="shared" si="0"/>
        <v>11743</v>
      </c>
      <c r="I27" s="62">
        <v>0</v>
      </c>
      <c r="J27" s="428">
        <v>-3</v>
      </c>
      <c r="K27" s="428">
        <v>-14</v>
      </c>
      <c r="L27" s="59">
        <v>116</v>
      </c>
      <c r="M27" s="59">
        <v>2570</v>
      </c>
      <c r="N27" s="57">
        <v>9057</v>
      </c>
      <c r="O27" s="59">
        <v>17</v>
      </c>
      <c r="P27" s="429">
        <v>-954</v>
      </c>
      <c r="Q27" s="198">
        <v>0</v>
      </c>
      <c r="R27" s="58">
        <v>5521</v>
      </c>
      <c r="S27" s="271">
        <f t="shared" si="1"/>
        <v>16310</v>
      </c>
    </row>
    <row r="28" spans="1:19" ht="13.5">
      <c r="A28" s="173" t="s">
        <v>26</v>
      </c>
      <c r="B28" s="179"/>
      <c r="C28" s="174"/>
      <c r="D28" s="174"/>
      <c r="E28" s="174"/>
      <c r="F28" s="275"/>
      <c r="G28" s="25"/>
      <c r="H28" s="71"/>
      <c r="I28" s="70"/>
      <c r="J28" s="71"/>
      <c r="K28" s="71"/>
      <c r="L28" s="71"/>
      <c r="M28" s="71"/>
      <c r="N28" s="72"/>
      <c r="O28" s="71"/>
      <c r="P28" s="70"/>
      <c r="Q28" s="70"/>
      <c r="R28" s="264"/>
      <c r="S28" s="272"/>
    </row>
    <row r="29" spans="1:19" ht="13.5">
      <c r="A29" s="175"/>
      <c r="B29" s="136" t="s">
        <v>72</v>
      </c>
      <c r="C29" s="99"/>
      <c r="D29" s="99"/>
      <c r="E29" s="99"/>
      <c r="F29" s="100"/>
      <c r="G29" s="79">
        <f>SUM(I29:K29)</f>
        <v>0</v>
      </c>
      <c r="H29" s="23">
        <f aca="true" t="shared" si="3" ref="H29:H42">SUM(L29:N29)</f>
        <v>1868</v>
      </c>
      <c r="I29" s="10">
        <v>0</v>
      </c>
      <c r="J29" s="23">
        <v>0</v>
      </c>
      <c r="K29" s="23">
        <v>0</v>
      </c>
      <c r="L29" s="23">
        <v>406</v>
      </c>
      <c r="M29" s="23">
        <v>316</v>
      </c>
      <c r="N29" s="64">
        <v>1146</v>
      </c>
      <c r="O29" s="23">
        <v>0</v>
      </c>
      <c r="P29" s="10">
        <v>5659</v>
      </c>
      <c r="Q29" s="10">
        <v>17349</v>
      </c>
      <c r="R29" s="268">
        <v>0</v>
      </c>
      <c r="S29" s="67">
        <f aca="true" t="shared" si="4" ref="S29:S79">G29+H29+O29+P29+Q29+R29</f>
        <v>24876</v>
      </c>
    </row>
    <row r="30" spans="1:19" ht="13.5">
      <c r="A30" s="175"/>
      <c r="B30" s="176"/>
      <c r="C30" s="324" t="s">
        <v>27</v>
      </c>
      <c r="D30" s="325"/>
      <c r="E30" s="325"/>
      <c r="F30" s="306"/>
      <c r="G30" s="307">
        <f t="shared" si="2"/>
        <v>0</v>
      </c>
      <c r="H30" s="308">
        <f t="shared" si="3"/>
        <v>0</v>
      </c>
      <c r="I30" s="309">
        <v>0</v>
      </c>
      <c r="J30" s="308">
        <v>0</v>
      </c>
      <c r="K30" s="308">
        <v>0</v>
      </c>
      <c r="L30" s="308">
        <v>0</v>
      </c>
      <c r="M30" s="308">
        <v>0</v>
      </c>
      <c r="N30" s="310">
        <v>0</v>
      </c>
      <c r="O30" s="308">
        <v>0</v>
      </c>
      <c r="P30" s="309">
        <v>0</v>
      </c>
      <c r="Q30" s="309">
        <v>0</v>
      </c>
      <c r="R30" s="311">
        <v>0</v>
      </c>
      <c r="S30" s="312">
        <f t="shared" si="4"/>
        <v>0</v>
      </c>
    </row>
    <row r="31" spans="1:19" ht="13.5">
      <c r="A31" s="175"/>
      <c r="B31" s="176"/>
      <c r="C31" s="324" t="s">
        <v>28</v>
      </c>
      <c r="D31" s="325"/>
      <c r="E31" s="325"/>
      <c r="F31" s="306"/>
      <c r="G31" s="307">
        <f t="shared" si="2"/>
        <v>0</v>
      </c>
      <c r="H31" s="308">
        <f t="shared" si="3"/>
        <v>1868</v>
      </c>
      <c r="I31" s="309">
        <v>0</v>
      </c>
      <c r="J31" s="308">
        <v>0</v>
      </c>
      <c r="K31" s="308">
        <v>0</v>
      </c>
      <c r="L31" s="308">
        <v>406</v>
      </c>
      <c r="M31" s="308">
        <v>316</v>
      </c>
      <c r="N31" s="310">
        <v>1146</v>
      </c>
      <c r="O31" s="308">
        <v>0</v>
      </c>
      <c r="P31" s="309">
        <v>0</v>
      </c>
      <c r="Q31" s="309">
        <v>0</v>
      </c>
      <c r="R31" s="311">
        <v>0</v>
      </c>
      <c r="S31" s="312">
        <f t="shared" si="4"/>
        <v>1868</v>
      </c>
    </row>
    <row r="32" spans="1:19" ht="13.5">
      <c r="A32" s="175"/>
      <c r="B32" s="176"/>
      <c r="C32" s="324" t="s">
        <v>29</v>
      </c>
      <c r="D32" s="325"/>
      <c r="E32" s="325"/>
      <c r="F32" s="306"/>
      <c r="G32" s="307">
        <f t="shared" si="2"/>
        <v>0</v>
      </c>
      <c r="H32" s="308">
        <f t="shared" si="3"/>
        <v>0</v>
      </c>
      <c r="I32" s="309">
        <v>0</v>
      </c>
      <c r="J32" s="308">
        <v>0</v>
      </c>
      <c r="K32" s="308">
        <v>0</v>
      </c>
      <c r="L32" s="308">
        <v>0</v>
      </c>
      <c r="M32" s="308">
        <v>0</v>
      </c>
      <c r="N32" s="310">
        <v>0</v>
      </c>
      <c r="O32" s="308">
        <v>0</v>
      </c>
      <c r="P32" s="309">
        <v>5659</v>
      </c>
      <c r="Q32" s="309">
        <v>17349</v>
      </c>
      <c r="R32" s="311">
        <v>0</v>
      </c>
      <c r="S32" s="312">
        <f t="shared" si="4"/>
        <v>23008</v>
      </c>
    </row>
    <row r="33" spans="1:19" ht="13.5">
      <c r="A33" s="175"/>
      <c r="B33" s="176"/>
      <c r="C33" s="324" t="s">
        <v>30</v>
      </c>
      <c r="D33" s="325"/>
      <c r="E33" s="325"/>
      <c r="F33" s="306"/>
      <c r="G33" s="307">
        <f t="shared" si="2"/>
        <v>0</v>
      </c>
      <c r="H33" s="308">
        <f t="shared" si="3"/>
        <v>0</v>
      </c>
      <c r="I33" s="309">
        <v>0</v>
      </c>
      <c r="J33" s="308">
        <v>0</v>
      </c>
      <c r="K33" s="308">
        <v>0</v>
      </c>
      <c r="L33" s="308">
        <v>0</v>
      </c>
      <c r="M33" s="308">
        <v>0</v>
      </c>
      <c r="N33" s="310">
        <v>0</v>
      </c>
      <c r="O33" s="308">
        <v>0</v>
      </c>
      <c r="P33" s="309">
        <v>0</v>
      </c>
      <c r="Q33" s="309">
        <v>0</v>
      </c>
      <c r="R33" s="311">
        <v>0</v>
      </c>
      <c r="S33" s="312">
        <f t="shared" si="4"/>
        <v>0</v>
      </c>
    </row>
    <row r="34" spans="1:19" ht="13.5">
      <c r="A34" s="175"/>
      <c r="B34" s="176"/>
      <c r="C34" s="324" t="s">
        <v>31</v>
      </c>
      <c r="D34" s="325"/>
      <c r="E34" s="325"/>
      <c r="F34" s="306"/>
      <c r="G34" s="307">
        <f t="shared" si="2"/>
        <v>0</v>
      </c>
      <c r="H34" s="308">
        <f t="shared" si="3"/>
        <v>0</v>
      </c>
      <c r="I34" s="309">
        <v>0</v>
      </c>
      <c r="J34" s="308">
        <v>0</v>
      </c>
      <c r="K34" s="308">
        <v>0</v>
      </c>
      <c r="L34" s="308">
        <v>0</v>
      </c>
      <c r="M34" s="308">
        <v>0</v>
      </c>
      <c r="N34" s="310">
        <v>0</v>
      </c>
      <c r="O34" s="308">
        <v>0</v>
      </c>
      <c r="P34" s="309">
        <v>0</v>
      </c>
      <c r="Q34" s="309">
        <v>0</v>
      </c>
      <c r="R34" s="311">
        <v>0</v>
      </c>
      <c r="S34" s="312">
        <f t="shared" si="4"/>
        <v>0</v>
      </c>
    </row>
    <row r="35" spans="1:19" ht="13.5">
      <c r="A35" s="175"/>
      <c r="B35" s="176"/>
      <c r="C35" s="324" t="s">
        <v>32</v>
      </c>
      <c r="D35" s="325"/>
      <c r="E35" s="325"/>
      <c r="F35" s="306"/>
      <c r="G35" s="307">
        <f t="shared" si="2"/>
        <v>0</v>
      </c>
      <c r="H35" s="308">
        <f t="shared" si="3"/>
        <v>0</v>
      </c>
      <c r="I35" s="309">
        <v>0</v>
      </c>
      <c r="J35" s="308">
        <v>0</v>
      </c>
      <c r="K35" s="308">
        <v>0</v>
      </c>
      <c r="L35" s="308">
        <v>0</v>
      </c>
      <c r="M35" s="308">
        <v>0</v>
      </c>
      <c r="N35" s="310">
        <v>0</v>
      </c>
      <c r="O35" s="308">
        <v>0</v>
      </c>
      <c r="P35" s="309">
        <v>0</v>
      </c>
      <c r="Q35" s="309">
        <v>0</v>
      </c>
      <c r="R35" s="311">
        <v>0</v>
      </c>
      <c r="S35" s="312">
        <f t="shared" si="4"/>
        <v>0</v>
      </c>
    </row>
    <row r="36" spans="1:19" ht="13.5">
      <c r="A36" s="175"/>
      <c r="B36" s="176"/>
      <c r="C36" s="324" t="s">
        <v>33</v>
      </c>
      <c r="D36" s="325"/>
      <c r="E36" s="325"/>
      <c r="F36" s="306"/>
      <c r="G36" s="307">
        <f t="shared" si="2"/>
        <v>0</v>
      </c>
      <c r="H36" s="308">
        <f t="shared" si="3"/>
        <v>0</v>
      </c>
      <c r="I36" s="309">
        <v>0</v>
      </c>
      <c r="J36" s="308">
        <v>0</v>
      </c>
      <c r="K36" s="308">
        <v>0</v>
      </c>
      <c r="L36" s="308">
        <v>0</v>
      </c>
      <c r="M36" s="308">
        <v>0</v>
      </c>
      <c r="N36" s="310">
        <v>0</v>
      </c>
      <c r="O36" s="308">
        <v>0</v>
      </c>
      <c r="P36" s="309">
        <v>0</v>
      </c>
      <c r="Q36" s="309">
        <v>0</v>
      </c>
      <c r="R36" s="311">
        <v>0</v>
      </c>
      <c r="S36" s="312">
        <f t="shared" si="4"/>
        <v>0</v>
      </c>
    </row>
    <row r="37" spans="1:19" ht="13.5">
      <c r="A37" s="175"/>
      <c r="B37" s="176"/>
      <c r="C37" s="324" t="s">
        <v>34</v>
      </c>
      <c r="D37" s="325"/>
      <c r="E37" s="325"/>
      <c r="F37" s="306"/>
      <c r="G37" s="307">
        <f t="shared" si="2"/>
        <v>0</v>
      </c>
      <c r="H37" s="308">
        <f t="shared" si="3"/>
        <v>0</v>
      </c>
      <c r="I37" s="309">
        <v>0</v>
      </c>
      <c r="J37" s="308">
        <v>0</v>
      </c>
      <c r="K37" s="308">
        <v>0</v>
      </c>
      <c r="L37" s="308">
        <v>0</v>
      </c>
      <c r="M37" s="308">
        <v>0</v>
      </c>
      <c r="N37" s="310">
        <v>0</v>
      </c>
      <c r="O37" s="308">
        <v>0</v>
      </c>
      <c r="P37" s="309">
        <v>0</v>
      </c>
      <c r="Q37" s="309">
        <v>0</v>
      </c>
      <c r="R37" s="311">
        <v>0</v>
      </c>
      <c r="S37" s="312">
        <f t="shared" si="4"/>
        <v>0</v>
      </c>
    </row>
    <row r="38" spans="1:19" ht="13.5">
      <c r="A38" s="175"/>
      <c r="B38" s="177"/>
      <c r="C38" s="327" t="s">
        <v>35</v>
      </c>
      <c r="D38" s="326"/>
      <c r="E38" s="326"/>
      <c r="F38" s="288"/>
      <c r="G38" s="289">
        <f t="shared" si="2"/>
        <v>0</v>
      </c>
      <c r="H38" s="290">
        <f t="shared" si="3"/>
        <v>0</v>
      </c>
      <c r="I38" s="291">
        <v>0</v>
      </c>
      <c r="J38" s="290">
        <v>0</v>
      </c>
      <c r="K38" s="290">
        <v>0</v>
      </c>
      <c r="L38" s="290">
        <v>0</v>
      </c>
      <c r="M38" s="290">
        <v>0</v>
      </c>
      <c r="N38" s="292">
        <v>0</v>
      </c>
      <c r="O38" s="290">
        <v>0</v>
      </c>
      <c r="P38" s="291">
        <v>0</v>
      </c>
      <c r="Q38" s="291">
        <v>0</v>
      </c>
      <c r="R38" s="293">
        <v>0</v>
      </c>
      <c r="S38" s="294">
        <f t="shared" si="4"/>
        <v>0</v>
      </c>
    </row>
    <row r="39" spans="1:19" ht="13.5">
      <c r="A39" s="175"/>
      <c r="B39" s="136" t="s">
        <v>73</v>
      </c>
      <c r="C39" s="99"/>
      <c r="D39" s="99"/>
      <c r="E39" s="99"/>
      <c r="F39" s="100"/>
      <c r="G39" s="77">
        <f t="shared" si="2"/>
        <v>0</v>
      </c>
      <c r="H39" s="34">
        <f t="shared" si="3"/>
        <v>0</v>
      </c>
      <c r="I39" s="60">
        <v>0</v>
      </c>
      <c r="J39" s="34">
        <v>0</v>
      </c>
      <c r="K39" s="34">
        <v>0</v>
      </c>
      <c r="L39" s="34">
        <v>0</v>
      </c>
      <c r="M39" s="34">
        <v>0</v>
      </c>
      <c r="N39" s="63">
        <v>0</v>
      </c>
      <c r="O39" s="34">
        <v>0</v>
      </c>
      <c r="P39" s="60">
        <v>5659</v>
      </c>
      <c r="Q39" s="60">
        <v>17349</v>
      </c>
      <c r="R39" s="265">
        <v>15483</v>
      </c>
      <c r="S39" s="66">
        <f t="shared" si="4"/>
        <v>38491</v>
      </c>
    </row>
    <row r="40" spans="1:19" ht="13.5">
      <c r="A40" s="175"/>
      <c r="B40" s="176"/>
      <c r="C40" s="136" t="s">
        <v>36</v>
      </c>
      <c r="D40" s="99"/>
      <c r="E40" s="99"/>
      <c r="F40" s="100"/>
      <c r="G40" s="76">
        <f t="shared" si="2"/>
        <v>0</v>
      </c>
      <c r="H40" s="4">
        <f t="shared" si="3"/>
        <v>0</v>
      </c>
      <c r="I40" s="8">
        <v>0</v>
      </c>
      <c r="J40" s="4">
        <v>0</v>
      </c>
      <c r="K40" s="4">
        <v>0</v>
      </c>
      <c r="L40" s="4">
        <v>0</v>
      </c>
      <c r="M40" s="4">
        <v>0</v>
      </c>
      <c r="N40" s="56">
        <v>0</v>
      </c>
      <c r="O40" s="4">
        <v>0</v>
      </c>
      <c r="P40" s="8">
        <v>0</v>
      </c>
      <c r="Q40" s="8">
        <v>0</v>
      </c>
      <c r="R40" s="7">
        <v>0</v>
      </c>
      <c r="S40" s="66">
        <f t="shared" si="4"/>
        <v>0</v>
      </c>
    </row>
    <row r="41" spans="1:19" ht="13.5">
      <c r="A41" s="175"/>
      <c r="B41" s="176"/>
      <c r="C41" s="176"/>
      <c r="D41" s="331" t="s">
        <v>37</v>
      </c>
      <c r="E41" s="324" t="s">
        <v>86</v>
      </c>
      <c r="F41" s="306"/>
      <c r="G41" s="76">
        <f t="shared" si="2"/>
        <v>0</v>
      </c>
      <c r="H41" s="4">
        <f t="shared" si="3"/>
        <v>0</v>
      </c>
      <c r="I41" s="8">
        <v>0</v>
      </c>
      <c r="J41" s="4">
        <v>0</v>
      </c>
      <c r="K41" s="4">
        <v>0</v>
      </c>
      <c r="L41" s="4">
        <v>0</v>
      </c>
      <c r="M41" s="4">
        <v>0</v>
      </c>
      <c r="N41" s="56">
        <v>0</v>
      </c>
      <c r="O41" s="4">
        <v>0</v>
      </c>
      <c r="P41" s="8">
        <v>0</v>
      </c>
      <c r="Q41" s="8">
        <v>0</v>
      </c>
      <c r="R41" s="7">
        <v>0</v>
      </c>
      <c r="S41" s="66">
        <f t="shared" si="4"/>
        <v>0</v>
      </c>
    </row>
    <row r="42" spans="1:19" ht="13.5">
      <c r="A42" s="175"/>
      <c r="B42" s="176"/>
      <c r="C42" s="176"/>
      <c r="D42" s="330"/>
      <c r="E42" s="324" t="s">
        <v>38</v>
      </c>
      <c r="F42" s="306"/>
      <c r="G42" s="76">
        <f t="shared" si="2"/>
        <v>0</v>
      </c>
      <c r="H42" s="4">
        <f t="shared" si="3"/>
        <v>0</v>
      </c>
      <c r="I42" s="8">
        <v>0</v>
      </c>
      <c r="J42" s="4">
        <v>0</v>
      </c>
      <c r="K42" s="4">
        <v>0</v>
      </c>
      <c r="L42" s="4">
        <v>0</v>
      </c>
      <c r="M42" s="4">
        <v>0</v>
      </c>
      <c r="N42" s="56">
        <v>0</v>
      </c>
      <c r="O42" s="4">
        <v>0</v>
      </c>
      <c r="P42" s="8">
        <v>0</v>
      </c>
      <c r="Q42" s="8">
        <v>0</v>
      </c>
      <c r="R42" s="7">
        <v>0</v>
      </c>
      <c r="S42" s="66">
        <f t="shared" si="4"/>
        <v>0</v>
      </c>
    </row>
    <row r="43" spans="1:19" ht="13.5">
      <c r="A43" s="175"/>
      <c r="B43" s="176"/>
      <c r="C43" s="176"/>
      <c r="D43" s="344" t="s">
        <v>39</v>
      </c>
      <c r="E43" s="174"/>
      <c r="F43" s="275"/>
      <c r="G43" s="193"/>
      <c r="H43" s="17"/>
      <c r="I43" s="194"/>
      <c r="J43" s="17"/>
      <c r="K43" s="17"/>
      <c r="L43" s="17"/>
      <c r="M43" s="17"/>
      <c r="N43" s="195"/>
      <c r="O43" s="17"/>
      <c r="P43" s="194"/>
      <c r="Q43" s="194"/>
      <c r="R43" s="266"/>
      <c r="S43" s="273">
        <f t="shared" si="4"/>
        <v>0</v>
      </c>
    </row>
    <row r="44" spans="1:19" ht="13.5">
      <c r="A44" s="175"/>
      <c r="B44" s="176"/>
      <c r="C44" s="176"/>
      <c r="D44" s="343"/>
      <c r="E44" s="324" t="s">
        <v>40</v>
      </c>
      <c r="F44" s="306"/>
      <c r="G44" s="76">
        <f t="shared" si="2"/>
        <v>0</v>
      </c>
      <c r="H44" s="4">
        <f>SUM(L44:N44)</f>
        <v>0</v>
      </c>
      <c r="I44" s="8">
        <v>0</v>
      </c>
      <c r="J44" s="4">
        <v>0</v>
      </c>
      <c r="K44" s="4">
        <v>0</v>
      </c>
      <c r="L44" s="4">
        <v>0</v>
      </c>
      <c r="M44" s="4">
        <v>0</v>
      </c>
      <c r="N44" s="56">
        <v>0</v>
      </c>
      <c r="O44" s="4">
        <v>0</v>
      </c>
      <c r="P44" s="8">
        <v>0</v>
      </c>
      <c r="Q44" s="8">
        <v>0</v>
      </c>
      <c r="R44" s="7">
        <v>0</v>
      </c>
      <c r="S44" s="66">
        <f t="shared" si="4"/>
        <v>0</v>
      </c>
    </row>
    <row r="45" spans="1:19" ht="13.5">
      <c r="A45" s="175"/>
      <c r="B45" s="176"/>
      <c r="C45" s="176"/>
      <c r="D45" s="343"/>
      <c r="E45" s="461" t="s">
        <v>264</v>
      </c>
      <c r="F45" s="462"/>
      <c r="G45" s="76">
        <f t="shared" si="2"/>
        <v>0</v>
      </c>
      <c r="H45" s="4">
        <f>SUM(L45:N45)</f>
        <v>0</v>
      </c>
      <c r="I45" s="8">
        <v>0</v>
      </c>
      <c r="J45" s="4">
        <v>0</v>
      </c>
      <c r="K45" s="4">
        <v>0</v>
      </c>
      <c r="L45" s="4">
        <v>0</v>
      </c>
      <c r="M45" s="4">
        <v>0</v>
      </c>
      <c r="N45" s="56">
        <v>0</v>
      </c>
      <c r="O45" s="4">
        <v>0</v>
      </c>
      <c r="P45" s="8">
        <v>0</v>
      </c>
      <c r="Q45" s="8">
        <v>0</v>
      </c>
      <c r="R45" s="7">
        <v>0</v>
      </c>
      <c r="S45" s="66">
        <f t="shared" si="4"/>
        <v>0</v>
      </c>
    </row>
    <row r="46" spans="1:19" ht="13.5">
      <c r="A46" s="175"/>
      <c r="B46" s="176"/>
      <c r="C46" s="176"/>
      <c r="D46" s="343"/>
      <c r="E46" s="324" t="s">
        <v>41</v>
      </c>
      <c r="F46" s="306"/>
      <c r="G46" s="76">
        <f t="shared" si="2"/>
        <v>0</v>
      </c>
      <c r="H46" s="4">
        <f>SUM(L46:N46)</f>
        <v>0</v>
      </c>
      <c r="I46" s="8">
        <v>0</v>
      </c>
      <c r="J46" s="4">
        <v>0</v>
      </c>
      <c r="K46" s="4">
        <v>0</v>
      </c>
      <c r="L46" s="4">
        <v>0</v>
      </c>
      <c r="M46" s="4">
        <v>0</v>
      </c>
      <c r="N46" s="56">
        <v>0</v>
      </c>
      <c r="O46" s="4">
        <v>0</v>
      </c>
      <c r="P46" s="8">
        <v>0</v>
      </c>
      <c r="Q46" s="8">
        <v>0</v>
      </c>
      <c r="R46" s="7">
        <v>0</v>
      </c>
      <c r="S46" s="66">
        <f t="shared" si="4"/>
        <v>0</v>
      </c>
    </row>
    <row r="47" spans="1:19" ht="13.5">
      <c r="A47" s="175"/>
      <c r="B47" s="176"/>
      <c r="C47" s="176"/>
      <c r="D47" s="330"/>
      <c r="E47" s="461" t="s">
        <v>264</v>
      </c>
      <c r="F47" s="462"/>
      <c r="G47" s="76">
        <f t="shared" si="2"/>
        <v>0</v>
      </c>
      <c r="H47" s="4">
        <f>SUM(L47:N47)</f>
        <v>0</v>
      </c>
      <c r="I47" s="8">
        <v>0</v>
      </c>
      <c r="J47" s="4">
        <v>0</v>
      </c>
      <c r="K47" s="4">
        <v>0</v>
      </c>
      <c r="L47" s="4">
        <v>0</v>
      </c>
      <c r="M47" s="4">
        <v>0</v>
      </c>
      <c r="N47" s="56">
        <v>0</v>
      </c>
      <c r="O47" s="4">
        <v>0</v>
      </c>
      <c r="P47" s="8">
        <v>0</v>
      </c>
      <c r="Q47" s="8">
        <v>0</v>
      </c>
      <c r="R47" s="7">
        <v>0</v>
      </c>
      <c r="S47" s="66">
        <f t="shared" si="4"/>
        <v>0</v>
      </c>
    </row>
    <row r="48" spans="1:19" ht="13.5">
      <c r="A48" s="175"/>
      <c r="B48" s="176"/>
      <c r="C48" s="176"/>
      <c r="D48" s="344" t="s">
        <v>42</v>
      </c>
      <c r="E48" s="174"/>
      <c r="F48" s="275"/>
      <c r="G48" s="193"/>
      <c r="H48" s="17"/>
      <c r="I48" s="194"/>
      <c r="J48" s="17"/>
      <c r="K48" s="17"/>
      <c r="L48" s="17"/>
      <c r="M48" s="17"/>
      <c r="N48" s="195"/>
      <c r="O48" s="17"/>
      <c r="P48" s="194"/>
      <c r="Q48" s="194"/>
      <c r="R48" s="266"/>
      <c r="S48" s="273">
        <f t="shared" si="4"/>
        <v>0</v>
      </c>
    </row>
    <row r="49" spans="1:19" ht="13.5">
      <c r="A49" s="175"/>
      <c r="B49" s="176"/>
      <c r="C49" s="178"/>
      <c r="D49" s="343"/>
      <c r="E49" s="346" t="s">
        <v>43</v>
      </c>
      <c r="F49" s="333"/>
      <c r="G49" s="193"/>
      <c r="H49" s="17"/>
      <c r="I49" s="194"/>
      <c r="J49" s="17"/>
      <c r="K49" s="17"/>
      <c r="L49" s="17"/>
      <c r="M49" s="17"/>
      <c r="N49" s="195"/>
      <c r="O49" s="17"/>
      <c r="P49" s="194"/>
      <c r="Q49" s="194"/>
      <c r="R49" s="266"/>
      <c r="S49" s="273">
        <f t="shared" si="4"/>
        <v>0</v>
      </c>
    </row>
    <row r="50" spans="1:19" ht="13.5">
      <c r="A50" s="175"/>
      <c r="B50" s="176"/>
      <c r="C50" s="176"/>
      <c r="D50" s="343"/>
      <c r="E50" s="343"/>
      <c r="F50" s="341" t="s">
        <v>44</v>
      </c>
      <c r="G50" s="76">
        <f t="shared" si="2"/>
        <v>0</v>
      </c>
      <c r="H50" s="4">
        <f aca="true" t="shared" si="5" ref="H50:H76">SUM(L50:N50)</f>
        <v>0</v>
      </c>
      <c r="I50" s="8">
        <v>0</v>
      </c>
      <c r="J50" s="4">
        <v>0</v>
      </c>
      <c r="K50" s="4">
        <v>0</v>
      </c>
      <c r="L50" s="4">
        <v>0</v>
      </c>
      <c r="M50" s="4">
        <v>0</v>
      </c>
      <c r="N50" s="56">
        <v>0</v>
      </c>
      <c r="O50" s="4">
        <v>0</v>
      </c>
      <c r="P50" s="8">
        <v>0</v>
      </c>
      <c r="Q50" s="8">
        <v>0</v>
      </c>
      <c r="R50" s="7">
        <v>0</v>
      </c>
      <c r="S50" s="66">
        <f t="shared" si="4"/>
        <v>0</v>
      </c>
    </row>
    <row r="51" spans="1:19" ht="13.5">
      <c r="A51" s="175"/>
      <c r="B51" s="176"/>
      <c r="C51" s="176"/>
      <c r="D51" s="343"/>
      <c r="E51" s="343"/>
      <c r="F51" s="341" t="s">
        <v>45</v>
      </c>
      <c r="G51" s="76">
        <f t="shared" si="2"/>
        <v>0</v>
      </c>
      <c r="H51" s="4">
        <f t="shared" si="5"/>
        <v>0</v>
      </c>
      <c r="I51" s="8">
        <v>0</v>
      </c>
      <c r="J51" s="4">
        <v>0</v>
      </c>
      <c r="K51" s="4">
        <v>0</v>
      </c>
      <c r="L51" s="4">
        <v>0</v>
      </c>
      <c r="M51" s="4">
        <v>0</v>
      </c>
      <c r="N51" s="56">
        <v>0</v>
      </c>
      <c r="O51" s="4">
        <v>0</v>
      </c>
      <c r="P51" s="8">
        <v>0</v>
      </c>
      <c r="Q51" s="8">
        <v>0</v>
      </c>
      <c r="R51" s="7">
        <v>0</v>
      </c>
      <c r="S51" s="66">
        <f t="shared" si="4"/>
        <v>0</v>
      </c>
    </row>
    <row r="52" spans="1:19" ht="13.5">
      <c r="A52" s="175"/>
      <c r="B52" s="176"/>
      <c r="C52" s="176"/>
      <c r="D52" s="343"/>
      <c r="E52" s="345"/>
      <c r="F52" s="341" t="s">
        <v>46</v>
      </c>
      <c r="G52" s="76">
        <f t="shared" si="2"/>
        <v>0</v>
      </c>
      <c r="H52" s="4">
        <f t="shared" si="5"/>
        <v>0</v>
      </c>
      <c r="I52" s="8">
        <v>0</v>
      </c>
      <c r="J52" s="4">
        <v>0</v>
      </c>
      <c r="K52" s="4">
        <v>0</v>
      </c>
      <c r="L52" s="4">
        <v>0</v>
      </c>
      <c r="M52" s="4">
        <v>0</v>
      </c>
      <c r="N52" s="56">
        <v>0</v>
      </c>
      <c r="O52" s="4">
        <v>0</v>
      </c>
      <c r="P52" s="8">
        <v>0</v>
      </c>
      <c r="Q52" s="8">
        <v>0</v>
      </c>
      <c r="R52" s="7">
        <v>0</v>
      </c>
      <c r="S52" s="66">
        <f t="shared" si="4"/>
        <v>0</v>
      </c>
    </row>
    <row r="53" spans="1:19" ht="13.5">
      <c r="A53" s="175"/>
      <c r="B53" s="176"/>
      <c r="C53" s="176"/>
      <c r="D53" s="329"/>
      <c r="E53" s="324" t="s">
        <v>47</v>
      </c>
      <c r="F53" s="306"/>
      <c r="G53" s="76">
        <f t="shared" si="2"/>
        <v>0</v>
      </c>
      <c r="H53" s="4">
        <f t="shared" si="5"/>
        <v>0</v>
      </c>
      <c r="I53" s="8">
        <v>0</v>
      </c>
      <c r="J53" s="4">
        <v>0</v>
      </c>
      <c r="K53" s="4">
        <v>0</v>
      </c>
      <c r="L53" s="4">
        <v>0</v>
      </c>
      <c r="M53" s="4">
        <v>0</v>
      </c>
      <c r="N53" s="56">
        <v>0</v>
      </c>
      <c r="O53" s="4">
        <v>0</v>
      </c>
      <c r="P53" s="8">
        <v>0</v>
      </c>
      <c r="Q53" s="8">
        <v>0</v>
      </c>
      <c r="R53" s="7">
        <v>0</v>
      </c>
      <c r="S53" s="66">
        <f t="shared" si="4"/>
        <v>0</v>
      </c>
    </row>
    <row r="54" spans="1:19" ht="13.5">
      <c r="A54" s="175"/>
      <c r="B54" s="176"/>
      <c r="C54" s="176"/>
      <c r="D54" s="329"/>
      <c r="E54" s="324" t="s">
        <v>48</v>
      </c>
      <c r="F54" s="306"/>
      <c r="G54" s="76">
        <f t="shared" si="2"/>
        <v>0</v>
      </c>
      <c r="H54" s="4">
        <f t="shared" si="5"/>
        <v>0</v>
      </c>
      <c r="I54" s="8">
        <v>0</v>
      </c>
      <c r="J54" s="4">
        <v>0</v>
      </c>
      <c r="K54" s="4">
        <v>0</v>
      </c>
      <c r="L54" s="4">
        <v>0</v>
      </c>
      <c r="M54" s="4">
        <v>0</v>
      </c>
      <c r="N54" s="56">
        <v>0</v>
      </c>
      <c r="O54" s="4">
        <v>0</v>
      </c>
      <c r="P54" s="8">
        <v>0</v>
      </c>
      <c r="Q54" s="8">
        <v>0</v>
      </c>
      <c r="R54" s="7">
        <v>0</v>
      </c>
      <c r="S54" s="66">
        <f t="shared" si="4"/>
        <v>0</v>
      </c>
    </row>
    <row r="55" spans="1:19" ht="13.5">
      <c r="A55" s="175"/>
      <c r="B55" s="176"/>
      <c r="C55" s="176"/>
      <c r="D55" s="329"/>
      <c r="E55" s="324" t="s">
        <v>49</v>
      </c>
      <c r="F55" s="306"/>
      <c r="G55" s="76">
        <f t="shared" si="2"/>
        <v>0</v>
      </c>
      <c r="H55" s="4">
        <f t="shared" si="5"/>
        <v>0</v>
      </c>
      <c r="I55" s="8">
        <v>0</v>
      </c>
      <c r="J55" s="4">
        <v>0</v>
      </c>
      <c r="K55" s="4">
        <v>0</v>
      </c>
      <c r="L55" s="4">
        <v>0</v>
      </c>
      <c r="M55" s="4">
        <v>0</v>
      </c>
      <c r="N55" s="56">
        <v>0</v>
      </c>
      <c r="O55" s="4">
        <v>0</v>
      </c>
      <c r="P55" s="8">
        <v>0</v>
      </c>
      <c r="Q55" s="8">
        <v>0</v>
      </c>
      <c r="R55" s="7">
        <v>0</v>
      </c>
      <c r="S55" s="66">
        <f t="shared" si="4"/>
        <v>0</v>
      </c>
    </row>
    <row r="56" spans="1:19" ht="13.5">
      <c r="A56" s="175"/>
      <c r="B56" s="176"/>
      <c r="C56" s="176"/>
      <c r="D56" s="329"/>
      <c r="E56" s="324" t="s">
        <v>50</v>
      </c>
      <c r="F56" s="306"/>
      <c r="G56" s="76">
        <f t="shared" si="2"/>
        <v>0</v>
      </c>
      <c r="H56" s="4">
        <f t="shared" si="5"/>
        <v>0</v>
      </c>
      <c r="I56" s="8">
        <v>0</v>
      </c>
      <c r="J56" s="4">
        <v>0</v>
      </c>
      <c r="K56" s="4">
        <v>0</v>
      </c>
      <c r="L56" s="4">
        <v>0</v>
      </c>
      <c r="M56" s="4">
        <v>0</v>
      </c>
      <c r="N56" s="56">
        <v>0</v>
      </c>
      <c r="O56" s="4">
        <v>0</v>
      </c>
      <c r="P56" s="8">
        <v>0</v>
      </c>
      <c r="Q56" s="8">
        <v>0</v>
      </c>
      <c r="R56" s="7">
        <v>0</v>
      </c>
      <c r="S56" s="66">
        <f t="shared" si="4"/>
        <v>0</v>
      </c>
    </row>
    <row r="57" spans="1:19" ht="13.5">
      <c r="A57" s="175"/>
      <c r="B57" s="176"/>
      <c r="C57" s="177"/>
      <c r="D57" s="348"/>
      <c r="E57" s="327" t="s">
        <v>51</v>
      </c>
      <c r="F57" s="288"/>
      <c r="G57" s="76">
        <f t="shared" si="2"/>
        <v>0</v>
      </c>
      <c r="H57" s="4">
        <f t="shared" si="5"/>
        <v>0</v>
      </c>
      <c r="I57" s="8">
        <v>0</v>
      </c>
      <c r="J57" s="4">
        <v>0</v>
      </c>
      <c r="K57" s="4">
        <v>0</v>
      </c>
      <c r="L57" s="4">
        <v>0</v>
      </c>
      <c r="M57" s="4">
        <v>0</v>
      </c>
      <c r="N57" s="56">
        <v>0</v>
      </c>
      <c r="O57" s="4">
        <v>0</v>
      </c>
      <c r="P57" s="8">
        <v>0</v>
      </c>
      <c r="Q57" s="8">
        <v>0</v>
      </c>
      <c r="R57" s="7">
        <v>0</v>
      </c>
      <c r="S57" s="66">
        <f t="shared" si="4"/>
        <v>0</v>
      </c>
    </row>
    <row r="58" spans="1:19" ht="13.5">
      <c r="A58" s="175"/>
      <c r="B58" s="176"/>
      <c r="C58" s="136" t="s">
        <v>74</v>
      </c>
      <c r="D58" s="99"/>
      <c r="E58" s="174"/>
      <c r="F58" s="275"/>
      <c r="G58" s="76">
        <f t="shared" si="2"/>
        <v>0</v>
      </c>
      <c r="H58" s="4">
        <f t="shared" si="5"/>
        <v>0</v>
      </c>
      <c r="I58" s="8">
        <v>0</v>
      </c>
      <c r="J58" s="4">
        <v>0</v>
      </c>
      <c r="K58" s="4">
        <v>0</v>
      </c>
      <c r="L58" s="4">
        <v>0</v>
      </c>
      <c r="M58" s="4">
        <v>0</v>
      </c>
      <c r="N58" s="56">
        <v>0</v>
      </c>
      <c r="O58" s="4">
        <v>0</v>
      </c>
      <c r="P58" s="8">
        <v>5659</v>
      </c>
      <c r="Q58" s="8">
        <v>17349</v>
      </c>
      <c r="R58" s="7">
        <v>0</v>
      </c>
      <c r="S58" s="66">
        <f t="shared" si="4"/>
        <v>23008</v>
      </c>
    </row>
    <row r="59" spans="1:19" ht="13.5">
      <c r="A59" s="175"/>
      <c r="B59" s="176"/>
      <c r="C59" s="176"/>
      <c r="D59" s="347" t="s">
        <v>52</v>
      </c>
      <c r="E59" s="342" t="s">
        <v>53</v>
      </c>
      <c r="F59" s="306"/>
      <c r="G59" s="76">
        <f t="shared" si="2"/>
        <v>0</v>
      </c>
      <c r="H59" s="4">
        <f t="shared" si="5"/>
        <v>0</v>
      </c>
      <c r="I59" s="8">
        <v>0</v>
      </c>
      <c r="J59" s="4">
        <v>0</v>
      </c>
      <c r="K59" s="4">
        <v>0</v>
      </c>
      <c r="L59" s="4">
        <v>0</v>
      </c>
      <c r="M59" s="4">
        <v>0</v>
      </c>
      <c r="N59" s="56">
        <v>0</v>
      </c>
      <c r="O59" s="4">
        <v>0</v>
      </c>
      <c r="P59" s="8">
        <v>0</v>
      </c>
      <c r="Q59" s="8">
        <v>0</v>
      </c>
      <c r="R59" s="7">
        <v>0</v>
      </c>
      <c r="S59" s="66">
        <f t="shared" si="4"/>
        <v>0</v>
      </c>
    </row>
    <row r="60" spans="1:19" ht="13.5">
      <c r="A60" s="175"/>
      <c r="B60" s="176"/>
      <c r="C60" s="176"/>
      <c r="D60" s="329"/>
      <c r="E60" s="342" t="s">
        <v>54</v>
      </c>
      <c r="F60" s="306"/>
      <c r="G60" s="76">
        <f t="shared" si="2"/>
        <v>0</v>
      </c>
      <c r="H60" s="4">
        <f t="shared" si="5"/>
        <v>0</v>
      </c>
      <c r="I60" s="8">
        <v>0</v>
      </c>
      <c r="J60" s="4">
        <v>0</v>
      </c>
      <c r="K60" s="4">
        <v>0</v>
      </c>
      <c r="L60" s="4">
        <v>0</v>
      </c>
      <c r="M60" s="4">
        <v>0</v>
      </c>
      <c r="N60" s="56">
        <v>0</v>
      </c>
      <c r="O60" s="4">
        <v>0</v>
      </c>
      <c r="P60" s="8">
        <v>0</v>
      </c>
      <c r="Q60" s="8">
        <v>0</v>
      </c>
      <c r="R60" s="7">
        <v>0</v>
      </c>
      <c r="S60" s="66">
        <f t="shared" si="4"/>
        <v>0</v>
      </c>
    </row>
    <row r="61" spans="1:19" ht="13.5">
      <c r="A61" s="175"/>
      <c r="B61" s="176"/>
      <c r="C61" s="177"/>
      <c r="D61" s="348"/>
      <c r="E61" s="349" t="s">
        <v>55</v>
      </c>
      <c r="F61" s="288"/>
      <c r="G61" s="76">
        <f t="shared" si="2"/>
        <v>0</v>
      </c>
      <c r="H61" s="4">
        <f t="shared" si="5"/>
        <v>0</v>
      </c>
      <c r="I61" s="8">
        <v>0</v>
      </c>
      <c r="J61" s="4">
        <v>0</v>
      </c>
      <c r="K61" s="4">
        <v>0</v>
      </c>
      <c r="L61" s="4">
        <v>0</v>
      </c>
      <c r="M61" s="4">
        <v>0</v>
      </c>
      <c r="N61" s="56">
        <v>0</v>
      </c>
      <c r="O61" s="4">
        <v>0</v>
      </c>
      <c r="P61" s="8">
        <v>0</v>
      </c>
      <c r="Q61" s="8">
        <v>0</v>
      </c>
      <c r="R61" s="7">
        <v>0</v>
      </c>
      <c r="S61" s="66">
        <f t="shared" si="4"/>
        <v>0</v>
      </c>
    </row>
    <row r="62" spans="1:19" ht="13.5">
      <c r="A62" s="175"/>
      <c r="B62" s="176"/>
      <c r="C62" s="107" t="s">
        <v>56</v>
      </c>
      <c r="D62" s="110"/>
      <c r="E62" s="110"/>
      <c r="F62" s="111"/>
      <c r="G62" s="76">
        <f t="shared" si="2"/>
        <v>0</v>
      </c>
      <c r="H62" s="4">
        <f t="shared" si="5"/>
        <v>0</v>
      </c>
      <c r="I62" s="8">
        <v>0</v>
      </c>
      <c r="J62" s="4">
        <v>0</v>
      </c>
      <c r="K62" s="4">
        <v>0</v>
      </c>
      <c r="L62" s="4">
        <v>0</v>
      </c>
      <c r="M62" s="4">
        <v>0</v>
      </c>
      <c r="N62" s="56">
        <v>0</v>
      </c>
      <c r="O62" s="4">
        <v>0</v>
      </c>
      <c r="P62" s="8">
        <v>0</v>
      </c>
      <c r="Q62" s="8">
        <v>0</v>
      </c>
      <c r="R62" s="7">
        <v>0</v>
      </c>
      <c r="S62" s="66">
        <f t="shared" si="4"/>
        <v>0</v>
      </c>
    </row>
    <row r="63" spans="1:19" ht="13.5">
      <c r="A63" s="175"/>
      <c r="B63" s="176"/>
      <c r="C63" s="107" t="s">
        <v>57</v>
      </c>
      <c r="D63" s="110"/>
      <c r="E63" s="110"/>
      <c r="F63" s="111"/>
      <c r="G63" s="76">
        <f t="shared" si="2"/>
        <v>0</v>
      </c>
      <c r="H63" s="4">
        <f t="shared" si="5"/>
        <v>0</v>
      </c>
      <c r="I63" s="8">
        <v>0</v>
      </c>
      <c r="J63" s="4">
        <v>0</v>
      </c>
      <c r="K63" s="4">
        <v>0</v>
      </c>
      <c r="L63" s="4">
        <v>0</v>
      </c>
      <c r="M63" s="4">
        <v>0</v>
      </c>
      <c r="N63" s="56">
        <v>0</v>
      </c>
      <c r="O63" s="4">
        <v>0</v>
      </c>
      <c r="P63" s="8">
        <v>0</v>
      </c>
      <c r="Q63" s="8">
        <v>0</v>
      </c>
      <c r="R63" s="7">
        <v>15483</v>
      </c>
      <c r="S63" s="66">
        <f t="shared" si="4"/>
        <v>15483</v>
      </c>
    </row>
    <row r="64" spans="1:19" ht="13.5">
      <c r="A64" s="175"/>
      <c r="B64" s="177"/>
      <c r="C64" s="114" t="s">
        <v>58</v>
      </c>
      <c r="D64" s="95"/>
      <c r="E64" s="95"/>
      <c r="F64" s="96"/>
      <c r="G64" s="76">
        <f t="shared" si="2"/>
        <v>0</v>
      </c>
      <c r="H64" s="4">
        <f t="shared" si="5"/>
        <v>0</v>
      </c>
      <c r="I64" s="8">
        <v>0</v>
      </c>
      <c r="J64" s="4">
        <v>0</v>
      </c>
      <c r="K64" s="4">
        <v>0</v>
      </c>
      <c r="L64" s="4">
        <v>0</v>
      </c>
      <c r="M64" s="4">
        <v>0</v>
      </c>
      <c r="N64" s="56">
        <v>0</v>
      </c>
      <c r="O64" s="4">
        <v>0</v>
      </c>
      <c r="P64" s="8">
        <v>0</v>
      </c>
      <c r="Q64" s="8">
        <v>0</v>
      </c>
      <c r="R64" s="7">
        <v>0</v>
      </c>
      <c r="S64" s="66">
        <f t="shared" si="4"/>
        <v>0</v>
      </c>
    </row>
    <row r="65" spans="1:19" ht="14.25" thickBot="1">
      <c r="A65" s="168"/>
      <c r="B65" s="144" t="s">
        <v>75</v>
      </c>
      <c r="C65" s="92"/>
      <c r="D65" s="92"/>
      <c r="E65" s="92"/>
      <c r="F65" s="93"/>
      <c r="G65" s="196">
        <f t="shared" si="2"/>
        <v>0</v>
      </c>
      <c r="H65" s="197">
        <f t="shared" si="5"/>
        <v>1868</v>
      </c>
      <c r="I65" s="198">
        <v>0</v>
      </c>
      <c r="J65" s="197">
        <v>0</v>
      </c>
      <c r="K65" s="197">
        <v>0</v>
      </c>
      <c r="L65" s="197">
        <v>406</v>
      </c>
      <c r="M65" s="197">
        <v>316</v>
      </c>
      <c r="N65" s="199">
        <v>1146</v>
      </c>
      <c r="O65" s="197">
        <v>0</v>
      </c>
      <c r="P65" s="198">
        <v>0</v>
      </c>
      <c r="Q65" s="198">
        <v>0</v>
      </c>
      <c r="R65" s="424">
        <v>-15483</v>
      </c>
      <c r="S65" s="425">
        <f t="shared" si="4"/>
        <v>-13615</v>
      </c>
    </row>
    <row r="66" spans="1:19" ht="13.5">
      <c r="A66" s="180" t="s">
        <v>76</v>
      </c>
      <c r="B66" s="95"/>
      <c r="C66" s="95"/>
      <c r="D66" s="95"/>
      <c r="E66" s="95"/>
      <c r="F66" s="96"/>
      <c r="G66" s="200">
        <f t="shared" si="2"/>
        <v>-17</v>
      </c>
      <c r="H66" s="201">
        <f t="shared" si="5"/>
        <v>13611</v>
      </c>
      <c r="I66" s="202">
        <v>0</v>
      </c>
      <c r="J66" s="201">
        <v>-3</v>
      </c>
      <c r="K66" s="201">
        <v>-14</v>
      </c>
      <c r="L66" s="201">
        <v>522</v>
      </c>
      <c r="M66" s="201">
        <v>2886</v>
      </c>
      <c r="N66" s="203">
        <v>10203</v>
      </c>
      <c r="O66" s="201">
        <v>17</v>
      </c>
      <c r="P66" s="430">
        <v>-954</v>
      </c>
      <c r="Q66" s="1">
        <v>0</v>
      </c>
      <c r="R66" s="431">
        <v>-9962</v>
      </c>
      <c r="S66" s="426">
        <f t="shared" si="4"/>
        <v>2695</v>
      </c>
    </row>
    <row r="67" spans="1:19" ht="13.5">
      <c r="A67" s="181" t="s">
        <v>77</v>
      </c>
      <c r="B67" s="110"/>
      <c r="C67" s="110"/>
      <c r="D67" s="110"/>
      <c r="E67" s="110"/>
      <c r="F67" s="111"/>
      <c r="G67" s="76">
        <f t="shared" si="2"/>
        <v>0</v>
      </c>
      <c r="H67" s="4">
        <f t="shared" si="5"/>
        <v>432</v>
      </c>
      <c r="I67" s="8">
        <v>0</v>
      </c>
      <c r="J67" s="4">
        <v>0</v>
      </c>
      <c r="K67" s="4">
        <v>0</v>
      </c>
      <c r="L67" s="4">
        <v>116</v>
      </c>
      <c r="M67" s="4">
        <v>316</v>
      </c>
      <c r="N67" s="56">
        <v>0</v>
      </c>
      <c r="O67" s="4">
        <v>0</v>
      </c>
      <c r="P67" s="8">
        <v>0</v>
      </c>
      <c r="Q67" s="8">
        <v>0</v>
      </c>
      <c r="R67" s="7">
        <v>0</v>
      </c>
      <c r="S67" s="427">
        <f t="shared" si="4"/>
        <v>432</v>
      </c>
    </row>
    <row r="68" spans="1:19" ht="13.5">
      <c r="A68" s="173" t="s">
        <v>78</v>
      </c>
      <c r="B68" s="174"/>
      <c r="C68" s="174"/>
      <c r="D68" s="174"/>
      <c r="E68" s="174"/>
      <c r="F68" s="275"/>
      <c r="G68" s="79">
        <f t="shared" si="2"/>
        <v>33</v>
      </c>
      <c r="H68" s="23">
        <f t="shared" si="5"/>
        <v>25128</v>
      </c>
      <c r="I68" s="10">
        <v>0</v>
      </c>
      <c r="J68" s="23">
        <v>3</v>
      </c>
      <c r="K68" s="23">
        <v>30</v>
      </c>
      <c r="L68" s="23">
        <v>13599</v>
      </c>
      <c r="M68" s="23">
        <v>4622</v>
      </c>
      <c r="N68" s="64">
        <v>6907</v>
      </c>
      <c r="O68" s="23">
        <v>3296</v>
      </c>
      <c r="P68" s="10">
        <v>3732</v>
      </c>
      <c r="Q68" s="10">
        <v>0</v>
      </c>
      <c r="R68" s="268">
        <v>15483</v>
      </c>
      <c r="S68" s="67">
        <f t="shared" si="4"/>
        <v>47672</v>
      </c>
    </row>
    <row r="69" spans="1:19" ht="13.5">
      <c r="A69" s="175"/>
      <c r="B69" s="327" t="s">
        <v>59</v>
      </c>
      <c r="C69" s="326"/>
      <c r="D69" s="326"/>
      <c r="E69" s="326"/>
      <c r="F69" s="288"/>
      <c r="G69" s="289">
        <f t="shared" si="2"/>
        <v>0</v>
      </c>
      <c r="H69" s="290">
        <f t="shared" si="5"/>
        <v>0</v>
      </c>
      <c r="I69" s="291">
        <v>0</v>
      </c>
      <c r="J69" s="290">
        <v>0</v>
      </c>
      <c r="K69" s="290">
        <v>0</v>
      </c>
      <c r="L69" s="290">
        <v>0</v>
      </c>
      <c r="M69" s="290">
        <v>0</v>
      </c>
      <c r="N69" s="292">
        <v>0</v>
      </c>
      <c r="O69" s="290">
        <v>0</v>
      </c>
      <c r="P69" s="291">
        <v>0</v>
      </c>
      <c r="Q69" s="291">
        <v>0</v>
      </c>
      <c r="R69" s="293">
        <v>0</v>
      </c>
      <c r="S69" s="294">
        <f t="shared" si="4"/>
        <v>0</v>
      </c>
    </row>
    <row r="70" spans="1:19" ht="13.5">
      <c r="A70" s="181" t="s">
        <v>79</v>
      </c>
      <c r="B70" s="110"/>
      <c r="C70" s="110"/>
      <c r="D70" s="110"/>
      <c r="E70" s="110"/>
      <c r="F70" s="111"/>
      <c r="G70" s="76">
        <f t="shared" si="2"/>
        <v>0</v>
      </c>
      <c r="H70" s="4">
        <f t="shared" si="5"/>
        <v>0</v>
      </c>
      <c r="I70" s="8">
        <v>0</v>
      </c>
      <c r="J70" s="4">
        <v>0</v>
      </c>
      <c r="K70" s="4">
        <v>0</v>
      </c>
      <c r="L70" s="4">
        <v>0</v>
      </c>
      <c r="M70" s="4">
        <v>0</v>
      </c>
      <c r="N70" s="56">
        <v>0</v>
      </c>
      <c r="O70" s="4">
        <v>0</v>
      </c>
      <c r="P70" s="8">
        <v>0</v>
      </c>
      <c r="Q70" s="8">
        <v>0</v>
      </c>
      <c r="R70" s="7">
        <v>0</v>
      </c>
      <c r="S70" s="66">
        <f t="shared" si="4"/>
        <v>0</v>
      </c>
    </row>
    <row r="71" spans="1:19" ht="13.5">
      <c r="A71" s="181" t="s">
        <v>80</v>
      </c>
      <c r="B71" s="110"/>
      <c r="C71" s="110"/>
      <c r="D71" s="110"/>
      <c r="E71" s="110"/>
      <c r="F71" s="111"/>
      <c r="G71" s="76">
        <f aca="true" t="shared" si="6" ref="G71:G93">SUM(I71:K71)</f>
        <v>16</v>
      </c>
      <c r="H71" s="4">
        <f t="shared" si="5"/>
        <v>38307</v>
      </c>
      <c r="I71" s="8">
        <v>0</v>
      </c>
      <c r="J71" s="4">
        <v>0</v>
      </c>
      <c r="K71" s="4">
        <v>16</v>
      </c>
      <c r="L71" s="4">
        <v>14005</v>
      </c>
      <c r="M71" s="4">
        <v>7192</v>
      </c>
      <c r="N71" s="56">
        <v>17110</v>
      </c>
      <c r="O71" s="4">
        <v>3313</v>
      </c>
      <c r="P71" s="8">
        <v>2778</v>
      </c>
      <c r="Q71" s="8">
        <v>0</v>
      </c>
      <c r="R71" s="7">
        <v>5521</v>
      </c>
      <c r="S71" s="66">
        <f t="shared" si="4"/>
        <v>49935</v>
      </c>
    </row>
    <row r="72" spans="1:19" ht="13.5">
      <c r="A72" s="173" t="s">
        <v>60</v>
      </c>
      <c r="B72" s="174"/>
      <c r="C72" s="174"/>
      <c r="D72" s="174"/>
      <c r="E72" s="174"/>
      <c r="F72" s="275"/>
      <c r="G72" s="79">
        <f t="shared" si="6"/>
        <v>0</v>
      </c>
      <c r="H72" s="23">
        <f t="shared" si="5"/>
        <v>0</v>
      </c>
      <c r="I72" s="10">
        <v>0</v>
      </c>
      <c r="J72" s="23">
        <v>0</v>
      </c>
      <c r="K72" s="23">
        <v>0</v>
      </c>
      <c r="L72" s="23">
        <v>0</v>
      </c>
      <c r="M72" s="23">
        <v>0</v>
      </c>
      <c r="N72" s="64">
        <v>0</v>
      </c>
      <c r="O72" s="23">
        <v>0</v>
      </c>
      <c r="P72" s="10">
        <v>0</v>
      </c>
      <c r="Q72" s="10">
        <v>0</v>
      </c>
      <c r="R72" s="268">
        <v>0</v>
      </c>
      <c r="S72" s="67">
        <f t="shared" si="4"/>
        <v>0</v>
      </c>
    </row>
    <row r="73" spans="1:19" ht="13.5">
      <c r="A73" s="175"/>
      <c r="B73" s="324" t="s">
        <v>61</v>
      </c>
      <c r="C73" s="325"/>
      <c r="D73" s="324" t="s">
        <v>62</v>
      </c>
      <c r="E73" s="325"/>
      <c r="F73" s="306"/>
      <c r="G73" s="307">
        <f t="shared" si="6"/>
        <v>0</v>
      </c>
      <c r="H73" s="308">
        <f t="shared" si="5"/>
        <v>0</v>
      </c>
      <c r="I73" s="309">
        <v>0</v>
      </c>
      <c r="J73" s="308">
        <v>0</v>
      </c>
      <c r="K73" s="308">
        <v>0</v>
      </c>
      <c r="L73" s="308">
        <v>0</v>
      </c>
      <c r="M73" s="308">
        <v>0</v>
      </c>
      <c r="N73" s="310">
        <v>0</v>
      </c>
      <c r="O73" s="308">
        <v>0</v>
      </c>
      <c r="P73" s="309">
        <v>0</v>
      </c>
      <c r="Q73" s="309">
        <v>0</v>
      </c>
      <c r="R73" s="311">
        <v>0</v>
      </c>
      <c r="S73" s="312">
        <f t="shared" si="4"/>
        <v>0</v>
      </c>
    </row>
    <row r="74" spans="1:19" ht="13.5">
      <c r="A74" s="175"/>
      <c r="B74" s="305"/>
      <c r="C74" s="325"/>
      <c r="D74" s="324" t="s">
        <v>63</v>
      </c>
      <c r="E74" s="325"/>
      <c r="F74" s="306"/>
      <c r="G74" s="307">
        <f t="shared" si="6"/>
        <v>0</v>
      </c>
      <c r="H74" s="308">
        <f t="shared" si="5"/>
        <v>0</v>
      </c>
      <c r="I74" s="309">
        <v>0</v>
      </c>
      <c r="J74" s="308">
        <v>0</v>
      </c>
      <c r="K74" s="308">
        <v>0</v>
      </c>
      <c r="L74" s="308">
        <v>0</v>
      </c>
      <c r="M74" s="308">
        <v>0</v>
      </c>
      <c r="N74" s="310">
        <v>0</v>
      </c>
      <c r="O74" s="308">
        <v>0</v>
      </c>
      <c r="P74" s="309">
        <v>0</v>
      </c>
      <c r="Q74" s="309">
        <v>0</v>
      </c>
      <c r="R74" s="311">
        <v>0</v>
      </c>
      <c r="S74" s="312">
        <f t="shared" si="4"/>
        <v>0</v>
      </c>
    </row>
    <row r="75" spans="1:19" ht="13.5">
      <c r="A75" s="182"/>
      <c r="B75" s="287"/>
      <c r="C75" s="326"/>
      <c r="D75" s="327" t="s">
        <v>64</v>
      </c>
      <c r="E75" s="326"/>
      <c r="F75" s="288"/>
      <c r="G75" s="289">
        <f t="shared" si="6"/>
        <v>0</v>
      </c>
      <c r="H75" s="290">
        <f t="shared" si="5"/>
        <v>0</v>
      </c>
      <c r="I75" s="291">
        <v>0</v>
      </c>
      <c r="J75" s="290">
        <v>0</v>
      </c>
      <c r="K75" s="290">
        <v>0</v>
      </c>
      <c r="L75" s="290">
        <v>0</v>
      </c>
      <c r="M75" s="290">
        <v>0</v>
      </c>
      <c r="N75" s="292">
        <v>0</v>
      </c>
      <c r="O75" s="290">
        <v>0</v>
      </c>
      <c r="P75" s="291">
        <v>0</v>
      </c>
      <c r="Q75" s="291">
        <v>0</v>
      </c>
      <c r="R75" s="293">
        <v>0</v>
      </c>
      <c r="S75" s="294">
        <f t="shared" si="4"/>
        <v>0</v>
      </c>
    </row>
    <row r="76" spans="1:19" ht="14.25" thickBot="1">
      <c r="A76" s="183" t="s">
        <v>81</v>
      </c>
      <c r="B76" s="184"/>
      <c r="C76" s="184"/>
      <c r="D76" s="184"/>
      <c r="E76" s="184"/>
      <c r="F76" s="261"/>
      <c r="G76" s="78">
        <f t="shared" si="6"/>
        <v>0</v>
      </c>
      <c r="H76" s="59">
        <f t="shared" si="5"/>
        <v>0</v>
      </c>
      <c r="I76" s="62">
        <v>0</v>
      </c>
      <c r="J76" s="59">
        <v>0</v>
      </c>
      <c r="K76" s="59">
        <v>0</v>
      </c>
      <c r="L76" s="59">
        <v>0</v>
      </c>
      <c r="M76" s="59">
        <v>0</v>
      </c>
      <c r="N76" s="57">
        <v>0</v>
      </c>
      <c r="O76" s="59">
        <v>0</v>
      </c>
      <c r="P76" s="62">
        <v>0</v>
      </c>
      <c r="Q76" s="62">
        <v>0</v>
      </c>
      <c r="R76" s="58">
        <v>0</v>
      </c>
      <c r="S76" s="69">
        <f t="shared" si="4"/>
        <v>0</v>
      </c>
    </row>
    <row r="77" spans="1:19" ht="13.5">
      <c r="A77" s="173" t="s">
        <v>65</v>
      </c>
      <c r="B77" s="174"/>
      <c r="C77" s="174"/>
      <c r="D77" s="174"/>
      <c r="E77" s="174"/>
      <c r="F77" s="275"/>
      <c r="G77" s="189"/>
      <c r="H77" s="190"/>
      <c r="I77" s="191"/>
      <c r="J77" s="190"/>
      <c r="K77" s="190"/>
      <c r="L77" s="190"/>
      <c r="M77" s="190"/>
      <c r="N77" s="192"/>
      <c r="O77" s="190"/>
      <c r="P77" s="191"/>
      <c r="Q77" s="191"/>
      <c r="R77" s="267"/>
      <c r="S77" s="274">
        <f t="shared" si="4"/>
        <v>0</v>
      </c>
    </row>
    <row r="78" spans="1:19" ht="13.5">
      <c r="A78" s="175"/>
      <c r="B78" s="320" t="s">
        <v>66</v>
      </c>
      <c r="C78" s="321"/>
      <c r="D78" s="321"/>
      <c r="E78" s="321"/>
      <c r="F78" s="280"/>
      <c r="G78" s="281">
        <f>IF(G71-G76&gt;0,G71-G76,0)</f>
        <v>16</v>
      </c>
      <c r="H78" s="282">
        <f>IF(H71-H76&gt;0,H71-H76,0)</f>
        <v>38307</v>
      </c>
      <c r="I78" s="283">
        <v>0</v>
      </c>
      <c r="J78" s="282">
        <v>0</v>
      </c>
      <c r="K78" s="282">
        <v>16</v>
      </c>
      <c r="L78" s="282">
        <v>14005</v>
      </c>
      <c r="M78" s="282">
        <v>7192</v>
      </c>
      <c r="N78" s="284">
        <v>17110</v>
      </c>
      <c r="O78" s="282">
        <v>3313</v>
      </c>
      <c r="P78" s="283">
        <v>2778</v>
      </c>
      <c r="Q78" s="283">
        <v>0</v>
      </c>
      <c r="R78" s="285">
        <v>5521</v>
      </c>
      <c r="S78" s="286">
        <f t="shared" si="4"/>
        <v>49935</v>
      </c>
    </row>
    <row r="79" spans="1:19" ht="14.25" thickBot="1">
      <c r="A79" s="175"/>
      <c r="B79" s="322" t="s">
        <v>67</v>
      </c>
      <c r="C79" s="323"/>
      <c r="D79" s="323"/>
      <c r="E79" s="323"/>
      <c r="F79" s="296"/>
      <c r="G79" s="297">
        <f>IF(G72-G77&gt;0,G72-G77,0)</f>
        <v>0</v>
      </c>
      <c r="H79" s="298">
        <f>IF(H72-H77&gt;0,H72-H77,0)</f>
        <v>0</v>
      </c>
      <c r="I79" s="299">
        <v>0</v>
      </c>
      <c r="J79" s="298">
        <v>0</v>
      </c>
      <c r="K79" s="298">
        <v>0</v>
      </c>
      <c r="L79" s="298">
        <v>0</v>
      </c>
      <c r="M79" s="298">
        <v>0</v>
      </c>
      <c r="N79" s="300">
        <v>0</v>
      </c>
      <c r="O79" s="298">
        <v>0</v>
      </c>
      <c r="P79" s="299">
        <v>0</v>
      </c>
      <c r="Q79" s="299">
        <v>0</v>
      </c>
      <c r="R79" s="301">
        <v>0</v>
      </c>
      <c r="S79" s="302">
        <f t="shared" si="4"/>
        <v>0</v>
      </c>
    </row>
    <row r="80" spans="1:19" ht="13.5">
      <c r="A80" s="277" t="s">
        <v>232</v>
      </c>
      <c r="B80" s="102"/>
      <c r="C80" s="103"/>
      <c r="D80" s="103"/>
      <c r="E80" s="103"/>
      <c r="F80" s="104"/>
      <c r="G80" s="80"/>
      <c r="H80" s="55"/>
      <c r="I80" s="61">
        <v>0</v>
      </c>
      <c r="J80" s="55">
        <v>0</v>
      </c>
      <c r="K80" s="55">
        <v>0</v>
      </c>
      <c r="L80" s="55">
        <v>0</v>
      </c>
      <c r="M80" s="55">
        <v>0</v>
      </c>
      <c r="N80" s="65">
        <v>0</v>
      </c>
      <c r="O80" s="55">
        <v>0</v>
      </c>
      <c r="P80" s="61">
        <v>0</v>
      </c>
      <c r="Q80" s="61">
        <v>0</v>
      </c>
      <c r="R80" s="269">
        <v>0</v>
      </c>
      <c r="S80" s="68"/>
    </row>
    <row r="81" spans="1:19" ht="14.25" thickBot="1">
      <c r="A81" s="278" t="s">
        <v>233</v>
      </c>
      <c r="B81" s="145"/>
      <c r="C81" s="184"/>
      <c r="D81" s="184"/>
      <c r="E81" s="184"/>
      <c r="F81" s="261"/>
      <c r="G81" s="78"/>
      <c r="H81" s="59"/>
      <c r="I81" s="62">
        <v>0</v>
      </c>
      <c r="J81" s="59">
        <v>0</v>
      </c>
      <c r="K81" s="59">
        <v>0</v>
      </c>
      <c r="L81" s="59">
        <v>0</v>
      </c>
      <c r="M81" s="59">
        <v>0</v>
      </c>
      <c r="N81" s="57">
        <v>0</v>
      </c>
      <c r="O81" s="59">
        <v>0</v>
      </c>
      <c r="P81" s="62">
        <v>0</v>
      </c>
      <c r="Q81" s="62">
        <v>0</v>
      </c>
      <c r="R81" s="58">
        <v>0</v>
      </c>
      <c r="S81" s="69"/>
    </row>
    <row r="82" spans="1:19" ht="13.5">
      <c r="A82" s="185" t="s">
        <v>234</v>
      </c>
      <c r="B82" s="186"/>
      <c r="C82" s="187"/>
      <c r="D82" s="187"/>
      <c r="E82" s="187"/>
      <c r="F82" s="276"/>
      <c r="G82" s="314">
        <f t="shared" si="6"/>
        <v>83021</v>
      </c>
      <c r="H82" s="315">
        <f aca="true" t="shared" si="7" ref="H82:H93">SUM(L82:N82)</f>
        <v>0</v>
      </c>
      <c r="I82" s="316">
        <f aca="true" t="shared" si="8" ref="I82:R82">SUM(I83:I84)</f>
        <v>9907</v>
      </c>
      <c r="J82" s="315">
        <f t="shared" si="8"/>
        <v>30792</v>
      </c>
      <c r="K82" s="315">
        <f t="shared" si="8"/>
        <v>42322</v>
      </c>
      <c r="L82" s="315">
        <f t="shared" si="8"/>
        <v>0</v>
      </c>
      <c r="M82" s="315">
        <f t="shared" si="8"/>
        <v>0</v>
      </c>
      <c r="N82" s="317">
        <f t="shared" si="8"/>
        <v>0</v>
      </c>
      <c r="O82" s="315">
        <f t="shared" si="8"/>
        <v>0</v>
      </c>
      <c r="P82" s="316">
        <f t="shared" si="8"/>
        <v>6431</v>
      </c>
      <c r="Q82" s="316">
        <f t="shared" si="8"/>
        <v>15764</v>
      </c>
      <c r="R82" s="318">
        <f t="shared" si="8"/>
        <v>5000</v>
      </c>
      <c r="S82" s="319">
        <f aca="true" t="shared" si="9" ref="S82:S93">G82+H82+O82+P82+Q82+R82</f>
        <v>110216</v>
      </c>
    </row>
    <row r="83" spans="1:19" ht="13.5">
      <c r="A83" s="175"/>
      <c r="B83" s="179"/>
      <c r="C83" s="174"/>
      <c r="D83" s="174"/>
      <c r="E83" s="305" t="s">
        <v>203</v>
      </c>
      <c r="F83" s="306"/>
      <c r="G83" s="307">
        <f t="shared" si="6"/>
        <v>0</v>
      </c>
      <c r="H83" s="308">
        <f t="shared" si="7"/>
        <v>0</v>
      </c>
      <c r="I83" s="309">
        <v>0</v>
      </c>
      <c r="J83" s="308">
        <v>0</v>
      </c>
      <c r="K83" s="308">
        <v>0</v>
      </c>
      <c r="L83" s="308">
        <v>0</v>
      </c>
      <c r="M83" s="308">
        <v>0</v>
      </c>
      <c r="N83" s="310">
        <v>0</v>
      </c>
      <c r="O83" s="308">
        <v>0</v>
      </c>
      <c r="P83" s="309">
        <v>0</v>
      </c>
      <c r="Q83" s="309">
        <v>0</v>
      </c>
      <c r="R83" s="311">
        <v>0</v>
      </c>
      <c r="S83" s="312">
        <f t="shared" si="9"/>
        <v>0</v>
      </c>
    </row>
    <row r="84" spans="1:19" ht="13.5">
      <c r="A84" s="182"/>
      <c r="B84" s="117"/>
      <c r="C84" s="95"/>
      <c r="D84" s="95"/>
      <c r="E84" s="287" t="s">
        <v>204</v>
      </c>
      <c r="F84" s="288"/>
      <c r="G84" s="289">
        <f t="shared" si="6"/>
        <v>83021</v>
      </c>
      <c r="H84" s="290">
        <f t="shared" si="7"/>
        <v>0</v>
      </c>
      <c r="I84" s="291">
        <v>9907</v>
      </c>
      <c r="J84" s="290">
        <v>30792</v>
      </c>
      <c r="K84" s="290">
        <v>42322</v>
      </c>
      <c r="L84" s="290">
        <v>0</v>
      </c>
      <c r="M84" s="290">
        <v>0</v>
      </c>
      <c r="N84" s="292">
        <v>0</v>
      </c>
      <c r="O84" s="290">
        <v>0</v>
      </c>
      <c r="P84" s="291">
        <v>6431</v>
      </c>
      <c r="Q84" s="291">
        <v>15764</v>
      </c>
      <c r="R84" s="293">
        <v>5000</v>
      </c>
      <c r="S84" s="294">
        <f t="shared" si="9"/>
        <v>110216</v>
      </c>
    </row>
    <row r="85" spans="1:19" ht="13.5">
      <c r="A85" s="188" t="s">
        <v>260</v>
      </c>
      <c r="B85" s="98"/>
      <c r="C85" s="99"/>
      <c r="D85" s="99"/>
      <c r="E85" s="99"/>
      <c r="F85" s="100"/>
      <c r="G85" s="79">
        <f t="shared" si="6"/>
        <v>0</v>
      </c>
      <c r="H85" s="23">
        <f t="shared" si="7"/>
        <v>1868</v>
      </c>
      <c r="I85" s="10">
        <f aca="true" t="shared" si="10" ref="I85:R85">SUM(I86:I87)</f>
        <v>0</v>
      </c>
      <c r="J85" s="23">
        <f t="shared" si="10"/>
        <v>0</v>
      </c>
      <c r="K85" s="23">
        <f t="shared" si="10"/>
        <v>0</v>
      </c>
      <c r="L85" s="23">
        <f t="shared" si="10"/>
        <v>406</v>
      </c>
      <c r="M85" s="23">
        <f t="shared" si="10"/>
        <v>316</v>
      </c>
      <c r="N85" s="64">
        <f t="shared" si="10"/>
        <v>1146</v>
      </c>
      <c r="O85" s="23">
        <f t="shared" si="10"/>
        <v>0</v>
      </c>
      <c r="P85" s="10">
        <f t="shared" si="10"/>
        <v>5659</v>
      </c>
      <c r="Q85" s="10">
        <f t="shared" si="10"/>
        <v>17349</v>
      </c>
      <c r="R85" s="268">
        <f t="shared" si="10"/>
        <v>0</v>
      </c>
      <c r="S85" s="67">
        <f t="shared" si="9"/>
        <v>24876</v>
      </c>
    </row>
    <row r="86" spans="1:19" ht="13.5">
      <c r="A86" s="175"/>
      <c r="B86" s="179"/>
      <c r="C86" s="174"/>
      <c r="D86" s="174"/>
      <c r="E86" s="305" t="s">
        <v>203</v>
      </c>
      <c r="F86" s="306"/>
      <c r="G86" s="307">
        <f t="shared" si="6"/>
        <v>0</v>
      </c>
      <c r="H86" s="308">
        <f t="shared" si="7"/>
        <v>0</v>
      </c>
      <c r="I86" s="309">
        <v>0</v>
      </c>
      <c r="J86" s="308">
        <v>0</v>
      </c>
      <c r="K86" s="308">
        <v>0</v>
      </c>
      <c r="L86" s="308">
        <v>0</v>
      </c>
      <c r="M86" s="308">
        <v>0</v>
      </c>
      <c r="N86" s="310">
        <v>0</v>
      </c>
      <c r="O86" s="308">
        <v>0</v>
      </c>
      <c r="P86" s="309">
        <v>0</v>
      </c>
      <c r="Q86" s="309">
        <v>0</v>
      </c>
      <c r="R86" s="311">
        <v>0</v>
      </c>
      <c r="S86" s="312">
        <f t="shared" si="9"/>
        <v>0</v>
      </c>
    </row>
    <row r="87" spans="1:19" ht="13.5">
      <c r="A87" s="182"/>
      <c r="B87" s="117"/>
      <c r="C87" s="95"/>
      <c r="D87" s="95"/>
      <c r="E87" s="313" t="s">
        <v>204</v>
      </c>
      <c r="F87" s="96"/>
      <c r="G87" s="303">
        <f t="shared" si="6"/>
        <v>0</v>
      </c>
      <c r="H87" s="11">
        <f t="shared" si="7"/>
        <v>1868</v>
      </c>
      <c r="I87" s="1">
        <v>0</v>
      </c>
      <c r="J87" s="11">
        <v>0</v>
      </c>
      <c r="K87" s="11">
        <v>0</v>
      </c>
      <c r="L87" s="11">
        <v>406</v>
      </c>
      <c r="M87" s="11">
        <v>316</v>
      </c>
      <c r="N87" s="21">
        <v>1146</v>
      </c>
      <c r="O87" s="11">
        <v>0</v>
      </c>
      <c r="P87" s="1">
        <v>5659</v>
      </c>
      <c r="Q87" s="1">
        <v>17349</v>
      </c>
      <c r="R87" s="304">
        <v>0</v>
      </c>
      <c r="S87" s="73">
        <f t="shared" si="9"/>
        <v>24876</v>
      </c>
    </row>
    <row r="88" spans="1:19" ht="13.5">
      <c r="A88" s="455" t="s">
        <v>261</v>
      </c>
      <c r="B88" s="456"/>
      <c r="C88" s="456"/>
      <c r="D88" s="456"/>
      <c r="E88" s="279" t="s">
        <v>205</v>
      </c>
      <c r="F88" s="280"/>
      <c r="G88" s="281">
        <f t="shared" si="6"/>
        <v>0</v>
      </c>
      <c r="H88" s="282">
        <f t="shared" si="7"/>
        <v>0</v>
      </c>
      <c r="I88" s="283">
        <v>0</v>
      </c>
      <c r="J88" s="282">
        <v>0</v>
      </c>
      <c r="K88" s="282">
        <v>0</v>
      </c>
      <c r="L88" s="282">
        <v>0</v>
      </c>
      <c r="M88" s="282">
        <v>0</v>
      </c>
      <c r="N88" s="284">
        <v>0</v>
      </c>
      <c r="O88" s="282">
        <v>0</v>
      </c>
      <c r="P88" s="283">
        <v>0</v>
      </c>
      <c r="Q88" s="283">
        <v>0</v>
      </c>
      <c r="R88" s="285">
        <v>0</v>
      </c>
      <c r="S88" s="286">
        <f t="shared" si="9"/>
        <v>0</v>
      </c>
    </row>
    <row r="89" spans="1:19" ht="13.5">
      <c r="A89" s="457"/>
      <c r="B89" s="458"/>
      <c r="C89" s="458"/>
      <c r="D89" s="458"/>
      <c r="E89" s="287" t="s">
        <v>206</v>
      </c>
      <c r="F89" s="288"/>
      <c r="G89" s="289">
        <f t="shared" si="6"/>
        <v>0</v>
      </c>
      <c r="H89" s="290">
        <f t="shared" si="7"/>
        <v>0</v>
      </c>
      <c r="I89" s="291">
        <v>0</v>
      </c>
      <c r="J89" s="290">
        <v>0</v>
      </c>
      <c r="K89" s="290">
        <v>0</v>
      </c>
      <c r="L89" s="290">
        <v>0</v>
      </c>
      <c r="M89" s="290">
        <v>0</v>
      </c>
      <c r="N89" s="292">
        <v>0</v>
      </c>
      <c r="O89" s="290">
        <v>0</v>
      </c>
      <c r="P89" s="291">
        <v>5659</v>
      </c>
      <c r="Q89" s="291">
        <v>17349</v>
      </c>
      <c r="R89" s="293">
        <v>0</v>
      </c>
      <c r="S89" s="294">
        <f t="shared" si="9"/>
        <v>23008</v>
      </c>
    </row>
    <row r="90" spans="1:19" ht="13.5">
      <c r="A90" s="455" t="s">
        <v>262</v>
      </c>
      <c r="B90" s="456"/>
      <c r="C90" s="456"/>
      <c r="D90" s="456"/>
      <c r="E90" s="279" t="s">
        <v>207</v>
      </c>
      <c r="F90" s="280"/>
      <c r="G90" s="281">
        <f t="shared" si="6"/>
        <v>0</v>
      </c>
      <c r="H90" s="282">
        <f t="shared" si="7"/>
        <v>0</v>
      </c>
      <c r="I90" s="283">
        <v>0</v>
      </c>
      <c r="J90" s="282">
        <v>0</v>
      </c>
      <c r="K90" s="282">
        <v>0</v>
      </c>
      <c r="L90" s="282">
        <v>0</v>
      </c>
      <c r="M90" s="282">
        <v>0</v>
      </c>
      <c r="N90" s="284">
        <v>0</v>
      </c>
      <c r="O90" s="282">
        <v>0</v>
      </c>
      <c r="P90" s="283">
        <v>0</v>
      </c>
      <c r="Q90" s="283">
        <v>0</v>
      </c>
      <c r="R90" s="285">
        <v>0</v>
      </c>
      <c r="S90" s="286">
        <f t="shared" si="9"/>
        <v>0</v>
      </c>
    </row>
    <row r="91" spans="1:19" ht="13.5">
      <c r="A91" s="457"/>
      <c r="B91" s="458"/>
      <c r="C91" s="458"/>
      <c r="D91" s="458"/>
      <c r="E91" s="287" t="s">
        <v>206</v>
      </c>
      <c r="F91" s="288"/>
      <c r="G91" s="289">
        <f t="shared" si="6"/>
        <v>0</v>
      </c>
      <c r="H91" s="290">
        <f t="shared" si="7"/>
        <v>0</v>
      </c>
      <c r="I91" s="291">
        <v>0</v>
      </c>
      <c r="J91" s="290">
        <v>0</v>
      </c>
      <c r="K91" s="290">
        <v>0</v>
      </c>
      <c r="L91" s="290">
        <v>0</v>
      </c>
      <c r="M91" s="290">
        <v>0</v>
      </c>
      <c r="N91" s="292">
        <v>0</v>
      </c>
      <c r="O91" s="290">
        <v>0</v>
      </c>
      <c r="P91" s="291">
        <v>1816</v>
      </c>
      <c r="Q91" s="291">
        <v>0</v>
      </c>
      <c r="R91" s="293">
        <v>0</v>
      </c>
      <c r="S91" s="294">
        <f t="shared" si="9"/>
        <v>1816</v>
      </c>
    </row>
    <row r="92" spans="1:19" ht="13.5">
      <c r="A92" s="455" t="s">
        <v>263</v>
      </c>
      <c r="B92" s="456"/>
      <c r="C92" s="456"/>
      <c r="D92" s="456"/>
      <c r="E92" s="279" t="s">
        <v>207</v>
      </c>
      <c r="F92" s="280"/>
      <c r="G92" s="281">
        <f t="shared" si="6"/>
        <v>0</v>
      </c>
      <c r="H92" s="282">
        <f t="shared" si="7"/>
        <v>0</v>
      </c>
      <c r="I92" s="283">
        <v>0</v>
      </c>
      <c r="J92" s="282">
        <v>0</v>
      </c>
      <c r="K92" s="282">
        <v>0</v>
      </c>
      <c r="L92" s="282">
        <v>0</v>
      </c>
      <c r="M92" s="282">
        <v>0</v>
      </c>
      <c r="N92" s="284">
        <v>0</v>
      </c>
      <c r="O92" s="282">
        <v>0</v>
      </c>
      <c r="P92" s="283">
        <v>0</v>
      </c>
      <c r="Q92" s="283">
        <v>0</v>
      </c>
      <c r="R92" s="285">
        <v>0</v>
      </c>
      <c r="S92" s="286">
        <f t="shared" si="9"/>
        <v>0</v>
      </c>
    </row>
    <row r="93" spans="1:19" ht="14.25" thickBot="1">
      <c r="A93" s="459"/>
      <c r="B93" s="460"/>
      <c r="C93" s="460"/>
      <c r="D93" s="460"/>
      <c r="E93" s="295" t="s">
        <v>208</v>
      </c>
      <c r="F93" s="296"/>
      <c r="G93" s="297">
        <f t="shared" si="6"/>
        <v>0</v>
      </c>
      <c r="H93" s="298">
        <f t="shared" si="7"/>
        <v>0</v>
      </c>
      <c r="I93" s="299">
        <v>0</v>
      </c>
      <c r="J93" s="298">
        <v>0</v>
      </c>
      <c r="K93" s="298">
        <v>0</v>
      </c>
      <c r="L93" s="298">
        <v>0</v>
      </c>
      <c r="M93" s="298">
        <v>0</v>
      </c>
      <c r="N93" s="300">
        <v>0</v>
      </c>
      <c r="O93" s="298">
        <v>0</v>
      </c>
      <c r="P93" s="299">
        <v>7475</v>
      </c>
      <c r="Q93" s="299">
        <v>17349</v>
      </c>
      <c r="R93" s="301">
        <v>0</v>
      </c>
      <c r="S93" s="302">
        <f t="shared" si="9"/>
        <v>24824</v>
      </c>
    </row>
    <row r="94" spans="1:20" ht="13.5">
      <c r="A94" s="412" t="s">
        <v>285</v>
      </c>
      <c r="B94" s="413"/>
      <c r="C94" s="414"/>
      <c r="D94" s="451" t="s">
        <v>277</v>
      </c>
      <c r="E94" s="432"/>
      <c r="F94" s="433"/>
      <c r="G94" s="418"/>
      <c r="H94" s="315"/>
      <c r="I94" s="318"/>
      <c r="J94" s="318"/>
      <c r="K94" s="318"/>
      <c r="L94" s="318"/>
      <c r="M94" s="318"/>
      <c r="N94" s="318"/>
      <c r="O94" s="316"/>
      <c r="P94" s="317"/>
      <c r="Q94" s="317"/>
      <c r="R94" s="317"/>
      <c r="S94" s="422"/>
      <c r="T94" s="20"/>
    </row>
    <row r="95" spans="1:20" ht="14.25" thickBot="1">
      <c r="A95" s="415"/>
      <c r="B95" s="416"/>
      <c r="C95" s="417" t="s">
        <v>284</v>
      </c>
      <c r="D95" s="452" t="s">
        <v>286</v>
      </c>
      <c r="E95" s="453"/>
      <c r="F95" s="454"/>
      <c r="G95" s="168">
        <f>G79/(G7)*100</f>
        <v>0</v>
      </c>
      <c r="H95" s="419">
        <f aca="true" t="shared" si="11" ref="H95:S95">H79/(H7)*100</f>
        <v>0</v>
      </c>
      <c r="I95" s="92">
        <f t="shared" si="11"/>
        <v>0</v>
      </c>
      <c r="J95" s="92">
        <f t="shared" si="11"/>
        <v>0</v>
      </c>
      <c r="K95" s="92">
        <f t="shared" si="11"/>
        <v>0</v>
      </c>
      <c r="L95" s="92">
        <f t="shared" si="11"/>
        <v>0</v>
      </c>
      <c r="M95" s="92">
        <f t="shared" si="11"/>
        <v>0</v>
      </c>
      <c r="N95" s="92">
        <f t="shared" si="11"/>
        <v>0</v>
      </c>
      <c r="O95" s="420">
        <f t="shared" si="11"/>
        <v>0</v>
      </c>
      <c r="P95" s="92">
        <f t="shared" si="11"/>
        <v>0</v>
      </c>
      <c r="Q95" s="421">
        <f t="shared" si="11"/>
        <v>0</v>
      </c>
      <c r="R95" s="421">
        <f t="shared" si="11"/>
        <v>0</v>
      </c>
      <c r="S95" s="423">
        <f t="shared" si="11"/>
        <v>0</v>
      </c>
      <c r="T95" s="20"/>
    </row>
    <row r="96" spans="1:19" ht="13.5">
      <c r="A96" s="411"/>
      <c r="B96" s="411"/>
      <c r="C96" s="411"/>
      <c r="D96" s="411"/>
      <c r="E96" s="174"/>
      <c r="F96" s="174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4"/>
    </row>
  </sheetData>
  <mergeCells count="8">
    <mergeCell ref="D94:F94"/>
    <mergeCell ref="D95:F95"/>
    <mergeCell ref="S3:S4"/>
    <mergeCell ref="A88:D89"/>
    <mergeCell ref="A90:D91"/>
    <mergeCell ref="A92:D93"/>
    <mergeCell ref="E45:F45"/>
    <mergeCell ref="E47:F47"/>
  </mergeCells>
  <conditionalFormatting sqref="S1:S2 T1:IV93 S5:S93 F1:F44 F46 D94:D95 G94:IV95 F48:F93 G1:R93 A1:E93 A96:IV65536">
    <cfRule type="cellIs" priority="1" dxfId="0" operator="equal" stopIfTrue="1">
      <formula>0</formula>
    </cfRule>
  </conditionalFormatting>
  <printOptions/>
  <pageMargins left="0.92" right="0.34" top="0.55" bottom="0.32" header="0.5118110236220472" footer="0.32"/>
  <pageSetup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M31"/>
  <sheetViews>
    <sheetView view="pageBreakPreview" zoomScale="75" zoomScaleNormal="85" zoomScaleSheetLayoutView="75" workbookViewId="0" topLeftCell="A1">
      <pane xSplit="6" ySplit="4" topLeftCell="G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A16384"/>
    </sheetView>
  </sheetViews>
  <sheetFormatPr defaultColWidth="9.00390625" defaultRowHeight="13.5"/>
  <cols>
    <col min="1" max="1" width="4.625" style="215" customWidth="1"/>
    <col min="2" max="3" width="0.2421875" style="215" customWidth="1"/>
    <col min="4" max="4" width="4.625" style="215" customWidth="1"/>
    <col min="5" max="5" width="9.00390625" style="215" customWidth="1"/>
    <col min="6" max="6" width="14.625" style="215" customWidth="1"/>
    <col min="7" max="13" width="14.625" style="32" customWidth="1"/>
    <col min="14" max="77" width="10.625" style="32" customWidth="1"/>
    <col min="78" max="16384" width="9.00390625" style="32" customWidth="1"/>
  </cols>
  <sheetData>
    <row r="1" spans="1:4" ht="17.25">
      <c r="A1" s="216" t="s">
        <v>209</v>
      </c>
      <c r="B1" s="216"/>
      <c r="C1" s="216"/>
      <c r="D1" s="32"/>
    </row>
    <row r="2" ht="17.25" customHeight="1" thickBot="1">
      <c r="M2" s="217" t="s">
        <v>85</v>
      </c>
    </row>
    <row r="3" spans="1:13" ht="13.5">
      <c r="A3" s="218"/>
      <c r="B3" s="219"/>
      <c r="C3" s="219"/>
      <c r="D3" s="219"/>
      <c r="E3" s="220"/>
      <c r="F3" s="221" t="s">
        <v>3</v>
      </c>
      <c r="G3" s="222" t="s">
        <v>154</v>
      </c>
      <c r="H3" s="166" t="s">
        <v>155</v>
      </c>
      <c r="I3" s="166" t="s">
        <v>156</v>
      </c>
      <c r="J3" s="166" t="s">
        <v>157</v>
      </c>
      <c r="K3" s="166" t="s">
        <v>158</v>
      </c>
      <c r="L3" s="223" t="s">
        <v>159</v>
      </c>
      <c r="M3" s="224"/>
    </row>
    <row r="4" spans="1:13" ht="14.25" thickBot="1">
      <c r="A4" s="225"/>
      <c r="B4" s="226"/>
      <c r="C4" s="226"/>
      <c r="D4" s="227" t="s">
        <v>12</v>
      </c>
      <c r="E4" s="227"/>
      <c r="F4" s="228"/>
      <c r="G4" s="229" t="s">
        <v>160</v>
      </c>
      <c r="H4" s="169" t="s">
        <v>161</v>
      </c>
      <c r="I4" s="169" t="s">
        <v>162</v>
      </c>
      <c r="J4" s="169" t="s">
        <v>163</v>
      </c>
      <c r="K4" s="169" t="s">
        <v>164</v>
      </c>
      <c r="L4" s="230" t="s">
        <v>165</v>
      </c>
      <c r="M4" s="231" t="s">
        <v>2</v>
      </c>
    </row>
    <row r="5" spans="1:13" ht="13.5">
      <c r="A5" s="232" t="s">
        <v>13</v>
      </c>
      <c r="B5" s="233"/>
      <c r="C5" s="233"/>
      <c r="D5" s="233"/>
      <c r="E5" s="234"/>
      <c r="F5" s="235"/>
      <c r="G5" s="236">
        <v>0</v>
      </c>
      <c r="H5" s="237">
        <v>0</v>
      </c>
      <c r="I5" s="237">
        <v>0</v>
      </c>
      <c r="J5" s="237">
        <v>32794</v>
      </c>
      <c r="K5" s="237">
        <v>245816</v>
      </c>
      <c r="L5" s="96">
        <v>0</v>
      </c>
      <c r="M5" s="238">
        <f>SUM(G5:L5)</f>
        <v>278610</v>
      </c>
    </row>
    <row r="6" spans="1:13" ht="13.5">
      <c r="A6" s="232"/>
      <c r="B6" s="233"/>
      <c r="C6" s="233"/>
      <c r="D6" s="239" t="s">
        <v>4</v>
      </c>
      <c r="E6" s="240"/>
      <c r="F6" s="241"/>
      <c r="G6" s="242"/>
      <c r="H6" s="243"/>
      <c r="I6" s="243"/>
      <c r="J6" s="243"/>
      <c r="K6" s="243"/>
      <c r="L6" s="244"/>
      <c r="M6" s="263"/>
    </row>
    <row r="7" spans="1:13" ht="13.5">
      <c r="A7" s="232"/>
      <c r="B7" s="233"/>
      <c r="C7" s="233"/>
      <c r="D7" s="245"/>
      <c r="E7" s="246" t="s">
        <v>5</v>
      </c>
      <c r="F7" s="367" t="s">
        <v>140</v>
      </c>
      <c r="G7" s="368">
        <v>0</v>
      </c>
      <c r="H7" s="369">
        <v>0</v>
      </c>
      <c r="I7" s="369">
        <v>0</v>
      </c>
      <c r="J7" s="369">
        <v>32794</v>
      </c>
      <c r="K7" s="369">
        <v>245816</v>
      </c>
      <c r="L7" s="280">
        <v>0</v>
      </c>
      <c r="M7" s="370">
        <f aca="true" t="shared" si="0" ref="M7:M17">SUM(G7:L7)</f>
        <v>278610</v>
      </c>
    </row>
    <row r="8" spans="1:13" ht="13.5">
      <c r="A8" s="232"/>
      <c r="B8" s="233"/>
      <c r="C8" s="233"/>
      <c r="D8" s="245"/>
      <c r="E8" s="248"/>
      <c r="F8" s="371" t="s">
        <v>141</v>
      </c>
      <c r="G8" s="353">
        <v>0</v>
      </c>
      <c r="H8" s="372">
        <v>0</v>
      </c>
      <c r="I8" s="372">
        <v>0</v>
      </c>
      <c r="J8" s="372">
        <v>0</v>
      </c>
      <c r="K8" s="372">
        <v>0</v>
      </c>
      <c r="L8" s="306">
        <v>0</v>
      </c>
      <c r="M8" s="373">
        <f t="shared" si="0"/>
        <v>0</v>
      </c>
    </row>
    <row r="9" spans="1:13" ht="13.5">
      <c r="A9" s="232"/>
      <c r="B9" s="233"/>
      <c r="C9" s="233"/>
      <c r="D9" s="245"/>
      <c r="E9" s="249"/>
      <c r="F9" s="374" t="s">
        <v>142</v>
      </c>
      <c r="G9" s="357">
        <v>0</v>
      </c>
      <c r="H9" s="375">
        <v>0</v>
      </c>
      <c r="I9" s="375">
        <v>0</v>
      </c>
      <c r="J9" s="375">
        <v>0</v>
      </c>
      <c r="K9" s="375">
        <v>0</v>
      </c>
      <c r="L9" s="288">
        <v>0</v>
      </c>
      <c r="M9" s="376">
        <f t="shared" si="0"/>
        <v>0</v>
      </c>
    </row>
    <row r="10" spans="1:13" ht="13.5">
      <c r="A10" s="232"/>
      <c r="B10" s="233"/>
      <c r="C10" s="233"/>
      <c r="D10" s="245"/>
      <c r="E10" s="250" t="s">
        <v>6</v>
      </c>
      <c r="F10" s="251"/>
      <c r="G10" s="50">
        <v>0</v>
      </c>
      <c r="H10" s="247">
        <v>0</v>
      </c>
      <c r="I10" s="247">
        <v>0</v>
      </c>
      <c r="J10" s="247">
        <v>0</v>
      </c>
      <c r="K10" s="247">
        <v>0</v>
      </c>
      <c r="L10" s="111">
        <v>0</v>
      </c>
      <c r="M10" s="238">
        <f t="shared" si="0"/>
        <v>0</v>
      </c>
    </row>
    <row r="11" spans="1:13" ht="13.5">
      <c r="A11" s="232"/>
      <c r="B11" s="233"/>
      <c r="C11" s="233"/>
      <c r="D11" s="245"/>
      <c r="E11" s="250" t="s">
        <v>7</v>
      </c>
      <c r="F11" s="251"/>
      <c r="G11" s="50">
        <v>0</v>
      </c>
      <c r="H11" s="247">
        <v>0</v>
      </c>
      <c r="I11" s="247">
        <v>0</v>
      </c>
      <c r="J11" s="247">
        <v>0</v>
      </c>
      <c r="K11" s="247">
        <v>0</v>
      </c>
      <c r="L11" s="111">
        <v>0</v>
      </c>
      <c r="M11" s="238">
        <f t="shared" si="0"/>
        <v>0</v>
      </c>
    </row>
    <row r="12" spans="1:13" ht="13.5">
      <c r="A12" s="232"/>
      <c r="B12" s="233"/>
      <c r="C12" s="233"/>
      <c r="D12" s="245"/>
      <c r="E12" s="250" t="s">
        <v>8</v>
      </c>
      <c r="F12" s="251"/>
      <c r="G12" s="50">
        <v>0</v>
      </c>
      <c r="H12" s="247">
        <v>0</v>
      </c>
      <c r="I12" s="247">
        <v>0</v>
      </c>
      <c r="J12" s="247">
        <v>0</v>
      </c>
      <c r="K12" s="247">
        <v>0</v>
      </c>
      <c r="L12" s="111">
        <v>0</v>
      </c>
      <c r="M12" s="238">
        <f t="shared" si="0"/>
        <v>0</v>
      </c>
    </row>
    <row r="13" spans="1:13" ht="13.5">
      <c r="A13" s="232"/>
      <c r="B13" s="233"/>
      <c r="C13" s="233"/>
      <c r="D13" s="245"/>
      <c r="E13" s="250" t="s">
        <v>9</v>
      </c>
      <c r="F13" s="251"/>
      <c r="G13" s="50">
        <v>0</v>
      </c>
      <c r="H13" s="247">
        <v>0</v>
      </c>
      <c r="I13" s="247">
        <v>0</v>
      </c>
      <c r="J13" s="247">
        <v>0</v>
      </c>
      <c r="K13" s="247">
        <v>0</v>
      </c>
      <c r="L13" s="111">
        <v>0</v>
      </c>
      <c r="M13" s="238">
        <f t="shared" si="0"/>
        <v>0</v>
      </c>
    </row>
    <row r="14" spans="1:13" ht="13.5">
      <c r="A14" s="232"/>
      <c r="B14" s="233"/>
      <c r="C14" s="233"/>
      <c r="D14" s="245"/>
      <c r="E14" s="250" t="s">
        <v>10</v>
      </c>
      <c r="F14" s="251"/>
      <c r="G14" s="50">
        <v>0</v>
      </c>
      <c r="H14" s="247">
        <v>0</v>
      </c>
      <c r="I14" s="247">
        <v>0</v>
      </c>
      <c r="J14" s="247">
        <v>0</v>
      </c>
      <c r="K14" s="247">
        <v>0</v>
      </c>
      <c r="L14" s="111">
        <v>0</v>
      </c>
      <c r="M14" s="238">
        <f t="shared" si="0"/>
        <v>0</v>
      </c>
    </row>
    <row r="15" spans="1:13" ht="13.5">
      <c r="A15" s="232"/>
      <c r="B15" s="233"/>
      <c r="C15" s="233"/>
      <c r="D15" s="245"/>
      <c r="E15" s="250" t="s">
        <v>229</v>
      </c>
      <c r="F15" s="251"/>
      <c r="G15" s="50"/>
      <c r="H15" s="247"/>
      <c r="I15" s="247"/>
      <c r="J15" s="247"/>
      <c r="K15" s="247">
        <v>0</v>
      </c>
      <c r="L15" s="111"/>
      <c r="M15" s="238">
        <f t="shared" si="0"/>
        <v>0</v>
      </c>
    </row>
    <row r="16" spans="1:13" ht="13.5">
      <c r="A16" s="232"/>
      <c r="B16" s="233"/>
      <c r="C16" s="233"/>
      <c r="D16" s="245"/>
      <c r="E16" s="250" t="s">
        <v>230</v>
      </c>
      <c r="F16" s="251"/>
      <c r="G16" s="50">
        <v>0</v>
      </c>
      <c r="H16" s="247">
        <v>0</v>
      </c>
      <c r="I16" s="247">
        <v>0</v>
      </c>
      <c r="J16" s="247">
        <v>0</v>
      </c>
      <c r="K16" s="247">
        <v>0</v>
      </c>
      <c r="L16" s="111">
        <v>0</v>
      </c>
      <c r="M16" s="238">
        <f t="shared" si="0"/>
        <v>0</v>
      </c>
    </row>
    <row r="17" spans="1:13" ht="14.25" thickBot="1">
      <c r="A17" s="232"/>
      <c r="B17" s="233"/>
      <c r="C17" s="233"/>
      <c r="D17" s="378"/>
      <c r="E17" s="246" t="s">
        <v>231</v>
      </c>
      <c r="F17" s="241"/>
      <c r="G17" s="252">
        <v>0</v>
      </c>
      <c r="H17" s="253">
        <v>0</v>
      </c>
      <c r="I17" s="253">
        <v>0</v>
      </c>
      <c r="J17" s="253">
        <v>0</v>
      </c>
      <c r="K17" s="253">
        <v>0</v>
      </c>
      <c r="L17" s="100">
        <v>0</v>
      </c>
      <c r="M17" s="238">
        <f t="shared" si="0"/>
        <v>0</v>
      </c>
    </row>
    <row r="18" spans="1:13" ht="13.5">
      <c r="A18" s="232"/>
      <c r="B18" s="233"/>
      <c r="C18" s="233"/>
      <c r="D18" s="377" t="s">
        <v>11</v>
      </c>
      <c r="E18" s="254"/>
      <c r="F18" s="255"/>
      <c r="G18" s="256"/>
      <c r="H18" s="257"/>
      <c r="I18" s="257"/>
      <c r="J18" s="257"/>
      <c r="K18" s="257"/>
      <c r="L18" s="258"/>
      <c r="M18" s="259"/>
    </row>
    <row r="19" spans="1:13" ht="13.5">
      <c r="A19" s="232"/>
      <c r="B19" s="233"/>
      <c r="C19" s="233"/>
      <c r="D19" s="245"/>
      <c r="E19" s="250" t="s">
        <v>291</v>
      </c>
      <c r="F19" s="251"/>
      <c r="G19" s="50">
        <v>0</v>
      </c>
      <c r="H19" s="247">
        <v>0</v>
      </c>
      <c r="I19" s="247">
        <v>0</v>
      </c>
      <c r="J19" s="247">
        <v>0</v>
      </c>
      <c r="K19" s="247">
        <v>0</v>
      </c>
      <c r="L19" s="111">
        <v>0</v>
      </c>
      <c r="M19" s="260">
        <f aca="true" t="shared" si="1" ref="M19:M28">SUM(G19:L19)</f>
        <v>0</v>
      </c>
    </row>
    <row r="20" spans="1:13" ht="13.5">
      <c r="A20" s="232"/>
      <c r="B20" s="233"/>
      <c r="C20" s="233"/>
      <c r="D20" s="245"/>
      <c r="E20" s="250" t="s">
        <v>292</v>
      </c>
      <c r="F20" s="251"/>
      <c r="G20" s="50">
        <v>0</v>
      </c>
      <c r="H20" s="247">
        <v>0</v>
      </c>
      <c r="I20" s="247">
        <v>0</v>
      </c>
      <c r="J20" s="247">
        <v>0</v>
      </c>
      <c r="K20" s="247">
        <v>139165</v>
      </c>
      <c r="L20" s="111">
        <v>0</v>
      </c>
      <c r="M20" s="260">
        <f t="shared" si="1"/>
        <v>139165</v>
      </c>
    </row>
    <row r="21" spans="1:13" ht="13.5">
      <c r="A21" s="232"/>
      <c r="B21" s="233"/>
      <c r="C21" s="233"/>
      <c r="D21" s="245"/>
      <c r="E21" s="250" t="s">
        <v>293</v>
      </c>
      <c r="F21" s="251"/>
      <c r="G21" s="50">
        <v>0</v>
      </c>
      <c r="H21" s="247">
        <v>0</v>
      </c>
      <c r="I21" s="247">
        <v>0</v>
      </c>
      <c r="J21" s="247">
        <v>0</v>
      </c>
      <c r="K21" s="247">
        <v>106651</v>
      </c>
      <c r="L21" s="111">
        <v>0</v>
      </c>
      <c r="M21" s="260">
        <f t="shared" si="1"/>
        <v>106651</v>
      </c>
    </row>
    <row r="22" spans="1:13" ht="13.5">
      <c r="A22" s="232"/>
      <c r="B22" s="233"/>
      <c r="C22" s="233"/>
      <c r="D22" s="245"/>
      <c r="E22" s="250" t="s">
        <v>294</v>
      </c>
      <c r="F22" s="251"/>
      <c r="G22" s="50">
        <v>0</v>
      </c>
      <c r="H22" s="247">
        <v>0</v>
      </c>
      <c r="I22" s="247">
        <v>0</v>
      </c>
      <c r="J22" s="247">
        <v>0</v>
      </c>
      <c r="K22" s="247">
        <v>0</v>
      </c>
      <c r="L22" s="111">
        <v>0</v>
      </c>
      <c r="M22" s="260">
        <f t="shared" si="1"/>
        <v>0</v>
      </c>
    </row>
    <row r="23" spans="1:13" ht="13.5">
      <c r="A23" s="232"/>
      <c r="B23" s="233"/>
      <c r="C23" s="233"/>
      <c r="D23" s="245"/>
      <c r="E23" s="250" t="s">
        <v>295</v>
      </c>
      <c r="F23" s="251"/>
      <c r="G23" s="50">
        <v>0</v>
      </c>
      <c r="H23" s="247">
        <v>0</v>
      </c>
      <c r="I23" s="247">
        <v>0</v>
      </c>
      <c r="J23" s="247">
        <v>32794</v>
      </c>
      <c r="K23" s="247">
        <v>0</v>
      </c>
      <c r="L23" s="111">
        <v>0</v>
      </c>
      <c r="M23" s="260">
        <f t="shared" si="1"/>
        <v>32794</v>
      </c>
    </row>
    <row r="24" spans="1:13" ht="13.5">
      <c r="A24" s="232"/>
      <c r="B24" s="233"/>
      <c r="C24" s="233"/>
      <c r="D24" s="245"/>
      <c r="E24" s="250" t="s">
        <v>296</v>
      </c>
      <c r="F24" s="251"/>
      <c r="G24" s="50">
        <v>0</v>
      </c>
      <c r="H24" s="247">
        <v>0</v>
      </c>
      <c r="I24" s="247">
        <v>0</v>
      </c>
      <c r="J24" s="247">
        <v>0</v>
      </c>
      <c r="K24" s="247">
        <v>0</v>
      </c>
      <c r="L24" s="111">
        <v>0</v>
      </c>
      <c r="M24" s="260">
        <f t="shared" si="1"/>
        <v>0</v>
      </c>
    </row>
    <row r="25" spans="1:13" ht="13.5">
      <c r="A25" s="232"/>
      <c r="B25" s="233"/>
      <c r="C25" s="233"/>
      <c r="D25" s="245"/>
      <c r="E25" s="250" t="s">
        <v>297</v>
      </c>
      <c r="F25" s="251"/>
      <c r="G25" s="50">
        <v>0</v>
      </c>
      <c r="H25" s="247">
        <v>0</v>
      </c>
      <c r="I25" s="247">
        <v>0</v>
      </c>
      <c r="J25" s="247">
        <v>0</v>
      </c>
      <c r="K25" s="247">
        <v>0</v>
      </c>
      <c r="L25" s="111">
        <v>0</v>
      </c>
      <c r="M25" s="260">
        <f t="shared" si="1"/>
        <v>0</v>
      </c>
    </row>
    <row r="26" spans="1:13" ht="13.5">
      <c r="A26" s="232"/>
      <c r="B26" s="233"/>
      <c r="C26" s="233"/>
      <c r="D26" s="245"/>
      <c r="E26" s="250" t="s">
        <v>298</v>
      </c>
      <c r="F26" s="251"/>
      <c r="G26" s="50">
        <v>0</v>
      </c>
      <c r="H26" s="247">
        <v>0</v>
      </c>
      <c r="I26" s="247">
        <v>0</v>
      </c>
      <c r="J26" s="247">
        <v>0</v>
      </c>
      <c r="K26" s="247">
        <v>0</v>
      </c>
      <c r="L26" s="111">
        <v>0</v>
      </c>
      <c r="M26" s="260">
        <f t="shared" si="1"/>
        <v>0</v>
      </c>
    </row>
    <row r="27" spans="1:13" ht="13.5">
      <c r="A27" s="232"/>
      <c r="B27" s="233"/>
      <c r="C27" s="233"/>
      <c r="D27" s="245"/>
      <c r="E27" s="250" t="s">
        <v>299</v>
      </c>
      <c r="F27" s="251"/>
      <c r="G27" s="50">
        <v>0</v>
      </c>
      <c r="H27" s="247">
        <v>0</v>
      </c>
      <c r="I27" s="247">
        <v>0</v>
      </c>
      <c r="J27" s="247">
        <v>0</v>
      </c>
      <c r="K27" s="247">
        <v>0</v>
      </c>
      <c r="L27" s="111">
        <v>0</v>
      </c>
      <c r="M27" s="260">
        <f t="shared" si="1"/>
        <v>0</v>
      </c>
    </row>
    <row r="28" spans="1:13" ht="14.25" thickBot="1">
      <c r="A28" s="436"/>
      <c r="B28" s="437"/>
      <c r="C28" s="437"/>
      <c r="D28" s="438"/>
      <c r="E28" s="439" t="s">
        <v>300</v>
      </c>
      <c r="F28" s="440"/>
      <c r="G28" s="441">
        <v>0</v>
      </c>
      <c r="H28" s="442">
        <v>0</v>
      </c>
      <c r="I28" s="442">
        <v>0</v>
      </c>
      <c r="J28" s="442">
        <v>0</v>
      </c>
      <c r="K28" s="442">
        <v>0</v>
      </c>
      <c r="L28" s="261">
        <v>0</v>
      </c>
      <c r="M28" s="443">
        <f t="shared" si="1"/>
        <v>0</v>
      </c>
    </row>
    <row r="29" spans="7:13" ht="13.5">
      <c r="G29" s="86">
        <f aca="true" t="shared" si="2" ref="G29:M29">G5-SUM(G7:G17)</f>
        <v>0</v>
      </c>
      <c r="H29" s="86">
        <f t="shared" si="2"/>
        <v>0</v>
      </c>
      <c r="I29" s="86">
        <f t="shared" si="2"/>
        <v>0</v>
      </c>
      <c r="J29" s="86">
        <f t="shared" si="2"/>
        <v>0</v>
      </c>
      <c r="K29" s="86">
        <f t="shared" si="2"/>
        <v>0</v>
      </c>
      <c r="L29" s="86">
        <f t="shared" si="2"/>
        <v>0</v>
      </c>
      <c r="M29" s="86">
        <f t="shared" si="2"/>
        <v>0</v>
      </c>
    </row>
    <row r="30" spans="7:13" ht="13.5">
      <c r="G30" s="262">
        <f aca="true" t="shared" si="3" ref="G30:M30">G5-SUM(G19:G28)</f>
        <v>0</v>
      </c>
      <c r="H30" s="262">
        <f t="shared" si="3"/>
        <v>0</v>
      </c>
      <c r="I30" s="262">
        <f t="shared" si="3"/>
        <v>0</v>
      </c>
      <c r="J30" s="262">
        <f t="shared" si="3"/>
        <v>0</v>
      </c>
      <c r="K30" s="262">
        <f t="shared" si="3"/>
        <v>0</v>
      </c>
      <c r="L30" s="262">
        <f t="shared" si="3"/>
        <v>0</v>
      </c>
      <c r="M30" s="262">
        <f t="shared" si="3"/>
        <v>0</v>
      </c>
    </row>
    <row r="31" spans="7:13" ht="13.5">
      <c r="G31" s="262">
        <f aca="true" t="shared" si="4" ref="G31:M31">+G29-G30</f>
        <v>0</v>
      </c>
      <c r="H31" s="262">
        <f t="shared" si="4"/>
        <v>0</v>
      </c>
      <c r="I31" s="262">
        <f t="shared" si="4"/>
        <v>0</v>
      </c>
      <c r="J31" s="262">
        <f t="shared" si="4"/>
        <v>0</v>
      </c>
      <c r="K31" s="262">
        <f t="shared" si="4"/>
        <v>0</v>
      </c>
      <c r="L31" s="262">
        <f t="shared" si="4"/>
        <v>0</v>
      </c>
      <c r="M31" s="262">
        <f t="shared" si="4"/>
        <v>0</v>
      </c>
    </row>
  </sheetData>
  <conditionalFormatting sqref="A1:IV65536">
    <cfRule type="cellIs" priority="1" dxfId="0" operator="equal" stopIfTrue="1">
      <formula>0</formula>
    </cfRule>
  </conditionalFormatting>
  <printOptions/>
  <pageMargins left="0.75" right="0.75" top="0.52" bottom="1" header="0.512" footer="0.51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R37"/>
  <sheetViews>
    <sheetView view="pageBreakPreview" zoomScaleNormal="75" zoomScaleSheetLayoutView="10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42" sqref="H42"/>
    </sheetView>
  </sheetViews>
  <sheetFormatPr defaultColWidth="9.00390625" defaultRowHeight="18.75" customHeight="1"/>
  <cols>
    <col min="1" max="1" width="5.375" style="28" customWidth="1"/>
    <col min="2" max="2" width="9.875" style="28" customWidth="1"/>
    <col min="3" max="3" width="15.875" style="28" customWidth="1"/>
    <col min="4" max="4" width="3.875" style="28" customWidth="1"/>
    <col min="5" max="5" width="8.75390625" style="29" customWidth="1"/>
    <col min="6" max="16" width="8.75390625" style="28" customWidth="1"/>
    <col min="17" max="18" width="9.75390625" style="31" customWidth="1"/>
    <col min="19" max="16384" width="9.00390625" style="28" customWidth="1"/>
  </cols>
  <sheetData>
    <row r="1" ht="24.75" customHeight="1" thickBot="1">
      <c r="A1" s="33" t="s">
        <v>228</v>
      </c>
    </row>
    <row r="2" spans="1:18" ht="18.75" customHeight="1">
      <c r="A2" s="35"/>
      <c r="B2" s="382" t="s">
        <v>174</v>
      </c>
      <c r="C2" s="382"/>
      <c r="D2" s="382"/>
      <c r="E2" s="485" t="s">
        <v>154</v>
      </c>
      <c r="F2" s="486"/>
      <c r="G2" s="489" t="s">
        <v>155</v>
      </c>
      <c r="H2" s="490"/>
      <c r="I2" s="489" t="s">
        <v>156</v>
      </c>
      <c r="J2" s="490"/>
      <c r="K2" s="477" t="s">
        <v>157</v>
      </c>
      <c r="L2" s="478"/>
      <c r="M2" s="485" t="s">
        <v>158</v>
      </c>
      <c r="N2" s="486"/>
      <c r="O2" s="477" t="s">
        <v>159</v>
      </c>
      <c r="P2" s="478"/>
      <c r="Q2" s="479" t="s">
        <v>176</v>
      </c>
      <c r="R2" s="480"/>
    </row>
    <row r="3" spans="1:18" ht="18.75" customHeight="1">
      <c r="A3" s="36"/>
      <c r="B3" s="383"/>
      <c r="C3" s="383"/>
      <c r="D3" s="383"/>
      <c r="E3" s="487" t="s">
        <v>160</v>
      </c>
      <c r="F3" s="488"/>
      <c r="G3" s="475" t="s">
        <v>147</v>
      </c>
      <c r="H3" s="476"/>
      <c r="I3" s="475" t="s">
        <v>162</v>
      </c>
      <c r="J3" s="476"/>
      <c r="K3" s="475" t="s">
        <v>163</v>
      </c>
      <c r="L3" s="476"/>
      <c r="M3" s="487" t="s">
        <v>164</v>
      </c>
      <c r="N3" s="488"/>
      <c r="O3" s="483" t="s">
        <v>165</v>
      </c>
      <c r="P3" s="484"/>
      <c r="Q3" s="481"/>
      <c r="R3" s="482"/>
    </row>
    <row r="4" spans="1:18" s="30" customFormat="1" ht="18.75" customHeight="1">
      <c r="A4" s="37"/>
      <c r="B4" s="384"/>
      <c r="C4" s="384"/>
      <c r="D4" s="384"/>
      <c r="E4" s="46" t="s">
        <v>177</v>
      </c>
      <c r="F4" s="47" t="s">
        <v>178</v>
      </c>
      <c r="G4" s="46" t="s">
        <v>177</v>
      </c>
      <c r="H4" s="47" t="s">
        <v>178</v>
      </c>
      <c r="I4" s="46" t="s">
        <v>177</v>
      </c>
      <c r="J4" s="47" t="s">
        <v>178</v>
      </c>
      <c r="K4" s="46" t="s">
        <v>177</v>
      </c>
      <c r="L4" s="47" t="s">
        <v>178</v>
      </c>
      <c r="M4" s="46" t="s">
        <v>177</v>
      </c>
      <c r="N4" s="47" t="s">
        <v>178</v>
      </c>
      <c r="O4" s="46" t="s">
        <v>177</v>
      </c>
      <c r="P4" s="47" t="s">
        <v>178</v>
      </c>
      <c r="Q4" s="52" t="s">
        <v>177</v>
      </c>
      <c r="R4" s="38" t="s">
        <v>178</v>
      </c>
    </row>
    <row r="5" spans="1:18" s="30" customFormat="1" ht="18.75" customHeight="1" thickBot="1">
      <c r="A5" s="44" t="s">
        <v>175</v>
      </c>
      <c r="B5" s="385"/>
      <c r="C5" s="385"/>
      <c r="D5" s="385"/>
      <c r="E5" s="48" t="s">
        <v>213</v>
      </c>
      <c r="F5" s="49" t="s">
        <v>179</v>
      </c>
      <c r="G5" s="48" t="s">
        <v>213</v>
      </c>
      <c r="H5" s="49" t="s">
        <v>179</v>
      </c>
      <c r="I5" s="48" t="s">
        <v>213</v>
      </c>
      <c r="J5" s="49" t="s">
        <v>179</v>
      </c>
      <c r="K5" s="48" t="s">
        <v>213</v>
      </c>
      <c r="L5" s="49" t="s">
        <v>179</v>
      </c>
      <c r="M5" s="48" t="s">
        <v>213</v>
      </c>
      <c r="N5" s="49" t="s">
        <v>179</v>
      </c>
      <c r="O5" s="48" t="s">
        <v>213</v>
      </c>
      <c r="P5" s="49" t="s">
        <v>179</v>
      </c>
      <c r="Q5" s="53" t="s">
        <v>213</v>
      </c>
      <c r="R5" s="45" t="s">
        <v>179</v>
      </c>
    </row>
    <row r="6" spans="1:18" ht="18.75" customHeight="1">
      <c r="A6" s="36" t="s">
        <v>180</v>
      </c>
      <c r="B6" s="383"/>
      <c r="C6" s="383"/>
      <c r="D6" s="383"/>
      <c r="E6" s="362"/>
      <c r="F6" s="363"/>
      <c r="G6" s="362"/>
      <c r="H6" s="363"/>
      <c r="I6" s="362"/>
      <c r="J6" s="363"/>
      <c r="K6" s="362"/>
      <c r="L6" s="363"/>
      <c r="M6" s="362"/>
      <c r="N6" s="363"/>
      <c r="O6" s="362"/>
      <c r="P6" s="363"/>
      <c r="Q6" s="364"/>
      <c r="R6" s="365"/>
    </row>
    <row r="7" spans="1:18" s="32" customFormat="1" ht="18.75" customHeight="1">
      <c r="A7" s="39"/>
      <c r="B7" s="390" t="s">
        <v>181</v>
      </c>
      <c r="C7" s="386"/>
      <c r="D7" s="386"/>
      <c r="E7" s="353">
        <v>22077</v>
      </c>
      <c r="F7" s="354">
        <f aca="true" t="shared" si="0" ref="F7:F28">ROUND(+E7/E$28*100,1)</f>
        <v>3.4</v>
      </c>
      <c r="G7" s="353">
        <v>76299</v>
      </c>
      <c r="H7" s="354">
        <f aca="true" t="shared" si="1" ref="H7:H28">ROUND(+G7/G$28*100,1)</f>
        <v>31.1</v>
      </c>
      <c r="I7" s="353">
        <v>0</v>
      </c>
      <c r="J7" s="354">
        <f aca="true" t="shared" si="2" ref="J7:J27">ROUND(+I7/I$28*100,1)</f>
        <v>0</v>
      </c>
      <c r="K7" s="353">
        <v>17969</v>
      </c>
      <c r="L7" s="354">
        <f aca="true" t="shared" si="3" ref="L7:L28">ROUND(+K7/K$28*100,1)</f>
        <v>43</v>
      </c>
      <c r="M7" s="353">
        <v>0</v>
      </c>
      <c r="N7" s="354">
        <f aca="true" t="shared" si="4" ref="N7:N27">ROUND(+M7/M$28*100,1)</f>
        <v>0</v>
      </c>
      <c r="O7" s="353">
        <v>17378</v>
      </c>
      <c r="P7" s="354">
        <f aca="true" t="shared" si="5" ref="P7:P27">ROUND(+O7/O$28*100,1)</f>
        <v>41.4</v>
      </c>
      <c r="Q7" s="355">
        <f>SUM(E7,G7,I7,K7,M7,O7,)</f>
        <v>133723</v>
      </c>
      <c r="R7" s="356">
        <f aca="true" t="shared" si="6" ref="R7:R23">ROUND(+Q7/Q$28*100,1)</f>
        <v>12.8</v>
      </c>
    </row>
    <row r="8" spans="1:18" s="32" customFormat="1" ht="18.75" customHeight="1">
      <c r="A8" s="39"/>
      <c r="B8" s="390" t="s">
        <v>182</v>
      </c>
      <c r="C8" s="386"/>
      <c r="D8" s="386"/>
      <c r="E8" s="353">
        <v>5083</v>
      </c>
      <c r="F8" s="354">
        <f t="shared" si="0"/>
        <v>0.8</v>
      </c>
      <c r="G8" s="353">
        <v>31818</v>
      </c>
      <c r="H8" s="354">
        <f t="shared" si="1"/>
        <v>13</v>
      </c>
      <c r="I8" s="353">
        <v>0</v>
      </c>
      <c r="J8" s="354">
        <f t="shared" si="2"/>
        <v>0</v>
      </c>
      <c r="K8" s="353">
        <v>11795</v>
      </c>
      <c r="L8" s="354">
        <f t="shared" si="3"/>
        <v>28.2</v>
      </c>
      <c r="M8" s="353">
        <v>0</v>
      </c>
      <c r="N8" s="354">
        <f t="shared" si="4"/>
        <v>0</v>
      </c>
      <c r="O8" s="353">
        <v>7530</v>
      </c>
      <c r="P8" s="354">
        <f t="shared" si="5"/>
        <v>17.9</v>
      </c>
      <c r="Q8" s="355">
        <f aca="true" t="shared" si="7" ref="Q8:Q28">SUM(E8,G8,I8,K8,M8,O8,)</f>
        <v>56226</v>
      </c>
      <c r="R8" s="356">
        <f t="shared" si="6"/>
        <v>5.4</v>
      </c>
    </row>
    <row r="9" spans="1:18" s="32" customFormat="1" ht="18.75" customHeight="1">
      <c r="A9" s="39"/>
      <c r="B9" s="390" t="s">
        <v>183</v>
      </c>
      <c r="C9" s="386"/>
      <c r="D9" s="386"/>
      <c r="E9" s="353">
        <v>1895</v>
      </c>
      <c r="F9" s="354">
        <f t="shared" si="0"/>
        <v>0.3</v>
      </c>
      <c r="G9" s="353">
        <v>26804</v>
      </c>
      <c r="H9" s="354">
        <f t="shared" si="1"/>
        <v>10.9</v>
      </c>
      <c r="I9" s="353">
        <v>0</v>
      </c>
      <c r="J9" s="354">
        <f t="shared" si="2"/>
        <v>0</v>
      </c>
      <c r="K9" s="353">
        <v>1634</v>
      </c>
      <c r="L9" s="354">
        <f t="shared" si="3"/>
        <v>3.9</v>
      </c>
      <c r="M9" s="353">
        <v>0</v>
      </c>
      <c r="N9" s="354">
        <f t="shared" si="4"/>
        <v>0</v>
      </c>
      <c r="O9" s="353">
        <v>0</v>
      </c>
      <c r="P9" s="354">
        <f t="shared" si="5"/>
        <v>0</v>
      </c>
      <c r="Q9" s="355">
        <f t="shared" si="7"/>
        <v>30333</v>
      </c>
      <c r="R9" s="356">
        <f t="shared" si="6"/>
        <v>2.9</v>
      </c>
    </row>
    <row r="10" spans="1:18" s="32" customFormat="1" ht="18.75" customHeight="1">
      <c r="A10" s="39"/>
      <c r="B10" s="390" t="s">
        <v>184</v>
      </c>
      <c r="C10" s="386"/>
      <c r="D10" s="386"/>
      <c r="E10" s="353">
        <v>0</v>
      </c>
      <c r="F10" s="354">
        <f t="shared" si="0"/>
        <v>0</v>
      </c>
      <c r="G10" s="353">
        <v>1480</v>
      </c>
      <c r="H10" s="354">
        <f t="shared" si="1"/>
        <v>0.6</v>
      </c>
      <c r="I10" s="353">
        <v>0</v>
      </c>
      <c r="J10" s="354">
        <f t="shared" si="2"/>
        <v>0</v>
      </c>
      <c r="K10" s="353">
        <v>0</v>
      </c>
      <c r="L10" s="354">
        <f t="shared" si="3"/>
        <v>0</v>
      </c>
      <c r="M10" s="353">
        <v>0</v>
      </c>
      <c r="N10" s="354">
        <f t="shared" si="4"/>
        <v>0</v>
      </c>
      <c r="O10" s="353">
        <v>0</v>
      </c>
      <c r="P10" s="354">
        <f t="shared" si="5"/>
        <v>0</v>
      </c>
      <c r="Q10" s="355">
        <f t="shared" si="7"/>
        <v>1480</v>
      </c>
      <c r="R10" s="356">
        <f>ROUND(+Q10/Q$28*100,2)</f>
        <v>0.14</v>
      </c>
    </row>
    <row r="11" spans="1:18" s="32" customFormat="1" ht="18.75" customHeight="1">
      <c r="A11" s="39"/>
      <c r="B11" s="390" t="s">
        <v>185</v>
      </c>
      <c r="C11" s="386"/>
      <c r="D11" s="386"/>
      <c r="E11" s="353">
        <v>3777</v>
      </c>
      <c r="F11" s="354">
        <f t="shared" si="0"/>
        <v>0.6</v>
      </c>
      <c r="G11" s="353">
        <v>16717</v>
      </c>
      <c r="H11" s="354">
        <f t="shared" si="1"/>
        <v>6.8</v>
      </c>
      <c r="I11" s="353">
        <v>0</v>
      </c>
      <c r="J11" s="354">
        <f t="shared" si="2"/>
        <v>0</v>
      </c>
      <c r="K11" s="353">
        <v>4627</v>
      </c>
      <c r="L11" s="354">
        <f t="shared" si="3"/>
        <v>11.1</v>
      </c>
      <c r="M11" s="353">
        <v>0</v>
      </c>
      <c r="N11" s="354">
        <f t="shared" si="4"/>
        <v>0</v>
      </c>
      <c r="O11" s="353">
        <v>4661</v>
      </c>
      <c r="P11" s="354">
        <f t="shared" si="5"/>
        <v>11.1</v>
      </c>
      <c r="Q11" s="355">
        <f t="shared" si="7"/>
        <v>29782</v>
      </c>
      <c r="R11" s="356">
        <f t="shared" si="6"/>
        <v>2.8</v>
      </c>
    </row>
    <row r="12" spans="1:18" s="32" customFormat="1" ht="18.75" customHeight="1">
      <c r="A12" s="41"/>
      <c r="B12" s="391" t="s">
        <v>186</v>
      </c>
      <c r="C12" s="387"/>
      <c r="D12" s="387"/>
      <c r="E12" s="357">
        <v>32832</v>
      </c>
      <c r="F12" s="358">
        <f t="shared" si="0"/>
        <v>5.1</v>
      </c>
      <c r="G12" s="357">
        <v>153118</v>
      </c>
      <c r="H12" s="358">
        <f t="shared" si="1"/>
        <v>62.4</v>
      </c>
      <c r="I12" s="357">
        <v>0</v>
      </c>
      <c r="J12" s="358">
        <f t="shared" si="2"/>
        <v>0</v>
      </c>
      <c r="K12" s="357">
        <v>36025</v>
      </c>
      <c r="L12" s="358">
        <f t="shared" si="3"/>
        <v>86.3</v>
      </c>
      <c r="M12" s="357">
        <v>0</v>
      </c>
      <c r="N12" s="358">
        <f t="shared" si="4"/>
        <v>0</v>
      </c>
      <c r="O12" s="357">
        <v>29569</v>
      </c>
      <c r="P12" s="358">
        <f t="shared" si="5"/>
        <v>70.4</v>
      </c>
      <c r="Q12" s="359">
        <f t="shared" si="7"/>
        <v>251544</v>
      </c>
      <c r="R12" s="360">
        <f t="shared" si="6"/>
        <v>24</v>
      </c>
    </row>
    <row r="13" spans="1:18" s="32" customFormat="1" ht="18.75" customHeight="1">
      <c r="A13" s="42" t="s">
        <v>187</v>
      </c>
      <c r="B13" s="388"/>
      <c r="C13" s="388"/>
      <c r="D13" s="388"/>
      <c r="E13" s="252">
        <v>0</v>
      </c>
      <c r="F13" s="350">
        <f t="shared" si="0"/>
        <v>0</v>
      </c>
      <c r="G13" s="252">
        <v>0</v>
      </c>
      <c r="H13" s="350">
        <f t="shared" si="1"/>
        <v>0</v>
      </c>
      <c r="I13" s="252">
        <v>0</v>
      </c>
      <c r="J13" s="350">
        <f t="shared" si="2"/>
        <v>0</v>
      </c>
      <c r="K13" s="252">
        <v>1816</v>
      </c>
      <c r="L13" s="350">
        <f t="shared" si="3"/>
        <v>4.3</v>
      </c>
      <c r="M13" s="252">
        <v>4591</v>
      </c>
      <c r="N13" s="350">
        <f t="shared" si="4"/>
        <v>9.3</v>
      </c>
      <c r="O13" s="252">
        <v>0</v>
      </c>
      <c r="P13" s="350">
        <f t="shared" si="5"/>
        <v>0</v>
      </c>
      <c r="Q13" s="351">
        <f t="shared" si="7"/>
        <v>6407</v>
      </c>
      <c r="R13" s="352">
        <f t="shared" si="6"/>
        <v>0.6</v>
      </c>
    </row>
    <row r="14" spans="1:18" s="32" customFormat="1" ht="18.75" customHeight="1">
      <c r="A14" s="39"/>
      <c r="B14" s="390" t="s">
        <v>188</v>
      </c>
      <c r="C14" s="386"/>
      <c r="D14" s="386"/>
      <c r="E14" s="353">
        <v>0</v>
      </c>
      <c r="F14" s="354">
        <f t="shared" si="0"/>
        <v>0</v>
      </c>
      <c r="G14" s="353">
        <v>0</v>
      </c>
      <c r="H14" s="354">
        <f t="shared" si="1"/>
        <v>0</v>
      </c>
      <c r="I14" s="353">
        <v>0</v>
      </c>
      <c r="J14" s="354">
        <f t="shared" si="2"/>
        <v>0</v>
      </c>
      <c r="K14" s="353">
        <v>0</v>
      </c>
      <c r="L14" s="354">
        <f t="shared" si="3"/>
        <v>0</v>
      </c>
      <c r="M14" s="353">
        <v>0</v>
      </c>
      <c r="N14" s="354">
        <f t="shared" si="4"/>
        <v>0</v>
      </c>
      <c r="O14" s="353">
        <v>0</v>
      </c>
      <c r="P14" s="354">
        <f t="shared" si="5"/>
        <v>0</v>
      </c>
      <c r="Q14" s="355">
        <f t="shared" si="7"/>
        <v>0</v>
      </c>
      <c r="R14" s="356">
        <f t="shared" si="6"/>
        <v>0</v>
      </c>
    </row>
    <row r="15" spans="1:18" s="32" customFormat="1" ht="18.75" customHeight="1">
      <c r="A15" s="39"/>
      <c r="B15" s="390" t="s">
        <v>189</v>
      </c>
      <c r="C15" s="386"/>
      <c r="D15" s="386"/>
      <c r="E15" s="353">
        <v>0</v>
      </c>
      <c r="F15" s="354">
        <f t="shared" si="0"/>
        <v>0</v>
      </c>
      <c r="G15" s="353">
        <v>0</v>
      </c>
      <c r="H15" s="354">
        <f t="shared" si="1"/>
        <v>0</v>
      </c>
      <c r="I15" s="353">
        <v>0</v>
      </c>
      <c r="J15" s="354">
        <f t="shared" si="2"/>
        <v>0</v>
      </c>
      <c r="K15" s="353">
        <v>1816</v>
      </c>
      <c r="L15" s="354">
        <f t="shared" si="3"/>
        <v>4.3</v>
      </c>
      <c r="M15" s="353">
        <v>4591</v>
      </c>
      <c r="N15" s="354">
        <f t="shared" si="4"/>
        <v>9.3</v>
      </c>
      <c r="O15" s="353">
        <v>0</v>
      </c>
      <c r="P15" s="354">
        <f t="shared" si="5"/>
        <v>0</v>
      </c>
      <c r="Q15" s="355">
        <f t="shared" si="7"/>
        <v>6407</v>
      </c>
      <c r="R15" s="356">
        <f t="shared" si="6"/>
        <v>0.6</v>
      </c>
    </row>
    <row r="16" spans="1:18" s="32" customFormat="1" ht="18.75" customHeight="1">
      <c r="A16" s="41"/>
      <c r="B16" s="391" t="s">
        <v>190</v>
      </c>
      <c r="C16" s="387"/>
      <c r="D16" s="387"/>
      <c r="E16" s="357">
        <v>0</v>
      </c>
      <c r="F16" s="358">
        <f t="shared" si="0"/>
        <v>0</v>
      </c>
      <c r="G16" s="357">
        <v>0</v>
      </c>
      <c r="H16" s="358">
        <f t="shared" si="1"/>
        <v>0</v>
      </c>
      <c r="I16" s="357">
        <v>0</v>
      </c>
      <c r="J16" s="358">
        <f t="shared" si="2"/>
        <v>0</v>
      </c>
      <c r="K16" s="357">
        <v>0</v>
      </c>
      <c r="L16" s="358">
        <f t="shared" si="3"/>
        <v>0</v>
      </c>
      <c r="M16" s="357">
        <v>0</v>
      </c>
      <c r="N16" s="358">
        <f t="shared" si="4"/>
        <v>0</v>
      </c>
      <c r="O16" s="357">
        <v>0</v>
      </c>
      <c r="P16" s="358">
        <f t="shared" si="5"/>
        <v>0</v>
      </c>
      <c r="Q16" s="359">
        <f t="shared" si="7"/>
        <v>0</v>
      </c>
      <c r="R16" s="361">
        <f t="shared" si="6"/>
        <v>0</v>
      </c>
    </row>
    <row r="17" spans="1:18" s="32" customFormat="1" ht="18.75" customHeight="1">
      <c r="A17" s="43" t="s">
        <v>191</v>
      </c>
      <c r="B17" s="389"/>
      <c r="C17" s="389"/>
      <c r="D17" s="389"/>
      <c r="E17" s="50">
        <v>1918</v>
      </c>
      <c r="F17" s="51">
        <f t="shared" si="0"/>
        <v>0.3</v>
      </c>
      <c r="G17" s="50">
        <v>16829</v>
      </c>
      <c r="H17" s="51">
        <f t="shared" si="1"/>
        <v>6.9</v>
      </c>
      <c r="I17" s="50">
        <v>0</v>
      </c>
      <c r="J17" s="51">
        <f t="shared" si="2"/>
        <v>0</v>
      </c>
      <c r="K17" s="50">
        <v>0</v>
      </c>
      <c r="L17" s="51">
        <f t="shared" si="3"/>
        <v>0</v>
      </c>
      <c r="M17" s="50">
        <v>5089</v>
      </c>
      <c r="N17" s="51">
        <f t="shared" si="4"/>
        <v>10.3</v>
      </c>
      <c r="O17" s="50">
        <v>733</v>
      </c>
      <c r="P17" s="51">
        <f t="shared" si="5"/>
        <v>1.7</v>
      </c>
      <c r="Q17" s="54">
        <f t="shared" si="7"/>
        <v>24569</v>
      </c>
      <c r="R17" s="40">
        <f t="shared" si="6"/>
        <v>2.3</v>
      </c>
    </row>
    <row r="18" spans="1:18" s="32" customFormat="1" ht="18.75" customHeight="1">
      <c r="A18" s="43" t="s">
        <v>192</v>
      </c>
      <c r="B18" s="389"/>
      <c r="C18" s="389"/>
      <c r="D18" s="389"/>
      <c r="E18" s="50">
        <v>415</v>
      </c>
      <c r="F18" s="51">
        <f t="shared" si="0"/>
        <v>0.1</v>
      </c>
      <c r="G18" s="50">
        <v>604</v>
      </c>
      <c r="H18" s="51">
        <f t="shared" si="1"/>
        <v>0.2</v>
      </c>
      <c r="I18" s="50">
        <v>0</v>
      </c>
      <c r="J18" s="51">
        <f t="shared" si="2"/>
        <v>0</v>
      </c>
      <c r="K18" s="50">
        <v>31</v>
      </c>
      <c r="L18" s="51">
        <f t="shared" si="3"/>
        <v>0.1</v>
      </c>
      <c r="M18" s="50">
        <v>0</v>
      </c>
      <c r="N18" s="51">
        <f t="shared" si="4"/>
        <v>0</v>
      </c>
      <c r="O18" s="50">
        <v>168</v>
      </c>
      <c r="P18" s="51">
        <f t="shared" si="5"/>
        <v>0.4</v>
      </c>
      <c r="Q18" s="54">
        <f t="shared" si="7"/>
        <v>1218</v>
      </c>
      <c r="R18" s="40">
        <f t="shared" si="6"/>
        <v>0.1</v>
      </c>
    </row>
    <row r="19" spans="1:18" s="32" customFormat="1" ht="18.75" customHeight="1">
      <c r="A19" s="43" t="s">
        <v>193</v>
      </c>
      <c r="B19" s="389"/>
      <c r="C19" s="389"/>
      <c r="D19" s="389"/>
      <c r="E19" s="50">
        <v>308</v>
      </c>
      <c r="F19" s="51">
        <f t="shared" si="0"/>
        <v>0</v>
      </c>
      <c r="G19" s="50">
        <v>1029</v>
      </c>
      <c r="H19" s="51">
        <f t="shared" si="1"/>
        <v>0.4</v>
      </c>
      <c r="I19" s="50">
        <v>0</v>
      </c>
      <c r="J19" s="51">
        <f t="shared" si="2"/>
        <v>0</v>
      </c>
      <c r="K19" s="50">
        <v>94</v>
      </c>
      <c r="L19" s="51">
        <f t="shared" si="3"/>
        <v>0.2</v>
      </c>
      <c r="M19" s="50">
        <v>701</v>
      </c>
      <c r="N19" s="51">
        <f t="shared" si="4"/>
        <v>1.4</v>
      </c>
      <c r="O19" s="50">
        <v>225</v>
      </c>
      <c r="P19" s="51">
        <f t="shared" si="5"/>
        <v>0.5</v>
      </c>
      <c r="Q19" s="54">
        <f t="shared" si="7"/>
        <v>2357</v>
      </c>
      <c r="R19" s="40">
        <f t="shared" si="6"/>
        <v>0.2</v>
      </c>
    </row>
    <row r="20" spans="1:18" s="32" customFormat="1" ht="18.75" customHeight="1">
      <c r="A20" s="43" t="s">
        <v>195</v>
      </c>
      <c r="B20" s="389"/>
      <c r="C20" s="389"/>
      <c r="D20" s="389"/>
      <c r="E20" s="50">
        <v>0</v>
      </c>
      <c r="F20" s="51">
        <f t="shared" si="0"/>
        <v>0</v>
      </c>
      <c r="G20" s="50">
        <v>160</v>
      </c>
      <c r="H20" s="51">
        <f t="shared" si="1"/>
        <v>0.1</v>
      </c>
      <c r="I20" s="50">
        <v>0</v>
      </c>
      <c r="J20" s="51">
        <f t="shared" si="2"/>
        <v>0</v>
      </c>
      <c r="K20" s="50">
        <v>8</v>
      </c>
      <c r="L20" s="51">
        <f t="shared" si="3"/>
        <v>0</v>
      </c>
      <c r="M20" s="50">
        <v>0</v>
      </c>
      <c r="N20" s="51">
        <f t="shared" si="4"/>
        <v>0</v>
      </c>
      <c r="O20" s="50">
        <v>0</v>
      </c>
      <c r="P20" s="51">
        <f t="shared" si="5"/>
        <v>0</v>
      </c>
      <c r="Q20" s="54">
        <f t="shared" si="7"/>
        <v>168</v>
      </c>
      <c r="R20" s="40">
        <f>ROUND(+Q20/Q$28*100,2)</f>
        <v>0.02</v>
      </c>
    </row>
    <row r="21" spans="1:18" s="32" customFormat="1" ht="18.75" customHeight="1">
      <c r="A21" s="43" t="s">
        <v>196</v>
      </c>
      <c r="B21" s="389"/>
      <c r="C21" s="389"/>
      <c r="D21" s="389"/>
      <c r="E21" s="50">
        <v>604365</v>
      </c>
      <c r="F21" s="51">
        <f t="shared" si="0"/>
        <v>93.6</v>
      </c>
      <c r="G21" s="50">
        <v>25577</v>
      </c>
      <c r="H21" s="51">
        <f t="shared" si="1"/>
        <v>10.4</v>
      </c>
      <c r="I21" s="50">
        <v>20836</v>
      </c>
      <c r="J21" s="51">
        <f t="shared" si="2"/>
        <v>86.1</v>
      </c>
      <c r="K21" s="50">
        <v>194</v>
      </c>
      <c r="L21" s="51">
        <f t="shared" si="3"/>
        <v>0.5</v>
      </c>
      <c r="M21" s="50">
        <v>38733</v>
      </c>
      <c r="N21" s="51">
        <f t="shared" si="4"/>
        <v>78.1</v>
      </c>
      <c r="O21" s="50">
        <v>12</v>
      </c>
      <c r="P21" s="51">
        <f t="shared" si="5"/>
        <v>0</v>
      </c>
      <c r="Q21" s="54">
        <f t="shared" si="7"/>
        <v>689717</v>
      </c>
      <c r="R21" s="40">
        <f t="shared" si="6"/>
        <v>65.8</v>
      </c>
    </row>
    <row r="22" spans="1:18" s="32" customFormat="1" ht="18.75" customHeight="1">
      <c r="A22" s="42" t="s">
        <v>197</v>
      </c>
      <c r="B22" s="388"/>
      <c r="C22" s="388"/>
      <c r="D22" s="388"/>
      <c r="E22" s="252">
        <f>SUM(E23,E24,E25)</f>
        <v>1335</v>
      </c>
      <c r="F22" s="350">
        <f t="shared" si="0"/>
        <v>0.2</v>
      </c>
      <c r="G22" s="252">
        <f>SUM(G23,G24,G25)</f>
        <v>20576</v>
      </c>
      <c r="H22" s="350">
        <f t="shared" si="1"/>
        <v>8.4</v>
      </c>
      <c r="I22" s="252">
        <f>SUM(I23,I24,I25)</f>
        <v>0</v>
      </c>
      <c r="J22" s="350">
        <f t="shared" si="2"/>
        <v>0</v>
      </c>
      <c r="K22" s="252">
        <f>SUM(K23,K24,K25)</f>
        <v>2705</v>
      </c>
      <c r="L22" s="350">
        <f t="shared" si="3"/>
        <v>6.5</v>
      </c>
      <c r="M22" s="252"/>
      <c r="N22" s="350">
        <f t="shared" si="4"/>
        <v>0</v>
      </c>
      <c r="O22" s="252">
        <f>SUM(O23,O24,O25)</f>
        <v>1337</v>
      </c>
      <c r="P22" s="350">
        <f t="shared" si="5"/>
        <v>3.2</v>
      </c>
      <c r="Q22" s="351">
        <f t="shared" si="7"/>
        <v>25953</v>
      </c>
      <c r="R22" s="352">
        <f t="shared" si="6"/>
        <v>2.5</v>
      </c>
    </row>
    <row r="23" spans="1:18" s="32" customFormat="1" ht="18.75" customHeight="1">
      <c r="A23" s="39"/>
      <c r="B23" s="390" t="s">
        <v>198</v>
      </c>
      <c r="C23" s="386"/>
      <c r="D23" s="386"/>
      <c r="E23" s="353">
        <v>0</v>
      </c>
      <c r="F23" s="354">
        <f t="shared" si="0"/>
        <v>0</v>
      </c>
      <c r="G23" s="353">
        <v>3453</v>
      </c>
      <c r="H23" s="354">
        <f t="shared" si="1"/>
        <v>1.4</v>
      </c>
      <c r="I23" s="353">
        <v>0</v>
      </c>
      <c r="J23" s="354">
        <f t="shared" si="2"/>
        <v>0</v>
      </c>
      <c r="K23" s="353">
        <v>124</v>
      </c>
      <c r="L23" s="354">
        <f t="shared" si="3"/>
        <v>0.3</v>
      </c>
      <c r="M23" s="353">
        <v>0</v>
      </c>
      <c r="N23" s="354">
        <f t="shared" si="4"/>
        <v>0</v>
      </c>
      <c r="O23" s="353">
        <v>123</v>
      </c>
      <c r="P23" s="354">
        <f>ROUND(+O23/O$28*100,1)</f>
        <v>0.3</v>
      </c>
      <c r="Q23" s="355">
        <f t="shared" si="7"/>
        <v>3700</v>
      </c>
      <c r="R23" s="356">
        <f t="shared" si="6"/>
        <v>0.4</v>
      </c>
    </row>
    <row r="24" spans="1:18" s="32" customFormat="1" ht="18.75" customHeight="1">
      <c r="A24" s="39"/>
      <c r="B24" s="390" t="s">
        <v>199</v>
      </c>
      <c r="C24" s="386"/>
      <c r="D24" s="386"/>
      <c r="E24" s="353">
        <v>0</v>
      </c>
      <c r="F24" s="354">
        <f t="shared" si="0"/>
        <v>0</v>
      </c>
      <c r="G24" s="353">
        <v>181</v>
      </c>
      <c r="H24" s="354">
        <f t="shared" si="1"/>
        <v>0.1</v>
      </c>
      <c r="I24" s="353">
        <v>0</v>
      </c>
      <c r="J24" s="354">
        <f t="shared" si="2"/>
        <v>0</v>
      </c>
      <c r="K24" s="353">
        <v>100</v>
      </c>
      <c r="L24" s="354">
        <f t="shared" si="3"/>
        <v>0.2</v>
      </c>
      <c r="M24" s="353">
        <v>0</v>
      </c>
      <c r="N24" s="354">
        <f t="shared" si="4"/>
        <v>0</v>
      </c>
      <c r="O24" s="353">
        <v>14</v>
      </c>
      <c r="P24" s="354">
        <f>ROUND(+O24/O$28*100,2)</f>
        <v>0.03</v>
      </c>
      <c r="Q24" s="355">
        <f t="shared" si="7"/>
        <v>295</v>
      </c>
      <c r="R24" s="356">
        <f>ROUND(+Q24/Q$28*100,2)</f>
        <v>0.03</v>
      </c>
    </row>
    <row r="25" spans="1:18" s="32" customFormat="1" ht="18.75" customHeight="1">
      <c r="A25" s="41"/>
      <c r="B25" s="391" t="s">
        <v>200</v>
      </c>
      <c r="C25" s="387"/>
      <c r="D25" s="387"/>
      <c r="E25" s="357">
        <v>1335</v>
      </c>
      <c r="F25" s="358">
        <f t="shared" si="0"/>
        <v>0.2</v>
      </c>
      <c r="G25" s="357">
        <v>16942</v>
      </c>
      <c r="H25" s="358">
        <f t="shared" si="1"/>
        <v>6.9</v>
      </c>
      <c r="I25" s="357">
        <v>0</v>
      </c>
      <c r="J25" s="358">
        <f t="shared" si="2"/>
        <v>0</v>
      </c>
      <c r="K25" s="357">
        <v>2481</v>
      </c>
      <c r="L25" s="358">
        <f t="shared" si="3"/>
        <v>5.9</v>
      </c>
      <c r="M25" s="357">
        <v>0</v>
      </c>
      <c r="N25" s="358">
        <f t="shared" si="4"/>
        <v>0</v>
      </c>
      <c r="O25" s="357">
        <v>1200</v>
      </c>
      <c r="P25" s="358">
        <f t="shared" si="5"/>
        <v>2.9</v>
      </c>
      <c r="Q25" s="359">
        <f t="shared" si="7"/>
        <v>21958</v>
      </c>
      <c r="R25" s="360">
        <f>ROUND(+Q25/Q$28*100,1)</f>
        <v>2.1</v>
      </c>
    </row>
    <row r="26" spans="1:18" s="32" customFormat="1" ht="18.75" customHeight="1">
      <c r="A26" s="41" t="s">
        <v>194</v>
      </c>
      <c r="B26" s="389"/>
      <c r="C26" s="389"/>
      <c r="D26" s="389"/>
      <c r="E26" s="50">
        <v>0</v>
      </c>
      <c r="F26" s="51">
        <f t="shared" si="0"/>
        <v>0</v>
      </c>
      <c r="G26" s="50">
        <v>0</v>
      </c>
      <c r="H26" s="51">
        <f t="shared" si="1"/>
        <v>0</v>
      </c>
      <c r="I26" s="50">
        <v>0</v>
      </c>
      <c r="J26" s="51">
        <f t="shared" si="2"/>
        <v>0</v>
      </c>
      <c r="K26" s="50">
        <v>881</v>
      </c>
      <c r="L26" s="51">
        <f t="shared" si="3"/>
        <v>2.1</v>
      </c>
      <c r="M26" s="50">
        <v>0</v>
      </c>
      <c r="N26" s="51">
        <f t="shared" si="4"/>
        <v>0</v>
      </c>
      <c r="O26" s="50">
        <v>0</v>
      </c>
      <c r="P26" s="51">
        <f t="shared" si="5"/>
        <v>0</v>
      </c>
      <c r="Q26" s="54">
        <f t="shared" si="7"/>
        <v>881</v>
      </c>
      <c r="R26" s="40">
        <f>ROUND(+Q26/Q$28*100,1)</f>
        <v>0.1</v>
      </c>
    </row>
    <row r="27" spans="1:18" s="32" customFormat="1" ht="18.75" customHeight="1">
      <c r="A27" s="43" t="s">
        <v>201</v>
      </c>
      <c r="B27" s="389"/>
      <c r="C27" s="389"/>
      <c r="D27" s="389"/>
      <c r="E27" s="50">
        <v>4574</v>
      </c>
      <c r="F27" s="51">
        <f t="shared" si="0"/>
        <v>0.7</v>
      </c>
      <c r="G27" s="50">
        <v>27585</v>
      </c>
      <c r="H27" s="51">
        <f t="shared" si="1"/>
        <v>11.2</v>
      </c>
      <c r="I27" s="50">
        <v>3360</v>
      </c>
      <c r="J27" s="51">
        <f t="shared" si="2"/>
        <v>13.9</v>
      </c>
      <c r="K27" s="50">
        <v>0</v>
      </c>
      <c r="L27" s="51">
        <f t="shared" si="3"/>
        <v>0</v>
      </c>
      <c r="M27" s="50">
        <v>473</v>
      </c>
      <c r="N27" s="51">
        <f t="shared" si="4"/>
        <v>1</v>
      </c>
      <c r="O27" s="50">
        <v>9932</v>
      </c>
      <c r="P27" s="51">
        <f t="shared" si="5"/>
        <v>23.7</v>
      </c>
      <c r="Q27" s="54">
        <f t="shared" si="7"/>
        <v>45924</v>
      </c>
      <c r="R27" s="40">
        <f>ROUND(+Q27/Q$28*100,1)</f>
        <v>4.4</v>
      </c>
    </row>
    <row r="28" spans="1:18" s="32" customFormat="1" ht="18.75" customHeight="1" thickBot="1">
      <c r="A28" s="405" t="s">
        <v>202</v>
      </c>
      <c r="B28" s="406"/>
      <c r="C28" s="406"/>
      <c r="D28" s="406"/>
      <c r="E28" s="407">
        <v>645747</v>
      </c>
      <c r="F28" s="408">
        <f t="shared" si="0"/>
        <v>100</v>
      </c>
      <c r="G28" s="407">
        <v>245478</v>
      </c>
      <c r="H28" s="408">
        <f t="shared" si="1"/>
        <v>100</v>
      </c>
      <c r="I28" s="407">
        <v>24196</v>
      </c>
      <c r="J28" s="408">
        <f>ROUND(+I28/I$28*100,1)</f>
        <v>100</v>
      </c>
      <c r="K28" s="407">
        <v>41754</v>
      </c>
      <c r="L28" s="408">
        <f t="shared" si="3"/>
        <v>100</v>
      </c>
      <c r="M28" s="407">
        <v>49587</v>
      </c>
      <c r="N28" s="408">
        <f>ROUND(+M28/M$28*100,1)</f>
        <v>100</v>
      </c>
      <c r="O28" s="407">
        <v>41976</v>
      </c>
      <c r="P28" s="408">
        <f>ROUND(+O28/O$28*100,1)</f>
        <v>100</v>
      </c>
      <c r="Q28" s="409">
        <f t="shared" si="7"/>
        <v>1048738</v>
      </c>
      <c r="R28" s="410">
        <f>ROUND(+Q28/Q$28*100,1)</f>
        <v>100</v>
      </c>
    </row>
    <row r="29" spans="1:18" s="32" customFormat="1" ht="12" customHeight="1" thickTop="1">
      <c r="A29" s="402" t="s">
        <v>265</v>
      </c>
      <c r="B29" s="403"/>
      <c r="C29" s="404" t="s">
        <v>266</v>
      </c>
      <c r="D29" s="472" t="s">
        <v>267</v>
      </c>
      <c r="E29" s="473">
        <f>'２６表（第２表）'!G6/'２６表（第２表）'!G17*100</f>
        <v>99.99736739001499</v>
      </c>
      <c r="F29" s="474"/>
      <c r="G29" s="473">
        <f>'２６表（第２表）'!H6/'２６表（第２表）'!H17*100</f>
        <v>104.78372807339152</v>
      </c>
      <c r="H29" s="474"/>
      <c r="I29" s="473">
        <f>'２６表（第２表）'!O6/'２６表（第２表）'!O17*100</f>
        <v>100.07025954703256</v>
      </c>
      <c r="J29" s="474"/>
      <c r="K29" s="473">
        <f>'２６表（第２表）'!P6/'２６表（第２表）'!P17*100</f>
        <v>97.7151889639316</v>
      </c>
      <c r="L29" s="474"/>
      <c r="M29" s="473">
        <f>'２６表（第２表）'!Q6/'２６表（第２表）'!Q17*100</f>
        <v>100</v>
      </c>
      <c r="N29" s="474"/>
      <c r="O29" s="473">
        <f>'２６表（第２表）'!R6/'２６表（第２表）'!R17*100</f>
        <v>113.15275395464074</v>
      </c>
      <c r="P29" s="474"/>
      <c r="Q29" s="491">
        <f>'２６表（第２表）'!S6/'２６表（第２表）'!S17*100</f>
        <v>101.5552025386703</v>
      </c>
      <c r="R29" s="492"/>
    </row>
    <row r="30" spans="1:18" s="32" customFormat="1" ht="12" customHeight="1">
      <c r="A30" s="392"/>
      <c r="B30" s="393" t="s">
        <v>268</v>
      </c>
      <c r="C30" s="394" t="s">
        <v>269</v>
      </c>
      <c r="D30" s="471"/>
      <c r="E30" s="469"/>
      <c r="F30" s="470"/>
      <c r="G30" s="469"/>
      <c r="H30" s="470"/>
      <c r="I30" s="469"/>
      <c r="J30" s="470"/>
      <c r="K30" s="469"/>
      <c r="L30" s="470"/>
      <c r="M30" s="469"/>
      <c r="N30" s="470"/>
      <c r="O30" s="469"/>
      <c r="P30" s="470"/>
      <c r="Q30" s="493"/>
      <c r="R30" s="494"/>
    </row>
    <row r="31" spans="1:18" s="32" customFormat="1" ht="12" customHeight="1">
      <c r="A31" s="395" t="s">
        <v>270</v>
      </c>
      <c r="B31" s="396"/>
      <c r="C31" s="397" t="s">
        <v>271</v>
      </c>
      <c r="D31" s="467" t="s">
        <v>267</v>
      </c>
      <c r="E31" s="463">
        <f>'２６表（第２表）'!G6/('２６表（第２表）'!G17+'２６表（第２表）'!G58)*100</f>
        <v>99.99736739001499</v>
      </c>
      <c r="F31" s="464"/>
      <c r="G31" s="463">
        <f>'２６表（第２表）'!H6/('２６表（第２表）'!H17+'２６表（第２表）'!H58)*100</f>
        <v>104.78372807339152</v>
      </c>
      <c r="H31" s="464"/>
      <c r="I31" s="463">
        <f>'２６表（第２表）'!O6/('２６表（第２表）'!O17+'２６表（第２表）'!O58)*100</f>
        <v>100.07025954703256</v>
      </c>
      <c r="J31" s="464"/>
      <c r="K31" s="463">
        <f>'２６表（第２表）'!P6/('２６表（第２表）'!P17+'２６表（第２表）'!P58)*100</f>
        <v>86.05234851201148</v>
      </c>
      <c r="L31" s="464"/>
      <c r="M31" s="463">
        <f>'２６表（第２表）'!Q6/('２６表（第２表）'!Q17+'２６表（第２表）'!Q58)*100</f>
        <v>74.08121190390821</v>
      </c>
      <c r="N31" s="464"/>
      <c r="O31" s="463">
        <f>'２６表（第２表）'!R6/('２６表（第２表）'!R17+'２６表（第２表）'!R58)*100</f>
        <v>113.15275395464074</v>
      </c>
      <c r="P31" s="464"/>
      <c r="Q31" s="495">
        <f>'２６表（第２表）'!S6/('２６表（第２表）'!S17+'２６表（第２表）'!S58)*100</f>
        <v>99.37503848859711</v>
      </c>
      <c r="R31" s="496"/>
    </row>
    <row r="32" spans="1:18" s="32" customFormat="1" ht="12" customHeight="1">
      <c r="A32" s="392"/>
      <c r="B32" s="393" t="s">
        <v>272</v>
      </c>
      <c r="C32" s="394" t="s">
        <v>273</v>
      </c>
      <c r="D32" s="471"/>
      <c r="E32" s="469"/>
      <c r="F32" s="470"/>
      <c r="G32" s="469"/>
      <c r="H32" s="470"/>
      <c r="I32" s="469"/>
      <c r="J32" s="470"/>
      <c r="K32" s="469"/>
      <c r="L32" s="470"/>
      <c r="M32" s="469"/>
      <c r="N32" s="470"/>
      <c r="O32" s="469"/>
      <c r="P32" s="470"/>
      <c r="Q32" s="493"/>
      <c r="R32" s="494"/>
    </row>
    <row r="33" spans="1:18" s="32" customFormat="1" ht="12" customHeight="1">
      <c r="A33" s="395" t="s">
        <v>274</v>
      </c>
      <c r="B33" s="396"/>
      <c r="C33" s="397" t="s">
        <v>281</v>
      </c>
      <c r="D33" s="467" t="s">
        <v>275</v>
      </c>
      <c r="E33" s="463">
        <f>'２６表（第２表）'!G7/'２６表（第２表）'!G18*100</f>
        <v>87.1254531573511</v>
      </c>
      <c r="F33" s="464"/>
      <c r="G33" s="463">
        <f>'２６表（第２表）'!H7/'２６表（第２表）'!H18*100</f>
        <v>117.86289600859136</v>
      </c>
      <c r="H33" s="464"/>
      <c r="I33" s="463">
        <f>'２６表（第２表）'!O7/'２６表（第２表）'!O18*100</f>
        <v>118.98280098280098</v>
      </c>
      <c r="J33" s="464"/>
      <c r="K33" s="463">
        <f>'２６表（第２表）'!P7/'２６表（第２表）'!P18*100</f>
        <v>88.43630188096647</v>
      </c>
      <c r="L33" s="464"/>
      <c r="M33" s="463">
        <f>'２６表（第２表）'!Q7/'２６表（第２表）'!Q18*100</f>
        <v>75.16890390256911</v>
      </c>
      <c r="N33" s="464"/>
      <c r="O33" s="463">
        <f>'２６表（第２表）'!R7/'２６表（第２表）'!R18*100</f>
        <v>111.68299574827687</v>
      </c>
      <c r="P33" s="464"/>
      <c r="Q33" s="495">
        <f>'２６表（第２表）'!S7/'２６表（第２表）'!S18*100</f>
        <v>94.86982408552713</v>
      </c>
      <c r="R33" s="496"/>
    </row>
    <row r="34" spans="1:18" s="32" customFormat="1" ht="12" customHeight="1">
      <c r="A34" s="392"/>
      <c r="B34" s="393" t="s">
        <v>276</v>
      </c>
      <c r="C34" s="394" t="s">
        <v>282</v>
      </c>
      <c r="D34" s="471"/>
      <c r="E34" s="469"/>
      <c r="F34" s="470"/>
      <c r="G34" s="469"/>
      <c r="H34" s="470"/>
      <c r="I34" s="469"/>
      <c r="J34" s="470"/>
      <c r="K34" s="469"/>
      <c r="L34" s="470"/>
      <c r="M34" s="469"/>
      <c r="N34" s="470"/>
      <c r="O34" s="469"/>
      <c r="P34" s="470"/>
      <c r="Q34" s="493"/>
      <c r="R34" s="494"/>
    </row>
    <row r="35" spans="1:18" s="32" customFormat="1" ht="12" customHeight="1">
      <c r="A35" s="395" t="s">
        <v>283</v>
      </c>
      <c r="B35" s="398"/>
      <c r="C35" s="397" t="s">
        <v>279</v>
      </c>
      <c r="D35" s="467" t="s">
        <v>278</v>
      </c>
      <c r="E35" s="463">
        <f>'２６表（第２表）'!G19/'２６表（第２表）'!G7*100</f>
        <v>5.835658804500453</v>
      </c>
      <c r="F35" s="464"/>
      <c r="G35" s="463">
        <f>'２６表（第２表）'!H19/'２６表（第２表）'!H7*100</f>
        <v>59.62190682008449</v>
      </c>
      <c r="H35" s="464"/>
      <c r="I35" s="463">
        <f>'２６表（第２表）'!O19/'２６表（第２表）'!O7*100</f>
        <v>0</v>
      </c>
      <c r="J35" s="464"/>
      <c r="K35" s="463">
        <f>'２６表（第２表）'!P19/'２６表（第２表）'!P7*100</f>
        <v>104.81829555704267</v>
      </c>
      <c r="L35" s="464"/>
      <c r="M35" s="463">
        <f>'２６表（第２表）'!Q19/'２６表（第２表）'!Q7*100</f>
        <v>0</v>
      </c>
      <c r="N35" s="464"/>
      <c r="O35" s="463">
        <f>'２６表（第２表）'!R19/'２６表（第２表）'!R7*100</f>
        <v>69.9179494455085</v>
      </c>
      <c r="P35" s="464"/>
      <c r="Q35" s="495">
        <f>'２６表（第２表）'!S19/'２６表（第２表）'!S7*100</f>
        <v>26.36395174196983</v>
      </c>
      <c r="R35" s="496"/>
    </row>
    <row r="36" spans="1:18" s="32" customFormat="1" ht="12" customHeight="1" thickBot="1">
      <c r="A36" s="399" t="s">
        <v>280</v>
      </c>
      <c r="B36" s="400"/>
      <c r="C36" s="401" t="s">
        <v>281</v>
      </c>
      <c r="D36" s="468"/>
      <c r="E36" s="465"/>
      <c r="F36" s="466"/>
      <c r="G36" s="465"/>
      <c r="H36" s="466"/>
      <c r="I36" s="465"/>
      <c r="J36" s="466"/>
      <c r="K36" s="465"/>
      <c r="L36" s="466"/>
      <c r="M36" s="465"/>
      <c r="N36" s="466"/>
      <c r="O36" s="465"/>
      <c r="P36" s="466"/>
      <c r="Q36" s="497"/>
      <c r="R36" s="498"/>
    </row>
    <row r="37" spans="1:18" s="32" customFormat="1" ht="18.75" customHeight="1">
      <c r="A37" s="379"/>
      <c r="B37" s="379"/>
      <c r="C37" s="379"/>
      <c r="D37" s="379"/>
      <c r="E37" s="174"/>
      <c r="F37" s="379"/>
      <c r="G37" s="174"/>
      <c r="H37" s="379"/>
      <c r="I37" s="174"/>
      <c r="J37" s="379"/>
      <c r="K37" s="174"/>
      <c r="L37" s="379"/>
      <c r="M37" s="174"/>
      <c r="N37" s="379"/>
      <c r="O37" s="174"/>
      <c r="P37" s="379"/>
      <c r="Q37" s="380"/>
      <c r="R37" s="381"/>
    </row>
  </sheetData>
  <mergeCells count="45">
    <mergeCell ref="O35:P36"/>
    <mergeCell ref="Q29:R30"/>
    <mergeCell ref="Q31:R32"/>
    <mergeCell ref="Q33:R34"/>
    <mergeCell ref="Q35:R36"/>
    <mergeCell ref="O29:P30"/>
    <mergeCell ref="O31:P32"/>
    <mergeCell ref="O33:P34"/>
    <mergeCell ref="M35:N36"/>
    <mergeCell ref="M29:N30"/>
    <mergeCell ref="M31:N32"/>
    <mergeCell ref="M33:N34"/>
    <mergeCell ref="Q2:R3"/>
    <mergeCell ref="O2:P2"/>
    <mergeCell ref="O3:P3"/>
    <mergeCell ref="E2:F2"/>
    <mergeCell ref="E3:F3"/>
    <mergeCell ref="G2:H2"/>
    <mergeCell ref="G3:H3"/>
    <mergeCell ref="M2:N2"/>
    <mergeCell ref="M3:N3"/>
    <mergeCell ref="I2:J2"/>
    <mergeCell ref="I3:J3"/>
    <mergeCell ref="K2:L2"/>
    <mergeCell ref="K3:L3"/>
    <mergeCell ref="K29:L30"/>
    <mergeCell ref="K31:L32"/>
    <mergeCell ref="D29:D30"/>
    <mergeCell ref="E29:F30"/>
    <mergeCell ref="G29:H30"/>
    <mergeCell ref="I29:J30"/>
    <mergeCell ref="D31:D32"/>
    <mergeCell ref="E31:F32"/>
    <mergeCell ref="G31:H32"/>
    <mergeCell ref="I31:J32"/>
    <mergeCell ref="K33:L34"/>
    <mergeCell ref="D33:D34"/>
    <mergeCell ref="E33:F34"/>
    <mergeCell ref="G33:H34"/>
    <mergeCell ref="I33:J34"/>
    <mergeCell ref="K35:L36"/>
    <mergeCell ref="D35:D36"/>
    <mergeCell ref="E35:F36"/>
    <mergeCell ref="G35:H36"/>
    <mergeCell ref="I35:J36"/>
  </mergeCells>
  <conditionalFormatting sqref="O35 Q35 P1:P20 P22:P28 O29 O33 O31 S1:IV65536 Q1:R28 Q29 Q33 Q31 E35 G35 I35 K35 M35 A37:R65536 F1:F18 A1:E28 F20:F28 C33:C36 E29 E33 E31 G29 I29 K29 G33 I33 K33 G31 I31 K31 M29 M33 M31 G1:O28">
    <cfRule type="cellIs" priority="1" dxfId="0" operator="equal" stopIfTrue="1">
      <formula>0</formula>
    </cfRule>
  </conditionalFormatting>
  <printOptions/>
  <pageMargins left="0.65" right="0.34" top="0.47" bottom="1" header="0.512" footer="0.51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茨城県</cp:lastModifiedBy>
  <cp:lastPrinted>2009-02-16T04:44:59Z</cp:lastPrinted>
  <dcterms:created xsi:type="dcterms:W3CDTF">1999-07-27T06:18:02Z</dcterms:created>
  <dcterms:modified xsi:type="dcterms:W3CDTF">2010-03-24T05:24:42Z</dcterms:modified>
  <cp:category/>
  <cp:version/>
  <cp:contentType/>
  <cp:contentStatus/>
</cp:coreProperties>
</file>