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activeTab="0"/>
  </bookViews>
  <sheets>
    <sheet name="２９表（第１表）" sheetId="1" r:id="rId1"/>
    <sheet name="２６表（第２表）" sheetId="2" r:id="rId2"/>
    <sheet name="２４表（第３表）" sheetId="3" r:id="rId3"/>
    <sheet name="４０表（第４表）" sheetId="4" r:id="rId4"/>
  </sheets>
  <definedNames>
    <definedName name="_xlnm.Print_Area" localSheetId="2">'２４表（第３表）'!$A$2:$K$28</definedName>
    <definedName name="_xlnm.Print_Area" localSheetId="1">'２６表（第２表）'!$B$1:$N$94</definedName>
    <definedName name="_xlnm.Print_Area" localSheetId="0">'２９表（第１表）'!$B$1:$N$49</definedName>
    <definedName name="_xlnm.Print_Area" localSheetId="3">'４０表（第４表）'!$A$1:$L$57</definedName>
    <definedName name="_xlnm.Print_Titles" localSheetId="2">'２４表（第３表）'!$A:$D,'２４表（第３表）'!$1:$4</definedName>
  </definedNames>
  <calcPr fullCalcOnLoad="1"/>
</workbook>
</file>

<file path=xl/sharedStrings.xml><?xml version="1.0" encoding="utf-8"?>
<sst xmlns="http://schemas.openxmlformats.org/spreadsheetml/2006/main" count="338" uniqueCount="248">
  <si>
    <t>日立市</t>
  </si>
  <si>
    <t>082023</t>
  </si>
  <si>
    <t>石岡市</t>
  </si>
  <si>
    <t>082058</t>
  </si>
  <si>
    <t>　県　　計</t>
  </si>
  <si>
    <t>１．事業開始年月日</t>
  </si>
  <si>
    <t>（１）事業創設認可年月日</t>
  </si>
  <si>
    <t>（２）供用開始年月日</t>
  </si>
  <si>
    <t>２．施設</t>
  </si>
  <si>
    <t>（４）導水管延長（ｍ）</t>
  </si>
  <si>
    <t>（５）送水管延長（ｍ）</t>
  </si>
  <si>
    <t>（６）配水管延長（ｍ）</t>
  </si>
  <si>
    <t>（７）浄水場設置数</t>
  </si>
  <si>
    <t>（８）配水池設置数</t>
  </si>
  <si>
    <t>３．業務</t>
  </si>
  <si>
    <t>（3)料金（家庭用）</t>
  </si>
  <si>
    <t>（ア）基本水量（ｍ3）</t>
  </si>
  <si>
    <t>（ウ）超過料金（円／ｍ3）</t>
  </si>
  <si>
    <t>（エ）１ヶ月１０ｍ3当たり料金（円）</t>
  </si>
  <si>
    <t>（４）現行料金実施年月日</t>
  </si>
  <si>
    <t>５．職員数</t>
  </si>
  <si>
    <t>計</t>
  </si>
  <si>
    <t>（１）損益勘定所属職員</t>
  </si>
  <si>
    <t>うち</t>
  </si>
  <si>
    <t>原水関係職員</t>
  </si>
  <si>
    <t>浄水関係職員</t>
  </si>
  <si>
    <t>配水関係職員</t>
  </si>
  <si>
    <t>（２）資本勘定所属職員</t>
  </si>
  <si>
    <t>（イ）受託工事収益</t>
  </si>
  <si>
    <t>（ウ）その他</t>
  </si>
  <si>
    <t>（ア）国庫補助金</t>
  </si>
  <si>
    <t>（イ）都道府県補助金</t>
  </si>
  <si>
    <t>（ウ）他会計繰入金</t>
  </si>
  <si>
    <t>（エ）その他</t>
  </si>
  <si>
    <t>（ア）職員給与費</t>
  </si>
  <si>
    <t>（イ）受託工事費</t>
  </si>
  <si>
    <t>（ア）支払利息</t>
  </si>
  <si>
    <t>ⅰ　地方債利息</t>
  </si>
  <si>
    <t>ⅱ　一時借入金利息</t>
  </si>
  <si>
    <t>（イ）その他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</si>
  <si>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</si>
  <si>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</si>
  <si>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</si>
  <si>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</si>
  <si>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</si>
  <si>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</si>
  <si>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</si>
  <si>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</si>
  <si>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</si>
  <si>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ア　建設改良費</t>
  </si>
  <si>
    <t>うち</t>
  </si>
  <si>
    <t>建設利息</t>
  </si>
  <si>
    <t>アの内訳</t>
  </si>
  <si>
    <t>補助対象事業費</t>
  </si>
  <si>
    <t>単独事業費</t>
  </si>
  <si>
    <t>アの財源内訳</t>
  </si>
  <si>
    <t>地方債</t>
  </si>
  <si>
    <t>政府資金</t>
  </si>
  <si>
    <t>公庫資金</t>
  </si>
  <si>
    <t>その他</t>
  </si>
  <si>
    <t>都道府県補助金</t>
  </si>
  <si>
    <t>工事負担金</t>
  </si>
  <si>
    <t>他会計繰入金</t>
  </si>
  <si>
    <t>その他</t>
  </si>
  <si>
    <t>うち</t>
  </si>
  <si>
    <t>政府資金に係る繰上償還金分</t>
  </si>
  <si>
    <t>公庫資金に係る繰上償還金分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</si>
  <si>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</si>
  <si>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</si>
  <si>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</si>
  <si>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</si>
  <si>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うち地方債</t>
  </si>
  <si>
    <t>８．未収入特定財源</t>
  </si>
  <si>
    <t>内訳</t>
  </si>
  <si>
    <t>国庫（県）支出金</t>
  </si>
  <si>
    <t>地方債</t>
  </si>
  <si>
    <t>その他</t>
  </si>
  <si>
    <t>１０．実質収支　（Ｐ）―（Ｑ）</t>
  </si>
  <si>
    <t>黒字</t>
  </si>
  <si>
    <t>項　　　目</t>
  </si>
  <si>
    <t>企業債現在高</t>
  </si>
  <si>
    <t>資金別内訳</t>
  </si>
  <si>
    <t>（１）政府資金</t>
  </si>
  <si>
    <t>簡　保</t>
  </si>
  <si>
    <t>（２）公営企業金融公庫</t>
  </si>
  <si>
    <t>（３）市中銀行</t>
  </si>
  <si>
    <t>（４）市中銀行以外の金融機関</t>
  </si>
  <si>
    <t>（５）市場公募債</t>
  </si>
  <si>
    <t>（６）共済組合</t>
  </si>
  <si>
    <t>利率別内訳</t>
  </si>
  <si>
    <t>７％以上７．５％未満</t>
  </si>
  <si>
    <t>７．５％以上８％未満</t>
  </si>
  <si>
    <t>項　　目</t>
  </si>
  <si>
    <t>1.収益的収支</t>
  </si>
  <si>
    <t>イ営業外収益                           （Ｃ）</t>
  </si>
  <si>
    <t>ア営業費用　                          　（Ｅ）</t>
  </si>
  <si>
    <t>（２）資本的支出　                             　（Ｉ）</t>
  </si>
  <si>
    <t>イ　地方債償還金　　                  (J)</t>
  </si>
  <si>
    <t>団体名</t>
  </si>
  <si>
    <t>ア営業収益                          　　（Ｂ）</t>
  </si>
  <si>
    <t>（ア）料金収入</t>
  </si>
  <si>
    <t>イ営業外費用　　                       （Ｆ）</t>
  </si>
  <si>
    <t>２．資本的収支</t>
  </si>
  <si>
    <t>国庫補助金</t>
  </si>
  <si>
    <t>赤字（△）</t>
  </si>
  <si>
    <t xml:space="preserve"> </t>
  </si>
  <si>
    <t>団　　体　　名</t>
  </si>
  <si>
    <t>（９）普及率</t>
  </si>
  <si>
    <t>（２）計画給水人口（人）　　　　　　 （Ｂ）</t>
  </si>
  <si>
    <t>（３）現在給水人口（人）　　　　　 　（Ｃ）</t>
  </si>
  <si>
    <t>（Ｃ）／（Ａ）×100　（％）</t>
  </si>
  <si>
    <t>（Ｃ）／（Ｂ）×100　（％）</t>
  </si>
  <si>
    <t>（１）行政区域内現在人口（人）　　（Ａ）</t>
  </si>
  <si>
    <t>（イ）基本料金（円）</t>
  </si>
  <si>
    <t>職員給与費</t>
  </si>
  <si>
    <t>（単位：千円）</t>
  </si>
  <si>
    <t>082121</t>
  </si>
  <si>
    <t>常陸太田市</t>
  </si>
  <si>
    <t>082252</t>
  </si>
  <si>
    <t>常陸大宮市</t>
  </si>
  <si>
    <t>082295</t>
  </si>
  <si>
    <t>稲敷市</t>
  </si>
  <si>
    <t>083101</t>
  </si>
  <si>
    <t>城里町</t>
  </si>
  <si>
    <t>財政融資</t>
  </si>
  <si>
    <t>郵　貯</t>
  </si>
  <si>
    <t>（７）政府保証付外債</t>
  </si>
  <si>
    <t>（８）交付公債</t>
  </si>
  <si>
    <t>（９）その他</t>
  </si>
  <si>
    <t>（５）有収率　（Ｅ）／（Ｄ）×１００　(％）</t>
  </si>
  <si>
    <t>（単位：千円）</t>
  </si>
  <si>
    <t>県　　計</t>
  </si>
  <si>
    <t>１．収益勘定繰入金</t>
  </si>
  <si>
    <t>基準額</t>
  </si>
  <si>
    <t>実繰入額</t>
  </si>
  <si>
    <t>（１）営業収益</t>
  </si>
  <si>
    <t>（２）営業外収益</t>
  </si>
  <si>
    <t>ア他会計繰入金</t>
  </si>
  <si>
    <t>２．資本勘定繰入金</t>
  </si>
  <si>
    <t>３．繰入金計</t>
  </si>
  <si>
    <t>４．実繰入額が基準額を超える部分及び「その他」実繰入額</t>
  </si>
  <si>
    <t>収益勘定繰入金</t>
  </si>
  <si>
    <t>他会計繰入金</t>
  </si>
  <si>
    <t>資本勘定繰入金</t>
  </si>
  <si>
    <t>他会計出資金</t>
  </si>
  <si>
    <t>他会計補助金</t>
  </si>
  <si>
    <t>合計</t>
  </si>
  <si>
    <t>繰出基準等に基づくもの</t>
  </si>
  <si>
    <t>その他</t>
  </si>
  <si>
    <t>７．基準外繰入金合計　　（ａ）＋（ｂ）＋（ｃ）</t>
  </si>
  <si>
    <t>繰出基準に基づく繰入金</t>
  </si>
  <si>
    <t>繰出基準以外の繰入金</t>
  </si>
  <si>
    <t>基準額</t>
  </si>
  <si>
    <t>実繰入額</t>
  </si>
  <si>
    <t>ア他会計負担金</t>
  </si>
  <si>
    <t>（ウ）高料金対策</t>
  </si>
  <si>
    <t>（キ）児童手当に要する経費</t>
  </si>
  <si>
    <t>（コ）その他</t>
  </si>
  <si>
    <t>（１）他会計出資金・補助金</t>
  </si>
  <si>
    <t>オその他</t>
  </si>
  <si>
    <t>簡　易　水　道　事　業</t>
  </si>
  <si>
    <t>第４表　繰入金に関する調</t>
  </si>
  <si>
    <t>第２表　歳入歳出決算に関する調</t>
  </si>
  <si>
    <t>５．収益勘定
　　他会計借入金</t>
  </si>
  <si>
    <t>６．資本勘定
　　他会計借入金</t>
  </si>
  <si>
    <t>日立市</t>
  </si>
  <si>
    <t>石岡市</t>
  </si>
  <si>
    <t>（ａ）</t>
  </si>
  <si>
    <t>（ｂ）</t>
  </si>
  <si>
    <t>（ｃ）</t>
  </si>
  <si>
    <t>ア建設改良に要する経費</t>
  </si>
  <si>
    <t>（臨時措置分に係る元金償還）</t>
  </si>
  <si>
    <t>イ建設改良に要する経費</t>
  </si>
  <si>
    <t>（元金償還）</t>
  </si>
  <si>
    <t>ウ簡易水道未普及解消</t>
  </si>
  <si>
    <t>緊急対策（元金償還）</t>
  </si>
  <si>
    <t>エ臨時財政特例債等の償還</t>
  </si>
  <si>
    <t>に要する経費（元金償還）</t>
  </si>
  <si>
    <t>（イ）建設改良に要する
　　経費（支払利息）</t>
  </si>
  <si>
    <t>（ア）建設改良に要する
　　経費（臨時措置分に
　　係る支払利息）</t>
  </si>
  <si>
    <t>（ケ）特定用地の先行
　　取得に要する経費</t>
  </si>
  <si>
    <t>（エ）簡易水道未普及
　　解消緊急対策
　　（支払利息）</t>
  </si>
  <si>
    <t>（カ）財政再建及び
　　準用再建のための
　　繰入に要する経費</t>
  </si>
  <si>
    <t>（ク）臨時財政特例債等
　　の償還に要する経費
　　（支払利息）</t>
  </si>
  <si>
    <t>（１）配水能力（ｍ3／日）　　　　　　</t>
  </si>
  <si>
    <t>団　体　名</t>
  </si>
  <si>
    <t xml:space="preserve"> </t>
  </si>
  <si>
    <t>082023</t>
  </si>
  <si>
    <t>082058</t>
  </si>
  <si>
    <t>082121</t>
  </si>
  <si>
    <t>082252</t>
  </si>
  <si>
    <t>082295</t>
  </si>
  <si>
    <t>083101</t>
  </si>
  <si>
    <t>項　　　目</t>
  </si>
  <si>
    <t>１１．収益的支出に充てた地方債　　　（Ｘ）</t>
  </si>
  <si>
    <t>１３．収益的収支に関する他会計繰入金合計</t>
  </si>
  <si>
    <t>１４．資本的収支に関する他会計繰入金合計</t>
  </si>
  <si>
    <t>第１表　　施設及び業務概況に関する調</t>
  </si>
  <si>
    <t>（２）年間総配水量（ｍ3）    （Ｄ）</t>
  </si>
  <si>
    <t>（３）一日最大配水量（ｍ3／日）</t>
  </si>
  <si>
    <t>（４）年間総有収水量（ｍ3）　　　　（Ｅ）</t>
  </si>
  <si>
    <t>４．料金等</t>
  </si>
  <si>
    <t>（１）給水原価　（円）</t>
  </si>
  <si>
    <t>（２）供給単価　（円）</t>
  </si>
  <si>
    <t>第３表　地方債に関する調</t>
  </si>
  <si>
    <t>１５．元金償還金分に
      対して繰入れたもの</t>
  </si>
  <si>
    <t>１６．利息支払分に
      対して繰入れたもの</t>
  </si>
  <si>
    <t>１７．元利償還金に
      対して繰入れたもの</t>
  </si>
  <si>
    <t>上記に対する財源としての地方債</t>
  </si>
  <si>
    <t>総収益</t>
  </si>
  <si>
    <t>総費用</t>
  </si>
  <si>
    <t>　　　　　総収益　　　　　</t>
  </si>
  <si>
    <t>総費用＋地方債償還金</t>
  </si>
  <si>
    <t>営業収益－受託工事収益</t>
  </si>
  <si>
    <t>営業費用－受託工事費用</t>
  </si>
  <si>
    <t>　　実質赤字額　　</t>
  </si>
  <si>
    <t>損益勘定所属職員給与費</t>
  </si>
  <si>
    <t>６．総収支比率</t>
  </si>
  <si>
    <t>７．収益的収支比率</t>
  </si>
  <si>
    <t>８．営業収支比率</t>
  </si>
  <si>
    <t>営業収益</t>
  </si>
  <si>
    <t>（％）</t>
  </si>
  <si>
    <t>　　　営業収益比率（％）</t>
  </si>
  <si>
    <t>×１００</t>
  </si>
  <si>
    <t>　　　　　営業収益－受託工事収益　　×１００</t>
  </si>
  <si>
    <t>１８．赤字比率</t>
  </si>
  <si>
    <t>９．職員給与費対</t>
  </si>
  <si>
    <t>１％未満</t>
  </si>
  <si>
    <t>１％以上２％未満</t>
  </si>
  <si>
    <t>２％以上３％未満</t>
  </si>
  <si>
    <t>４％以上５％未満</t>
  </si>
  <si>
    <t>５％以上６％未満</t>
  </si>
  <si>
    <t>６％以上７％未満</t>
  </si>
  <si>
    <t>８％以上</t>
  </si>
  <si>
    <t>（オ）地方公営企業法の
　　適用及び統合に要す
　　る経費</t>
  </si>
  <si>
    <t>３％以上４％未満</t>
  </si>
  <si>
    <t>（１）総収益　（Ｂ）＋（Ｃ）　               　（Ａ）</t>
  </si>
  <si>
    <t>（２）総費用　（Ｅ）＋（Ｆ）　               　（Ｄ）</t>
  </si>
  <si>
    <t>（３）収支差引（Ａ）―（Ｄ）              　　（Ｇ）</t>
  </si>
  <si>
    <t>（１）資本的収入　　                      （Ｈ）</t>
  </si>
  <si>
    <t>（３）収支差引（Ｈ）―（Ｉ）　               　（Ｋ）</t>
  </si>
  <si>
    <t>３.収支再差引（Ｇ）＋（Ｋ）　　               　（Ｌ）</t>
  </si>
  <si>
    <t>４．積立金　　　　　                 　　　　　　（Ｍ）</t>
  </si>
  <si>
    <t>５.前年度からの繰越金　                   　（Ｎ）</t>
  </si>
  <si>
    <t>６．前年度繰上充用金　　                     （Ｏ）</t>
  </si>
  <si>
    <t>７．形式収支(L)-(M)+(N)-(O)+(X)+(Y)　　　 （Ｐ）</t>
  </si>
  <si>
    <t>９．翌年度に繰越すべき財源           （Ｑ）</t>
  </si>
  <si>
    <t>１２．収益的支出に充てた他会計借入金　（Ｙ）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</si>
</sst>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 ;[Red]\-#,##0\ "/>
    <numFmt numFmtId="183" formatCode="#,##0;&quot;▲ &quot;#,##0"/>
    <numFmt numFmtId="184" formatCode="#,##0;&quot;△ &quot;#,##0"/>
    <numFmt numFmtId="185" formatCode="0.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8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8"/>
      <color indexed="10"/>
      <name val="ＭＳ Ｐゴシック"/>
      <family val="3"/>
    </font>
    <font>
      <u val="single"/>
      <sz val="9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medium"/>
      <top style="thin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 style="medium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7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38" fontId="7" fillId="0" borderId="0" xfId="16" applyFont="1" applyAlignment="1">
      <alignment vertical="center"/>
    </xf>
    <xf numFmtId="38" fontId="7" fillId="0" borderId="0" xfId="16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16" applyFont="1" applyFill="1" applyAlignment="1">
      <alignment horizontal="right" vertical="center"/>
    </xf>
    <xf numFmtId="38" fontId="7" fillId="0" borderId="1" xfId="16" applyFont="1" applyBorder="1" applyAlignment="1">
      <alignment vertical="center"/>
    </xf>
    <xf numFmtId="38" fontId="7" fillId="0" borderId="0" xfId="16" applyFont="1" applyBorder="1" applyAlignment="1">
      <alignment vertical="center"/>
    </xf>
    <xf numFmtId="38" fontId="7" fillId="0" borderId="2" xfId="16" applyFont="1" applyFill="1" applyBorder="1" applyAlignment="1">
      <alignment vertical="center"/>
    </xf>
    <xf numFmtId="38" fontId="7" fillId="0" borderId="3" xfId="16" applyFont="1" applyFill="1" applyBorder="1" applyAlignment="1">
      <alignment vertical="center"/>
    </xf>
    <xf numFmtId="38" fontId="7" fillId="0" borderId="4" xfId="16" applyFont="1" applyBorder="1" applyAlignment="1">
      <alignment vertical="center"/>
    </xf>
    <xf numFmtId="38" fontId="7" fillId="0" borderId="5" xfId="16" applyFont="1" applyBorder="1" applyAlignment="1">
      <alignment vertical="center"/>
    </xf>
    <xf numFmtId="38" fontId="7" fillId="2" borderId="2" xfId="16" applyFont="1" applyFill="1" applyBorder="1" applyAlignment="1">
      <alignment vertical="center"/>
    </xf>
    <xf numFmtId="38" fontId="7" fillId="0" borderId="6" xfId="16" applyFont="1" applyFill="1" applyBorder="1" applyAlignment="1">
      <alignment vertical="center"/>
    </xf>
    <xf numFmtId="38" fontId="7" fillId="0" borderId="7" xfId="16" applyFont="1" applyBorder="1" applyAlignment="1">
      <alignment vertical="center"/>
    </xf>
    <xf numFmtId="38" fontId="7" fillId="0" borderId="8" xfId="16" applyFont="1" applyBorder="1" applyAlignment="1">
      <alignment vertical="center"/>
    </xf>
    <xf numFmtId="38" fontId="7" fillId="0" borderId="1" xfId="16" applyFont="1" applyBorder="1" applyAlignment="1">
      <alignment horizontal="left" vertical="center"/>
    </xf>
    <xf numFmtId="38" fontId="7" fillId="0" borderId="9" xfId="16" applyFont="1" applyFill="1" applyBorder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11" xfId="16" applyFont="1" applyBorder="1" applyAlignment="1">
      <alignment vertical="center"/>
    </xf>
    <xf numFmtId="38" fontId="7" fillId="0" borderId="12" xfId="16" applyFont="1" applyBorder="1" applyAlignment="1">
      <alignment vertical="center"/>
    </xf>
    <xf numFmtId="38" fontId="7" fillId="0" borderId="11" xfId="16" applyFont="1" applyFill="1" applyBorder="1" applyAlignment="1">
      <alignment vertical="center"/>
    </xf>
    <xf numFmtId="38" fontId="7" fillId="0" borderId="5" xfId="16" applyFont="1" applyFill="1" applyBorder="1" applyAlignment="1">
      <alignment vertical="center"/>
    </xf>
    <xf numFmtId="49" fontId="0" fillId="0" borderId="13" xfId="16" applyNumberFormat="1" applyFont="1" applyFill="1" applyBorder="1" applyAlignment="1">
      <alignment horizontal="left" vertical="center"/>
    </xf>
    <xf numFmtId="49" fontId="0" fillId="0" borderId="14" xfId="16" applyNumberFormat="1" applyFont="1" applyFill="1" applyBorder="1" applyAlignment="1">
      <alignment horizontal="left" vertical="center"/>
    </xf>
    <xf numFmtId="49" fontId="2" fillId="0" borderId="14" xfId="16" applyNumberFormat="1" applyFont="1" applyFill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/>
    </xf>
    <xf numFmtId="38" fontId="7" fillId="0" borderId="16" xfId="16" applyFont="1" applyBorder="1" applyAlignment="1">
      <alignment vertical="center"/>
    </xf>
    <xf numFmtId="38" fontId="7" fillId="0" borderId="17" xfId="16" applyFont="1" applyBorder="1" applyAlignment="1">
      <alignment vertical="center"/>
    </xf>
    <xf numFmtId="38" fontId="7" fillId="0" borderId="18" xfId="16" applyFont="1" applyFill="1" applyBorder="1" applyAlignment="1">
      <alignment vertical="center"/>
    </xf>
    <xf numFmtId="38" fontId="7" fillId="0" borderId="19" xfId="16" applyFont="1" applyFill="1" applyBorder="1" applyAlignment="1">
      <alignment vertical="center"/>
    </xf>
    <xf numFmtId="38" fontId="7" fillId="0" borderId="20" xfId="16" applyFont="1" applyFill="1" applyBorder="1" applyAlignment="1">
      <alignment vertical="center"/>
    </xf>
    <xf numFmtId="38" fontId="7" fillId="0" borderId="21" xfId="16" applyFont="1" applyFill="1" applyBorder="1" applyAlignment="1">
      <alignment vertical="center"/>
    </xf>
    <xf numFmtId="49" fontId="0" fillId="0" borderId="22" xfId="16" applyNumberFormat="1" applyFont="1" applyFill="1" applyBorder="1" applyAlignment="1">
      <alignment horizontal="left" vertical="center"/>
    </xf>
    <xf numFmtId="49" fontId="0" fillId="0" borderId="23" xfId="16" applyNumberFormat="1" applyFont="1" applyFill="1" applyBorder="1" applyAlignment="1">
      <alignment horizontal="left" vertical="center"/>
    </xf>
    <xf numFmtId="49" fontId="2" fillId="0" borderId="23" xfId="16" applyNumberFormat="1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38" fontId="7" fillId="0" borderId="7" xfId="16" applyFont="1" applyFill="1" applyBorder="1" applyAlignment="1">
      <alignment vertical="center"/>
    </xf>
    <xf numFmtId="38" fontId="7" fillId="2" borderId="11" xfId="16" applyFont="1" applyFill="1" applyBorder="1" applyAlignment="1">
      <alignment vertical="center"/>
    </xf>
    <xf numFmtId="38" fontId="7" fillId="0" borderId="25" xfId="16" applyFont="1" applyFill="1" applyBorder="1" applyAlignment="1">
      <alignment vertical="center"/>
    </xf>
    <xf numFmtId="38" fontId="7" fillId="0" borderId="26" xfId="0" applyNumberFormat="1" applyFont="1" applyFill="1" applyBorder="1" applyAlignment="1">
      <alignment vertical="center"/>
    </xf>
    <xf numFmtId="38" fontId="7" fillId="0" borderId="27" xfId="0" applyNumberFormat="1" applyFont="1" applyFill="1" applyBorder="1" applyAlignment="1">
      <alignment vertical="center"/>
    </xf>
    <xf numFmtId="38" fontId="7" fillId="2" borderId="27" xfId="0" applyNumberFormat="1" applyFont="1" applyFill="1" applyBorder="1" applyAlignment="1">
      <alignment vertical="center"/>
    </xf>
    <xf numFmtId="38" fontId="7" fillId="0" borderId="28" xfId="0" applyNumberFormat="1" applyFont="1" applyFill="1" applyBorder="1" applyAlignment="1">
      <alignment vertical="center"/>
    </xf>
    <xf numFmtId="38" fontId="7" fillId="2" borderId="6" xfId="16" applyFont="1" applyFill="1" applyBorder="1" applyAlignment="1">
      <alignment vertical="center"/>
    </xf>
    <xf numFmtId="49" fontId="0" fillId="0" borderId="29" xfId="16" applyNumberFormat="1" applyFont="1" applyFill="1" applyBorder="1" applyAlignment="1">
      <alignment horizontal="right" vertical="center"/>
    </xf>
    <xf numFmtId="38" fontId="7" fillId="0" borderId="30" xfId="16" applyFont="1" applyFill="1" applyBorder="1" applyAlignment="1">
      <alignment horizontal="center" vertical="center"/>
    </xf>
    <xf numFmtId="38" fontId="7" fillId="0" borderId="31" xfId="16" applyFont="1" applyFill="1" applyBorder="1" applyAlignment="1">
      <alignment vertical="center"/>
    </xf>
    <xf numFmtId="38" fontId="7" fillId="0" borderId="22" xfId="16" applyFont="1" applyBorder="1" applyAlignment="1">
      <alignment vertical="center"/>
    </xf>
    <xf numFmtId="38" fontId="7" fillId="0" borderId="32" xfId="16" applyFont="1" applyBorder="1" applyAlignment="1">
      <alignment vertical="center"/>
    </xf>
    <xf numFmtId="38" fontId="7" fillId="0" borderId="33" xfId="16" applyFont="1" applyBorder="1" applyAlignment="1">
      <alignment vertical="center"/>
    </xf>
    <xf numFmtId="38" fontId="7" fillId="0" borderId="23" xfId="16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4" fillId="0" borderId="0" xfId="16" applyFont="1" applyAlignment="1">
      <alignment vertical="center"/>
    </xf>
    <xf numFmtId="0" fontId="6" fillId="0" borderId="0" xfId="0" applyFont="1" applyAlignment="1">
      <alignment vertical="center"/>
    </xf>
    <xf numFmtId="38" fontId="0" fillId="0" borderId="0" xfId="16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8" fontId="0" fillId="3" borderId="2" xfId="16" applyFill="1" applyBorder="1" applyAlignment="1">
      <alignment vertical="center"/>
    </xf>
    <xf numFmtId="38" fontId="0" fillId="0" borderId="6" xfId="16" applyBorder="1" applyAlignment="1">
      <alignment vertical="center"/>
    </xf>
    <xf numFmtId="38" fontId="0" fillId="0" borderId="2" xfId="16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38" fontId="0" fillId="0" borderId="6" xfId="16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Fill="1" applyBorder="1" applyAlignment="1">
      <alignment vertical="center"/>
    </xf>
    <xf numFmtId="38" fontId="0" fillId="0" borderId="2" xfId="16" applyFill="1" applyBorder="1" applyAlignment="1">
      <alignment vertical="center"/>
    </xf>
    <xf numFmtId="49" fontId="0" fillId="0" borderId="13" xfId="16" applyNumberFormat="1" applyFont="1" applyFill="1" applyBorder="1" applyAlignment="1">
      <alignment horizontal="left" vertical="center"/>
    </xf>
    <xf numFmtId="49" fontId="0" fillId="0" borderId="14" xfId="16" applyNumberFormat="1" applyFill="1" applyBorder="1" applyAlignment="1">
      <alignment horizontal="left" vertical="center"/>
    </xf>
    <xf numFmtId="49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6" xfId="0" applyFill="1" applyBorder="1" applyAlignment="1">
      <alignment vertical="center"/>
    </xf>
    <xf numFmtId="49" fontId="0" fillId="0" borderId="29" xfId="16" applyNumberFormat="1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1" xfId="0" applyBorder="1" applyAlignment="1">
      <alignment vertical="center"/>
    </xf>
    <xf numFmtId="49" fontId="0" fillId="0" borderId="22" xfId="16" applyNumberFormat="1" applyFill="1" applyBorder="1" applyAlignment="1">
      <alignment horizontal="left" vertical="center"/>
    </xf>
    <xf numFmtId="49" fontId="0" fillId="0" borderId="23" xfId="16" applyNumberFormat="1" applyFont="1" applyFill="1" applyBorder="1" applyAlignment="1">
      <alignment horizontal="left" vertical="center"/>
    </xf>
    <xf numFmtId="49" fontId="2" fillId="0" borderId="30" xfId="16" applyNumberFormat="1" applyFont="1" applyFill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0" fillId="0" borderId="11" xfId="16" applyBorder="1" applyAlignment="1">
      <alignment vertical="center"/>
    </xf>
    <xf numFmtId="0" fontId="0" fillId="0" borderId="11" xfId="0" applyFill="1" applyBorder="1" applyAlignment="1">
      <alignment vertical="center"/>
    </xf>
    <xf numFmtId="38" fontId="0" fillId="0" borderId="27" xfId="16" applyBorder="1" applyAlignment="1">
      <alignment vertical="center"/>
    </xf>
    <xf numFmtId="38" fontId="0" fillId="0" borderId="27" xfId="16" applyFill="1" applyBorder="1" applyAlignment="1">
      <alignment vertical="center"/>
    </xf>
    <xf numFmtId="38" fontId="0" fillId="2" borderId="9" xfId="16" applyFill="1" applyBorder="1" applyAlignment="1">
      <alignment vertical="center"/>
    </xf>
    <xf numFmtId="38" fontId="0" fillId="2" borderId="3" xfId="16" applyFill="1" applyBorder="1" applyAlignment="1">
      <alignment vertical="center"/>
    </xf>
    <xf numFmtId="38" fontId="0" fillId="2" borderId="7" xfId="16" applyFill="1" applyBorder="1" applyAlignment="1">
      <alignment vertical="center"/>
    </xf>
    <xf numFmtId="38" fontId="0" fillId="2" borderId="26" xfId="16" applyFill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38" fontId="0" fillId="0" borderId="6" xfId="16" applyFont="1" applyBorder="1" applyAlignment="1">
      <alignment vertical="center"/>
    </xf>
    <xf numFmtId="38" fontId="0" fillId="0" borderId="2" xfId="16" applyFont="1" applyBorder="1" applyAlignment="1">
      <alignment vertical="center"/>
    </xf>
    <xf numFmtId="38" fontId="0" fillId="0" borderId="11" xfId="16" applyFont="1" applyBorder="1" applyAlignment="1">
      <alignment vertical="center"/>
    </xf>
    <xf numFmtId="38" fontId="0" fillId="0" borderId="27" xfId="16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0" fontId="0" fillId="0" borderId="6" xfId="16" applyNumberFormat="1" applyFont="1" applyBorder="1" applyAlignment="1">
      <alignment vertical="center"/>
    </xf>
    <xf numFmtId="40" fontId="0" fillId="0" borderId="2" xfId="16" applyNumberFormat="1" applyFont="1" applyBorder="1" applyAlignment="1">
      <alignment vertical="center"/>
    </xf>
    <xf numFmtId="40" fontId="0" fillId="0" borderId="11" xfId="16" applyNumberFormat="1" applyFont="1" applyBorder="1" applyAlignment="1">
      <alignment vertical="center"/>
    </xf>
    <xf numFmtId="40" fontId="0" fillId="0" borderId="27" xfId="16" applyNumberFormat="1" applyFont="1" applyBorder="1" applyAlignment="1">
      <alignment vertical="center"/>
    </xf>
    <xf numFmtId="38" fontId="0" fillId="2" borderId="9" xfId="16" applyFont="1" applyFill="1" applyBorder="1" applyAlignment="1">
      <alignment vertical="center"/>
    </xf>
    <xf numFmtId="38" fontId="0" fillId="2" borderId="3" xfId="16" applyFont="1" applyFill="1" applyBorder="1" applyAlignment="1">
      <alignment vertical="center"/>
    </xf>
    <xf numFmtId="38" fontId="0" fillId="2" borderId="7" xfId="16" applyFont="1" applyFill="1" applyBorder="1" applyAlignment="1">
      <alignment vertical="center"/>
    </xf>
    <xf numFmtId="38" fontId="0" fillId="2" borderId="26" xfId="16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177" fontId="0" fillId="0" borderId="20" xfId="16" applyNumberFormat="1" applyFont="1" applyFill="1" applyBorder="1" applyAlignment="1">
      <alignment vertical="center"/>
    </xf>
    <xf numFmtId="177" fontId="0" fillId="0" borderId="19" xfId="16" applyNumberFormat="1" applyFont="1" applyFill="1" applyBorder="1" applyAlignment="1">
      <alignment vertical="center"/>
    </xf>
    <xf numFmtId="177" fontId="0" fillId="0" borderId="28" xfId="16" applyNumberFormat="1" applyFont="1" applyFill="1" applyBorder="1" applyAlignment="1">
      <alignment vertical="center"/>
    </xf>
    <xf numFmtId="57" fontId="0" fillId="2" borderId="9" xfId="0" applyNumberFormat="1" applyFill="1" applyBorder="1" applyAlignment="1">
      <alignment vertical="center"/>
    </xf>
    <xf numFmtId="57" fontId="0" fillId="2" borderId="3" xfId="0" applyNumberFormat="1" applyFill="1" applyBorder="1" applyAlignment="1">
      <alignment vertical="center"/>
    </xf>
    <xf numFmtId="57" fontId="0" fillId="2" borderId="7" xfId="0" applyNumberFormat="1" applyFill="1" applyBorder="1" applyAlignment="1">
      <alignment vertical="center"/>
    </xf>
    <xf numFmtId="57" fontId="0" fillId="0" borderId="20" xfId="0" applyNumberFormat="1" applyFill="1" applyBorder="1" applyAlignment="1">
      <alignment vertical="center"/>
    </xf>
    <xf numFmtId="57" fontId="0" fillId="0" borderId="21" xfId="0" applyNumberFormat="1" applyBorder="1" applyAlignment="1">
      <alignment vertical="center"/>
    </xf>
    <xf numFmtId="57" fontId="0" fillId="0" borderId="25" xfId="0" applyNumberFormat="1" applyBorder="1" applyAlignment="1">
      <alignment vertical="center"/>
    </xf>
    <xf numFmtId="38" fontId="0" fillId="2" borderId="28" xfId="16" applyFill="1" applyBorder="1" applyAlignment="1">
      <alignment vertical="center"/>
    </xf>
    <xf numFmtId="57" fontId="0" fillId="3" borderId="9" xfId="0" applyNumberFormat="1" applyFill="1" applyBorder="1" applyAlignment="1">
      <alignment vertical="center"/>
    </xf>
    <xf numFmtId="57" fontId="0" fillId="3" borderId="3" xfId="0" applyNumberFormat="1" applyFill="1" applyBorder="1" applyAlignment="1">
      <alignment vertical="center"/>
    </xf>
    <xf numFmtId="57" fontId="0" fillId="3" borderId="7" xfId="0" applyNumberFormat="1" applyFill="1" applyBorder="1" applyAlignment="1">
      <alignment vertical="center"/>
    </xf>
    <xf numFmtId="38" fontId="0" fillId="3" borderId="26" xfId="16" applyFill="1" applyBorder="1" applyAlignment="1">
      <alignment vertical="center"/>
    </xf>
    <xf numFmtId="38" fontId="0" fillId="0" borderId="0" xfId="16" applyFill="1" applyAlignment="1">
      <alignment vertical="center"/>
    </xf>
    <xf numFmtId="38" fontId="0" fillId="0" borderId="0" xfId="16" applyFill="1" applyBorder="1" applyAlignment="1">
      <alignment vertical="center"/>
    </xf>
    <xf numFmtId="38" fontId="0" fillId="0" borderId="0" xfId="16" applyFont="1" applyFill="1" applyAlignment="1">
      <alignment horizontal="right" vertical="center"/>
    </xf>
    <xf numFmtId="38" fontId="0" fillId="0" borderId="4" xfId="16" applyFill="1" applyBorder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ont="1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" xfId="16" applyFont="1" applyFill="1" applyBorder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4" xfId="16" applyFont="1" applyFill="1" applyBorder="1" applyAlignment="1">
      <alignment vertical="center"/>
    </xf>
    <xf numFmtId="38" fontId="0" fillId="0" borderId="34" xfId="16" applyFill="1" applyBorder="1" applyAlignment="1">
      <alignment vertical="center"/>
    </xf>
    <xf numFmtId="38" fontId="0" fillId="0" borderId="11" xfId="16" applyFont="1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182" fontId="0" fillId="0" borderId="2" xfId="0" applyNumberFormat="1" applyFill="1" applyBorder="1" applyAlignment="1">
      <alignment vertical="center"/>
    </xf>
    <xf numFmtId="38" fontId="0" fillId="0" borderId="5" xfId="16" applyFont="1" applyFill="1" applyBorder="1" applyAlignment="1">
      <alignment vertical="center"/>
    </xf>
    <xf numFmtId="38" fontId="0" fillId="0" borderId="39" xfId="16" applyFill="1" applyBorder="1" applyAlignment="1">
      <alignment vertical="center"/>
    </xf>
    <xf numFmtId="38" fontId="0" fillId="0" borderId="0" xfId="16" applyFont="1" applyFill="1" applyBorder="1" applyAlignment="1">
      <alignment vertical="center"/>
    </xf>
    <xf numFmtId="38" fontId="0" fillId="0" borderId="0" xfId="16" applyFont="1" applyFill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49" fontId="0" fillId="0" borderId="15" xfId="0" applyNumberFormat="1" applyFill="1" applyBorder="1" applyAlignment="1">
      <alignment horizontal="center" vertical="center"/>
    </xf>
    <xf numFmtId="38" fontId="0" fillId="0" borderId="17" xfId="16" applyFill="1" applyBorder="1" applyAlignment="1">
      <alignment vertical="center"/>
    </xf>
    <xf numFmtId="38" fontId="0" fillId="0" borderId="16" xfId="16" applyFont="1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40" xfId="16" applyFont="1" applyFill="1" applyBorder="1" applyAlignment="1">
      <alignment vertical="center"/>
    </xf>
    <xf numFmtId="38" fontId="0" fillId="0" borderId="41" xfId="16" applyFont="1" applyFill="1" applyBorder="1" applyAlignment="1">
      <alignment vertical="center"/>
    </xf>
    <xf numFmtId="38" fontId="0" fillId="0" borderId="17" xfId="16" applyFont="1" applyFill="1" applyBorder="1" applyAlignment="1">
      <alignment vertical="center"/>
    </xf>
    <xf numFmtId="38" fontId="0" fillId="0" borderId="13" xfId="16" applyFont="1" applyFill="1" applyBorder="1" applyAlignment="1">
      <alignment vertical="center"/>
    </xf>
    <xf numFmtId="38" fontId="0" fillId="0" borderId="14" xfId="16" applyFont="1" applyFill="1" applyBorder="1" applyAlignment="1">
      <alignment vertical="center"/>
    </xf>
    <xf numFmtId="38" fontId="0" fillId="0" borderId="42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22" xfId="16" applyFill="1" applyBorder="1" applyAlignment="1">
      <alignment vertical="center"/>
    </xf>
    <xf numFmtId="38" fontId="0" fillId="0" borderId="23" xfId="16" applyFont="1" applyFill="1" applyBorder="1" applyAlignment="1">
      <alignment vertical="center"/>
    </xf>
    <xf numFmtId="38" fontId="0" fillId="0" borderId="23" xfId="16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182" fontId="0" fillId="0" borderId="6" xfId="0" applyNumberFormat="1" applyFill="1" applyBorder="1" applyAlignment="1">
      <alignment vertical="center"/>
    </xf>
    <xf numFmtId="38" fontId="0" fillId="0" borderId="43" xfId="16" applyFill="1" applyBorder="1" applyAlignment="1">
      <alignment vertical="center"/>
    </xf>
    <xf numFmtId="38" fontId="0" fillId="0" borderId="29" xfId="16" applyFont="1" applyFill="1" applyBorder="1" applyAlignment="1">
      <alignment horizontal="center" vertical="center"/>
    </xf>
    <xf numFmtId="38" fontId="0" fillId="0" borderId="30" xfId="16" applyFill="1" applyBorder="1" applyAlignment="1">
      <alignment vertical="center"/>
    </xf>
    <xf numFmtId="38" fontId="0" fillId="0" borderId="38" xfId="16" applyFill="1" applyBorder="1" applyAlignment="1">
      <alignment vertical="center"/>
    </xf>
    <xf numFmtId="38" fontId="0" fillId="0" borderId="35" xfId="16" applyFill="1" applyBorder="1" applyAlignment="1">
      <alignment vertical="center"/>
    </xf>
    <xf numFmtId="38" fontId="0" fillId="0" borderId="36" xfId="16" applyFill="1" applyBorder="1" applyAlignment="1">
      <alignment vertical="center"/>
    </xf>
    <xf numFmtId="38" fontId="0" fillId="0" borderId="37" xfId="16" applyFill="1" applyBorder="1" applyAlignment="1">
      <alignment vertical="center"/>
    </xf>
    <xf numFmtId="38" fontId="0" fillId="0" borderId="29" xfId="16" applyFill="1" applyBorder="1" applyAlignment="1">
      <alignment vertical="center"/>
    </xf>
    <xf numFmtId="38" fontId="0" fillId="0" borderId="31" xfId="16" applyFill="1" applyBorder="1" applyAlignment="1">
      <alignment vertical="center"/>
    </xf>
    <xf numFmtId="49" fontId="0" fillId="0" borderId="14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82" fontId="0" fillId="0" borderId="11" xfId="0" applyNumberFormat="1" applyFill="1" applyBorder="1" applyAlignment="1">
      <alignment vertical="center"/>
    </xf>
    <xf numFmtId="38" fontId="0" fillId="0" borderId="44" xfId="16" applyFill="1" applyBorder="1" applyAlignment="1">
      <alignment vertical="center"/>
    </xf>
    <xf numFmtId="38" fontId="0" fillId="2" borderId="45" xfId="16" applyFont="1" applyFill="1" applyBorder="1" applyAlignment="1">
      <alignment vertical="center"/>
    </xf>
    <xf numFmtId="38" fontId="0" fillId="0" borderId="46" xfId="16" applyFill="1" applyBorder="1" applyAlignment="1">
      <alignment vertical="center"/>
    </xf>
    <xf numFmtId="38" fontId="0" fillId="0" borderId="47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0" fillId="0" borderId="32" xfId="16" applyFont="1" applyFill="1" applyBorder="1" applyAlignment="1">
      <alignment vertical="center"/>
    </xf>
    <xf numFmtId="184" fontId="0" fillId="0" borderId="20" xfId="16" applyNumberFormat="1" applyFill="1" applyBorder="1" applyAlignment="1">
      <alignment vertical="center"/>
    </xf>
    <xf numFmtId="184" fontId="0" fillId="0" borderId="21" xfId="16" applyNumberFormat="1" applyFill="1" applyBorder="1" applyAlignment="1">
      <alignment vertical="center"/>
    </xf>
    <xf numFmtId="184" fontId="0" fillId="0" borderId="25" xfId="16" applyNumberFormat="1" applyFill="1" applyBorder="1" applyAlignment="1">
      <alignment vertical="center"/>
    </xf>
    <xf numFmtId="184" fontId="0" fillId="0" borderId="28" xfId="16" applyNumberFormat="1" applyFill="1" applyBorder="1" applyAlignment="1">
      <alignment vertical="center"/>
    </xf>
    <xf numFmtId="184" fontId="0" fillId="0" borderId="9" xfId="16" applyNumberFormat="1" applyFill="1" applyBorder="1" applyAlignment="1">
      <alignment vertical="center"/>
    </xf>
    <xf numFmtId="184" fontId="0" fillId="0" borderId="3" xfId="16" applyNumberFormat="1" applyFill="1" applyBorder="1" applyAlignment="1">
      <alignment vertical="center"/>
    </xf>
    <xf numFmtId="184" fontId="0" fillId="0" borderId="7" xfId="16" applyNumberFormat="1" applyFill="1" applyBorder="1" applyAlignment="1">
      <alignment vertical="center"/>
    </xf>
    <xf numFmtId="184" fontId="0" fillId="0" borderId="26" xfId="16" applyNumberFormat="1" applyFill="1" applyBorder="1" applyAlignment="1">
      <alignment vertical="center"/>
    </xf>
    <xf numFmtId="38" fontId="0" fillId="0" borderId="18" xfId="16" applyFont="1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182" fontId="0" fillId="0" borderId="20" xfId="0" applyNumberFormat="1" applyFill="1" applyBorder="1" applyAlignment="1">
      <alignment vertical="center"/>
    </xf>
    <xf numFmtId="182" fontId="0" fillId="0" borderId="21" xfId="0" applyNumberFormat="1" applyFill="1" applyBorder="1" applyAlignment="1">
      <alignment vertical="center"/>
    </xf>
    <xf numFmtId="182" fontId="0" fillId="0" borderId="25" xfId="0" applyNumberFormat="1" applyFill="1" applyBorder="1" applyAlignment="1">
      <alignment vertical="center"/>
    </xf>
    <xf numFmtId="38" fontId="0" fillId="3" borderId="6" xfId="16" applyFill="1" applyBorder="1" applyAlignment="1">
      <alignment vertical="center"/>
    </xf>
    <xf numFmtId="38" fontId="0" fillId="3" borderId="11" xfId="16" applyFill="1" applyBorder="1" applyAlignment="1">
      <alignment vertical="center"/>
    </xf>
    <xf numFmtId="38" fontId="0" fillId="0" borderId="0" xfId="16" applyFill="1" applyAlignment="1">
      <alignment horizontal="right" vertical="center"/>
    </xf>
    <xf numFmtId="49" fontId="0" fillId="0" borderId="0" xfId="0" applyNumberForma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1" xfId="0" applyNumberForma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4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0" fillId="0" borderId="16" xfId="0" applyNumberFormat="1" applyFill="1" applyBorder="1" applyAlignment="1">
      <alignment horizontal="left" vertical="center"/>
    </xf>
    <xf numFmtId="49" fontId="0" fillId="0" borderId="32" xfId="0" applyNumberFormat="1" applyFill="1" applyBorder="1" applyAlignment="1">
      <alignment horizontal="left" vertical="center"/>
    </xf>
    <xf numFmtId="49" fontId="2" fillId="0" borderId="25" xfId="0" applyNumberFormat="1" applyFont="1" applyFill="1" applyBorder="1" applyAlignment="1">
      <alignment horizontal="left" vertical="center"/>
    </xf>
    <xf numFmtId="38" fontId="0" fillId="0" borderId="3" xfId="16" applyFill="1" applyBorder="1" applyAlignment="1">
      <alignment vertical="center"/>
    </xf>
    <xf numFmtId="38" fontId="0" fillId="0" borderId="26" xfId="0" applyNumberFormat="1" applyFill="1" applyBorder="1" applyAlignment="1">
      <alignment vertical="center"/>
    </xf>
    <xf numFmtId="38" fontId="0" fillId="0" borderId="27" xfId="0" applyNumberFormat="1" applyFill="1" applyBorder="1" applyAlignment="1">
      <alignment vertical="center"/>
    </xf>
    <xf numFmtId="38" fontId="0" fillId="0" borderId="28" xfId="0" applyNumberFormat="1" applyFill="1" applyBorder="1" applyAlignment="1">
      <alignment vertical="center"/>
    </xf>
    <xf numFmtId="49" fontId="2" fillId="0" borderId="38" xfId="0" applyNumberFormat="1" applyFont="1" applyFill="1" applyBorder="1" applyAlignment="1">
      <alignment horizontal="left" vertical="center"/>
    </xf>
    <xf numFmtId="49" fontId="2" fillId="0" borderId="35" xfId="0" applyNumberFormat="1" applyFont="1" applyFill="1" applyBorder="1" applyAlignment="1">
      <alignment horizontal="left" vertical="center"/>
    </xf>
    <xf numFmtId="49" fontId="2" fillId="0" borderId="36" xfId="0" applyNumberFormat="1" applyFont="1" applyFill="1" applyBorder="1" applyAlignment="1">
      <alignment horizontal="left" vertical="center"/>
    </xf>
    <xf numFmtId="49" fontId="2" fillId="0" borderId="3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38" fontId="0" fillId="3" borderId="9" xfId="16" applyFill="1" applyBorder="1" applyAlignment="1">
      <alignment vertical="center"/>
    </xf>
    <xf numFmtId="38" fontId="0" fillId="3" borderId="3" xfId="16" applyFill="1" applyBorder="1" applyAlignment="1">
      <alignment vertical="center"/>
    </xf>
    <xf numFmtId="38" fontId="0" fillId="3" borderId="7" xfId="16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38" fontId="0" fillId="3" borderId="27" xfId="0" applyNumberFormat="1" applyFill="1" applyBorder="1" applyAlignment="1">
      <alignment vertical="center"/>
    </xf>
    <xf numFmtId="182" fontId="0" fillId="0" borderId="48" xfId="16" applyNumberFormat="1" applyFill="1" applyBorder="1" applyAlignment="1">
      <alignment vertical="center"/>
    </xf>
    <xf numFmtId="182" fontId="0" fillId="0" borderId="49" xfId="16" applyNumberFormat="1" applyFont="1" applyFill="1" applyBorder="1" applyAlignment="1">
      <alignment vertical="center"/>
    </xf>
    <xf numFmtId="182" fontId="0" fillId="0" borderId="49" xfId="16" applyNumberFormat="1" applyFill="1" applyBorder="1" applyAlignment="1">
      <alignment vertical="center"/>
    </xf>
    <xf numFmtId="182" fontId="0" fillId="0" borderId="50" xfId="16" applyNumberFormat="1" applyFill="1" applyBorder="1" applyAlignment="1">
      <alignment vertical="center"/>
    </xf>
    <xf numFmtId="182" fontId="0" fillId="0" borderId="19" xfId="16" applyNumberFormat="1" applyFont="1" applyFill="1" applyBorder="1" applyAlignment="1">
      <alignment vertical="center"/>
    </xf>
    <xf numFmtId="182" fontId="0" fillId="0" borderId="19" xfId="16" applyNumberFormat="1" applyFill="1" applyBorder="1" applyAlignment="1">
      <alignment vertical="center"/>
    </xf>
    <xf numFmtId="182" fontId="0" fillId="0" borderId="31" xfId="16" applyNumberFormat="1" applyFill="1" applyBorder="1" applyAlignment="1">
      <alignment vertical="center"/>
    </xf>
    <xf numFmtId="38" fontId="0" fillId="0" borderId="24" xfId="16" applyFill="1" applyBorder="1" applyAlignment="1">
      <alignment vertical="center"/>
    </xf>
    <xf numFmtId="38" fontId="0" fillId="0" borderId="33" xfId="16" applyFill="1" applyBorder="1" applyAlignment="1">
      <alignment vertical="center"/>
    </xf>
    <xf numFmtId="38" fontId="0" fillId="0" borderId="32" xfId="16" applyFill="1" applyBorder="1" applyAlignment="1">
      <alignment vertical="center"/>
    </xf>
    <xf numFmtId="38" fontId="0" fillId="0" borderId="51" xfId="16" applyFill="1" applyBorder="1" applyAlignment="1">
      <alignment vertical="center"/>
    </xf>
    <xf numFmtId="38" fontId="0" fillId="0" borderId="52" xfId="16" applyFill="1" applyBorder="1" applyAlignment="1">
      <alignment vertical="center"/>
    </xf>
    <xf numFmtId="38" fontId="0" fillId="0" borderId="53" xfId="16" applyFill="1" applyBorder="1" applyAlignment="1">
      <alignment vertical="center"/>
    </xf>
    <xf numFmtId="38" fontId="0" fillId="0" borderId="54" xfId="16" applyFill="1" applyBorder="1" applyAlignment="1">
      <alignment vertical="center"/>
    </xf>
    <xf numFmtId="38" fontId="0" fillId="0" borderId="55" xfId="16" applyFont="1" applyFill="1" applyBorder="1" applyAlignment="1">
      <alignment vertical="center"/>
    </xf>
    <xf numFmtId="38" fontId="0" fillId="0" borderId="56" xfId="16" applyFill="1" applyBorder="1" applyAlignment="1">
      <alignment vertical="center"/>
    </xf>
    <xf numFmtId="38" fontId="0" fillId="0" borderId="57" xfId="16" applyFill="1" applyBorder="1" applyAlignment="1">
      <alignment vertical="center"/>
    </xf>
    <xf numFmtId="182" fontId="0" fillId="0" borderId="58" xfId="0" applyNumberFormat="1" applyFill="1" applyBorder="1" applyAlignment="1">
      <alignment vertical="center"/>
    </xf>
    <xf numFmtId="182" fontId="0" fillId="0" borderId="59" xfId="0" applyNumberFormat="1" applyFill="1" applyBorder="1" applyAlignment="1">
      <alignment vertical="center"/>
    </xf>
    <xf numFmtId="182" fontId="0" fillId="0" borderId="60" xfId="0" applyNumberFormat="1" applyFill="1" applyBorder="1" applyAlignment="1">
      <alignment vertical="center"/>
    </xf>
    <xf numFmtId="38" fontId="0" fillId="0" borderId="61" xfId="16" applyFill="1" applyBorder="1" applyAlignment="1">
      <alignment vertical="center"/>
    </xf>
    <xf numFmtId="38" fontId="0" fillId="0" borderId="62" xfId="16" applyFont="1" applyFill="1" applyBorder="1" applyAlignment="1">
      <alignment vertical="center"/>
    </xf>
    <xf numFmtId="38" fontId="0" fillId="0" borderId="63" xfId="16" applyFill="1" applyBorder="1" applyAlignment="1">
      <alignment vertical="center"/>
    </xf>
    <xf numFmtId="38" fontId="0" fillId="0" borderId="64" xfId="16" applyFill="1" applyBorder="1" applyAlignment="1">
      <alignment vertical="center"/>
    </xf>
    <xf numFmtId="182" fontId="0" fillId="0" borderId="65" xfId="0" applyNumberFormat="1" applyFill="1" applyBorder="1" applyAlignment="1">
      <alignment vertical="center"/>
    </xf>
    <xf numFmtId="182" fontId="0" fillId="0" borderId="66" xfId="0" applyNumberFormat="1" applyFill="1" applyBorder="1" applyAlignment="1">
      <alignment vertical="center"/>
    </xf>
    <xf numFmtId="182" fontId="0" fillId="0" borderId="67" xfId="0" applyNumberFormat="1" applyFill="1" applyBorder="1" applyAlignment="1">
      <alignment vertical="center"/>
    </xf>
    <xf numFmtId="38" fontId="0" fillId="0" borderId="68" xfId="16" applyFill="1" applyBorder="1" applyAlignment="1">
      <alignment vertical="center"/>
    </xf>
    <xf numFmtId="38" fontId="0" fillId="0" borderId="69" xfId="16" applyFont="1" applyFill="1" applyBorder="1" applyAlignment="1">
      <alignment vertical="center"/>
    </xf>
    <xf numFmtId="38" fontId="0" fillId="0" borderId="70" xfId="16" applyFill="1" applyBorder="1" applyAlignment="1">
      <alignment vertical="center"/>
    </xf>
    <xf numFmtId="38" fontId="0" fillId="0" borderId="71" xfId="16" applyFill="1" applyBorder="1" applyAlignment="1">
      <alignment vertical="center"/>
    </xf>
    <xf numFmtId="38" fontId="0" fillId="0" borderId="58" xfId="16" applyFill="1" applyBorder="1" applyAlignment="1">
      <alignment vertical="center"/>
    </xf>
    <xf numFmtId="38" fontId="0" fillId="0" borderId="59" xfId="16" applyFill="1" applyBorder="1" applyAlignment="1">
      <alignment vertical="center"/>
    </xf>
    <xf numFmtId="38" fontId="0" fillId="0" borderId="60" xfId="16" applyFill="1" applyBorder="1" applyAlignment="1">
      <alignment vertical="center"/>
    </xf>
    <xf numFmtId="38" fontId="0" fillId="0" borderId="72" xfId="16" applyFont="1" applyFill="1" applyBorder="1" applyAlignment="1">
      <alignment vertical="center"/>
    </xf>
    <xf numFmtId="38" fontId="0" fillId="0" borderId="73" xfId="16" applyFont="1" applyFill="1" applyBorder="1" applyAlignment="1">
      <alignment vertical="center"/>
    </xf>
    <xf numFmtId="38" fontId="0" fillId="0" borderId="74" xfId="16" applyFill="1" applyBorder="1" applyAlignment="1">
      <alignment vertical="center"/>
    </xf>
    <xf numFmtId="38" fontId="0" fillId="0" borderId="75" xfId="16" applyFill="1" applyBorder="1" applyAlignment="1">
      <alignment vertical="center"/>
    </xf>
    <xf numFmtId="182" fontId="0" fillId="0" borderId="34" xfId="0" applyNumberFormat="1" applyFill="1" applyBorder="1" applyAlignment="1">
      <alignment vertical="center"/>
    </xf>
    <xf numFmtId="182" fontId="0" fillId="0" borderId="39" xfId="0" applyNumberFormat="1" applyFill="1" applyBorder="1" applyAlignment="1">
      <alignment vertical="center"/>
    </xf>
    <xf numFmtId="182" fontId="0" fillId="0" borderId="4" xfId="0" applyNumberFormat="1" applyFill="1" applyBorder="1" applyAlignment="1">
      <alignment vertical="center"/>
    </xf>
    <xf numFmtId="38" fontId="2" fillId="0" borderId="55" xfId="16" applyFont="1" applyFill="1" applyBorder="1" applyAlignment="1">
      <alignment vertical="center"/>
    </xf>
    <xf numFmtId="38" fontId="2" fillId="0" borderId="62" xfId="16" applyFont="1" applyFill="1" applyBorder="1" applyAlignment="1">
      <alignment vertical="center"/>
    </xf>
    <xf numFmtId="38" fontId="0" fillId="0" borderId="76" xfId="16" applyFont="1" applyFill="1" applyBorder="1" applyAlignment="1">
      <alignment vertical="center"/>
    </xf>
    <xf numFmtId="182" fontId="0" fillId="0" borderId="77" xfId="0" applyNumberFormat="1" applyFill="1" applyBorder="1" applyAlignment="1">
      <alignment vertical="center"/>
    </xf>
    <xf numFmtId="182" fontId="0" fillId="0" borderId="78" xfId="0" applyNumberFormat="1" applyFill="1" applyBorder="1" applyAlignment="1">
      <alignment vertical="center"/>
    </xf>
    <xf numFmtId="182" fontId="0" fillId="0" borderId="79" xfId="0" applyNumberFormat="1" applyFill="1" applyBorder="1" applyAlignment="1">
      <alignment vertical="center"/>
    </xf>
    <xf numFmtId="38" fontId="0" fillId="0" borderId="80" xfId="16" applyFill="1" applyBorder="1" applyAlignment="1">
      <alignment vertical="center"/>
    </xf>
    <xf numFmtId="38" fontId="0" fillId="0" borderId="53" xfId="16" applyFont="1" applyFill="1" applyBorder="1" applyAlignment="1">
      <alignment vertical="center"/>
    </xf>
    <xf numFmtId="182" fontId="0" fillId="0" borderId="9" xfId="0" applyNumberFormat="1" applyFill="1" applyBorder="1" applyAlignment="1">
      <alignment vertical="center"/>
    </xf>
    <xf numFmtId="182" fontId="0" fillId="0" borderId="3" xfId="0" applyNumberFormat="1" applyFill="1" applyBorder="1" applyAlignment="1">
      <alignment vertical="center"/>
    </xf>
    <xf numFmtId="182" fontId="0" fillId="0" borderId="7" xfId="0" applyNumberFormat="1" applyFill="1" applyBorder="1" applyAlignment="1">
      <alignment vertical="center"/>
    </xf>
    <xf numFmtId="38" fontId="0" fillId="0" borderId="26" xfId="16" applyFill="1" applyBorder="1" applyAlignment="1">
      <alignment vertical="center"/>
    </xf>
    <xf numFmtId="38" fontId="0" fillId="0" borderId="69" xfId="16" applyFont="1" applyFill="1" applyBorder="1" applyAlignment="1">
      <alignment vertical="center"/>
    </xf>
    <xf numFmtId="38" fontId="0" fillId="0" borderId="81" xfId="16" applyFill="1" applyBorder="1" applyAlignment="1">
      <alignment vertical="center"/>
    </xf>
    <xf numFmtId="38" fontId="0" fillId="3" borderId="77" xfId="16" applyFill="1" applyBorder="1" applyAlignment="1">
      <alignment vertical="center"/>
    </xf>
    <xf numFmtId="38" fontId="0" fillId="3" borderId="78" xfId="16" applyFill="1" applyBorder="1" applyAlignment="1">
      <alignment vertical="center"/>
    </xf>
    <xf numFmtId="38" fontId="0" fillId="3" borderId="79" xfId="16" applyFill="1" applyBorder="1" applyAlignment="1">
      <alignment vertical="center"/>
    </xf>
    <xf numFmtId="38" fontId="0" fillId="3" borderId="80" xfId="16" applyFill="1" applyBorder="1" applyAlignment="1">
      <alignment vertical="center"/>
    </xf>
    <xf numFmtId="38" fontId="0" fillId="3" borderId="82" xfId="16" applyFill="1" applyBorder="1" applyAlignment="1">
      <alignment vertical="center"/>
    </xf>
    <xf numFmtId="38" fontId="0" fillId="3" borderId="10" xfId="16" applyFill="1" applyBorder="1" applyAlignment="1">
      <alignment vertical="center"/>
    </xf>
    <xf numFmtId="38" fontId="0" fillId="3" borderId="1" xfId="16" applyFill="1" applyBorder="1" applyAlignment="1">
      <alignment vertical="center"/>
    </xf>
    <xf numFmtId="38" fontId="0" fillId="3" borderId="45" xfId="16" applyFill="1" applyBorder="1" applyAlignment="1">
      <alignment vertical="center"/>
    </xf>
    <xf numFmtId="38" fontId="0" fillId="0" borderId="70" xfId="16" applyFont="1" applyFill="1" applyBorder="1" applyAlignment="1">
      <alignment vertical="center"/>
    </xf>
    <xf numFmtId="38" fontId="0" fillId="0" borderId="83" xfId="16" applyFill="1" applyBorder="1" applyAlignment="1">
      <alignment vertical="center"/>
    </xf>
    <xf numFmtId="38" fontId="0" fillId="0" borderId="84" xfId="16" applyFill="1" applyBorder="1" applyAlignment="1">
      <alignment vertical="center"/>
    </xf>
    <xf numFmtId="38" fontId="0" fillId="0" borderId="85" xfId="16" applyFill="1" applyBorder="1" applyAlignment="1">
      <alignment vertical="center"/>
    </xf>
    <xf numFmtId="38" fontId="0" fillId="0" borderId="86" xfId="16" applyFill="1" applyBorder="1" applyAlignment="1">
      <alignment vertical="center"/>
    </xf>
    <xf numFmtId="38" fontId="0" fillId="0" borderId="82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45" xfId="16" applyFill="1" applyBorder="1" applyAlignment="1">
      <alignment vertical="center"/>
    </xf>
    <xf numFmtId="38" fontId="0" fillId="0" borderId="87" xfId="16" applyFont="1" applyFill="1" applyBorder="1" applyAlignment="1">
      <alignment vertical="center"/>
    </xf>
    <xf numFmtId="38" fontId="0" fillId="0" borderId="88" xfId="16" applyFill="1" applyBorder="1" applyAlignment="1">
      <alignment vertical="center"/>
    </xf>
    <xf numFmtId="38" fontId="0" fillId="0" borderId="89" xfId="16" applyFill="1" applyBorder="1" applyAlignment="1">
      <alignment vertical="center"/>
    </xf>
    <xf numFmtId="38" fontId="0" fillId="0" borderId="90" xfId="16" applyFill="1" applyBorder="1" applyAlignment="1">
      <alignment vertical="center"/>
    </xf>
    <xf numFmtId="38" fontId="0" fillId="0" borderId="91" xfId="16" applyFill="1" applyBorder="1" applyAlignment="1">
      <alignment vertical="center"/>
    </xf>
    <xf numFmtId="38" fontId="0" fillId="0" borderId="87" xfId="16" applyFill="1" applyBorder="1" applyAlignment="1">
      <alignment vertical="center"/>
    </xf>
    <xf numFmtId="38" fontId="0" fillId="0" borderId="92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93" xfId="16" applyFill="1" applyBorder="1" applyAlignment="1">
      <alignment vertical="center"/>
    </xf>
    <xf numFmtId="38" fontId="0" fillId="0" borderId="94" xfId="16" applyFill="1" applyBorder="1" applyAlignment="1">
      <alignment vertical="center"/>
    </xf>
    <xf numFmtId="38" fontId="0" fillId="0" borderId="95" xfId="16" applyFill="1" applyBorder="1" applyAlignment="1">
      <alignment vertical="center"/>
    </xf>
    <xf numFmtId="38" fontId="7" fillId="0" borderId="55" xfId="16" applyFont="1" applyFill="1" applyBorder="1" applyAlignment="1">
      <alignment vertical="center"/>
    </xf>
    <xf numFmtId="38" fontId="7" fillId="0" borderId="62" xfId="16" applyFont="1" applyFill="1" applyBorder="1" applyAlignment="1">
      <alignment vertical="center"/>
    </xf>
    <xf numFmtId="38" fontId="0" fillId="0" borderId="65" xfId="16" applyFill="1" applyBorder="1" applyAlignment="1">
      <alignment vertical="center"/>
    </xf>
    <xf numFmtId="38" fontId="0" fillId="0" borderId="66" xfId="16" applyFill="1" applyBorder="1" applyAlignment="1">
      <alignment vertical="center"/>
    </xf>
    <xf numFmtId="38" fontId="0" fillId="0" borderId="67" xfId="16" applyFill="1" applyBorder="1" applyAlignment="1">
      <alignment vertical="center"/>
    </xf>
    <xf numFmtId="38" fontId="7" fillId="0" borderId="53" xfId="16" applyFont="1" applyBorder="1" applyAlignment="1">
      <alignment vertical="center"/>
    </xf>
    <xf numFmtId="38" fontId="7" fillId="0" borderId="37" xfId="16" applyFont="1" applyFill="1" applyBorder="1" applyAlignment="1">
      <alignment vertical="center"/>
    </xf>
    <xf numFmtId="38" fontId="7" fillId="0" borderId="52" xfId="16" applyFont="1" applyBorder="1" applyAlignment="1">
      <alignment vertical="center"/>
    </xf>
    <xf numFmtId="38" fontId="7" fillId="0" borderId="89" xfId="16" applyFont="1" applyFill="1" applyBorder="1" applyAlignment="1">
      <alignment vertical="center"/>
    </xf>
    <xf numFmtId="38" fontId="7" fillId="0" borderId="90" xfId="16" applyFont="1" applyFill="1" applyBorder="1" applyAlignment="1">
      <alignment vertical="center"/>
    </xf>
    <xf numFmtId="38" fontId="7" fillId="0" borderId="91" xfId="16" applyFont="1" applyFill="1" applyBorder="1" applyAlignment="1">
      <alignment vertical="center"/>
    </xf>
    <xf numFmtId="38" fontId="7" fillId="0" borderId="87" xfId="16" applyFont="1" applyFill="1" applyBorder="1" applyAlignment="1">
      <alignment vertical="center"/>
    </xf>
    <xf numFmtId="38" fontId="7" fillId="0" borderId="92" xfId="0" applyNumberFormat="1" applyFont="1" applyFill="1" applyBorder="1" applyAlignment="1">
      <alignment vertical="center"/>
    </xf>
    <xf numFmtId="38" fontId="7" fillId="0" borderId="96" xfId="16" applyFont="1" applyFill="1" applyBorder="1" applyAlignment="1">
      <alignment vertical="center"/>
    </xf>
    <xf numFmtId="38" fontId="7" fillId="0" borderId="97" xfId="16" applyFont="1" applyFill="1" applyBorder="1" applyAlignment="1">
      <alignment vertical="center"/>
    </xf>
    <xf numFmtId="38" fontId="7" fillId="0" borderId="98" xfId="16" applyFont="1" applyFill="1" applyBorder="1" applyAlignment="1">
      <alignment vertical="center"/>
    </xf>
    <xf numFmtId="38" fontId="7" fillId="0" borderId="8" xfId="16" applyFont="1" applyFill="1" applyBorder="1" applyAlignment="1">
      <alignment vertical="center"/>
    </xf>
    <xf numFmtId="38" fontId="7" fillId="0" borderId="99" xfId="16" applyFont="1" applyFill="1" applyBorder="1" applyAlignment="1">
      <alignment vertical="center"/>
    </xf>
    <xf numFmtId="38" fontId="7" fillId="0" borderId="24" xfId="16" applyFont="1" applyFill="1" applyBorder="1" applyAlignment="1">
      <alignment vertical="center"/>
    </xf>
    <xf numFmtId="38" fontId="7" fillId="0" borderId="33" xfId="16" applyFont="1" applyFill="1" applyBorder="1" applyAlignment="1">
      <alignment vertical="center"/>
    </xf>
    <xf numFmtId="38" fontId="7" fillId="0" borderId="32" xfId="16" applyFont="1" applyFill="1" applyBorder="1" applyAlignment="1">
      <alignment vertical="center"/>
    </xf>
    <xf numFmtId="38" fontId="7" fillId="0" borderId="51" xfId="0" applyNumberFormat="1" applyFont="1" applyFill="1" applyBorder="1" applyAlignment="1">
      <alignment vertical="center"/>
    </xf>
    <xf numFmtId="38" fontId="7" fillId="0" borderId="100" xfId="16" applyFont="1" applyFill="1" applyBorder="1" applyAlignment="1">
      <alignment vertical="center"/>
    </xf>
    <xf numFmtId="38" fontId="7" fillId="0" borderId="101" xfId="16" applyFont="1" applyFill="1" applyBorder="1" applyAlignment="1">
      <alignment vertical="center"/>
    </xf>
    <xf numFmtId="38" fontId="7" fillId="0" borderId="102" xfId="16" applyFont="1" applyFill="1" applyBorder="1" applyAlignment="1">
      <alignment vertical="center"/>
    </xf>
    <xf numFmtId="38" fontId="7" fillId="0" borderId="103" xfId="16" applyFont="1" applyFill="1" applyBorder="1" applyAlignment="1">
      <alignment vertical="center"/>
    </xf>
    <xf numFmtId="38" fontId="7" fillId="0" borderId="104" xfId="0" applyNumberFormat="1" applyFont="1" applyFill="1" applyBorder="1" applyAlignment="1">
      <alignment vertical="center"/>
    </xf>
    <xf numFmtId="38" fontId="7" fillId="0" borderId="32" xfId="16" applyFont="1" applyBorder="1" applyAlignment="1">
      <alignment horizontal="left" vertical="center"/>
    </xf>
    <xf numFmtId="38" fontId="7" fillId="0" borderId="72" xfId="16" applyFont="1" applyFill="1" applyBorder="1" applyAlignment="1">
      <alignment vertical="center"/>
    </xf>
    <xf numFmtId="38" fontId="7" fillId="0" borderId="58" xfId="16" applyFont="1" applyFill="1" applyBorder="1" applyAlignment="1">
      <alignment vertical="center"/>
    </xf>
    <xf numFmtId="38" fontId="7" fillId="0" borderId="59" xfId="16" applyFont="1" applyFill="1" applyBorder="1" applyAlignment="1">
      <alignment vertical="center"/>
    </xf>
    <xf numFmtId="38" fontId="7" fillId="0" borderId="60" xfId="16" applyFont="1" applyFill="1" applyBorder="1" applyAlignment="1">
      <alignment vertical="center"/>
    </xf>
    <xf numFmtId="38" fontId="7" fillId="0" borderId="61" xfId="0" applyNumberFormat="1" applyFont="1" applyFill="1" applyBorder="1" applyAlignment="1">
      <alignment vertical="center"/>
    </xf>
    <xf numFmtId="38" fontId="7" fillId="0" borderId="105" xfId="16" applyFont="1" applyFill="1" applyBorder="1" applyAlignment="1">
      <alignment vertical="center"/>
    </xf>
    <xf numFmtId="38" fontId="7" fillId="0" borderId="106" xfId="16" applyFont="1" applyFill="1" applyBorder="1" applyAlignment="1">
      <alignment vertical="center"/>
    </xf>
    <xf numFmtId="38" fontId="7" fillId="0" borderId="107" xfId="16" applyFont="1" applyFill="1" applyBorder="1" applyAlignment="1">
      <alignment vertical="center"/>
    </xf>
    <xf numFmtId="38" fontId="7" fillId="0" borderId="108" xfId="16" applyFont="1" applyFill="1" applyBorder="1" applyAlignment="1">
      <alignment vertical="center"/>
    </xf>
    <xf numFmtId="38" fontId="7" fillId="0" borderId="109" xfId="0" applyNumberFormat="1" applyFont="1" applyFill="1" applyBorder="1" applyAlignment="1">
      <alignment vertical="center"/>
    </xf>
    <xf numFmtId="38" fontId="7" fillId="2" borderId="96" xfId="16" applyFont="1" applyFill="1" applyBorder="1" applyAlignment="1">
      <alignment vertical="center"/>
    </xf>
    <xf numFmtId="38" fontId="7" fillId="0" borderId="110" xfId="16" applyFont="1" applyFill="1" applyBorder="1" applyAlignment="1">
      <alignment vertical="center"/>
    </xf>
    <xf numFmtId="38" fontId="7" fillId="0" borderId="82" xfId="16" applyFont="1" applyFill="1" applyBorder="1" applyAlignment="1">
      <alignment vertical="center"/>
    </xf>
    <xf numFmtId="38" fontId="7" fillId="0" borderId="10" xfId="16" applyFont="1" applyFill="1" applyBorder="1" applyAlignment="1">
      <alignment vertical="center"/>
    </xf>
    <xf numFmtId="38" fontId="7" fillId="0" borderId="1" xfId="16" applyFont="1" applyFill="1" applyBorder="1" applyAlignment="1">
      <alignment vertical="center"/>
    </xf>
    <xf numFmtId="38" fontId="7" fillId="0" borderId="4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38" fontId="8" fillId="0" borderId="0" xfId="16" applyFont="1" applyFill="1" applyBorder="1" applyAlignment="1">
      <alignment vertical="center"/>
    </xf>
    <xf numFmtId="49" fontId="0" fillId="0" borderId="111" xfId="0" applyNumberFormat="1" applyFill="1" applyBorder="1" applyAlignment="1">
      <alignment horizontal="left" vertical="center"/>
    </xf>
    <xf numFmtId="49" fontId="2" fillId="0" borderId="98" xfId="0" applyNumberFormat="1" applyFont="1" applyFill="1" applyBorder="1" applyAlignment="1">
      <alignment horizontal="left" vertical="center"/>
    </xf>
    <xf numFmtId="182" fontId="0" fillId="0" borderId="90" xfId="0" applyNumberFormat="1" applyFill="1" applyBorder="1" applyAlignment="1">
      <alignment vertical="center"/>
    </xf>
    <xf numFmtId="182" fontId="0" fillId="0" borderId="91" xfId="0" applyNumberFormat="1" applyFill="1" applyBorder="1" applyAlignment="1">
      <alignment vertical="center"/>
    </xf>
    <xf numFmtId="182" fontId="0" fillId="0" borderId="87" xfId="0" applyNumberFormat="1" applyFill="1" applyBorder="1" applyAlignment="1">
      <alignment vertical="center"/>
    </xf>
    <xf numFmtId="38" fontId="0" fillId="0" borderId="92" xfId="0" applyNumberFormat="1" applyFill="1" applyBorder="1" applyAlignment="1">
      <alignment vertical="center"/>
    </xf>
    <xf numFmtId="49" fontId="2" fillId="0" borderId="72" xfId="0" applyNumberFormat="1" applyFont="1" applyFill="1" applyBorder="1" applyAlignment="1">
      <alignment horizontal="left" vertical="center"/>
    </xf>
    <xf numFmtId="38" fontId="0" fillId="0" borderId="61" xfId="0" applyNumberFormat="1" applyFill="1" applyBorder="1" applyAlignment="1">
      <alignment vertical="center"/>
    </xf>
    <xf numFmtId="49" fontId="2" fillId="0" borderId="112" xfId="0" applyNumberFormat="1" applyFont="1" applyFill="1" applyBorder="1" applyAlignment="1">
      <alignment horizontal="left" vertical="center"/>
    </xf>
    <xf numFmtId="38" fontId="0" fillId="0" borderId="68" xfId="0" applyNumberFormat="1" applyFill="1" applyBorder="1" applyAlignment="1">
      <alignment vertical="center"/>
    </xf>
    <xf numFmtId="38" fontId="8" fillId="0" borderId="0" xfId="16" applyFont="1" applyAlignment="1">
      <alignment vertical="center"/>
    </xf>
    <xf numFmtId="0" fontId="0" fillId="3" borderId="8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8" fontId="0" fillId="3" borderId="45" xfId="16" applyFill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57" fontId="0" fillId="0" borderId="58" xfId="0" applyNumberFormat="1" applyBorder="1" applyAlignment="1">
      <alignment vertical="center"/>
    </xf>
    <xf numFmtId="57" fontId="0" fillId="0" borderId="59" xfId="0" applyNumberFormat="1" applyBorder="1" applyAlignment="1">
      <alignment vertical="center"/>
    </xf>
    <xf numFmtId="57" fontId="0" fillId="0" borderId="60" xfId="0" applyNumberFormat="1" applyBorder="1" applyAlignment="1">
      <alignment vertical="center"/>
    </xf>
    <xf numFmtId="38" fontId="0" fillId="3" borderId="61" xfId="16" applyFill="1" applyBorder="1" applyAlignment="1">
      <alignment vertical="center"/>
    </xf>
    <xf numFmtId="0" fontId="0" fillId="0" borderId="113" xfId="0" applyBorder="1" applyAlignment="1">
      <alignment vertical="center"/>
    </xf>
    <xf numFmtId="0" fontId="0" fillId="0" borderId="114" xfId="0" applyBorder="1" applyAlignment="1">
      <alignment vertical="center"/>
    </xf>
    <xf numFmtId="0" fontId="0" fillId="0" borderId="115" xfId="0" applyBorder="1" applyAlignment="1">
      <alignment vertical="center"/>
    </xf>
    <xf numFmtId="57" fontId="0" fillId="0" borderId="106" xfId="0" applyNumberFormat="1" applyBorder="1" applyAlignment="1">
      <alignment vertical="center"/>
    </xf>
    <xf numFmtId="57" fontId="0" fillId="0" borderId="107" xfId="0" applyNumberFormat="1" applyBorder="1" applyAlignment="1">
      <alignment vertical="center"/>
    </xf>
    <xf numFmtId="57" fontId="0" fillId="0" borderId="108" xfId="0" applyNumberFormat="1" applyBorder="1" applyAlignment="1">
      <alignment vertical="center"/>
    </xf>
    <xf numFmtId="38" fontId="0" fillId="3" borderId="109" xfId="16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3" xfId="0" applyBorder="1" applyAlignment="1">
      <alignment vertical="center"/>
    </xf>
    <xf numFmtId="177" fontId="0" fillId="0" borderId="90" xfId="16" applyNumberFormat="1" applyFont="1" applyFill="1" applyBorder="1" applyAlignment="1">
      <alignment vertical="center"/>
    </xf>
    <xf numFmtId="177" fontId="0" fillId="0" borderId="88" xfId="16" applyNumberFormat="1" applyFont="1" applyFill="1" applyBorder="1" applyAlignment="1">
      <alignment vertical="center"/>
    </xf>
    <xf numFmtId="177" fontId="0" fillId="0" borderId="92" xfId="16" applyNumberFormat="1" applyFont="1" applyFill="1" applyBorder="1" applyAlignment="1">
      <alignment vertical="center"/>
    </xf>
    <xf numFmtId="177" fontId="0" fillId="0" borderId="106" xfId="16" applyNumberFormat="1" applyFont="1" applyFill="1" applyBorder="1" applyAlignment="1">
      <alignment vertical="center"/>
    </xf>
    <xf numFmtId="177" fontId="0" fillId="0" borderId="114" xfId="16" applyNumberFormat="1" applyFont="1" applyFill="1" applyBorder="1" applyAlignment="1">
      <alignment vertical="center"/>
    </xf>
    <xf numFmtId="177" fontId="0" fillId="0" borderId="109" xfId="16" applyNumberFormat="1" applyFont="1" applyFill="1" applyBorder="1" applyAlignment="1">
      <alignment vertical="center"/>
    </xf>
    <xf numFmtId="40" fontId="0" fillId="3" borderId="34" xfId="16" applyNumberFormat="1" applyFill="1" applyBorder="1" applyAlignment="1">
      <alignment vertical="center"/>
    </xf>
    <xf numFmtId="40" fontId="0" fillId="3" borderId="39" xfId="16" applyNumberFormat="1" applyFill="1" applyBorder="1" applyAlignment="1">
      <alignment vertical="center"/>
    </xf>
    <xf numFmtId="40" fontId="0" fillId="3" borderId="4" xfId="16" applyNumberFormat="1" applyFill="1" applyBorder="1" applyAlignment="1">
      <alignment vertical="center"/>
    </xf>
    <xf numFmtId="40" fontId="0" fillId="3" borderId="46" xfId="16" applyNumberFormat="1" applyFill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38" fontId="0" fillId="0" borderId="58" xfId="16" applyBorder="1" applyAlignment="1">
      <alignment vertical="center"/>
    </xf>
    <xf numFmtId="38" fontId="0" fillId="0" borderId="59" xfId="16" applyBorder="1" applyAlignment="1">
      <alignment vertical="center"/>
    </xf>
    <xf numFmtId="38" fontId="0" fillId="0" borderId="60" xfId="16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4" xfId="0" applyBorder="1" applyAlignment="1">
      <alignment vertical="center"/>
    </xf>
    <xf numFmtId="38" fontId="0" fillId="0" borderId="65" xfId="16" applyBorder="1" applyAlignment="1">
      <alignment vertical="center"/>
    </xf>
    <xf numFmtId="38" fontId="0" fillId="0" borderId="66" xfId="16" applyBorder="1" applyAlignment="1">
      <alignment vertical="center"/>
    </xf>
    <xf numFmtId="38" fontId="0" fillId="0" borderId="67" xfId="16" applyBorder="1" applyAlignment="1">
      <alignment vertical="center"/>
    </xf>
    <xf numFmtId="38" fontId="0" fillId="0" borderId="61" xfId="16" applyNumberFormat="1" applyFont="1" applyBorder="1" applyAlignment="1">
      <alignment vertical="center"/>
    </xf>
    <xf numFmtId="38" fontId="0" fillId="0" borderId="68" xfId="16" applyNumberFormat="1" applyFont="1" applyBorder="1" applyAlignment="1">
      <alignment vertical="center"/>
    </xf>
    <xf numFmtId="0" fontId="0" fillId="0" borderId="39" xfId="0" applyBorder="1" applyAlignment="1">
      <alignment vertical="center"/>
    </xf>
    <xf numFmtId="38" fontId="0" fillId="0" borderId="61" xfId="16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38" fontId="0" fillId="0" borderId="68" xfId="16" applyBorder="1" applyAlignment="1">
      <alignment vertical="center"/>
    </xf>
    <xf numFmtId="0" fontId="10" fillId="0" borderId="17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89" xfId="0" applyBorder="1" applyAlignment="1">
      <alignment vertical="center"/>
    </xf>
    <xf numFmtId="0" fontId="11" fillId="0" borderId="0" xfId="0" applyFont="1" applyAlignment="1">
      <alignment vertical="center"/>
    </xf>
    <xf numFmtId="38" fontId="11" fillId="0" borderId="0" xfId="16" applyFont="1" applyAlignment="1">
      <alignment vertical="center"/>
    </xf>
    <xf numFmtId="0" fontId="0" fillId="0" borderId="116" xfId="0" applyBorder="1" applyAlignment="1">
      <alignment vertical="center"/>
    </xf>
    <xf numFmtId="0" fontId="0" fillId="0" borderId="117" xfId="0" applyBorder="1" applyAlignment="1">
      <alignment vertical="center"/>
    </xf>
    <xf numFmtId="0" fontId="0" fillId="0" borderId="118" xfId="0" applyBorder="1" applyAlignment="1">
      <alignment vertical="center"/>
    </xf>
    <xf numFmtId="0" fontId="0" fillId="0" borderId="119" xfId="0" applyBorder="1" applyAlignment="1">
      <alignment vertical="center"/>
    </xf>
    <xf numFmtId="0" fontId="0" fillId="0" borderId="120" xfId="0" applyBorder="1" applyAlignment="1">
      <alignment vertical="center"/>
    </xf>
    <xf numFmtId="0" fontId="0" fillId="0" borderId="121" xfId="0" applyBorder="1" applyAlignment="1">
      <alignment vertical="center"/>
    </xf>
    <xf numFmtId="38" fontId="0" fillId="0" borderId="122" xfId="16" applyBorder="1" applyAlignment="1">
      <alignment vertical="center"/>
    </xf>
    <xf numFmtId="177" fontId="12" fillId="0" borderId="70" xfId="16" applyNumberFormat="1" applyFont="1" applyBorder="1" applyAlignment="1">
      <alignment horizontal="center" shrinkToFit="1"/>
    </xf>
    <xf numFmtId="177" fontId="9" fillId="0" borderId="53" xfId="16" applyNumberFormat="1" applyFont="1" applyBorder="1" applyAlignment="1">
      <alignment horizontal="center" vertical="center" shrinkToFit="1"/>
    </xf>
    <xf numFmtId="177" fontId="12" fillId="0" borderId="123" xfId="16" applyNumberFormat="1" applyFont="1" applyBorder="1" applyAlignment="1">
      <alignment horizontal="center" shrinkToFit="1"/>
    </xf>
    <xf numFmtId="177" fontId="9" fillId="0" borderId="54" xfId="16" applyNumberFormat="1" applyFont="1" applyBorder="1" applyAlignment="1">
      <alignment horizontal="center" vertical="center" shrinkToFit="1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8" xfId="0" applyFont="1" applyBorder="1" applyAlignment="1">
      <alignment horizontal="right" vertical="center"/>
    </xf>
    <xf numFmtId="0" fontId="10" fillId="0" borderId="40" xfId="0" applyFont="1" applyBorder="1" applyAlignment="1">
      <alignment vertical="center"/>
    </xf>
    <xf numFmtId="0" fontId="10" fillId="0" borderId="5" xfId="0" applyFont="1" applyBorder="1" applyAlignment="1">
      <alignment horizontal="right" vertical="center"/>
    </xf>
    <xf numFmtId="177" fontId="13" fillId="0" borderId="124" xfId="16" applyNumberFormat="1" applyFont="1" applyBorder="1" applyAlignment="1">
      <alignment horizontal="center" shrinkToFit="1"/>
    </xf>
    <xf numFmtId="0" fontId="10" fillId="0" borderId="5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177" fontId="10" fillId="0" borderId="125" xfId="16" applyNumberFormat="1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right" vertical="center"/>
    </xf>
    <xf numFmtId="177" fontId="13" fillId="0" borderId="126" xfId="16" applyNumberFormat="1" applyFont="1" applyBorder="1" applyAlignment="1">
      <alignment horizontal="center" shrinkToFit="1"/>
    </xf>
    <xf numFmtId="0" fontId="10" fillId="0" borderId="23" xfId="0" applyFont="1" applyBorder="1" applyAlignment="1">
      <alignment horizontal="right" vertical="center"/>
    </xf>
    <xf numFmtId="38" fontId="0" fillId="0" borderId="127" xfId="16" applyFill="1" applyBorder="1" applyAlignment="1">
      <alignment vertical="center"/>
    </xf>
    <xf numFmtId="38" fontId="0" fillId="0" borderId="128" xfId="16" applyFill="1" applyBorder="1" applyAlignment="1">
      <alignment vertical="center"/>
    </xf>
    <xf numFmtId="38" fontId="0" fillId="0" borderId="129" xfId="16" applyFill="1" applyBorder="1" applyAlignment="1">
      <alignment vertical="center"/>
    </xf>
    <xf numFmtId="38" fontId="0" fillId="0" borderId="130" xfId="16" applyFill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53" xfId="0" applyBorder="1" applyAlignment="1">
      <alignment vertical="center"/>
    </xf>
    <xf numFmtId="177" fontId="13" fillId="0" borderId="0" xfId="16" applyNumberFormat="1" applyFont="1" applyBorder="1" applyAlignment="1">
      <alignment horizontal="center" shrinkToFit="1"/>
    </xf>
    <xf numFmtId="177" fontId="13" fillId="0" borderId="5" xfId="16" applyNumberFormat="1" applyFont="1" applyBorder="1" applyAlignment="1">
      <alignment horizontal="center" shrinkToFit="1"/>
    </xf>
    <xf numFmtId="177" fontId="10" fillId="0" borderId="23" xfId="16" applyNumberFormat="1" applyFont="1" applyBorder="1" applyAlignment="1">
      <alignment horizontal="center" vertical="center" shrinkToFit="1"/>
    </xf>
    <xf numFmtId="177" fontId="13" fillId="0" borderId="131" xfId="16" applyNumberFormat="1" applyFont="1" applyBorder="1" applyAlignment="1">
      <alignment horizontal="center" shrinkToFit="1"/>
    </xf>
    <xf numFmtId="0" fontId="10" fillId="0" borderId="86" xfId="0" applyFont="1" applyBorder="1" applyAlignment="1">
      <alignment horizontal="right"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184" fontId="0" fillId="0" borderId="32" xfId="16" applyNumberFormat="1" applyFill="1" applyBorder="1" applyAlignment="1">
      <alignment vertical="center"/>
    </xf>
    <xf numFmtId="38" fontId="1" fillId="0" borderId="55" xfId="16" applyFont="1" applyFill="1" applyBorder="1" applyAlignment="1">
      <alignment vertical="center"/>
    </xf>
    <xf numFmtId="182" fontId="0" fillId="0" borderId="18" xfId="16" applyNumberFormat="1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49" fontId="0" fillId="0" borderId="22" xfId="0" applyNumberFormat="1" applyFill="1" applyBorder="1" applyAlignment="1">
      <alignment horizontal="left" vertical="center"/>
    </xf>
    <xf numFmtId="38" fontId="2" fillId="0" borderId="7" xfId="16" applyFont="1" applyBorder="1" applyAlignment="1">
      <alignment vertical="center"/>
    </xf>
    <xf numFmtId="185" fontId="11" fillId="0" borderId="132" xfId="0" applyNumberFormat="1" applyFont="1" applyBorder="1" applyAlignment="1">
      <alignment horizontal="right" vertical="center"/>
    </xf>
    <xf numFmtId="185" fontId="11" fillId="0" borderId="133" xfId="0" applyNumberFormat="1" applyFont="1" applyBorder="1" applyAlignment="1">
      <alignment horizontal="right" vertical="center"/>
    </xf>
    <xf numFmtId="185" fontId="11" fillId="0" borderId="26" xfId="0" applyNumberFormat="1" applyFont="1" applyBorder="1" applyAlignment="1">
      <alignment horizontal="right" vertical="center"/>
    </xf>
    <xf numFmtId="185" fontId="11" fillId="0" borderId="27" xfId="0" applyNumberFormat="1" applyFont="1" applyBorder="1" applyAlignment="1">
      <alignment horizontal="right" vertical="center"/>
    </xf>
    <xf numFmtId="177" fontId="11" fillId="0" borderId="27" xfId="16" applyNumberFormat="1" applyFont="1" applyBorder="1" applyAlignment="1">
      <alignment horizontal="right" vertical="center"/>
    </xf>
    <xf numFmtId="185" fontId="11" fillId="0" borderId="28" xfId="0" applyNumberFormat="1" applyFont="1" applyBorder="1" applyAlignment="1">
      <alignment horizontal="right" vertical="center"/>
    </xf>
    <xf numFmtId="185" fontId="11" fillId="0" borderId="7" xfId="0" applyNumberFormat="1" applyFont="1" applyBorder="1" applyAlignment="1">
      <alignment horizontal="right" vertical="center"/>
    </xf>
    <xf numFmtId="185" fontId="11" fillId="0" borderId="11" xfId="0" applyNumberFormat="1" applyFont="1" applyBorder="1" applyAlignment="1">
      <alignment horizontal="right" vertical="center"/>
    </xf>
    <xf numFmtId="177" fontId="11" fillId="0" borderId="132" xfId="16" applyNumberFormat="1" applyFont="1" applyBorder="1" applyAlignment="1">
      <alignment horizontal="right" vertical="center"/>
    </xf>
    <xf numFmtId="185" fontId="11" fillId="0" borderId="25" xfId="0" applyNumberFormat="1" applyFont="1" applyBorder="1" applyAlignment="1">
      <alignment horizontal="right" vertical="center"/>
    </xf>
    <xf numFmtId="185" fontId="11" fillId="0" borderId="3" xfId="0" applyNumberFormat="1" applyFont="1" applyBorder="1" applyAlignment="1">
      <alignment horizontal="right" vertical="center"/>
    </xf>
    <xf numFmtId="185" fontId="11" fillId="0" borderId="2" xfId="0" applyNumberFormat="1" applyFont="1" applyBorder="1" applyAlignment="1">
      <alignment horizontal="right" vertical="center"/>
    </xf>
    <xf numFmtId="177" fontId="11" fillId="0" borderId="11" xfId="16" applyNumberFormat="1" applyFont="1" applyBorder="1" applyAlignment="1">
      <alignment horizontal="right" vertical="center"/>
    </xf>
    <xf numFmtId="185" fontId="11" fillId="0" borderId="21" xfId="0" applyNumberFormat="1" applyFont="1" applyBorder="1" applyAlignment="1">
      <alignment horizontal="right" vertical="center"/>
    </xf>
    <xf numFmtId="0" fontId="9" fillId="0" borderId="3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85" fontId="11" fillId="0" borderId="17" xfId="0" applyNumberFormat="1" applyFont="1" applyBorder="1" applyAlignment="1">
      <alignment horizontal="right" vertical="center"/>
    </xf>
    <xf numFmtId="185" fontId="11" fillId="0" borderId="41" xfId="0" applyNumberFormat="1" applyFont="1" applyBorder="1" applyAlignment="1">
      <alignment horizontal="right" vertical="center"/>
    </xf>
    <xf numFmtId="177" fontId="11" fillId="0" borderId="41" xfId="16" applyNumberFormat="1" applyFont="1" applyBorder="1" applyAlignment="1">
      <alignment horizontal="right" vertical="center"/>
    </xf>
    <xf numFmtId="185" fontId="11" fillId="0" borderId="18" xfId="0" applyNumberFormat="1" applyFont="1" applyBorder="1" applyAlignment="1">
      <alignment horizontal="right" vertical="center"/>
    </xf>
    <xf numFmtId="38" fontId="0" fillId="0" borderId="95" xfId="16" applyBorder="1" applyAlignment="1">
      <alignment horizontal="center" vertical="center"/>
    </xf>
    <xf numFmtId="38" fontId="0" fillId="0" borderId="51" xfId="16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177" fontId="11" fillId="0" borderId="2" xfId="16" applyNumberFormat="1" applyFont="1" applyBorder="1" applyAlignment="1">
      <alignment horizontal="right" vertical="center"/>
    </xf>
    <xf numFmtId="177" fontId="12" fillId="0" borderId="134" xfId="16" applyNumberFormat="1" applyFont="1" applyBorder="1" applyAlignment="1">
      <alignment horizontal="center" shrinkToFit="1"/>
    </xf>
    <xf numFmtId="177" fontId="12" fillId="0" borderId="14" xfId="16" applyNumberFormat="1" applyFont="1" applyBorder="1" applyAlignment="1">
      <alignment horizontal="center" shrinkToFit="1"/>
    </xf>
    <xf numFmtId="177" fontId="12" fillId="0" borderId="29" xfId="16" applyNumberFormat="1" applyFont="1" applyBorder="1" applyAlignment="1">
      <alignment horizontal="center" shrinkToFit="1"/>
    </xf>
    <xf numFmtId="177" fontId="9" fillId="0" borderId="54" xfId="16" applyNumberFormat="1" applyFont="1" applyBorder="1" applyAlignment="1">
      <alignment horizontal="center" vertical="center" shrinkToFit="1"/>
    </xf>
    <xf numFmtId="177" fontId="9" fillId="0" borderId="23" xfId="16" applyNumberFormat="1" applyFont="1" applyBorder="1" applyAlignment="1">
      <alignment horizontal="center" vertical="center" shrinkToFit="1"/>
    </xf>
    <xf numFmtId="177" fontId="9" fillId="0" borderId="30" xfId="16" applyNumberFormat="1" applyFont="1" applyBorder="1" applyAlignment="1">
      <alignment horizontal="center" vertical="center" shrinkToFit="1"/>
    </xf>
    <xf numFmtId="38" fontId="0" fillId="0" borderId="95" xfId="16" applyFont="1" applyFill="1" applyBorder="1" applyAlignment="1">
      <alignment horizontal="center" vertical="center"/>
    </xf>
    <xf numFmtId="38" fontId="0" fillId="0" borderId="51" xfId="16" applyFill="1" applyBorder="1" applyAlignment="1">
      <alignment horizontal="center" vertical="center"/>
    </xf>
    <xf numFmtId="38" fontId="0" fillId="0" borderId="40" xfId="16" applyFont="1" applyFill="1" applyBorder="1" applyAlignment="1">
      <alignment horizontal="left" vertical="center" wrapText="1"/>
    </xf>
    <xf numFmtId="38" fontId="0" fillId="0" borderId="5" xfId="16" applyFont="1" applyFill="1" applyBorder="1" applyAlignment="1">
      <alignment horizontal="left" vertical="center" wrapText="1"/>
    </xf>
    <xf numFmtId="38" fontId="0" fillId="0" borderId="17" xfId="16" applyFont="1" applyFill="1" applyBorder="1" applyAlignment="1">
      <alignment horizontal="left" vertical="center" wrapText="1"/>
    </xf>
    <xf numFmtId="38" fontId="0" fillId="0" borderId="8" xfId="16" applyFont="1" applyFill="1" applyBorder="1" applyAlignment="1">
      <alignment horizontal="left" vertical="center" wrapText="1"/>
    </xf>
    <xf numFmtId="38" fontId="0" fillId="0" borderId="22" xfId="16" applyFont="1" applyFill="1" applyBorder="1" applyAlignment="1">
      <alignment horizontal="left" vertical="center" wrapText="1"/>
    </xf>
    <xf numFmtId="38" fontId="0" fillId="0" borderId="23" xfId="16" applyFont="1" applyFill="1" applyBorder="1" applyAlignment="1">
      <alignment horizontal="left" vertical="center" wrapText="1"/>
    </xf>
    <xf numFmtId="38" fontId="3" fillId="0" borderId="135" xfId="16" applyFont="1" applyBorder="1" applyAlignment="1">
      <alignment vertical="center" wrapText="1" shrinkToFit="1"/>
    </xf>
    <xf numFmtId="38" fontId="3" fillId="0" borderId="135" xfId="16" applyFont="1" applyBorder="1" applyAlignment="1">
      <alignment vertical="center" shrinkToFit="1"/>
    </xf>
    <xf numFmtId="38" fontId="7" fillId="0" borderId="135" xfId="16" applyFont="1" applyBorder="1" applyAlignment="1">
      <alignment horizontal="left" vertical="center"/>
    </xf>
    <xf numFmtId="38" fontId="7" fillId="0" borderId="136" xfId="16" applyFont="1" applyBorder="1" applyAlignment="1">
      <alignment horizontal="left" vertical="center"/>
    </xf>
    <xf numFmtId="38" fontId="7" fillId="0" borderId="12" xfId="16" applyFont="1" applyBorder="1" applyAlignment="1">
      <alignment horizontal="center" vertical="center"/>
    </xf>
    <xf numFmtId="38" fontId="7" fillId="0" borderId="36" xfId="16" applyFont="1" applyBorder="1" applyAlignment="1">
      <alignment horizontal="center" vertical="center"/>
    </xf>
    <xf numFmtId="38" fontId="2" fillId="0" borderId="135" xfId="16" applyFont="1" applyBorder="1" applyAlignment="1">
      <alignment vertical="center" wrapText="1" shrinkToFit="1"/>
    </xf>
    <xf numFmtId="38" fontId="2" fillId="0" borderId="135" xfId="16" applyFont="1" applyBorder="1" applyAlignment="1">
      <alignment vertical="center" shrinkToFit="1"/>
    </xf>
    <xf numFmtId="38" fontId="7" fillId="0" borderId="95" xfId="16" applyFont="1" applyFill="1" applyBorder="1" applyAlignment="1">
      <alignment horizontal="center" vertical="center"/>
    </xf>
    <xf numFmtId="38" fontId="7" fillId="0" borderId="51" xfId="16" applyFont="1" applyFill="1" applyBorder="1" applyAlignment="1">
      <alignment horizontal="center" vertical="center"/>
    </xf>
    <xf numFmtId="38" fontId="7" fillId="0" borderId="16" xfId="16" applyFont="1" applyBorder="1" applyAlignment="1">
      <alignment horizontal="center" vertical="center" shrinkToFit="1"/>
    </xf>
    <xf numFmtId="38" fontId="7" fillId="0" borderId="0" xfId="16" applyFont="1" applyBorder="1" applyAlignment="1">
      <alignment horizontal="center" vertical="center" shrinkToFit="1"/>
    </xf>
    <xf numFmtId="38" fontId="7" fillId="0" borderId="38" xfId="16" applyFont="1" applyBorder="1" applyAlignment="1">
      <alignment horizontal="center" vertical="center" shrinkToFit="1"/>
    </xf>
    <xf numFmtId="38" fontId="3" fillId="0" borderId="40" xfId="16" applyFont="1" applyBorder="1" applyAlignment="1">
      <alignment horizontal="left" vertical="center" wrapText="1"/>
    </xf>
    <xf numFmtId="38" fontId="3" fillId="0" borderId="5" xfId="16" applyFont="1" applyBorder="1" applyAlignment="1">
      <alignment horizontal="left" vertical="center"/>
    </xf>
    <xf numFmtId="38" fontId="3" fillId="0" borderId="17" xfId="16" applyFont="1" applyBorder="1" applyAlignment="1">
      <alignment horizontal="left" vertical="center"/>
    </xf>
    <xf numFmtId="38" fontId="3" fillId="0" borderId="8" xfId="16" applyFont="1" applyBorder="1" applyAlignment="1">
      <alignment horizontal="left" vertical="center"/>
    </xf>
    <xf numFmtId="38" fontId="7" fillId="0" borderId="4" xfId="16" applyFont="1" applyBorder="1" applyAlignment="1">
      <alignment horizontal="left" vertical="center"/>
    </xf>
    <xf numFmtId="38" fontId="7" fillId="0" borderId="5" xfId="16" applyFont="1" applyBorder="1" applyAlignment="1">
      <alignment horizontal="left" vertical="center"/>
    </xf>
    <xf numFmtId="38" fontId="7" fillId="0" borderId="1" xfId="16" applyFont="1" applyBorder="1" applyAlignment="1">
      <alignment horizontal="left" vertical="center"/>
    </xf>
    <xf numFmtId="38" fontId="7" fillId="0" borderId="0" xfId="16" applyFont="1" applyBorder="1" applyAlignment="1">
      <alignment horizontal="left" vertical="center"/>
    </xf>
    <xf numFmtId="38" fontId="2" fillId="0" borderId="135" xfId="16" applyFont="1" applyBorder="1" applyAlignment="1">
      <alignment horizontal="left" vertical="center" wrapText="1" shrinkToFit="1"/>
    </xf>
    <xf numFmtId="38" fontId="2" fillId="0" borderId="135" xfId="16" applyFont="1" applyBorder="1" applyAlignment="1">
      <alignment horizontal="left" vertical="center" shrinkToFit="1"/>
    </xf>
    <xf numFmtId="38" fontId="3" fillId="0" borderId="135" xfId="16" applyFont="1" applyBorder="1" applyAlignment="1">
      <alignment horizontal="lef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7</xdr:col>
      <xdr:colOff>0</xdr:colOff>
      <xdr:row>4</xdr:row>
      <xdr:rowOff>266700</xdr:rowOff>
    </xdr:to>
    <xdr:sp>
      <xdr:nvSpPr>
        <xdr:cNvPr id="1" name="Line 1"/>
        <xdr:cNvSpPr>
          <a:spLocks/>
        </xdr:cNvSpPr>
      </xdr:nvSpPr>
      <xdr:spPr>
        <a:xfrm>
          <a:off x="304800" y="638175"/>
          <a:ext cx="31623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0</xdr:colOff>
      <xdr:row>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266700" y="238125"/>
          <a:ext cx="29813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3</xdr:col>
      <xdr:colOff>1085850</xdr:colOff>
      <xdr:row>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22098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209550</xdr:rowOff>
    </xdr:from>
    <xdr:to>
      <xdr:col>5</xdr:col>
      <xdr:colOff>19050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209550"/>
          <a:ext cx="33051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Q50"/>
  <sheetViews>
    <sheetView showZeros="0" tabSelected="1" view="pageBreakPreview" zoomScale="75" zoomScaleSheetLayoutView="75" workbookViewId="0" topLeftCell="D1">
      <pane ySplit="5" topLeftCell="BM12" activePane="bottomLeft" state="frozen"/>
      <selection pane="topLeft" activeCell="A1" sqref="A1"/>
      <selection pane="bottomLeft" activeCell="J2" sqref="J2"/>
    </sheetView>
  </sheetViews>
  <sheetFormatPr defaultColWidth="9.00390625" defaultRowHeight="13.5"/>
  <cols>
    <col min="1" max="1" width="4.00390625" style="55" bestFit="1" customWidth="1"/>
    <col min="2" max="2" width="3.875" style="55" customWidth="1"/>
    <col min="3" max="3" width="4.75390625" style="55" customWidth="1"/>
    <col min="4" max="4" width="8.625" style="55" customWidth="1"/>
    <col min="5" max="5" width="0.12890625" style="55" customWidth="1"/>
    <col min="6" max="6" width="18.25390625" style="55" customWidth="1"/>
    <col min="7" max="7" width="5.875" style="55" customWidth="1"/>
    <col min="8" max="13" width="13.625" style="55" customWidth="1"/>
    <col min="14" max="14" width="13.625" style="60" customWidth="1"/>
    <col min="15" max="73" width="10.625" style="55" customWidth="1"/>
    <col min="74" max="16384" width="9.00390625" style="55" customWidth="1"/>
  </cols>
  <sheetData>
    <row r="1" spans="2:14" ht="21" customHeight="1">
      <c r="B1" s="56"/>
      <c r="C1" s="56"/>
      <c r="D1" s="56"/>
      <c r="E1" s="56"/>
      <c r="F1" s="56"/>
      <c r="G1" s="56"/>
      <c r="H1" s="56"/>
      <c r="I1" s="59" t="s">
        <v>160</v>
      </c>
      <c r="J1" s="57"/>
      <c r="K1" s="57"/>
      <c r="L1" s="57"/>
      <c r="M1" s="57"/>
      <c r="N1" s="58"/>
    </row>
    <row r="2" spans="2:14" ht="12.75" customHeight="1">
      <c r="B2" s="56"/>
      <c r="C2" s="56"/>
      <c r="D2" s="56"/>
      <c r="E2" s="56"/>
      <c r="F2" s="56"/>
      <c r="G2" s="56"/>
      <c r="H2" s="56"/>
      <c r="I2" s="57"/>
      <c r="J2" s="57"/>
      <c r="K2" s="57"/>
      <c r="L2" s="57"/>
      <c r="M2" s="57"/>
      <c r="N2" s="58"/>
    </row>
    <row r="3" ht="16.5" customHeight="1" thickBot="1">
      <c r="B3" s="371" t="s">
        <v>197</v>
      </c>
    </row>
    <row r="4" spans="2:14" ht="22.5" customHeight="1">
      <c r="B4" s="76" t="s">
        <v>105</v>
      </c>
      <c r="C4" s="77"/>
      <c r="D4" s="25"/>
      <c r="E4" s="25"/>
      <c r="F4" s="25"/>
      <c r="G4" s="84" t="s">
        <v>106</v>
      </c>
      <c r="H4" s="78" t="s">
        <v>1</v>
      </c>
      <c r="I4" s="78" t="s">
        <v>3</v>
      </c>
      <c r="J4" s="78" t="s">
        <v>116</v>
      </c>
      <c r="K4" s="78" t="s">
        <v>118</v>
      </c>
      <c r="L4" s="78" t="s">
        <v>120</v>
      </c>
      <c r="M4" s="94" t="s">
        <v>122</v>
      </c>
      <c r="N4" s="504" t="s">
        <v>4</v>
      </c>
    </row>
    <row r="5" spans="2:14" ht="22.5" customHeight="1" thickBot="1">
      <c r="B5" s="90"/>
      <c r="C5" s="91" t="s">
        <v>79</v>
      </c>
      <c r="D5" s="91"/>
      <c r="E5" s="91"/>
      <c r="F5" s="91"/>
      <c r="G5" s="92"/>
      <c r="H5" s="93" t="s">
        <v>0</v>
      </c>
      <c r="I5" s="93" t="s">
        <v>2</v>
      </c>
      <c r="J5" s="93" t="s">
        <v>117</v>
      </c>
      <c r="K5" s="93" t="s">
        <v>119</v>
      </c>
      <c r="L5" s="93" t="s">
        <v>121</v>
      </c>
      <c r="M5" s="95" t="s">
        <v>123</v>
      </c>
      <c r="N5" s="505"/>
    </row>
    <row r="6" spans="2:14" ht="22.5" customHeight="1">
      <c r="B6" s="79" t="s">
        <v>5</v>
      </c>
      <c r="C6" s="73"/>
      <c r="D6" s="73"/>
      <c r="E6" s="73"/>
      <c r="F6" s="73"/>
      <c r="G6" s="88"/>
      <c r="H6" s="384"/>
      <c r="I6" s="385"/>
      <c r="J6" s="385"/>
      <c r="K6" s="385"/>
      <c r="L6" s="385"/>
      <c r="M6" s="386"/>
      <c r="N6" s="387"/>
    </row>
    <row r="7" spans="1:14" ht="22.5" customHeight="1">
      <c r="A7" s="55">
        <v>1</v>
      </c>
      <c r="B7" s="79"/>
      <c r="C7" s="388" t="s">
        <v>6</v>
      </c>
      <c r="D7" s="389"/>
      <c r="E7" s="389"/>
      <c r="F7" s="389"/>
      <c r="G7" s="390"/>
      <c r="H7" s="391">
        <v>27886</v>
      </c>
      <c r="I7" s="392">
        <v>26225</v>
      </c>
      <c r="J7" s="392">
        <v>24167</v>
      </c>
      <c r="K7" s="392">
        <v>22143</v>
      </c>
      <c r="L7" s="392">
        <v>29945</v>
      </c>
      <c r="M7" s="393">
        <v>33694</v>
      </c>
      <c r="N7" s="394"/>
    </row>
    <row r="8" spans="1:14" ht="22.5" customHeight="1" thickBot="1">
      <c r="A8" s="55">
        <v>2</v>
      </c>
      <c r="B8" s="80"/>
      <c r="C8" s="395" t="s">
        <v>7</v>
      </c>
      <c r="D8" s="396"/>
      <c r="E8" s="396"/>
      <c r="F8" s="396"/>
      <c r="G8" s="397"/>
      <c r="H8" s="398">
        <v>28216</v>
      </c>
      <c r="I8" s="399">
        <v>26390</v>
      </c>
      <c r="J8" s="399">
        <v>24563</v>
      </c>
      <c r="K8" s="399">
        <v>22402</v>
      </c>
      <c r="L8" s="399">
        <v>30859</v>
      </c>
      <c r="M8" s="400">
        <v>34815</v>
      </c>
      <c r="N8" s="401"/>
    </row>
    <row r="9" spans="2:14" ht="22.5" customHeight="1">
      <c r="B9" s="79" t="s">
        <v>8</v>
      </c>
      <c r="C9" s="73"/>
      <c r="D9" s="73"/>
      <c r="E9" s="73"/>
      <c r="F9" s="73"/>
      <c r="G9" s="88"/>
      <c r="H9" s="140"/>
      <c r="I9" s="141"/>
      <c r="J9" s="141"/>
      <c r="K9" s="141"/>
      <c r="L9" s="141"/>
      <c r="M9" s="142"/>
      <c r="N9" s="143"/>
    </row>
    <row r="10" spans="1:14" ht="22.5" customHeight="1">
      <c r="A10" s="55">
        <v>3</v>
      </c>
      <c r="B10" s="79"/>
      <c r="C10" s="65" t="s">
        <v>112</v>
      </c>
      <c r="D10" s="66"/>
      <c r="E10" s="66"/>
      <c r="F10" s="66"/>
      <c r="G10" s="86"/>
      <c r="H10" s="68">
        <v>199964</v>
      </c>
      <c r="I10" s="69">
        <v>83165</v>
      </c>
      <c r="J10" s="69">
        <v>60860</v>
      </c>
      <c r="K10" s="69">
        <v>48314</v>
      </c>
      <c r="L10" s="69">
        <v>48928</v>
      </c>
      <c r="M10" s="96">
        <v>23084</v>
      </c>
      <c r="N10" s="98">
        <f aca="true" t="shared" si="0" ref="N10:N17">SUM(H10:M10)</f>
        <v>464315</v>
      </c>
    </row>
    <row r="11" spans="1:14" ht="22.5" customHeight="1">
      <c r="A11" s="55">
        <v>4</v>
      </c>
      <c r="B11" s="79"/>
      <c r="C11" s="70" t="s">
        <v>108</v>
      </c>
      <c r="D11" s="71"/>
      <c r="E11" s="71"/>
      <c r="F11" s="71"/>
      <c r="G11" s="87"/>
      <c r="H11" s="68">
        <v>2250</v>
      </c>
      <c r="I11" s="69">
        <v>2380</v>
      </c>
      <c r="J11" s="69">
        <v>12810</v>
      </c>
      <c r="K11" s="69">
        <v>24055</v>
      </c>
      <c r="L11" s="69">
        <v>2720</v>
      </c>
      <c r="M11" s="96">
        <v>1010</v>
      </c>
      <c r="N11" s="98">
        <f t="shared" si="0"/>
        <v>45225</v>
      </c>
    </row>
    <row r="12" spans="1:14" ht="22.5" customHeight="1">
      <c r="A12" s="55">
        <v>5</v>
      </c>
      <c r="B12" s="79"/>
      <c r="C12" s="70" t="s">
        <v>109</v>
      </c>
      <c r="D12" s="71"/>
      <c r="E12" s="71"/>
      <c r="F12" s="71"/>
      <c r="G12" s="87"/>
      <c r="H12" s="72">
        <v>1209</v>
      </c>
      <c r="I12" s="69">
        <v>1882</v>
      </c>
      <c r="J12" s="69">
        <v>9294</v>
      </c>
      <c r="K12" s="69">
        <v>19636</v>
      </c>
      <c r="L12" s="69">
        <v>1166</v>
      </c>
      <c r="M12" s="96">
        <v>947</v>
      </c>
      <c r="N12" s="98">
        <f t="shared" si="0"/>
        <v>34134</v>
      </c>
    </row>
    <row r="13" spans="1:14" ht="22.5" customHeight="1">
      <c r="A13" s="55">
        <v>7</v>
      </c>
      <c r="B13" s="79"/>
      <c r="C13" s="70" t="s">
        <v>9</v>
      </c>
      <c r="D13" s="71"/>
      <c r="E13" s="71"/>
      <c r="F13" s="71"/>
      <c r="G13" s="87"/>
      <c r="H13" s="68">
        <v>35</v>
      </c>
      <c r="I13" s="69">
        <v>350</v>
      </c>
      <c r="J13" s="69">
        <v>3545</v>
      </c>
      <c r="K13" s="69">
        <v>6058</v>
      </c>
      <c r="L13" s="69">
        <v>0</v>
      </c>
      <c r="M13" s="96">
        <v>94</v>
      </c>
      <c r="N13" s="98">
        <f t="shared" si="0"/>
        <v>10082</v>
      </c>
    </row>
    <row r="14" spans="1:14" ht="22.5" customHeight="1">
      <c r="A14" s="55">
        <v>8</v>
      </c>
      <c r="B14" s="79"/>
      <c r="C14" s="70" t="s">
        <v>10</v>
      </c>
      <c r="D14" s="71"/>
      <c r="E14" s="71"/>
      <c r="F14" s="71"/>
      <c r="G14" s="87"/>
      <c r="H14" s="68">
        <v>524</v>
      </c>
      <c r="I14" s="69">
        <v>27</v>
      </c>
      <c r="J14" s="69">
        <v>2419</v>
      </c>
      <c r="K14" s="69">
        <v>28595</v>
      </c>
      <c r="L14" s="69">
        <v>0</v>
      </c>
      <c r="M14" s="96">
        <v>1598</v>
      </c>
      <c r="N14" s="98">
        <f t="shared" si="0"/>
        <v>33163</v>
      </c>
    </row>
    <row r="15" spans="1:14" ht="22.5" customHeight="1">
      <c r="A15" s="55">
        <v>9</v>
      </c>
      <c r="B15" s="79"/>
      <c r="C15" s="70" t="s">
        <v>11</v>
      </c>
      <c r="D15" s="71"/>
      <c r="E15" s="71"/>
      <c r="F15" s="71"/>
      <c r="G15" s="87"/>
      <c r="H15" s="68">
        <v>32967</v>
      </c>
      <c r="I15" s="69">
        <v>14532</v>
      </c>
      <c r="J15" s="69">
        <v>188495</v>
      </c>
      <c r="K15" s="69">
        <v>384470</v>
      </c>
      <c r="L15" s="69">
        <v>18383</v>
      </c>
      <c r="M15" s="96">
        <v>20783</v>
      </c>
      <c r="N15" s="98">
        <f t="shared" si="0"/>
        <v>659630</v>
      </c>
    </row>
    <row r="16" spans="1:14" ht="22.5" customHeight="1">
      <c r="A16" s="55">
        <v>11</v>
      </c>
      <c r="B16" s="79"/>
      <c r="C16" s="70" t="s">
        <v>12</v>
      </c>
      <c r="D16" s="71"/>
      <c r="E16" s="71"/>
      <c r="F16" s="71"/>
      <c r="G16" s="87"/>
      <c r="H16" s="68">
        <v>2</v>
      </c>
      <c r="I16" s="69">
        <v>2</v>
      </c>
      <c r="J16" s="69">
        <v>6</v>
      </c>
      <c r="K16" s="69">
        <v>11</v>
      </c>
      <c r="L16" s="69">
        <v>1</v>
      </c>
      <c r="M16" s="96">
        <v>1</v>
      </c>
      <c r="N16" s="98">
        <f t="shared" si="0"/>
        <v>23</v>
      </c>
    </row>
    <row r="17" spans="1:14" ht="22.5" customHeight="1">
      <c r="A17" s="55">
        <v>12</v>
      </c>
      <c r="B17" s="79"/>
      <c r="C17" s="64" t="s">
        <v>13</v>
      </c>
      <c r="D17" s="73"/>
      <c r="E17" s="73"/>
      <c r="F17" s="73"/>
      <c r="G17" s="87"/>
      <c r="H17" s="72">
        <v>3</v>
      </c>
      <c r="I17" s="69">
        <v>0</v>
      </c>
      <c r="J17" s="69">
        <v>32</v>
      </c>
      <c r="K17" s="69">
        <v>56</v>
      </c>
      <c r="L17" s="69">
        <v>1</v>
      </c>
      <c r="M17" s="96">
        <v>2</v>
      </c>
      <c r="N17" s="98">
        <f t="shared" si="0"/>
        <v>94</v>
      </c>
    </row>
    <row r="18" spans="2:14" ht="22.5" customHeight="1">
      <c r="B18" s="79"/>
      <c r="C18" s="61" t="s">
        <v>107</v>
      </c>
      <c r="D18" s="62"/>
      <c r="E18" s="62"/>
      <c r="F18" s="435" t="s">
        <v>110</v>
      </c>
      <c r="G18" s="436"/>
      <c r="H18" s="404">
        <f>+ROUND(+H$12/H10*100,1)</f>
        <v>0.6</v>
      </c>
      <c r="I18" s="404">
        <f aca="true" t="shared" si="1" ref="I18:N18">+ROUND(+I$12/I10*100,1)</f>
        <v>2.3</v>
      </c>
      <c r="J18" s="404">
        <f t="shared" si="1"/>
        <v>15.3</v>
      </c>
      <c r="K18" s="404">
        <f>+ROUND(+K$12/K10*100,1)</f>
        <v>40.6</v>
      </c>
      <c r="L18" s="404">
        <f t="shared" si="1"/>
        <v>2.4</v>
      </c>
      <c r="M18" s="405">
        <f t="shared" si="1"/>
        <v>4.1</v>
      </c>
      <c r="N18" s="406">
        <f t="shared" si="1"/>
        <v>7.4</v>
      </c>
    </row>
    <row r="19" spans="2:14" ht="22.5" customHeight="1" thickBot="1">
      <c r="B19" s="80"/>
      <c r="C19" s="402"/>
      <c r="D19" s="403"/>
      <c r="E19" s="403"/>
      <c r="F19" s="395" t="s">
        <v>111</v>
      </c>
      <c r="G19" s="397"/>
      <c r="H19" s="407">
        <f>+ROUND(+H$12/H11*100,1)</f>
        <v>53.7</v>
      </c>
      <c r="I19" s="407">
        <f aca="true" t="shared" si="2" ref="I19:N19">+ROUND(+I$12/I11*100,1)</f>
        <v>79.1</v>
      </c>
      <c r="J19" s="407">
        <f t="shared" si="2"/>
        <v>72.6</v>
      </c>
      <c r="K19" s="407">
        <f t="shared" si="2"/>
        <v>81.6</v>
      </c>
      <c r="L19" s="407">
        <f t="shared" si="2"/>
        <v>42.9</v>
      </c>
      <c r="M19" s="408">
        <f t="shared" si="2"/>
        <v>93.8</v>
      </c>
      <c r="N19" s="409">
        <f t="shared" si="2"/>
        <v>75.5</v>
      </c>
    </row>
    <row r="20" spans="2:14" ht="22.5" customHeight="1">
      <c r="B20" s="79" t="s">
        <v>14</v>
      </c>
      <c r="C20" s="73"/>
      <c r="D20" s="73"/>
      <c r="E20" s="73"/>
      <c r="F20" s="73"/>
      <c r="G20" s="88"/>
      <c r="H20" s="100"/>
      <c r="I20" s="101"/>
      <c r="J20" s="101"/>
      <c r="K20" s="101"/>
      <c r="L20" s="101"/>
      <c r="M20" s="102"/>
      <c r="N20" s="103"/>
    </row>
    <row r="21" spans="1:14" ht="22.5" customHeight="1">
      <c r="A21" s="55">
        <v>13</v>
      </c>
      <c r="B21" s="79"/>
      <c r="C21" s="65" t="s">
        <v>184</v>
      </c>
      <c r="D21" s="66"/>
      <c r="E21" s="66"/>
      <c r="F21" s="66"/>
      <c r="G21" s="86"/>
      <c r="H21" s="68">
        <v>596</v>
      </c>
      <c r="I21" s="69">
        <v>1354</v>
      </c>
      <c r="J21" s="69">
        <v>4202</v>
      </c>
      <c r="K21" s="69">
        <v>9563</v>
      </c>
      <c r="L21" s="69">
        <v>1152</v>
      </c>
      <c r="M21" s="96">
        <v>350</v>
      </c>
      <c r="N21" s="98">
        <f>SUM(H21:M21)</f>
        <v>17217</v>
      </c>
    </row>
    <row r="22" spans="1:14" s="105" customFormat="1" ht="22.5" customHeight="1">
      <c r="A22" s="105">
        <v>14</v>
      </c>
      <c r="B22" s="106"/>
      <c r="C22" s="107" t="s">
        <v>198</v>
      </c>
      <c r="D22" s="108"/>
      <c r="E22" s="108"/>
      <c r="F22" s="108"/>
      <c r="G22" s="104"/>
      <c r="H22" s="109">
        <v>263709</v>
      </c>
      <c r="I22" s="110">
        <v>246046</v>
      </c>
      <c r="J22" s="110">
        <v>961999</v>
      </c>
      <c r="K22" s="110">
        <v>3080656</v>
      </c>
      <c r="L22" s="110">
        <v>95885</v>
      </c>
      <c r="M22" s="111">
        <v>85213</v>
      </c>
      <c r="N22" s="112">
        <f>SUM(H22:M22)</f>
        <v>4733508</v>
      </c>
    </row>
    <row r="23" spans="1:14" s="105" customFormat="1" ht="22.5" customHeight="1">
      <c r="A23" s="105">
        <v>15</v>
      </c>
      <c r="B23" s="106"/>
      <c r="C23" s="107" t="s">
        <v>199</v>
      </c>
      <c r="D23" s="108"/>
      <c r="E23" s="108"/>
      <c r="F23" s="108"/>
      <c r="G23" s="104"/>
      <c r="H23" s="109">
        <v>1046</v>
      </c>
      <c r="I23" s="110">
        <v>716</v>
      </c>
      <c r="J23" s="110">
        <v>3667</v>
      </c>
      <c r="K23" s="110">
        <v>9789</v>
      </c>
      <c r="L23" s="110">
        <v>312</v>
      </c>
      <c r="M23" s="111">
        <v>368</v>
      </c>
      <c r="N23" s="112">
        <f>SUM(H23:M23)</f>
        <v>15898</v>
      </c>
    </row>
    <row r="24" spans="1:14" s="105" customFormat="1" ht="22.5" customHeight="1">
      <c r="A24" s="105">
        <v>16</v>
      </c>
      <c r="B24" s="106"/>
      <c r="C24" s="107" t="s">
        <v>200</v>
      </c>
      <c r="D24" s="108"/>
      <c r="E24" s="108"/>
      <c r="F24" s="108"/>
      <c r="G24" s="104"/>
      <c r="H24" s="109">
        <v>211224</v>
      </c>
      <c r="I24" s="110">
        <v>173827</v>
      </c>
      <c r="J24" s="110">
        <v>852448</v>
      </c>
      <c r="K24" s="110">
        <v>1834326</v>
      </c>
      <c r="L24" s="110">
        <v>93621</v>
      </c>
      <c r="M24" s="111">
        <v>69513</v>
      </c>
      <c r="N24" s="112">
        <f>SUM(H24:M24)</f>
        <v>3234959</v>
      </c>
    </row>
    <row r="25" spans="2:14" s="105" customFormat="1" ht="22.5" customHeight="1" thickBot="1">
      <c r="B25" s="126"/>
      <c r="C25" s="127" t="s">
        <v>129</v>
      </c>
      <c r="D25" s="128"/>
      <c r="E25" s="128"/>
      <c r="F25" s="128"/>
      <c r="G25" s="129"/>
      <c r="H25" s="130">
        <f>ROUND(+H24/H22*100,1)</f>
        <v>80.1</v>
      </c>
      <c r="I25" s="130">
        <f aca="true" t="shared" si="3" ref="I25:N25">ROUND(+I24/I22*100,1)</f>
        <v>70.6</v>
      </c>
      <c r="J25" s="130">
        <f t="shared" si="3"/>
        <v>88.6</v>
      </c>
      <c r="K25" s="130">
        <f t="shared" si="3"/>
        <v>59.5</v>
      </c>
      <c r="L25" s="130">
        <f t="shared" si="3"/>
        <v>97.6</v>
      </c>
      <c r="M25" s="131">
        <f t="shared" si="3"/>
        <v>81.6</v>
      </c>
      <c r="N25" s="132">
        <f t="shared" si="3"/>
        <v>68.3</v>
      </c>
    </row>
    <row r="26" spans="2:14" s="105" customFormat="1" ht="22.5" customHeight="1">
      <c r="B26" s="106" t="s">
        <v>201</v>
      </c>
      <c r="C26" s="115"/>
      <c r="D26" s="115"/>
      <c r="E26" s="115"/>
      <c r="F26" s="115"/>
      <c r="G26" s="116"/>
      <c r="H26" s="122"/>
      <c r="I26" s="123"/>
      <c r="J26" s="123"/>
      <c r="K26" s="123"/>
      <c r="L26" s="123"/>
      <c r="M26" s="124"/>
      <c r="N26" s="125"/>
    </row>
    <row r="27" spans="1:14" s="105" customFormat="1" ht="22.5" customHeight="1">
      <c r="A27" s="105">
        <v>18</v>
      </c>
      <c r="B27" s="106"/>
      <c r="C27" s="117" t="s">
        <v>202</v>
      </c>
      <c r="D27" s="113"/>
      <c r="E27" s="113"/>
      <c r="F27" s="113"/>
      <c r="G27" s="114"/>
      <c r="H27" s="118">
        <v>386.76</v>
      </c>
      <c r="I27" s="119">
        <v>114.36</v>
      </c>
      <c r="J27" s="119">
        <v>280.25</v>
      </c>
      <c r="K27" s="119">
        <v>289.68</v>
      </c>
      <c r="L27" s="119">
        <v>185.73</v>
      </c>
      <c r="M27" s="120">
        <v>650.93</v>
      </c>
      <c r="N27" s="121">
        <f>ROUND(SUM(H27:M27)/6,2)</f>
        <v>317.95</v>
      </c>
    </row>
    <row r="28" spans="1:14" s="105" customFormat="1" ht="22.5" customHeight="1">
      <c r="A28" s="105">
        <v>19</v>
      </c>
      <c r="B28" s="106"/>
      <c r="C28" s="117" t="s">
        <v>203</v>
      </c>
      <c r="D28" s="113"/>
      <c r="E28" s="113"/>
      <c r="F28" s="113"/>
      <c r="G28" s="114"/>
      <c r="H28" s="118">
        <v>171.73</v>
      </c>
      <c r="I28" s="119">
        <v>103.99</v>
      </c>
      <c r="J28" s="119">
        <v>158.55</v>
      </c>
      <c r="K28" s="119">
        <v>190.87</v>
      </c>
      <c r="L28" s="119">
        <v>300.3</v>
      </c>
      <c r="M28" s="120">
        <v>250.23</v>
      </c>
      <c r="N28" s="121">
        <f>ROUND(SUM(H28:M28)/6,2)</f>
        <v>195.95</v>
      </c>
    </row>
    <row r="29" spans="2:14" ht="22.5" customHeight="1">
      <c r="B29" s="79"/>
      <c r="C29" s="61" t="s">
        <v>15</v>
      </c>
      <c r="D29" s="62"/>
      <c r="E29" s="62"/>
      <c r="F29" s="62"/>
      <c r="G29" s="85"/>
      <c r="H29" s="410"/>
      <c r="I29" s="411"/>
      <c r="J29" s="411"/>
      <c r="K29" s="411"/>
      <c r="L29" s="411"/>
      <c r="M29" s="412"/>
      <c r="N29" s="413"/>
    </row>
    <row r="30" spans="1:14" ht="22.5" customHeight="1">
      <c r="A30" s="55">
        <v>20</v>
      </c>
      <c r="B30" s="79"/>
      <c r="C30" s="64"/>
      <c r="D30" s="388" t="s">
        <v>16</v>
      </c>
      <c r="E30" s="389"/>
      <c r="F30" s="389"/>
      <c r="G30" s="390"/>
      <c r="H30" s="414">
        <v>10</v>
      </c>
      <c r="I30" s="415">
        <v>10</v>
      </c>
      <c r="J30" s="415">
        <v>8</v>
      </c>
      <c r="K30" s="415">
        <v>10</v>
      </c>
      <c r="L30" s="415">
        <v>10</v>
      </c>
      <c r="M30" s="416">
        <v>10</v>
      </c>
      <c r="N30" s="425">
        <f>ROUND(SUM(H30:M30)/6,0)</f>
        <v>10</v>
      </c>
    </row>
    <row r="31" spans="1:14" ht="22.5" customHeight="1">
      <c r="A31" s="55">
        <v>21</v>
      </c>
      <c r="B31" s="79"/>
      <c r="C31" s="64"/>
      <c r="D31" s="388" t="s">
        <v>113</v>
      </c>
      <c r="E31" s="389"/>
      <c r="F31" s="389"/>
      <c r="G31" s="390"/>
      <c r="H31" s="417">
        <v>987</v>
      </c>
      <c r="I31" s="418">
        <v>1144</v>
      </c>
      <c r="J31" s="418">
        <v>1155</v>
      </c>
      <c r="K31" s="418">
        <v>1680</v>
      </c>
      <c r="L31" s="418">
        <v>2625</v>
      </c>
      <c r="M31" s="419">
        <v>2100</v>
      </c>
      <c r="N31" s="425">
        <f>ROUND(SUM(H31:M31)/6,0)</f>
        <v>1615</v>
      </c>
    </row>
    <row r="32" spans="1:14" ht="22.5" customHeight="1">
      <c r="A32" s="55">
        <v>22</v>
      </c>
      <c r="B32" s="79"/>
      <c r="C32" s="64"/>
      <c r="D32" s="388" t="s">
        <v>17</v>
      </c>
      <c r="E32" s="389"/>
      <c r="F32" s="389"/>
      <c r="G32" s="390"/>
      <c r="H32" s="417">
        <v>121</v>
      </c>
      <c r="I32" s="418">
        <v>74</v>
      </c>
      <c r="J32" s="418">
        <v>158</v>
      </c>
      <c r="K32" s="418">
        <v>179</v>
      </c>
      <c r="L32" s="418">
        <v>231</v>
      </c>
      <c r="M32" s="419">
        <v>231</v>
      </c>
      <c r="N32" s="425">
        <f>ROUND(SUM(H32:M32)/6,0)</f>
        <v>166</v>
      </c>
    </row>
    <row r="33" spans="1:14" ht="22.5" customHeight="1">
      <c r="A33" s="55">
        <v>23</v>
      </c>
      <c r="B33" s="79"/>
      <c r="C33" s="70"/>
      <c r="D33" s="420" t="s">
        <v>18</v>
      </c>
      <c r="E33" s="434"/>
      <c r="F33" s="434"/>
      <c r="G33" s="421"/>
      <c r="H33" s="422">
        <v>987</v>
      </c>
      <c r="I33" s="423">
        <v>1228</v>
      </c>
      <c r="J33" s="423">
        <v>1470</v>
      </c>
      <c r="K33" s="423">
        <v>1680</v>
      </c>
      <c r="L33" s="423">
        <v>2625</v>
      </c>
      <c r="M33" s="424">
        <v>2100</v>
      </c>
      <c r="N33" s="426">
        <f>ROUND(SUM(H33:M33)/6,0)</f>
        <v>1682</v>
      </c>
    </row>
    <row r="34" spans="1:14" ht="22.5" customHeight="1" thickBot="1">
      <c r="A34" s="55">
        <v>25</v>
      </c>
      <c r="B34" s="80"/>
      <c r="C34" s="81" t="s">
        <v>19</v>
      </c>
      <c r="D34" s="82"/>
      <c r="E34" s="82"/>
      <c r="F34" s="82"/>
      <c r="G34" s="89"/>
      <c r="H34" s="136">
        <v>35156</v>
      </c>
      <c r="I34" s="137">
        <v>35521</v>
      </c>
      <c r="J34" s="137">
        <v>35521</v>
      </c>
      <c r="K34" s="137">
        <v>39173</v>
      </c>
      <c r="L34" s="137">
        <v>38433</v>
      </c>
      <c r="M34" s="138">
        <v>35521</v>
      </c>
      <c r="N34" s="139"/>
    </row>
    <row r="35" spans="2:14" ht="22.5" customHeight="1">
      <c r="B35" s="79" t="s">
        <v>20</v>
      </c>
      <c r="C35" s="73"/>
      <c r="D35" s="73"/>
      <c r="E35" s="73"/>
      <c r="F35" s="73"/>
      <c r="G35" s="88"/>
      <c r="H35" s="133"/>
      <c r="I35" s="134"/>
      <c r="J35" s="134"/>
      <c r="K35" s="134"/>
      <c r="L35" s="134"/>
      <c r="M35" s="135"/>
      <c r="N35" s="103"/>
    </row>
    <row r="36" spans="1:14" ht="22.5" customHeight="1">
      <c r="A36" s="55">
        <v>26</v>
      </c>
      <c r="B36" s="79"/>
      <c r="C36" s="65" t="s">
        <v>21</v>
      </c>
      <c r="D36" s="66"/>
      <c r="E36" s="66"/>
      <c r="F36" s="66"/>
      <c r="G36" s="86"/>
      <c r="H36" s="83">
        <f aca="true" t="shared" si="4" ref="H36:M36">H37+H41</f>
        <v>0</v>
      </c>
      <c r="I36" s="74">
        <f t="shared" si="4"/>
        <v>1</v>
      </c>
      <c r="J36" s="74">
        <f t="shared" si="4"/>
        <v>7</v>
      </c>
      <c r="K36" s="74">
        <f t="shared" si="4"/>
        <v>16</v>
      </c>
      <c r="L36" s="74">
        <f t="shared" si="4"/>
        <v>1</v>
      </c>
      <c r="M36" s="97">
        <f t="shared" si="4"/>
        <v>2</v>
      </c>
      <c r="N36" s="99">
        <f aca="true" t="shared" si="5" ref="N36:N41">SUM(H36:M36)</f>
        <v>27</v>
      </c>
    </row>
    <row r="37" spans="1:17" ht="22.5" customHeight="1">
      <c r="A37" s="55">
        <v>27</v>
      </c>
      <c r="B37" s="79"/>
      <c r="C37" s="61" t="s">
        <v>22</v>
      </c>
      <c r="D37" s="62"/>
      <c r="E37" s="62"/>
      <c r="F37" s="62"/>
      <c r="G37" s="85"/>
      <c r="H37" s="63">
        <v>0</v>
      </c>
      <c r="I37" s="427">
        <v>1</v>
      </c>
      <c r="J37" s="427">
        <v>4</v>
      </c>
      <c r="K37" s="427">
        <v>12</v>
      </c>
      <c r="L37" s="427">
        <v>1</v>
      </c>
      <c r="M37" s="61">
        <v>1</v>
      </c>
      <c r="N37" s="428">
        <f t="shared" si="5"/>
        <v>19</v>
      </c>
      <c r="O37" s="55">
        <v>1</v>
      </c>
      <c r="P37" s="55">
        <v>0</v>
      </c>
      <c r="Q37" s="55">
        <v>1</v>
      </c>
    </row>
    <row r="38" spans="1:14" ht="22.5" customHeight="1">
      <c r="A38" s="55">
        <v>28</v>
      </c>
      <c r="B38" s="79"/>
      <c r="C38" s="64"/>
      <c r="D38" s="467" t="s">
        <v>23</v>
      </c>
      <c r="E38" s="475"/>
      <c r="F38" s="388" t="s">
        <v>24</v>
      </c>
      <c r="G38" s="390"/>
      <c r="H38" s="414">
        <v>0</v>
      </c>
      <c r="I38" s="415">
        <v>0</v>
      </c>
      <c r="J38" s="415">
        <v>1</v>
      </c>
      <c r="K38" s="415">
        <v>1</v>
      </c>
      <c r="L38" s="415">
        <v>0</v>
      </c>
      <c r="M38" s="416">
        <v>0</v>
      </c>
      <c r="N38" s="428">
        <f t="shared" si="5"/>
        <v>2</v>
      </c>
    </row>
    <row r="39" spans="1:14" ht="22.5" customHeight="1">
      <c r="A39" s="55">
        <v>29</v>
      </c>
      <c r="B39" s="79"/>
      <c r="C39" s="64"/>
      <c r="D39" s="468"/>
      <c r="E39" s="476"/>
      <c r="F39" s="388" t="s">
        <v>25</v>
      </c>
      <c r="G39" s="390"/>
      <c r="H39" s="414">
        <v>0</v>
      </c>
      <c r="I39" s="415">
        <v>1</v>
      </c>
      <c r="J39" s="415">
        <v>2</v>
      </c>
      <c r="K39" s="415">
        <v>3</v>
      </c>
      <c r="L39" s="415">
        <v>0</v>
      </c>
      <c r="M39" s="416">
        <v>1</v>
      </c>
      <c r="N39" s="428">
        <f t="shared" si="5"/>
        <v>7</v>
      </c>
    </row>
    <row r="40" spans="1:14" ht="22.5" customHeight="1">
      <c r="A40" s="55">
        <v>30</v>
      </c>
      <c r="B40" s="79"/>
      <c r="C40" s="70"/>
      <c r="D40" s="469"/>
      <c r="E40" s="477"/>
      <c r="F40" s="420" t="s">
        <v>26</v>
      </c>
      <c r="G40" s="421"/>
      <c r="H40" s="429">
        <v>0</v>
      </c>
      <c r="I40" s="430">
        <v>0</v>
      </c>
      <c r="J40" s="430">
        <v>1</v>
      </c>
      <c r="K40" s="430">
        <v>4</v>
      </c>
      <c r="L40" s="430">
        <v>1</v>
      </c>
      <c r="M40" s="431">
        <v>0</v>
      </c>
      <c r="N40" s="432">
        <f t="shared" si="5"/>
        <v>6</v>
      </c>
    </row>
    <row r="41" spans="1:14" ht="22.5" customHeight="1" thickBot="1">
      <c r="A41" s="55">
        <v>31</v>
      </c>
      <c r="B41" s="439"/>
      <c r="C41" s="440" t="s">
        <v>27</v>
      </c>
      <c r="D41" s="441"/>
      <c r="E41" s="441"/>
      <c r="F41" s="441"/>
      <c r="G41" s="442"/>
      <c r="H41" s="443">
        <v>0</v>
      </c>
      <c r="I41" s="444">
        <v>0</v>
      </c>
      <c r="J41" s="444">
        <v>3</v>
      </c>
      <c r="K41" s="444">
        <v>4</v>
      </c>
      <c r="L41" s="444">
        <v>0</v>
      </c>
      <c r="M41" s="440">
        <v>1</v>
      </c>
      <c r="N41" s="445">
        <f t="shared" si="5"/>
        <v>8</v>
      </c>
    </row>
    <row r="42" spans="2:14" s="437" customFormat="1" ht="14.25" customHeight="1" thickTop="1">
      <c r="B42" s="450" t="s">
        <v>217</v>
      </c>
      <c r="C42" s="451"/>
      <c r="D42" s="470"/>
      <c r="E42" s="473"/>
      <c r="F42" s="446" t="s">
        <v>209</v>
      </c>
      <c r="G42" s="506" t="s">
        <v>223</v>
      </c>
      <c r="H42" s="500">
        <f>'２６表（第２表）'!H6/'２６表（第２表）'!H16*100</f>
        <v>100</v>
      </c>
      <c r="I42" s="494">
        <f>'２６表（第２表）'!I6/'２６表（第２表）'!I16*100</f>
        <v>101.0011067511822</v>
      </c>
      <c r="J42" s="494">
        <f>'２６表（第２表）'!J6/'２６表（第２表）'!J16*100</f>
        <v>100</v>
      </c>
      <c r="K42" s="494">
        <f>'２６表（第２表）'!K6/'２６表（第２表）'!K16*100</f>
        <v>128.33204913862033</v>
      </c>
      <c r="L42" s="494">
        <f>'２６表（第２表）'!L6/'２６表（第２表）'!L16*100</f>
        <v>167.15069746169678</v>
      </c>
      <c r="M42" s="490">
        <f>'２６表（第２表）'!M6/'２６表（第２表）'!M16*100</f>
        <v>88.50950401421636</v>
      </c>
      <c r="N42" s="486">
        <f>'２６表（第２表）'!N6/'２６表（第２表）'!N16*100</f>
        <v>116.39210872587446</v>
      </c>
    </row>
    <row r="43" spans="2:14" s="437" customFormat="1" ht="14.25" customHeight="1">
      <c r="B43" s="433"/>
      <c r="C43" s="452"/>
      <c r="D43" s="452" t="s">
        <v>221</v>
      </c>
      <c r="E43" s="474"/>
      <c r="F43" s="447" t="s">
        <v>210</v>
      </c>
      <c r="G43" s="507"/>
      <c r="H43" s="501"/>
      <c r="I43" s="495"/>
      <c r="J43" s="495"/>
      <c r="K43" s="495"/>
      <c r="L43" s="495"/>
      <c r="M43" s="491"/>
      <c r="N43" s="487"/>
    </row>
    <row r="44" spans="2:14" s="437" customFormat="1" ht="14.25" customHeight="1">
      <c r="B44" s="453" t="s">
        <v>218</v>
      </c>
      <c r="C44" s="454"/>
      <c r="D44" s="471"/>
      <c r="E44" s="455"/>
      <c r="F44" s="448" t="s">
        <v>211</v>
      </c>
      <c r="G44" s="498" t="s">
        <v>223</v>
      </c>
      <c r="H44" s="502">
        <f>'２６表（第２表）'!H6/('２６表（第２表）'!H16+'２６表（第２表）'!H57)*100</f>
        <v>85.02197250682433</v>
      </c>
      <c r="I44" s="508">
        <f>'２６表（第２表）'!I6/('２６表（第２表）'!I16+'２６表（第２表）'!I57)*100</f>
        <v>101.0011067511822</v>
      </c>
      <c r="J44" s="496">
        <f>'２６表（第２表）'!J6/('２６表（第２表）'!J16+'２６表（第２表）'!J57)*100</f>
        <v>36.419021906749926</v>
      </c>
      <c r="K44" s="496">
        <f>'２６表（第２表）'!K6/('２６表（第２表）'!K16+'２６表（第２表）'!K57)*100</f>
        <v>66.90992993169021</v>
      </c>
      <c r="L44" s="496">
        <f>'２６表（第２表）'!L6/('２６表（第２表）'!L16+'２６表（第２表）'!L57)*100</f>
        <v>167.15069746169678</v>
      </c>
      <c r="M44" s="492">
        <f>'２６表（第２表）'!M6/('２６表（第２表）'!M16+'２６表（第２表）'!M57)*100</f>
        <v>61.64250353606789</v>
      </c>
      <c r="N44" s="488">
        <f>'２６表（第２表）'!N6/('２６表（第２表）'!N16+'２６表（第２表）'!N57)*100</f>
        <v>59.067716956571324</v>
      </c>
    </row>
    <row r="45" spans="2:14" s="437" customFormat="1" ht="14.25" customHeight="1">
      <c r="B45" s="433"/>
      <c r="C45" s="452"/>
      <c r="D45" s="452" t="s">
        <v>221</v>
      </c>
      <c r="E45" s="474"/>
      <c r="F45" s="447" t="s">
        <v>212</v>
      </c>
      <c r="G45" s="507"/>
      <c r="H45" s="502"/>
      <c r="I45" s="508"/>
      <c r="J45" s="496"/>
      <c r="K45" s="496"/>
      <c r="L45" s="496"/>
      <c r="M45" s="492"/>
      <c r="N45" s="488"/>
    </row>
    <row r="46" spans="2:14" s="437" customFormat="1" ht="14.25" customHeight="1">
      <c r="B46" s="453" t="s">
        <v>219</v>
      </c>
      <c r="C46" s="454"/>
      <c r="D46" s="471"/>
      <c r="E46" s="455"/>
      <c r="F46" s="448" t="s">
        <v>213</v>
      </c>
      <c r="G46" s="498" t="s">
        <v>223</v>
      </c>
      <c r="H46" s="502">
        <f>('２６表（第２表）'!H7-'２６表（第２表）'!H9)/('２６表（第２表）'!H17-'２６表（第２表）'!H19)*100</f>
        <v>61.88595072281156</v>
      </c>
      <c r="I46" s="508">
        <f>('２６表（第２表）'!I7-'２６表（第２表）'!I9)/('２６表（第２表）'!I17-'２６表（第２表）'!I19)*100</f>
        <v>90.9397323674414</v>
      </c>
      <c r="J46" s="496">
        <f>('２６表（第２表）'!J7-'２６表（第２表）'!J9)/('２６表（第２表）'!J17-'２６表（第２表）'!J19)*100</f>
        <v>132.2343898985813</v>
      </c>
      <c r="K46" s="496">
        <f>('２６表（第２表）'!K7-'２６表（第２表）'!K9)/('２６表（第２表）'!K17-'２６表（第２表）'!K19)*100</f>
        <v>136.07564681054484</v>
      </c>
      <c r="L46" s="496">
        <f>('２６表（第２表）'!L7-'２６表（第２表）'!L9)/('２６表（第２表）'!L17-'２６表（第２表）'!L19)*100</f>
        <v>206.7588763724512</v>
      </c>
      <c r="M46" s="492">
        <f>('２６表（第２表）'!M7-'２６表（第２表）'!M9)/('２６表（第２表）'!M17-'２６表（第２表）'!M19)*100</f>
        <v>92.15142154039478</v>
      </c>
      <c r="N46" s="488">
        <f>('２６表（第２表）'!N7-'２６表（第２表）'!N9)/('２６表（第２表）'!N17-'２６表（第２表）'!N19)*100</f>
        <v>124.4429640908514</v>
      </c>
    </row>
    <row r="47" spans="2:14" s="437" customFormat="1" ht="14.25" customHeight="1">
      <c r="B47" s="433"/>
      <c r="C47" s="452"/>
      <c r="D47" s="452" t="s">
        <v>221</v>
      </c>
      <c r="E47" s="474"/>
      <c r="F47" s="447" t="s">
        <v>214</v>
      </c>
      <c r="G47" s="507"/>
      <c r="H47" s="502"/>
      <c r="I47" s="508"/>
      <c r="J47" s="496"/>
      <c r="K47" s="496"/>
      <c r="L47" s="496"/>
      <c r="M47" s="492"/>
      <c r="N47" s="488"/>
    </row>
    <row r="48" spans="2:14" s="437" customFormat="1" ht="14.25" customHeight="1">
      <c r="B48" s="453" t="s">
        <v>226</v>
      </c>
      <c r="C48" s="456"/>
      <c r="D48" s="471"/>
      <c r="E48" s="455"/>
      <c r="F48" s="448" t="s">
        <v>216</v>
      </c>
      <c r="G48" s="498" t="s">
        <v>223</v>
      </c>
      <c r="H48" s="501">
        <f>'２６表（第２表）'!H18/'２６表（第２表）'!H7*100</f>
        <v>0.0990507635163021</v>
      </c>
      <c r="I48" s="495">
        <f>'２６表（第２表）'!I18/'２６表（第２表）'!I7*100</f>
        <v>56.75167339713448</v>
      </c>
      <c r="J48" s="491">
        <f>'２６表（第２表）'!J18/'２６表（第２表）'!J7*100</f>
        <v>18.05601077970793</v>
      </c>
      <c r="K48" s="491">
        <f>'２６表（第２表）'!K18/'２６表（第２表）'!K7*100</f>
        <v>29.616078874912887</v>
      </c>
      <c r="L48" s="491">
        <f>'２６表（第２表）'!L18/'２６表（第２表）'!L7*100</f>
        <v>19.351291918636612</v>
      </c>
      <c r="M48" s="484">
        <f>'２６表（第２表）'!M18/'２６表（第２表）'!M7*100</f>
        <v>64.63068181818183</v>
      </c>
      <c r="N48" s="487">
        <f>'２６表（第２表）'!N18/'２６表（第２表）'!N7*100</f>
        <v>26.46951380098378</v>
      </c>
    </row>
    <row r="49" spans="2:14" s="437" customFormat="1" ht="14.25" customHeight="1" thickBot="1">
      <c r="B49" s="457" t="s">
        <v>222</v>
      </c>
      <c r="C49" s="458"/>
      <c r="D49" s="472"/>
      <c r="E49" s="459"/>
      <c r="F49" s="449" t="s">
        <v>220</v>
      </c>
      <c r="G49" s="499"/>
      <c r="H49" s="503"/>
      <c r="I49" s="497"/>
      <c r="J49" s="493"/>
      <c r="K49" s="493"/>
      <c r="L49" s="493"/>
      <c r="M49" s="485"/>
      <c r="N49" s="489"/>
    </row>
    <row r="50" s="437" customFormat="1" ht="16.5" customHeight="1">
      <c r="N50" s="438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</sheetData>
  <mergeCells count="33">
    <mergeCell ref="N4:N5"/>
    <mergeCell ref="G42:G43"/>
    <mergeCell ref="G44:G45"/>
    <mergeCell ref="G46:G47"/>
    <mergeCell ref="I42:I43"/>
    <mergeCell ref="I44:I45"/>
    <mergeCell ref="I46:I47"/>
    <mergeCell ref="K42:K43"/>
    <mergeCell ref="K44:K45"/>
    <mergeCell ref="K46:K47"/>
    <mergeCell ref="G48:G49"/>
    <mergeCell ref="H42:H43"/>
    <mergeCell ref="H44:H45"/>
    <mergeCell ref="H46:H47"/>
    <mergeCell ref="H48:H49"/>
    <mergeCell ref="I48:I49"/>
    <mergeCell ref="J42:J43"/>
    <mergeCell ref="J44:J45"/>
    <mergeCell ref="J46:J47"/>
    <mergeCell ref="J48:J49"/>
    <mergeCell ref="K48:K49"/>
    <mergeCell ref="L42:L43"/>
    <mergeCell ref="L44:L45"/>
    <mergeCell ref="L46:L47"/>
    <mergeCell ref="L48:L49"/>
    <mergeCell ref="M48:M49"/>
    <mergeCell ref="N42:N43"/>
    <mergeCell ref="N44:N45"/>
    <mergeCell ref="N46:N47"/>
    <mergeCell ref="N48:N49"/>
    <mergeCell ref="M42:M43"/>
    <mergeCell ref="M44:M45"/>
    <mergeCell ref="M46:M47"/>
  </mergeCells>
  <conditionalFormatting sqref="D48:F49 F46:F47 D46:E46">
    <cfRule type="cellIs" priority="1" dxfId="0" operator="equal" stopIfTrue="1">
      <formula>0</formula>
    </cfRule>
  </conditionalFormatting>
  <printOptions/>
  <pageMargins left="0.75" right="0.75" top="1" bottom="1" header="0.512" footer="0.512"/>
  <pageSetup horizontalDpi="300" verticalDpi="3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2:O95"/>
  <sheetViews>
    <sheetView showZeros="0" view="pageBreakPreview" zoomScaleSheetLayoutView="100" workbookViewId="0" topLeftCell="A1">
      <pane xSplit="7" ySplit="4" topLeftCell="H86" activePane="bottomRight" state="frozen"/>
      <selection pane="topLeft" activeCell="A1" sqref="A1"/>
      <selection pane="topRight" activeCell="H1" sqref="H1"/>
      <selection pane="bottomLeft" activeCell="A5" sqref="A5"/>
      <selection pane="bottomRight" activeCell="Q13" sqref="Q13"/>
    </sheetView>
  </sheetViews>
  <sheetFormatPr defaultColWidth="9.00390625" defaultRowHeight="13.5"/>
  <cols>
    <col min="1" max="1" width="3.50390625" style="144" bestFit="1" customWidth="1"/>
    <col min="2" max="4" width="3.25390625" style="144" customWidth="1"/>
    <col min="5" max="5" width="9.00390625" style="144" customWidth="1"/>
    <col min="6" max="6" width="9.875" style="144" customWidth="1"/>
    <col min="7" max="7" width="10.50390625" style="144" customWidth="1"/>
    <col min="8" max="14" width="13.625" style="144" customWidth="1"/>
    <col min="15" max="72" width="10.625" style="144" customWidth="1"/>
    <col min="73" max="16384" width="9.00390625" style="144" customWidth="1"/>
  </cols>
  <sheetData>
    <row r="1" ht="3.75" customHeight="1"/>
    <row r="2" spans="2:14" ht="15" thickBot="1">
      <c r="B2" s="372" t="s">
        <v>162</v>
      </c>
      <c r="D2" s="145"/>
      <c r="E2" s="145"/>
      <c r="F2" s="145"/>
      <c r="G2" s="145"/>
      <c r="N2" s="146" t="s">
        <v>115</v>
      </c>
    </row>
    <row r="3" spans="2:14" ht="13.5">
      <c r="B3" s="164"/>
      <c r="C3" s="165"/>
      <c r="D3" s="165"/>
      <c r="E3" s="165"/>
      <c r="F3" s="165"/>
      <c r="G3" s="183" t="s">
        <v>98</v>
      </c>
      <c r="H3" s="166" t="s">
        <v>1</v>
      </c>
      <c r="I3" s="166" t="s">
        <v>3</v>
      </c>
      <c r="J3" s="166" t="s">
        <v>116</v>
      </c>
      <c r="K3" s="166" t="s">
        <v>118</v>
      </c>
      <c r="L3" s="166" t="s">
        <v>120</v>
      </c>
      <c r="M3" s="191" t="s">
        <v>122</v>
      </c>
      <c r="N3" s="515" t="s">
        <v>131</v>
      </c>
    </row>
    <row r="4" spans="2:14" ht="14.25" thickBot="1">
      <c r="B4" s="177"/>
      <c r="C4" s="178" t="s">
        <v>92</v>
      </c>
      <c r="D4" s="179"/>
      <c r="E4" s="179"/>
      <c r="F4" s="179"/>
      <c r="G4" s="184"/>
      <c r="H4" s="180" t="s">
        <v>0</v>
      </c>
      <c r="I4" s="180" t="s">
        <v>2</v>
      </c>
      <c r="J4" s="180" t="s">
        <v>117</v>
      </c>
      <c r="K4" s="180" t="s">
        <v>119</v>
      </c>
      <c r="L4" s="180" t="s">
        <v>121</v>
      </c>
      <c r="M4" s="192" t="s">
        <v>123</v>
      </c>
      <c r="N4" s="516"/>
    </row>
    <row r="5" spans="2:14" ht="13.5">
      <c r="B5" s="168" t="s">
        <v>93</v>
      </c>
      <c r="C5" s="145"/>
      <c r="D5" s="145"/>
      <c r="E5" s="145"/>
      <c r="F5" s="145"/>
      <c r="G5" s="185"/>
      <c r="H5" s="100"/>
      <c r="I5" s="101"/>
      <c r="J5" s="101"/>
      <c r="K5" s="101"/>
      <c r="L5" s="101"/>
      <c r="M5" s="102"/>
      <c r="N5" s="195"/>
    </row>
    <row r="6" spans="1:14" ht="13.5">
      <c r="A6" s="144">
        <v>1</v>
      </c>
      <c r="B6" s="169"/>
      <c r="C6" s="155" t="s">
        <v>236</v>
      </c>
      <c r="D6" s="148"/>
      <c r="E6" s="148"/>
      <c r="F6" s="148"/>
      <c r="G6" s="186"/>
      <c r="H6" s="72">
        <v>69457</v>
      </c>
      <c r="I6" s="75">
        <v>20077</v>
      </c>
      <c r="J6" s="75">
        <v>162954</v>
      </c>
      <c r="K6" s="75">
        <v>441366</v>
      </c>
      <c r="L6" s="75">
        <v>29238</v>
      </c>
      <c r="M6" s="176">
        <v>27892</v>
      </c>
      <c r="N6" s="99">
        <f aca="true" t="shared" si="0" ref="N6:N26">SUM(H6:M6)</f>
        <v>750984</v>
      </c>
    </row>
    <row r="7" spans="1:14" ht="13.5">
      <c r="A7" s="144">
        <v>2</v>
      </c>
      <c r="B7" s="169"/>
      <c r="C7" s="154"/>
      <c r="D7" s="155" t="s">
        <v>99</v>
      </c>
      <c r="E7" s="148"/>
      <c r="F7" s="148"/>
      <c r="G7" s="186"/>
      <c r="H7" s="156">
        <v>36345</v>
      </c>
      <c r="I7" s="161">
        <v>18077</v>
      </c>
      <c r="J7" s="161">
        <v>137295</v>
      </c>
      <c r="K7" s="161">
        <v>350124</v>
      </c>
      <c r="L7" s="161">
        <v>29104</v>
      </c>
      <c r="M7" s="147">
        <v>17600</v>
      </c>
      <c r="N7" s="196">
        <f t="shared" si="0"/>
        <v>588545</v>
      </c>
    </row>
    <row r="8" spans="1:14" ht="13.5">
      <c r="A8" s="144">
        <v>3</v>
      </c>
      <c r="B8" s="169"/>
      <c r="C8" s="154"/>
      <c r="D8" s="154"/>
      <c r="E8" s="259" t="s">
        <v>100</v>
      </c>
      <c r="F8" s="260"/>
      <c r="G8" s="261"/>
      <c r="H8" s="262">
        <v>36273</v>
      </c>
      <c r="I8" s="263">
        <v>18077</v>
      </c>
      <c r="J8" s="263">
        <v>135155</v>
      </c>
      <c r="K8" s="263">
        <v>350124</v>
      </c>
      <c r="L8" s="263">
        <v>28114</v>
      </c>
      <c r="M8" s="264">
        <v>17394</v>
      </c>
      <c r="N8" s="265">
        <f t="shared" si="0"/>
        <v>585137</v>
      </c>
    </row>
    <row r="9" spans="1:14" ht="13.5">
      <c r="A9" s="144">
        <v>5</v>
      </c>
      <c r="B9" s="169"/>
      <c r="C9" s="154"/>
      <c r="D9" s="154"/>
      <c r="E9" s="259" t="s">
        <v>28</v>
      </c>
      <c r="F9" s="260"/>
      <c r="G9" s="261"/>
      <c r="H9" s="262">
        <v>0</v>
      </c>
      <c r="I9" s="263">
        <v>0</v>
      </c>
      <c r="J9" s="263">
        <v>0</v>
      </c>
      <c r="K9" s="263">
        <v>0</v>
      </c>
      <c r="L9" s="263">
        <v>104</v>
      </c>
      <c r="M9" s="264">
        <v>0</v>
      </c>
      <c r="N9" s="265">
        <f t="shared" si="0"/>
        <v>104</v>
      </c>
    </row>
    <row r="10" spans="1:14" ht="13.5">
      <c r="A10" s="144">
        <v>6</v>
      </c>
      <c r="B10" s="169"/>
      <c r="C10" s="154"/>
      <c r="D10" s="149"/>
      <c r="E10" s="266" t="s">
        <v>29</v>
      </c>
      <c r="F10" s="267"/>
      <c r="G10" s="268"/>
      <c r="H10" s="269">
        <v>72</v>
      </c>
      <c r="I10" s="270">
        <v>0</v>
      </c>
      <c r="J10" s="270">
        <v>2140</v>
      </c>
      <c r="K10" s="270">
        <v>0</v>
      </c>
      <c r="L10" s="270">
        <v>886</v>
      </c>
      <c r="M10" s="271">
        <v>206</v>
      </c>
      <c r="N10" s="272">
        <f t="shared" si="0"/>
        <v>3304</v>
      </c>
    </row>
    <row r="11" spans="1:14" ht="13.5">
      <c r="A11" s="144">
        <v>7</v>
      </c>
      <c r="B11" s="169"/>
      <c r="C11" s="154"/>
      <c r="D11" s="153" t="s">
        <v>94</v>
      </c>
      <c r="E11" s="145"/>
      <c r="F11" s="145"/>
      <c r="G11" s="185"/>
      <c r="H11" s="156">
        <v>33112</v>
      </c>
      <c r="I11" s="161">
        <v>2000</v>
      </c>
      <c r="J11" s="161">
        <v>25659</v>
      </c>
      <c r="K11" s="161">
        <v>91242</v>
      </c>
      <c r="L11" s="161">
        <v>134</v>
      </c>
      <c r="M11" s="147">
        <v>10292</v>
      </c>
      <c r="N11" s="196">
        <f t="shared" si="0"/>
        <v>162439</v>
      </c>
    </row>
    <row r="12" spans="1:14" ht="13.5">
      <c r="A12" s="144">
        <v>8</v>
      </c>
      <c r="B12" s="169"/>
      <c r="C12" s="154"/>
      <c r="D12" s="154"/>
      <c r="E12" s="259" t="s">
        <v>30</v>
      </c>
      <c r="F12" s="260"/>
      <c r="G12" s="261"/>
      <c r="H12" s="262">
        <v>0</v>
      </c>
      <c r="I12" s="263">
        <v>0</v>
      </c>
      <c r="J12" s="263">
        <v>0</v>
      </c>
      <c r="K12" s="263">
        <v>0</v>
      </c>
      <c r="L12" s="263">
        <v>0</v>
      </c>
      <c r="M12" s="264">
        <v>0</v>
      </c>
      <c r="N12" s="265">
        <f t="shared" si="0"/>
        <v>0</v>
      </c>
    </row>
    <row r="13" spans="1:14" ht="13.5">
      <c r="A13" s="144">
        <v>9</v>
      </c>
      <c r="B13" s="169"/>
      <c r="C13" s="154"/>
      <c r="D13" s="154"/>
      <c r="E13" s="259" t="s">
        <v>31</v>
      </c>
      <c r="F13" s="260"/>
      <c r="G13" s="261"/>
      <c r="H13" s="262">
        <v>0</v>
      </c>
      <c r="I13" s="263">
        <v>0</v>
      </c>
      <c r="J13" s="263">
        <v>0</v>
      </c>
      <c r="K13" s="263">
        <v>0</v>
      </c>
      <c r="L13" s="263">
        <v>0</v>
      </c>
      <c r="M13" s="264">
        <v>0</v>
      </c>
      <c r="N13" s="265">
        <f t="shared" si="0"/>
        <v>0</v>
      </c>
    </row>
    <row r="14" spans="1:14" ht="13.5">
      <c r="A14" s="144">
        <v>10</v>
      </c>
      <c r="B14" s="169"/>
      <c r="C14" s="154"/>
      <c r="D14" s="154"/>
      <c r="E14" s="259" t="s">
        <v>32</v>
      </c>
      <c r="F14" s="260"/>
      <c r="G14" s="261"/>
      <c r="H14" s="262">
        <v>32694</v>
      </c>
      <c r="I14" s="263">
        <v>2000</v>
      </c>
      <c r="J14" s="263">
        <v>25123</v>
      </c>
      <c r="K14" s="263">
        <v>84887</v>
      </c>
      <c r="L14" s="263">
        <v>0</v>
      </c>
      <c r="M14" s="264">
        <v>10292</v>
      </c>
      <c r="N14" s="265">
        <f t="shared" si="0"/>
        <v>154996</v>
      </c>
    </row>
    <row r="15" spans="1:14" ht="13.5">
      <c r="A15" s="144">
        <v>11</v>
      </c>
      <c r="B15" s="169"/>
      <c r="C15" s="149"/>
      <c r="D15" s="149"/>
      <c r="E15" s="266" t="s">
        <v>33</v>
      </c>
      <c r="F15" s="267"/>
      <c r="G15" s="268"/>
      <c r="H15" s="269">
        <v>418</v>
      </c>
      <c r="I15" s="270">
        <v>0</v>
      </c>
      <c r="J15" s="270">
        <v>536</v>
      </c>
      <c r="K15" s="270">
        <v>6355</v>
      </c>
      <c r="L15" s="270">
        <v>134</v>
      </c>
      <c r="M15" s="271">
        <v>0</v>
      </c>
      <c r="N15" s="272">
        <f t="shared" si="0"/>
        <v>7443</v>
      </c>
    </row>
    <row r="16" spans="1:15" ht="13.5">
      <c r="A16" s="144">
        <v>12</v>
      </c>
      <c r="B16" s="169"/>
      <c r="C16" s="155" t="s">
        <v>237</v>
      </c>
      <c r="D16" s="148"/>
      <c r="E16" s="148"/>
      <c r="F16" s="148"/>
      <c r="G16" s="186"/>
      <c r="H16" s="72">
        <v>69457</v>
      </c>
      <c r="I16" s="75">
        <v>19878</v>
      </c>
      <c r="J16" s="75">
        <v>162954</v>
      </c>
      <c r="K16" s="75">
        <v>343925</v>
      </c>
      <c r="L16" s="75">
        <v>17492</v>
      </c>
      <c r="M16" s="176">
        <v>31513</v>
      </c>
      <c r="N16" s="99">
        <f t="shared" si="0"/>
        <v>645219</v>
      </c>
      <c r="O16" s="163"/>
    </row>
    <row r="17" spans="1:14" ht="13.5">
      <c r="A17" s="144">
        <v>13</v>
      </c>
      <c r="B17" s="169"/>
      <c r="C17" s="154"/>
      <c r="D17" s="155" t="s">
        <v>95</v>
      </c>
      <c r="E17" s="148"/>
      <c r="F17" s="148"/>
      <c r="G17" s="186"/>
      <c r="H17" s="156">
        <v>58729</v>
      </c>
      <c r="I17" s="161">
        <v>19878</v>
      </c>
      <c r="J17" s="161">
        <v>103827</v>
      </c>
      <c r="K17" s="161">
        <v>257301</v>
      </c>
      <c r="L17" s="161">
        <v>14130</v>
      </c>
      <c r="M17" s="147">
        <v>19099</v>
      </c>
      <c r="N17" s="196">
        <f t="shared" si="0"/>
        <v>472964</v>
      </c>
    </row>
    <row r="18" spans="1:14" ht="13.5">
      <c r="A18" s="144">
        <v>14</v>
      </c>
      <c r="B18" s="169"/>
      <c r="C18" s="154"/>
      <c r="D18" s="154"/>
      <c r="E18" s="259" t="s">
        <v>34</v>
      </c>
      <c r="F18" s="260"/>
      <c r="G18" s="261"/>
      <c r="H18" s="262">
        <v>36</v>
      </c>
      <c r="I18" s="263">
        <v>10259</v>
      </c>
      <c r="J18" s="263">
        <v>24790</v>
      </c>
      <c r="K18" s="263">
        <v>103693</v>
      </c>
      <c r="L18" s="263">
        <v>5632</v>
      </c>
      <c r="M18" s="264">
        <v>11375</v>
      </c>
      <c r="N18" s="265">
        <f t="shared" si="0"/>
        <v>155785</v>
      </c>
    </row>
    <row r="19" spans="1:14" ht="13.5">
      <c r="A19" s="144">
        <v>15</v>
      </c>
      <c r="B19" s="169"/>
      <c r="C19" s="154"/>
      <c r="D19" s="154"/>
      <c r="E19" s="259" t="s">
        <v>35</v>
      </c>
      <c r="F19" s="260"/>
      <c r="G19" s="261"/>
      <c r="H19" s="262">
        <v>0</v>
      </c>
      <c r="I19" s="263">
        <v>0</v>
      </c>
      <c r="J19" s="263">
        <v>0</v>
      </c>
      <c r="K19" s="263">
        <v>0</v>
      </c>
      <c r="L19" s="263">
        <v>104</v>
      </c>
      <c r="M19" s="264">
        <v>0</v>
      </c>
      <c r="N19" s="265">
        <f t="shared" si="0"/>
        <v>104</v>
      </c>
    </row>
    <row r="20" spans="1:14" ht="13.5">
      <c r="A20" s="144">
        <v>16</v>
      </c>
      <c r="B20" s="169"/>
      <c r="C20" s="154"/>
      <c r="D20" s="149"/>
      <c r="E20" s="266" t="s">
        <v>29</v>
      </c>
      <c r="F20" s="267"/>
      <c r="G20" s="268"/>
      <c r="H20" s="269">
        <v>58693</v>
      </c>
      <c r="I20" s="270">
        <v>9619</v>
      </c>
      <c r="J20" s="270">
        <v>79037</v>
      </c>
      <c r="K20" s="270">
        <v>153608</v>
      </c>
      <c r="L20" s="270">
        <v>8394</v>
      </c>
      <c r="M20" s="271">
        <v>7724</v>
      </c>
      <c r="N20" s="272">
        <f t="shared" si="0"/>
        <v>317075</v>
      </c>
    </row>
    <row r="21" spans="1:14" ht="13.5">
      <c r="A21" s="144">
        <v>17</v>
      </c>
      <c r="B21" s="169"/>
      <c r="C21" s="154"/>
      <c r="D21" s="153" t="s">
        <v>101</v>
      </c>
      <c r="E21" s="145"/>
      <c r="F21" s="145"/>
      <c r="G21" s="185"/>
      <c r="H21" s="156">
        <v>10728</v>
      </c>
      <c r="I21" s="161">
        <v>0</v>
      </c>
      <c r="J21" s="161">
        <v>59127</v>
      </c>
      <c r="K21" s="161">
        <v>86624</v>
      </c>
      <c r="L21" s="161">
        <v>3362</v>
      </c>
      <c r="M21" s="147">
        <v>12414</v>
      </c>
      <c r="N21" s="196">
        <f t="shared" si="0"/>
        <v>172255</v>
      </c>
    </row>
    <row r="22" spans="1:14" ht="13.5">
      <c r="A22" s="144">
        <v>18</v>
      </c>
      <c r="B22" s="169"/>
      <c r="C22" s="154"/>
      <c r="D22" s="154"/>
      <c r="E22" s="273" t="s">
        <v>36</v>
      </c>
      <c r="F22" s="260"/>
      <c r="G22" s="261"/>
      <c r="H22" s="276">
        <v>10728</v>
      </c>
      <c r="I22" s="277">
        <v>0</v>
      </c>
      <c r="J22" s="277">
        <v>58561</v>
      </c>
      <c r="K22" s="277">
        <v>86624</v>
      </c>
      <c r="L22" s="277">
        <v>2359</v>
      </c>
      <c r="M22" s="278">
        <v>12414</v>
      </c>
      <c r="N22" s="265">
        <f t="shared" si="0"/>
        <v>170686</v>
      </c>
    </row>
    <row r="23" spans="1:14" ht="13.5">
      <c r="A23" s="144">
        <v>19</v>
      </c>
      <c r="B23" s="169"/>
      <c r="C23" s="154"/>
      <c r="D23" s="154"/>
      <c r="E23" s="274"/>
      <c r="F23" s="259" t="s">
        <v>37</v>
      </c>
      <c r="G23" s="261"/>
      <c r="H23" s="262">
        <v>10728</v>
      </c>
      <c r="I23" s="263">
        <v>0</v>
      </c>
      <c r="J23" s="263">
        <v>58561</v>
      </c>
      <c r="K23" s="263">
        <v>86624</v>
      </c>
      <c r="L23" s="263">
        <v>2359</v>
      </c>
      <c r="M23" s="264">
        <v>12414</v>
      </c>
      <c r="N23" s="265">
        <f t="shared" si="0"/>
        <v>170686</v>
      </c>
    </row>
    <row r="24" spans="1:14" ht="13.5">
      <c r="A24" s="144">
        <v>20</v>
      </c>
      <c r="B24" s="169"/>
      <c r="C24" s="154"/>
      <c r="D24" s="154"/>
      <c r="E24" s="275"/>
      <c r="F24" s="259" t="s">
        <v>38</v>
      </c>
      <c r="G24" s="261"/>
      <c r="H24" s="262">
        <v>0</v>
      </c>
      <c r="I24" s="263">
        <v>0</v>
      </c>
      <c r="J24" s="263">
        <v>0</v>
      </c>
      <c r="K24" s="263">
        <v>0</v>
      </c>
      <c r="L24" s="263">
        <v>0</v>
      </c>
      <c r="M24" s="264">
        <v>0</v>
      </c>
      <c r="N24" s="265">
        <f t="shared" si="0"/>
        <v>0</v>
      </c>
    </row>
    <row r="25" spans="1:14" ht="13.5">
      <c r="A25" s="144">
        <v>21</v>
      </c>
      <c r="B25" s="169"/>
      <c r="C25" s="149"/>
      <c r="D25" s="149"/>
      <c r="E25" s="266" t="s">
        <v>39</v>
      </c>
      <c r="F25" s="267"/>
      <c r="G25" s="268"/>
      <c r="H25" s="269">
        <v>0</v>
      </c>
      <c r="I25" s="270">
        <v>0</v>
      </c>
      <c r="J25" s="270">
        <v>566</v>
      </c>
      <c r="K25" s="270">
        <v>0</v>
      </c>
      <c r="L25" s="270">
        <v>1003</v>
      </c>
      <c r="M25" s="271">
        <v>0</v>
      </c>
      <c r="N25" s="272">
        <f t="shared" si="0"/>
        <v>1569</v>
      </c>
    </row>
    <row r="26" spans="1:14" ht="14.25" thickBot="1">
      <c r="A26" s="144">
        <v>22</v>
      </c>
      <c r="B26" s="177"/>
      <c r="C26" s="199" t="s">
        <v>238</v>
      </c>
      <c r="D26" s="179"/>
      <c r="E26" s="179"/>
      <c r="F26" s="179"/>
      <c r="G26" s="184"/>
      <c r="H26" s="252">
        <v>0</v>
      </c>
      <c r="I26" s="253">
        <v>199</v>
      </c>
      <c r="J26" s="253">
        <v>0</v>
      </c>
      <c r="K26" s="253">
        <v>97441</v>
      </c>
      <c r="L26" s="253">
        <v>11746</v>
      </c>
      <c r="M26" s="478">
        <v>-3621</v>
      </c>
      <c r="N26" s="255">
        <f t="shared" si="0"/>
        <v>105765</v>
      </c>
    </row>
    <row r="27" spans="2:14" ht="13.5">
      <c r="B27" s="168" t="s">
        <v>102</v>
      </c>
      <c r="C27" s="162"/>
      <c r="D27" s="145"/>
      <c r="E27" s="145"/>
      <c r="F27" s="145"/>
      <c r="G27" s="185"/>
      <c r="H27" s="100"/>
      <c r="I27" s="101"/>
      <c r="J27" s="101"/>
      <c r="K27" s="101"/>
      <c r="L27" s="101"/>
      <c r="M27" s="102"/>
      <c r="N27" s="103"/>
    </row>
    <row r="28" spans="1:14" ht="13.5">
      <c r="A28" s="144">
        <v>23</v>
      </c>
      <c r="B28" s="169"/>
      <c r="C28" s="155" t="s">
        <v>239</v>
      </c>
      <c r="D28" s="148"/>
      <c r="E28" s="148"/>
      <c r="F28" s="148"/>
      <c r="G28" s="186"/>
      <c r="H28" s="156">
        <v>12236</v>
      </c>
      <c r="I28" s="161">
        <v>0</v>
      </c>
      <c r="J28" s="161">
        <v>410887</v>
      </c>
      <c r="K28" s="161">
        <v>496207</v>
      </c>
      <c r="L28" s="161">
        <v>0</v>
      </c>
      <c r="M28" s="147">
        <v>25977</v>
      </c>
      <c r="N28" s="196">
        <f aca="true" t="shared" si="1" ref="N28:N41">SUM(H28:M28)</f>
        <v>945307</v>
      </c>
    </row>
    <row r="29" spans="1:14" ht="13.5">
      <c r="A29" s="144">
        <v>24</v>
      </c>
      <c r="B29" s="169"/>
      <c r="C29" s="154"/>
      <c r="D29" s="259" t="s">
        <v>40</v>
      </c>
      <c r="E29" s="260"/>
      <c r="F29" s="260"/>
      <c r="G29" s="261"/>
      <c r="H29" s="262">
        <v>0</v>
      </c>
      <c r="I29" s="263">
        <v>0</v>
      </c>
      <c r="J29" s="263">
        <v>269100</v>
      </c>
      <c r="K29" s="263">
        <v>62300</v>
      </c>
      <c r="L29" s="263">
        <v>0</v>
      </c>
      <c r="M29" s="264">
        <v>0</v>
      </c>
      <c r="N29" s="265">
        <f t="shared" si="1"/>
        <v>331400</v>
      </c>
    </row>
    <row r="30" spans="1:14" ht="13.5">
      <c r="A30" s="144">
        <v>25</v>
      </c>
      <c r="B30" s="169"/>
      <c r="C30" s="154"/>
      <c r="D30" s="259" t="s">
        <v>41</v>
      </c>
      <c r="E30" s="260"/>
      <c r="F30" s="260"/>
      <c r="G30" s="261"/>
      <c r="H30" s="262">
        <v>12236</v>
      </c>
      <c r="I30" s="263">
        <v>0</v>
      </c>
      <c r="J30" s="263">
        <v>0</v>
      </c>
      <c r="K30" s="263">
        <v>0</v>
      </c>
      <c r="L30" s="263">
        <v>0</v>
      </c>
      <c r="M30" s="264">
        <v>25977</v>
      </c>
      <c r="N30" s="265">
        <f t="shared" si="1"/>
        <v>38213</v>
      </c>
    </row>
    <row r="31" spans="1:14" ht="13.5">
      <c r="A31" s="144">
        <v>26</v>
      </c>
      <c r="B31" s="169"/>
      <c r="C31" s="154"/>
      <c r="D31" s="259" t="s">
        <v>42</v>
      </c>
      <c r="E31" s="260"/>
      <c r="F31" s="260"/>
      <c r="G31" s="261"/>
      <c r="H31" s="262">
        <v>0</v>
      </c>
      <c r="I31" s="263">
        <v>0</v>
      </c>
      <c r="J31" s="263">
        <v>115147</v>
      </c>
      <c r="K31" s="263">
        <v>387850</v>
      </c>
      <c r="L31" s="263">
        <v>0</v>
      </c>
      <c r="M31" s="264">
        <v>0</v>
      </c>
      <c r="N31" s="265">
        <f t="shared" si="1"/>
        <v>502997</v>
      </c>
    </row>
    <row r="32" spans="1:14" ht="13.5">
      <c r="A32" s="144">
        <v>27</v>
      </c>
      <c r="B32" s="169"/>
      <c r="C32" s="154"/>
      <c r="D32" s="259" t="s">
        <v>43</v>
      </c>
      <c r="E32" s="260"/>
      <c r="F32" s="260"/>
      <c r="G32" s="261"/>
      <c r="H32" s="262">
        <v>0</v>
      </c>
      <c r="I32" s="263">
        <v>0</v>
      </c>
      <c r="J32" s="263">
        <v>0</v>
      </c>
      <c r="K32" s="263">
        <v>0</v>
      </c>
      <c r="L32" s="263">
        <v>0</v>
      </c>
      <c r="M32" s="264">
        <v>0</v>
      </c>
      <c r="N32" s="265">
        <f t="shared" si="1"/>
        <v>0</v>
      </c>
    </row>
    <row r="33" spans="1:14" ht="13.5">
      <c r="A33" s="144">
        <v>28</v>
      </c>
      <c r="B33" s="169"/>
      <c r="C33" s="154"/>
      <c r="D33" s="259" t="s">
        <v>44</v>
      </c>
      <c r="E33" s="260"/>
      <c r="F33" s="260"/>
      <c r="G33" s="261"/>
      <c r="H33" s="262">
        <v>0</v>
      </c>
      <c r="I33" s="263">
        <v>0</v>
      </c>
      <c r="J33" s="263">
        <v>0</v>
      </c>
      <c r="K33" s="263">
        <v>0</v>
      </c>
      <c r="L33" s="263">
        <v>0</v>
      </c>
      <c r="M33" s="264">
        <v>0</v>
      </c>
      <c r="N33" s="265">
        <f t="shared" si="1"/>
        <v>0</v>
      </c>
    </row>
    <row r="34" spans="1:14" ht="13.5">
      <c r="A34" s="144">
        <v>29</v>
      </c>
      <c r="B34" s="169"/>
      <c r="C34" s="154"/>
      <c r="D34" s="259" t="s">
        <v>45</v>
      </c>
      <c r="E34" s="260"/>
      <c r="F34" s="260"/>
      <c r="G34" s="261"/>
      <c r="H34" s="262">
        <v>0</v>
      </c>
      <c r="I34" s="263">
        <v>0</v>
      </c>
      <c r="J34" s="263">
        <v>0</v>
      </c>
      <c r="K34" s="263">
        <v>0</v>
      </c>
      <c r="L34" s="263">
        <v>0</v>
      </c>
      <c r="M34" s="264">
        <v>0</v>
      </c>
      <c r="N34" s="265">
        <f t="shared" si="1"/>
        <v>0</v>
      </c>
    </row>
    <row r="35" spans="1:14" ht="13.5">
      <c r="A35" s="144">
        <v>30</v>
      </c>
      <c r="B35" s="169"/>
      <c r="C35" s="154"/>
      <c r="D35" s="259" t="s">
        <v>46</v>
      </c>
      <c r="E35" s="260"/>
      <c r="F35" s="260"/>
      <c r="G35" s="261"/>
      <c r="H35" s="262">
        <v>0</v>
      </c>
      <c r="I35" s="263">
        <v>0</v>
      </c>
      <c r="J35" s="263">
        <v>0</v>
      </c>
      <c r="K35" s="263">
        <v>2031</v>
      </c>
      <c r="L35" s="263">
        <v>0</v>
      </c>
      <c r="M35" s="264">
        <v>0</v>
      </c>
      <c r="N35" s="265">
        <f t="shared" si="1"/>
        <v>2031</v>
      </c>
    </row>
    <row r="36" spans="1:14" ht="13.5">
      <c r="A36" s="144">
        <v>31</v>
      </c>
      <c r="B36" s="169"/>
      <c r="C36" s="154"/>
      <c r="D36" s="259" t="s">
        <v>47</v>
      </c>
      <c r="E36" s="260"/>
      <c r="F36" s="260"/>
      <c r="G36" s="261"/>
      <c r="H36" s="262">
        <v>0</v>
      </c>
      <c r="I36" s="263">
        <v>0</v>
      </c>
      <c r="J36" s="263">
        <v>0</v>
      </c>
      <c r="K36" s="263">
        <v>0</v>
      </c>
      <c r="L36" s="263">
        <v>0</v>
      </c>
      <c r="M36" s="264">
        <v>0</v>
      </c>
      <c r="N36" s="265">
        <f t="shared" si="1"/>
        <v>0</v>
      </c>
    </row>
    <row r="37" spans="1:14" ht="13.5">
      <c r="A37" s="144">
        <v>32</v>
      </c>
      <c r="B37" s="169"/>
      <c r="C37" s="149"/>
      <c r="D37" s="266" t="s">
        <v>48</v>
      </c>
      <c r="E37" s="267"/>
      <c r="F37" s="267"/>
      <c r="G37" s="268"/>
      <c r="H37" s="269">
        <v>0</v>
      </c>
      <c r="I37" s="270">
        <v>0</v>
      </c>
      <c r="J37" s="270">
        <v>26640</v>
      </c>
      <c r="K37" s="270">
        <v>44026</v>
      </c>
      <c r="L37" s="270">
        <v>0</v>
      </c>
      <c r="M37" s="271">
        <v>0</v>
      </c>
      <c r="N37" s="272">
        <f t="shared" si="1"/>
        <v>70666</v>
      </c>
    </row>
    <row r="38" spans="1:14" ht="13.5">
      <c r="A38" s="144">
        <v>33</v>
      </c>
      <c r="B38" s="169"/>
      <c r="C38" s="155" t="s">
        <v>96</v>
      </c>
      <c r="D38" s="148"/>
      <c r="E38" s="148"/>
      <c r="F38" s="148"/>
      <c r="G38" s="186"/>
      <c r="H38" s="72">
        <v>12236</v>
      </c>
      <c r="I38" s="75">
        <v>0</v>
      </c>
      <c r="J38" s="75">
        <v>427042</v>
      </c>
      <c r="K38" s="75">
        <v>585180</v>
      </c>
      <c r="L38" s="75">
        <v>5755</v>
      </c>
      <c r="M38" s="176">
        <v>25977</v>
      </c>
      <c r="N38" s="99">
        <f t="shared" si="1"/>
        <v>1056190</v>
      </c>
    </row>
    <row r="39" spans="1:14" ht="13.5">
      <c r="A39" s="144">
        <v>34</v>
      </c>
      <c r="B39" s="169"/>
      <c r="C39" s="154"/>
      <c r="D39" s="155" t="s">
        <v>49</v>
      </c>
      <c r="E39" s="148"/>
      <c r="F39" s="148"/>
      <c r="G39" s="186"/>
      <c r="H39" s="156">
        <v>0</v>
      </c>
      <c r="I39" s="161">
        <v>0</v>
      </c>
      <c r="J39" s="161">
        <v>142554</v>
      </c>
      <c r="K39" s="161">
        <v>269463</v>
      </c>
      <c r="L39" s="161">
        <v>5755</v>
      </c>
      <c r="M39" s="147">
        <v>12242</v>
      </c>
      <c r="N39" s="196">
        <f t="shared" si="1"/>
        <v>430014</v>
      </c>
    </row>
    <row r="40" spans="1:14" ht="13.5">
      <c r="A40" s="144">
        <v>35</v>
      </c>
      <c r="B40" s="169"/>
      <c r="C40" s="154"/>
      <c r="D40" s="154"/>
      <c r="E40" s="280" t="s">
        <v>50</v>
      </c>
      <c r="F40" s="259" t="s">
        <v>114</v>
      </c>
      <c r="G40" s="261"/>
      <c r="H40" s="262">
        <v>0</v>
      </c>
      <c r="I40" s="263">
        <v>0</v>
      </c>
      <c r="J40" s="263">
        <v>32345</v>
      </c>
      <c r="K40" s="263">
        <v>24618</v>
      </c>
      <c r="L40" s="263">
        <v>0</v>
      </c>
      <c r="M40" s="264">
        <v>4036</v>
      </c>
      <c r="N40" s="265">
        <f t="shared" si="1"/>
        <v>60999</v>
      </c>
    </row>
    <row r="41" spans="1:14" ht="13.5">
      <c r="A41" s="144">
        <v>36</v>
      </c>
      <c r="B41" s="169"/>
      <c r="C41" s="154"/>
      <c r="D41" s="154"/>
      <c r="E41" s="309"/>
      <c r="F41" s="259" t="s">
        <v>51</v>
      </c>
      <c r="G41" s="261"/>
      <c r="H41" s="262">
        <v>0</v>
      </c>
      <c r="I41" s="263">
        <v>0</v>
      </c>
      <c r="J41" s="263">
        <v>0</v>
      </c>
      <c r="K41" s="263">
        <v>0</v>
      </c>
      <c r="L41" s="263">
        <v>0</v>
      </c>
      <c r="M41" s="264">
        <v>0</v>
      </c>
      <c r="N41" s="265">
        <f t="shared" si="1"/>
        <v>0</v>
      </c>
    </row>
    <row r="42" spans="2:14" ht="13.5">
      <c r="B42" s="169"/>
      <c r="C42" s="154"/>
      <c r="D42" s="154"/>
      <c r="E42" s="308" t="s">
        <v>52</v>
      </c>
      <c r="F42" s="145"/>
      <c r="G42" s="185"/>
      <c r="H42" s="304"/>
      <c r="I42" s="305"/>
      <c r="J42" s="305"/>
      <c r="K42" s="305"/>
      <c r="L42" s="305"/>
      <c r="M42" s="306"/>
      <c r="N42" s="307"/>
    </row>
    <row r="43" spans="1:14" ht="13.5">
      <c r="A43" s="144">
        <v>37</v>
      </c>
      <c r="B43" s="169"/>
      <c r="C43" s="154"/>
      <c r="D43" s="154"/>
      <c r="E43" s="274"/>
      <c r="F43" s="259" t="s">
        <v>53</v>
      </c>
      <c r="G43" s="261"/>
      <c r="H43" s="262">
        <v>0</v>
      </c>
      <c r="I43" s="263">
        <v>0</v>
      </c>
      <c r="J43" s="263">
        <v>0</v>
      </c>
      <c r="K43" s="263">
        <v>0</v>
      </c>
      <c r="L43" s="263">
        <v>0</v>
      </c>
      <c r="M43" s="264">
        <v>0</v>
      </c>
      <c r="N43" s="265">
        <f>SUM(H43:M43)</f>
        <v>0</v>
      </c>
    </row>
    <row r="44" spans="1:14" ht="13.5">
      <c r="A44" s="144">
        <v>38</v>
      </c>
      <c r="B44" s="169"/>
      <c r="C44" s="154"/>
      <c r="D44" s="154"/>
      <c r="E44" s="274"/>
      <c r="F44" s="479" t="s">
        <v>208</v>
      </c>
      <c r="G44" s="261"/>
      <c r="H44" s="262">
        <v>0</v>
      </c>
      <c r="I44" s="263">
        <v>0</v>
      </c>
      <c r="J44" s="263">
        <v>0</v>
      </c>
      <c r="K44" s="263">
        <v>0</v>
      </c>
      <c r="L44" s="263">
        <v>0</v>
      </c>
      <c r="M44" s="264">
        <v>0</v>
      </c>
      <c r="N44" s="265">
        <f>SUM(H44:M44)</f>
        <v>0</v>
      </c>
    </row>
    <row r="45" spans="1:14" ht="13.5">
      <c r="A45" s="144">
        <v>39</v>
      </c>
      <c r="B45" s="169"/>
      <c r="C45" s="154"/>
      <c r="D45" s="154"/>
      <c r="E45" s="274"/>
      <c r="F45" s="259" t="s">
        <v>54</v>
      </c>
      <c r="G45" s="261"/>
      <c r="H45" s="262">
        <v>0</v>
      </c>
      <c r="I45" s="263">
        <v>0</v>
      </c>
      <c r="J45" s="263">
        <v>142554</v>
      </c>
      <c r="K45" s="263">
        <v>269463</v>
      </c>
      <c r="L45" s="263">
        <v>5755</v>
      </c>
      <c r="M45" s="264">
        <v>12242</v>
      </c>
      <c r="N45" s="265">
        <f>SUM(H45:M45)</f>
        <v>430014</v>
      </c>
    </row>
    <row r="46" spans="1:14" ht="13.5">
      <c r="A46" s="144">
        <v>40</v>
      </c>
      <c r="B46" s="169"/>
      <c r="C46" s="154"/>
      <c r="D46" s="154"/>
      <c r="E46" s="309"/>
      <c r="F46" s="479" t="s">
        <v>208</v>
      </c>
      <c r="G46" s="261"/>
      <c r="H46" s="262">
        <v>0</v>
      </c>
      <c r="I46" s="263">
        <v>0</v>
      </c>
      <c r="J46" s="263">
        <v>60700</v>
      </c>
      <c r="K46" s="263">
        <v>62300</v>
      </c>
      <c r="L46" s="263">
        <v>0</v>
      </c>
      <c r="M46" s="264">
        <v>0</v>
      </c>
      <c r="N46" s="265">
        <f>SUM(H46:M46)</f>
        <v>123000</v>
      </c>
    </row>
    <row r="47" spans="2:14" ht="13.5">
      <c r="B47" s="169"/>
      <c r="C47" s="154"/>
      <c r="D47" s="154"/>
      <c r="E47" s="308" t="s">
        <v>55</v>
      </c>
      <c r="F47" s="145"/>
      <c r="G47" s="185"/>
      <c r="H47" s="304"/>
      <c r="I47" s="305"/>
      <c r="J47" s="305"/>
      <c r="K47" s="305"/>
      <c r="L47" s="305"/>
      <c r="M47" s="306"/>
      <c r="N47" s="307"/>
    </row>
    <row r="48" spans="2:14" ht="13.5">
      <c r="B48" s="169"/>
      <c r="C48" s="154"/>
      <c r="D48" s="153"/>
      <c r="E48" s="274"/>
      <c r="F48" s="298" t="s">
        <v>56</v>
      </c>
      <c r="G48" s="299"/>
      <c r="H48" s="300"/>
      <c r="I48" s="301"/>
      <c r="J48" s="301"/>
      <c r="K48" s="301"/>
      <c r="L48" s="301"/>
      <c r="M48" s="302"/>
      <c r="N48" s="303"/>
    </row>
    <row r="49" spans="1:14" ht="13.5">
      <c r="A49" s="144">
        <v>41</v>
      </c>
      <c r="B49" s="169"/>
      <c r="C49" s="154"/>
      <c r="D49" s="154"/>
      <c r="E49" s="274"/>
      <c r="F49" s="274"/>
      <c r="G49" s="279" t="s">
        <v>57</v>
      </c>
      <c r="H49" s="262">
        <v>0</v>
      </c>
      <c r="I49" s="263">
        <v>0</v>
      </c>
      <c r="J49" s="263">
        <v>33600</v>
      </c>
      <c r="K49" s="263">
        <v>49100</v>
      </c>
      <c r="L49" s="263">
        <v>0</v>
      </c>
      <c r="M49" s="264">
        <v>0</v>
      </c>
      <c r="N49" s="265">
        <f aca="true" t="shared" si="2" ref="N49:N75">SUM(H49:M49)</f>
        <v>82700</v>
      </c>
    </row>
    <row r="50" spans="1:14" ht="13.5">
      <c r="A50" s="144">
        <v>42</v>
      </c>
      <c r="B50" s="169"/>
      <c r="C50" s="154"/>
      <c r="D50" s="154"/>
      <c r="E50" s="274"/>
      <c r="F50" s="274"/>
      <c r="G50" s="279" t="s">
        <v>58</v>
      </c>
      <c r="H50" s="262">
        <v>0</v>
      </c>
      <c r="I50" s="263">
        <v>0</v>
      </c>
      <c r="J50" s="263">
        <v>27100</v>
      </c>
      <c r="K50" s="263">
        <v>13200</v>
      </c>
      <c r="L50" s="263">
        <v>0</v>
      </c>
      <c r="M50" s="264">
        <v>0</v>
      </c>
      <c r="N50" s="265">
        <f t="shared" si="2"/>
        <v>40300</v>
      </c>
    </row>
    <row r="51" spans="1:14" ht="13.5">
      <c r="A51" s="144">
        <v>43</v>
      </c>
      <c r="B51" s="169"/>
      <c r="C51" s="154"/>
      <c r="D51" s="154"/>
      <c r="E51" s="274"/>
      <c r="F51" s="274"/>
      <c r="G51" s="288" t="s">
        <v>59</v>
      </c>
      <c r="H51" s="289">
        <v>0</v>
      </c>
      <c r="I51" s="290">
        <v>0</v>
      </c>
      <c r="J51" s="290">
        <v>0</v>
      </c>
      <c r="K51" s="290">
        <v>0</v>
      </c>
      <c r="L51" s="290">
        <v>0</v>
      </c>
      <c r="M51" s="291">
        <v>0</v>
      </c>
      <c r="N51" s="292">
        <f t="shared" si="2"/>
        <v>0</v>
      </c>
    </row>
    <row r="52" spans="1:14" ht="13.5">
      <c r="A52" s="144">
        <v>44</v>
      </c>
      <c r="B52" s="169"/>
      <c r="C52" s="154"/>
      <c r="D52" s="154"/>
      <c r="E52" s="274"/>
      <c r="F52" s="259" t="s">
        <v>103</v>
      </c>
      <c r="G52" s="261"/>
      <c r="H52" s="262">
        <v>0</v>
      </c>
      <c r="I52" s="263">
        <v>0</v>
      </c>
      <c r="J52" s="263">
        <v>0</v>
      </c>
      <c r="K52" s="263">
        <v>0</v>
      </c>
      <c r="L52" s="263">
        <v>0</v>
      </c>
      <c r="M52" s="264">
        <v>0</v>
      </c>
      <c r="N52" s="265">
        <f t="shared" si="2"/>
        <v>0</v>
      </c>
    </row>
    <row r="53" spans="1:14" ht="13.5">
      <c r="A53" s="144">
        <v>45</v>
      </c>
      <c r="B53" s="169"/>
      <c r="C53" s="154"/>
      <c r="D53" s="154"/>
      <c r="E53" s="274"/>
      <c r="F53" s="259" t="s">
        <v>60</v>
      </c>
      <c r="G53" s="261"/>
      <c r="H53" s="262">
        <v>0</v>
      </c>
      <c r="I53" s="263">
        <v>0</v>
      </c>
      <c r="J53" s="263">
        <v>0</v>
      </c>
      <c r="K53" s="263">
        <v>2031</v>
      </c>
      <c r="L53" s="263">
        <v>0</v>
      </c>
      <c r="M53" s="264">
        <v>0</v>
      </c>
      <c r="N53" s="265">
        <f t="shared" si="2"/>
        <v>2031</v>
      </c>
    </row>
    <row r="54" spans="1:14" ht="13.5">
      <c r="A54" s="144">
        <v>46</v>
      </c>
      <c r="B54" s="169"/>
      <c r="C54" s="154"/>
      <c r="D54" s="154"/>
      <c r="E54" s="274"/>
      <c r="F54" s="259" t="s">
        <v>61</v>
      </c>
      <c r="G54" s="261"/>
      <c r="H54" s="262">
        <v>0</v>
      </c>
      <c r="I54" s="263">
        <v>0</v>
      </c>
      <c r="J54" s="263">
        <v>0</v>
      </c>
      <c r="K54" s="263">
        <v>0</v>
      </c>
      <c r="L54" s="263">
        <v>0</v>
      </c>
      <c r="M54" s="264">
        <v>0</v>
      </c>
      <c r="N54" s="265">
        <f t="shared" si="2"/>
        <v>0</v>
      </c>
    </row>
    <row r="55" spans="1:14" ht="13.5">
      <c r="A55" s="144">
        <v>47</v>
      </c>
      <c r="B55" s="169"/>
      <c r="C55" s="154"/>
      <c r="D55" s="154"/>
      <c r="E55" s="274"/>
      <c r="F55" s="259" t="s">
        <v>62</v>
      </c>
      <c r="G55" s="261"/>
      <c r="H55" s="262">
        <v>0</v>
      </c>
      <c r="I55" s="263">
        <v>0</v>
      </c>
      <c r="J55" s="263">
        <v>55283</v>
      </c>
      <c r="K55" s="263">
        <v>205132</v>
      </c>
      <c r="L55" s="263">
        <v>0</v>
      </c>
      <c r="M55" s="264">
        <v>12242</v>
      </c>
      <c r="N55" s="265">
        <f t="shared" si="2"/>
        <v>272657</v>
      </c>
    </row>
    <row r="56" spans="1:14" ht="13.5">
      <c r="A56" s="144">
        <v>48</v>
      </c>
      <c r="B56" s="169"/>
      <c r="C56" s="154"/>
      <c r="D56" s="149"/>
      <c r="E56" s="257"/>
      <c r="F56" s="293" t="s">
        <v>63</v>
      </c>
      <c r="G56" s="188"/>
      <c r="H56" s="294">
        <v>0</v>
      </c>
      <c r="I56" s="295">
        <v>0</v>
      </c>
      <c r="J56" s="295">
        <v>26571</v>
      </c>
      <c r="K56" s="295">
        <v>0</v>
      </c>
      <c r="L56" s="295">
        <v>5755</v>
      </c>
      <c r="M56" s="296">
        <v>0</v>
      </c>
      <c r="N56" s="297">
        <f t="shared" si="2"/>
        <v>32326</v>
      </c>
    </row>
    <row r="57" spans="1:14" ht="13.5">
      <c r="A57" s="144">
        <v>49</v>
      </c>
      <c r="B57" s="169"/>
      <c r="C57" s="154"/>
      <c r="D57" s="155" t="s">
        <v>97</v>
      </c>
      <c r="E57" s="148"/>
      <c r="F57" s="148"/>
      <c r="G57" s="186"/>
      <c r="H57" s="283">
        <v>12236</v>
      </c>
      <c r="I57" s="284">
        <v>0</v>
      </c>
      <c r="J57" s="284">
        <v>284488</v>
      </c>
      <c r="K57" s="284">
        <v>315717</v>
      </c>
      <c r="L57" s="284">
        <v>0</v>
      </c>
      <c r="M57" s="285">
        <v>13735</v>
      </c>
      <c r="N57" s="196">
        <f t="shared" si="2"/>
        <v>626176</v>
      </c>
    </row>
    <row r="58" spans="1:14" ht="13.5">
      <c r="A58" s="144">
        <v>50</v>
      </c>
      <c r="B58" s="169"/>
      <c r="C58" s="154"/>
      <c r="D58" s="154"/>
      <c r="E58" s="280" t="s">
        <v>64</v>
      </c>
      <c r="F58" s="286" t="s">
        <v>65</v>
      </c>
      <c r="G58" s="261"/>
      <c r="H58" s="262">
        <v>0</v>
      </c>
      <c r="I58" s="263">
        <v>0</v>
      </c>
      <c r="J58" s="263">
        <v>208547</v>
      </c>
      <c r="K58" s="263">
        <v>128268</v>
      </c>
      <c r="L58" s="263">
        <v>0</v>
      </c>
      <c r="M58" s="264">
        <v>0</v>
      </c>
      <c r="N58" s="265">
        <f t="shared" si="2"/>
        <v>336815</v>
      </c>
    </row>
    <row r="59" spans="1:14" ht="13.5">
      <c r="A59" s="144">
        <v>51</v>
      </c>
      <c r="B59" s="169"/>
      <c r="C59" s="154"/>
      <c r="D59" s="154"/>
      <c r="E59" s="281"/>
      <c r="F59" s="286" t="s">
        <v>66</v>
      </c>
      <c r="G59" s="261"/>
      <c r="H59" s="262">
        <v>0</v>
      </c>
      <c r="I59" s="263">
        <v>0</v>
      </c>
      <c r="J59" s="263">
        <v>0</v>
      </c>
      <c r="K59" s="263">
        <v>0</v>
      </c>
      <c r="L59" s="263">
        <v>0</v>
      </c>
      <c r="M59" s="264">
        <v>0</v>
      </c>
      <c r="N59" s="265">
        <f t="shared" si="2"/>
        <v>0</v>
      </c>
    </row>
    <row r="60" spans="1:14" ht="13.5">
      <c r="A60" s="144">
        <v>52</v>
      </c>
      <c r="B60" s="169"/>
      <c r="C60" s="154"/>
      <c r="D60" s="149"/>
      <c r="E60" s="282"/>
      <c r="F60" s="287" t="s">
        <v>67</v>
      </c>
      <c r="G60" s="268"/>
      <c r="H60" s="269">
        <v>0</v>
      </c>
      <c r="I60" s="270">
        <v>0</v>
      </c>
      <c r="J60" s="270">
        <v>0</v>
      </c>
      <c r="K60" s="270">
        <v>0</v>
      </c>
      <c r="L60" s="270">
        <v>0</v>
      </c>
      <c r="M60" s="271">
        <v>0</v>
      </c>
      <c r="N60" s="272">
        <f t="shared" si="2"/>
        <v>0</v>
      </c>
    </row>
    <row r="61" spans="1:14" ht="13.5">
      <c r="A61" s="144">
        <v>53</v>
      </c>
      <c r="B61" s="169"/>
      <c r="C61" s="154"/>
      <c r="D61" s="157" t="s">
        <v>68</v>
      </c>
      <c r="E61" s="158"/>
      <c r="F61" s="158"/>
      <c r="G61" s="187"/>
      <c r="H61" s="181">
        <v>0</v>
      </c>
      <c r="I61" s="159">
        <v>0</v>
      </c>
      <c r="J61" s="159">
        <v>0</v>
      </c>
      <c r="K61" s="159">
        <v>0</v>
      </c>
      <c r="L61" s="159">
        <v>0</v>
      </c>
      <c r="M61" s="193">
        <v>0</v>
      </c>
      <c r="N61" s="99">
        <f t="shared" si="2"/>
        <v>0</v>
      </c>
    </row>
    <row r="62" spans="1:14" ht="13.5">
      <c r="A62" s="144">
        <v>54</v>
      </c>
      <c r="B62" s="169"/>
      <c r="C62" s="154"/>
      <c r="D62" s="157" t="s">
        <v>69</v>
      </c>
      <c r="E62" s="158"/>
      <c r="F62" s="158"/>
      <c r="G62" s="187"/>
      <c r="H62" s="181">
        <v>0</v>
      </c>
      <c r="I62" s="159">
        <v>0</v>
      </c>
      <c r="J62" s="159">
        <v>0</v>
      </c>
      <c r="K62" s="159">
        <v>0</v>
      </c>
      <c r="L62" s="159">
        <v>0</v>
      </c>
      <c r="M62" s="193">
        <v>0</v>
      </c>
      <c r="N62" s="99">
        <f t="shared" si="2"/>
        <v>0</v>
      </c>
    </row>
    <row r="63" spans="1:14" ht="13.5">
      <c r="A63" s="144">
        <v>55</v>
      </c>
      <c r="B63" s="169"/>
      <c r="C63" s="149"/>
      <c r="D63" s="157" t="s">
        <v>70</v>
      </c>
      <c r="E63" s="158"/>
      <c r="F63" s="158"/>
      <c r="G63" s="187"/>
      <c r="H63" s="181">
        <v>0</v>
      </c>
      <c r="I63" s="159">
        <v>0</v>
      </c>
      <c r="J63" s="159">
        <v>0</v>
      </c>
      <c r="K63" s="159">
        <v>0</v>
      </c>
      <c r="L63" s="159">
        <v>0</v>
      </c>
      <c r="M63" s="193">
        <v>0</v>
      </c>
      <c r="N63" s="99">
        <f t="shared" si="2"/>
        <v>0</v>
      </c>
    </row>
    <row r="64" spans="1:14" ht="14.25" thickBot="1">
      <c r="A64" s="144">
        <v>56</v>
      </c>
      <c r="B64" s="177"/>
      <c r="C64" s="178" t="s">
        <v>240</v>
      </c>
      <c r="D64" s="179"/>
      <c r="E64" s="179"/>
      <c r="F64" s="179"/>
      <c r="G64" s="184"/>
      <c r="H64" s="200">
        <v>0</v>
      </c>
      <c r="I64" s="201">
        <v>0</v>
      </c>
      <c r="J64" s="201">
        <v>-16155</v>
      </c>
      <c r="K64" s="201">
        <v>-88973</v>
      </c>
      <c r="L64" s="201">
        <v>-5755</v>
      </c>
      <c r="M64" s="202">
        <v>0</v>
      </c>
      <c r="N64" s="203">
        <f t="shared" si="2"/>
        <v>-110883</v>
      </c>
    </row>
    <row r="65" spans="1:14" ht="13.5">
      <c r="A65" s="144">
        <v>57</v>
      </c>
      <c r="B65" s="172" t="s">
        <v>241</v>
      </c>
      <c r="C65" s="151"/>
      <c r="D65" s="151"/>
      <c r="E65" s="151"/>
      <c r="F65" s="151"/>
      <c r="G65" s="188"/>
      <c r="H65" s="204">
        <v>0</v>
      </c>
      <c r="I65" s="205">
        <v>199</v>
      </c>
      <c r="J65" s="205">
        <v>-16155</v>
      </c>
      <c r="K65" s="205">
        <v>8468</v>
      </c>
      <c r="L65" s="205">
        <v>5991</v>
      </c>
      <c r="M65" s="206">
        <v>-3621</v>
      </c>
      <c r="N65" s="207">
        <f t="shared" si="2"/>
        <v>-5118</v>
      </c>
    </row>
    <row r="66" spans="1:14" ht="13.5">
      <c r="A66" s="144">
        <v>58</v>
      </c>
      <c r="B66" s="170" t="s">
        <v>242</v>
      </c>
      <c r="C66" s="148"/>
      <c r="D66" s="148"/>
      <c r="E66" s="148"/>
      <c r="F66" s="148"/>
      <c r="G66" s="186"/>
      <c r="H66" s="181">
        <v>0</v>
      </c>
      <c r="I66" s="159">
        <v>0</v>
      </c>
      <c r="J66" s="159">
        <v>0</v>
      </c>
      <c r="K66" s="159">
        <v>0</v>
      </c>
      <c r="L66" s="159">
        <v>0</v>
      </c>
      <c r="M66" s="193">
        <v>0</v>
      </c>
      <c r="N66" s="99">
        <f t="shared" si="2"/>
        <v>0</v>
      </c>
    </row>
    <row r="67" spans="1:14" ht="13.5">
      <c r="A67" s="144">
        <v>59</v>
      </c>
      <c r="B67" s="170" t="s">
        <v>243</v>
      </c>
      <c r="C67" s="148"/>
      <c r="D67" s="148"/>
      <c r="E67" s="148"/>
      <c r="F67" s="148"/>
      <c r="G67" s="186"/>
      <c r="H67" s="283">
        <v>0</v>
      </c>
      <c r="I67" s="284">
        <v>1185</v>
      </c>
      <c r="J67" s="284">
        <v>35928</v>
      </c>
      <c r="K67" s="284">
        <v>61278</v>
      </c>
      <c r="L67" s="284">
        <v>70510</v>
      </c>
      <c r="M67" s="285">
        <v>4496</v>
      </c>
      <c r="N67" s="196">
        <f t="shared" si="2"/>
        <v>173397</v>
      </c>
    </row>
    <row r="68" spans="1:14" ht="13.5">
      <c r="A68" s="144">
        <v>60</v>
      </c>
      <c r="B68" s="167"/>
      <c r="C68" s="266" t="s">
        <v>71</v>
      </c>
      <c r="D68" s="267"/>
      <c r="E68" s="267"/>
      <c r="F68" s="267"/>
      <c r="G68" s="268"/>
      <c r="H68" s="269">
        <v>0</v>
      </c>
      <c r="I68" s="270">
        <v>0</v>
      </c>
      <c r="J68" s="270">
        <v>0</v>
      </c>
      <c r="K68" s="270">
        <v>0</v>
      </c>
      <c r="L68" s="270">
        <v>0</v>
      </c>
      <c r="M68" s="271">
        <v>0</v>
      </c>
      <c r="N68" s="272">
        <f t="shared" si="2"/>
        <v>0</v>
      </c>
    </row>
    <row r="69" spans="1:14" ht="13.5">
      <c r="A69" s="144">
        <v>1</v>
      </c>
      <c r="B69" s="172" t="s">
        <v>244</v>
      </c>
      <c r="C69" s="151"/>
      <c r="D69" s="151"/>
      <c r="E69" s="151"/>
      <c r="F69" s="151"/>
      <c r="G69" s="188"/>
      <c r="H69" s="181">
        <v>0</v>
      </c>
      <c r="I69" s="159">
        <v>0</v>
      </c>
      <c r="J69" s="159">
        <v>0</v>
      </c>
      <c r="K69" s="159">
        <v>0</v>
      </c>
      <c r="L69" s="159">
        <v>0</v>
      </c>
      <c r="M69" s="193">
        <v>0</v>
      </c>
      <c r="N69" s="99">
        <f t="shared" si="2"/>
        <v>0</v>
      </c>
    </row>
    <row r="70" spans="1:14" ht="13.5">
      <c r="A70" s="144">
        <v>2</v>
      </c>
      <c r="B70" s="171" t="s">
        <v>245</v>
      </c>
      <c r="C70" s="158"/>
      <c r="D70" s="158"/>
      <c r="E70" s="158"/>
      <c r="F70" s="158"/>
      <c r="G70" s="187"/>
      <c r="H70" s="72">
        <v>0</v>
      </c>
      <c r="I70" s="75">
        <v>1384</v>
      </c>
      <c r="J70" s="75">
        <v>19773</v>
      </c>
      <c r="K70" s="75">
        <v>69746</v>
      </c>
      <c r="L70" s="75">
        <v>76501</v>
      </c>
      <c r="M70" s="176">
        <v>875</v>
      </c>
      <c r="N70" s="99">
        <f t="shared" si="2"/>
        <v>168279</v>
      </c>
    </row>
    <row r="71" spans="1:14" ht="13.5">
      <c r="A71" s="144">
        <v>3</v>
      </c>
      <c r="B71" s="170" t="s">
        <v>72</v>
      </c>
      <c r="C71" s="148"/>
      <c r="D71" s="148"/>
      <c r="E71" s="148"/>
      <c r="F71" s="148"/>
      <c r="G71" s="186"/>
      <c r="H71" s="156">
        <v>0</v>
      </c>
      <c r="I71" s="161">
        <v>0</v>
      </c>
      <c r="J71" s="161">
        <v>0</v>
      </c>
      <c r="K71" s="161">
        <v>4121</v>
      </c>
      <c r="L71" s="161">
        <v>0</v>
      </c>
      <c r="M71" s="147">
        <v>0</v>
      </c>
      <c r="N71" s="196">
        <f t="shared" si="2"/>
        <v>4121</v>
      </c>
    </row>
    <row r="72" spans="1:14" ht="13.5">
      <c r="A72" s="144">
        <v>4</v>
      </c>
      <c r="B72" s="169"/>
      <c r="C72" s="273" t="s">
        <v>73</v>
      </c>
      <c r="D72" s="310"/>
      <c r="E72" s="259" t="s">
        <v>74</v>
      </c>
      <c r="F72" s="260"/>
      <c r="G72" s="261"/>
      <c r="H72" s="262">
        <v>0</v>
      </c>
      <c r="I72" s="263">
        <v>0</v>
      </c>
      <c r="J72" s="263">
        <v>0</v>
      </c>
      <c r="K72" s="263">
        <v>0</v>
      </c>
      <c r="L72" s="263">
        <v>0</v>
      </c>
      <c r="M72" s="264">
        <v>0</v>
      </c>
      <c r="N72" s="265">
        <f t="shared" si="2"/>
        <v>0</v>
      </c>
    </row>
    <row r="73" spans="1:14" ht="13.5">
      <c r="A73" s="144">
        <v>5</v>
      </c>
      <c r="B73" s="169"/>
      <c r="C73" s="274"/>
      <c r="D73" s="311"/>
      <c r="E73" s="259" t="s">
        <v>75</v>
      </c>
      <c r="F73" s="260"/>
      <c r="G73" s="261"/>
      <c r="H73" s="262">
        <v>0</v>
      </c>
      <c r="I73" s="263">
        <v>0</v>
      </c>
      <c r="J73" s="263">
        <v>0</v>
      </c>
      <c r="K73" s="263">
        <v>0</v>
      </c>
      <c r="L73" s="263">
        <v>0</v>
      </c>
      <c r="M73" s="264">
        <v>0</v>
      </c>
      <c r="N73" s="265">
        <f t="shared" si="2"/>
        <v>0</v>
      </c>
    </row>
    <row r="74" spans="1:14" ht="13.5">
      <c r="A74" s="144">
        <v>6</v>
      </c>
      <c r="B74" s="167"/>
      <c r="C74" s="257"/>
      <c r="D74" s="312"/>
      <c r="E74" s="266" t="s">
        <v>76</v>
      </c>
      <c r="F74" s="267"/>
      <c r="G74" s="268"/>
      <c r="H74" s="269">
        <v>0</v>
      </c>
      <c r="I74" s="270">
        <v>0</v>
      </c>
      <c r="J74" s="270">
        <v>0</v>
      </c>
      <c r="K74" s="270">
        <v>4121</v>
      </c>
      <c r="L74" s="270">
        <v>0</v>
      </c>
      <c r="M74" s="271">
        <v>0</v>
      </c>
      <c r="N74" s="272">
        <f t="shared" si="2"/>
        <v>4121</v>
      </c>
    </row>
    <row r="75" spans="1:14" ht="14.25" thickBot="1">
      <c r="A75" s="144">
        <v>7</v>
      </c>
      <c r="B75" s="208" t="s">
        <v>246</v>
      </c>
      <c r="C75" s="209"/>
      <c r="D75" s="209"/>
      <c r="E75" s="209"/>
      <c r="F75" s="209"/>
      <c r="G75" s="190"/>
      <c r="H75" s="210">
        <v>0</v>
      </c>
      <c r="I75" s="211">
        <v>0</v>
      </c>
      <c r="J75" s="211">
        <v>15025</v>
      </c>
      <c r="K75" s="211">
        <v>30244</v>
      </c>
      <c r="L75" s="211">
        <v>0</v>
      </c>
      <c r="M75" s="212">
        <v>0</v>
      </c>
      <c r="N75" s="198">
        <f t="shared" si="2"/>
        <v>45269</v>
      </c>
    </row>
    <row r="76" spans="2:14" ht="13.5">
      <c r="B76" s="168" t="s">
        <v>77</v>
      </c>
      <c r="C76" s="145"/>
      <c r="D76" s="145"/>
      <c r="E76" s="145"/>
      <c r="F76" s="145"/>
      <c r="G76" s="185"/>
      <c r="H76" s="100"/>
      <c r="I76" s="101"/>
      <c r="J76" s="101"/>
      <c r="K76" s="101"/>
      <c r="L76" s="101"/>
      <c r="M76" s="102"/>
      <c r="N76" s="103"/>
    </row>
    <row r="77" spans="1:14" ht="13.5">
      <c r="A77" s="144">
        <v>8</v>
      </c>
      <c r="B77" s="169"/>
      <c r="C77" s="316" t="s">
        <v>78</v>
      </c>
      <c r="D77" s="317"/>
      <c r="E77" s="317"/>
      <c r="F77" s="317"/>
      <c r="G77" s="318"/>
      <c r="H77" s="319">
        <v>0</v>
      </c>
      <c r="I77" s="320">
        <v>1384</v>
      </c>
      <c r="J77" s="320">
        <v>4748</v>
      </c>
      <c r="K77" s="320">
        <v>39502</v>
      </c>
      <c r="L77" s="320">
        <v>76501</v>
      </c>
      <c r="M77" s="321">
        <v>875</v>
      </c>
      <c r="N77" s="322">
        <f aca="true" t="shared" si="3" ref="N77:N92">SUM(H77:M77)</f>
        <v>123010</v>
      </c>
    </row>
    <row r="78" spans="1:14" ht="14.25" thickBot="1">
      <c r="A78" s="144">
        <v>9</v>
      </c>
      <c r="B78" s="169"/>
      <c r="C78" s="153" t="s">
        <v>104</v>
      </c>
      <c r="D78" s="145"/>
      <c r="E78" s="145"/>
      <c r="F78" s="145"/>
      <c r="G78" s="185"/>
      <c r="H78" s="313">
        <v>0</v>
      </c>
      <c r="I78" s="314">
        <v>0</v>
      </c>
      <c r="J78" s="314">
        <v>0</v>
      </c>
      <c r="K78" s="314">
        <v>0</v>
      </c>
      <c r="L78" s="314">
        <v>0</v>
      </c>
      <c r="M78" s="154">
        <v>0</v>
      </c>
      <c r="N78" s="315">
        <f t="shared" si="3"/>
        <v>0</v>
      </c>
    </row>
    <row r="79" spans="1:14" ht="13.5">
      <c r="A79" s="144">
        <v>21</v>
      </c>
      <c r="B79" s="245" t="s">
        <v>194</v>
      </c>
      <c r="C79" s="246"/>
      <c r="D79" s="247"/>
      <c r="E79" s="247"/>
      <c r="F79" s="247"/>
      <c r="G79" s="248"/>
      <c r="H79" s="182">
        <v>0</v>
      </c>
      <c r="I79" s="175">
        <v>0</v>
      </c>
      <c r="J79" s="175">
        <v>0</v>
      </c>
      <c r="K79" s="175">
        <v>0</v>
      </c>
      <c r="L79" s="175">
        <v>0</v>
      </c>
      <c r="M79" s="194">
        <v>0</v>
      </c>
      <c r="N79" s="197"/>
    </row>
    <row r="80" spans="1:14" ht="14.25" thickBot="1">
      <c r="A80" s="144">
        <v>22</v>
      </c>
      <c r="B80" s="480" t="s">
        <v>247</v>
      </c>
      <c r="C80" s="249"/>
      <c r="D80" s="250"/>
      <c r="E80" s="250"/>
      <c r="F80" s="250"/>
      <c r="G80" s="251"/>
      <c r="H80" s="252">
        <v>0</v>
      </c>
      <c r="I80" s="253">
        <v>0</v>
      </c>
      <c r="J80" s="253">
        <v>0</v>
      </c>
      <c r="K80" s="253">
        <v>0</v>
      </c>
      <c r="L80" s="253">
        <v>0</v>
      </c>
      <c r="M80" s="254">
        <v>0</v>
      </c>
      <c r="N80" s="255"/>
    </row>
    <row r="81" spans="2:14" ht="13.5">
      <c r="B81" s="173" t="s">
        <v>195</v>
      </c>
      <c r="C81" s="174"/>
      <c r="D81" s="165"/>
      <c r="E81" s="165"/>
      <c r="F81" s="165"/>
      <c r="G81" s="189"/>
      <c r="H81" s="323">
        <f aca="true" t="shared" si="4" ref="H81:M81">SUM(H82:H83)</f>
        <v>32694</v>
      </c>
      <c r="I81" s="324">
        <f t="shared" si="4"/>
        <v>2000</v>
      </c>
      <c r="J81" s="324">
        <f t="shared" si="4"/>
        <v>25123</v>
      </c>
      <c r="K81" s="324">
        <f t="shared" si="4"/>
        <v>84887</v>
      </c>
      <c r="L81" s="324">
        <f t="shared" si="4"/>
        <v>0</v>
      </c>
      <c r="M81" s="325">
        <f t="shared" si="4"/>
        <v>10292</v>
      </c>
      <c r="N81" s="326">
        <f t="shared" si="3"/>
        <v>154996</v>
      </c>
    </row>
    <row r="82" spans="1:14" ht="13.5">
      <c r="A82" s="144">
        <v>51</v>
      </c>
      <c r="B82" s="169"/>
      <c r="C82" s="162"/>
      <c r="D82" s="145"/>
      <c r="E82" s="145"/>
      <c r="F82" s="327" t="s">
        <v>150</v>
      </c>
      <c r="G82" s="261"/>
      <c r="H82" s="276">
        <v>5364</v>
      </c>
      <c r="I82" s="277">
        <v>0</v>
      </c>
      <c r="J82" s="277">
        <v>4144</v>
      </c>
      <c r="K82" s="277">
        <v>84887</v>
      </c>
      <c r="L82" s="277">
        <v>0</v>
      </c>
      <c r="M82" s="278">
        <v>10292</v>
      </c>
      <c r="N82" s="265">
        <f t="shared" si="3"/>
        <v>104687</v>
      </c>
    </row>
    <row r="83" spans="1:14" ht="13.5">
      <c r="A83" s="144">
        <v>52</v>
      </c>
      <c r="B83" s="167"/>
      <c r="C83" s="150"/>
      <c r="D83" s="151"/>
      <c r="E83" s="151"/>
      <c r="F83" s="328" t="s">
        <v>151</v>
      </c>
      <c r="G83" s="268"/>
      <c r="H83" s="329">
        <v>27330</v>
      </c>
      <c r="I83" s="330">
        <v>2000</v>
      </c>
      <c r="J83" s="330">
        <v>20979</v>
      </c>
      <c r="K83" s="330">
        <v>0</v>
      </c>
      <c r="L83" s="330">
        <v>0</v>
      </c>
      <c r="M83" s="331">
        <v>0</v>
      </c>
      <c r="N83" s="272">
        <f t="shared" si="3"/>
        <v>50309</v>
      </c>
    </row>
    <row r="84" spans="2:14" ht="13.5">
      <c r="B84" s="170" t="s">
        <v>196</v>
      </c>
      <c r="C84" s="160"/>
      <c r="D84" s="148"/>
      <c r="E84" s="148"/>
      <c r="F84" s="22"/>
      <c r="G84" s="186"/>
      <c r="H84" s="156">
        <f aca="true" t="shared" si="5" ref="H84:M84">SUM(H85:H86)</f>
        <v>12236</v>
      </c>
      <c r="I84" s="161">
        <f t="shared" si="5"/>
        <v>0</v>
      </c>
      <c r="J84" s="161">
        <f t="shared" si="5"/>
        <v>115147</v>
      </c>
      <c r="K84" s="161">
        <f t="shared" si="5"/>
        <v>387850</v>
      </c>
      <c r="L84" s="161">
        <f t="shared" si="5"/>
        <v>0</v>
      </c>
      <c r="M84" s="147">
        <f t="shared" si="5"/>
        <v>25977</v>
      </c>
      <c r="N84" s="196">
        <f t="shared" si="3"/>
        <v>541210</v>
      </c>
    </row>
    <row r="85" spans="1:14" ht="13.5">
      <c r="A85" s="144">
        <v>53</v>
      </c>
      <c r="B85" s="169"/>
      <c r="C85" s="162"/>
      <c r="D85" s="145"/>
      <c r="E85" s="145"/>
      <c r="F85" s="327" t="s">
        <v>150</v>
      </c>
      <c r="G85" s="261"/>
      <c r="H85" s="276">
        <v>6118</v>
      </c>
      <c r="I85" s="277">
        <v>0</v>
      </c>
      <c r="J85" s="277">
        <v>81506</v>
      </c>
      <c r="K85" s="277">
        <v>93725</v>
      </c>
      <c r="L85" s="277">
        <v>0</v>
      </c>
      <c r="M85" s="278">
        <v>7689</v>
      </c>
      <c r="N85" s="265">
        <f t="shared" si="3"/>
        <v>189038</v>
      </c>
    </row>
    <row r="86" spans="1:14" ht="13.5">
      <c r="A86" s="144">
        <v>54</v>
      </c>
      <c r="B86" s="167"/>
      <c r="C86" s="150"/>
      <c r="D86" s="151"/>
      <c r="E86" s="151"/>
      <c r="F86" s="328" t="s">
        <v>151</v>
      </c>
      <c r="G86" s="268"/>
      <c r="H86" s="329">
        <v>6118</v>
      </c>
      <c r="I86" s="330">
        <v>0</v>
      </c>
      <c r="J86" s="330">
        <v>33641</v>
      </c>
      <c r="K86" s="330">
        <v>294125</v>
      </c>
      <c r="L86" s="330">
        <v>0</v>
      </c>
      <c r="M86" s="331">
        <v>18288</v>
      </c>
      <c r="N86" s="272">
        <f t="shared" si="3"/>
        <v>352172</v>
      </c>
    </row>
    <row r="87" spans="1:14" ht="13.5">
      <c r="A87" s="144">
        <v>55</v>
      </c>
      <c r="B87" s="517" t="s">
        <v>205</v>
      </c>
      <c r="C87" s="518"/>
      <c r="D87" s="518"/>
      <c r="E87" s="518"/>
      <c r="F87" s="256" t="s">
        <v>133</v>
      </c>
      <c r="G87" s="318"/>
      <c r="H87" s="319">
        <v>6118</v>
      </c>
      <c r="I87" s="320">
        <v>0</v>
      </c>
      <c r="J87" s="320">
        <v>37971</v>
      </c>
      <c r="K87" s="320">
        <v>93725</v>
      </c>
      <c r="L87" s="320">
        <v>0</v>
      </c>
      <c r="M87" s="321">
        <v>6868</v>
      </c>
      <c r="N87" s="322">
        <f t="shared" si="3"/>
        <v>144682</v>
      </c>
    </row>
    <row r="88" spans="1:14" ht="13.5">
      <c r="A88" s="144">
        <v>56</v>
      </c>
      <c r="B88" s="519"/>
      <c r="C88" s="520"/>
      <c r="D88" s="520"/>
      <c r="E88" s="520"/>
      <c r="F88" s="257" t="s">
        <v>134</v>
      </c>
      <c r="G88" s="188"/>
      <c r="H88" s="152">
        <v>12236</v>
      </c>
      <c r="I88" s="231">
        <v>0</v>
      </c>
      <c r="J88" s="231">
        <v>37971</v>
      </c>
      <c r="K88" s="231">
        <v>93725</v>
      </c>
      <c r="L88" s="231">
        <v>0</v>
      </c>
      <c r="M88" s="149">
        <v>13735</v>
      </c>
      <c r="N88" s="297">
        <f t="shared" si="3"/>
        <v>157667</v>
      </c>
    </row>
    <row r="89" spans="1:14" ht="13.5">
      <c r="A89" s="144">
        <v>57</v>
      </c>
      <c r="B89" s="517" t="s">
        <v>206</v>
      </c>
      <c r="C89" s="518"/>
      <c r="D89" s="518"/>
      <c r="E89" s="518"/>
      <c r="F89" s="256" t="s">
        <v>133</v>
      </c>
      <c r="G89" s="318"/>
      <c r="H89" s="319">
        <v>5364</v>
      </c>
      <c r="I89" s="320">
        <v>0</v>
      </c>
      <c r="J89" s="320">
        <v>29281</v>
      </c>
      <c r="K89" s="320">
        <v>43373</v>
      </c>
      <c r="L89" s="320">
        <v>0</v>
      </c>
      <c r="M89" s="321">
        <v>6207</v>
      </c>
      <c r="N89" s="322">
        <f t="shared" si="3"/>
        <v>84225</v>
      </c>
    </row>
    <row r="90" spans="1:14" ht="13.5">
      <c r="A90" s="144">
        <v>58</v>
      </c>
      <c r="B90" s="519"/>
      <c r="C90" s="520"/>
      <c r="D90" s="520"/>
      <c r="E90" s="520"/>
      <c r="F90" s="257" t="s">
        <v>134</v>
      </c>
      <c r="G90" s="188"/>
      <c r="H90" s="152">
        <v>10728</v>
      </c>
      <c r="I90" s="231">
        <v>0</v>
      </c>
      <c r="J90" s="231">
        <v>25123</v>
      </c>
      <c r="K90" s="231">
        <v>43373</v>
      </c>
      <c r="L90" s="231">
        <v>0</v>
      </c>
      <c r="M90" s="149">
        <v>3417</v>
      </c>
      <c r="N90" s="297">
        <f t="shared" si="3"/>
        <v>82641</v>
      </c>
    </row>
    <row r="91" spans="1:14" ht="13.5">
      <c r="A91" s="144">
        <v>59</v>
      </c>
      <c r="B91" s="517" t="s">
        <v>207</v>
      </c>
      <c r="C91" s="518"/>
      <c r="D91" s="518"/>
      <c r="E91" s="518"/>
      <c r="F91" s="256" t="s">
        <v>152</v>
      </c>
      <c r="G91" s="318"/>
      <c r="H91" s="319">
        <v>11482</v>
      </c>
      <c r="I91" s="320">
        <v>0</v>
      </c>
      <c r="J91" s="320">
        <v>67252</v>
      </c>
      <c r="K91" s="320">
        <v>137098</v>
      </c>
      <c r="L91" s="320">
        <v>0</v>
      </c>
      <c r="M91" s="321">
        <v>13075</v>
      </c>
      <c r="N91" s="322">
        <f t="shared" si="3"/>
        <v>228907</v>
      </c>
    </row>
    <row r="92" spans="1:14" ht="14.25" thickBot="1">
      <c r="A92" s="144">
        <v>60</v>
      </c>
      <c r="B92" s="521"/>
      <c r="C92" s="522"/>
      <c r="D92" s="522"/>
      <c r="E92" s="522"/>
      <c r="F92" s="258" t="s">
        <v>153</v>
      </c>
      <c r="G92" s="184"/>
      <c r="H92" s="252">
        <v>22964</v>
      </c>
      <c r="I92" s="253">
        <v>0</v>
      </c>
      <c r="J92" s="253">
        <v>63094</v>
      </c>
      <c r="K92" s="253">
        <v>137098</v>
      </c>
      <c r="L92" s="253">
        <v>0</v>
      </c>
      <c r="M92" s="254">
        <v>17152</v>
      </c>
      <c r="N92" s="255">
        <f t="shared" si="3"/>
        <v>240308</v>
      </c>
    </row>
    <row r="93" spans="2:14" ht="13.5">
      <c r="B93" s="481" t="s">
        <v>225</v>
      </c>
      <c r="C93" s="460"/>
      <c r="D93" s="461"/>
      <c r="E93" s="509" t="s">
        <v>215</v>
      </c>
      <c r="F93" s="510"/>
      <c r="G93" s="511"/>
      <c r="H93" s="463"/>
      <c r="I93" s="324"/>
      <c r="J93" s="324"/>
      <c r="K93" s="324"/>
      <c r="L93" s="324"/>
      <c r="M93" s="464"/>
      <c r="N93" s="326"/>
    </row>
    <row r="94" spans="2:14" ht="14.25" thickBot="1">
      <c r="B94" s="457"/>
      <c r="C94" s="462"/>
      <c r="D94" s="462" t="s">
        <v>221</v>
      </c>
      <c r="E94" s="512" t="s">
        <v>224</v>
      </c>
      <c r="F94" s="513"/>
      <c r="G94" s="514"/>
      <c r="H94" s="465">
        <f aca="true" t="shared" si="6" ref="H94:N94">H78/(H7-H9)*100</f>
        <v>0</v>
      </c>
      <c r="I94" s="253">
        <f t="shared" si="6"/>
        <v>0</v>
      </c>
      <c r="J94" s="253">
        <f t="shared" si="6"/>
        <v>0</v>
      </c>
      <c r="K94" s="253">
        <f t="shared" si="6"/>
        <v>0</v>
      </c>
      <c r="L94" s="253">
        <f t="shared" si="6"/>
        <v>0</v>
      </c>
      <c r="M94" s="466">
        <f t="shared" si="6"/>
        <v>0</v>
      </c>
      <c r="N94" s="255">
        <f t="shared" si="6"/>
        <v>0</v>
      </c>
    </row>
    <row r="95" spans="2:14" ht="13.5">
      <c r="B95" s="145"/>
      <c r="C95" s="162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</row>
  </sheetData>
  <sheetProtection/>
  <mergeCells count="6">
    <mergeCell ref="E93:G93"/>
    <mergeCell ref="E94:G94"/>
    <mergeCell ref="N3:N4"/>
    <mergeCell ref="B87:E88"/>
    <mergeCell ref="B89:E90"/>
    <mergeCell ref="B91:E92"/>
  </mergeCells>
  <conditionalFormatting sqref="E93:E94 D93">
    <cfRule type="cellIs" priority="1" dxfId="0" operator="equal" stopIfTrue="1">
      <formula>0</formula>
    </cfRule>
  </conditionalFormatting>
  <printOptions/>
  <pageMargins left="0.75" right="0.26" top="0.7" bottom="0.42" header="0.512" footer="0.512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BQ28"/>
  <sheetViews>
    <sheetView showZeros="0" view="pageBreakPreview" zoomScaleNormal="120" zoomScaleSheetLayoutView="100" workbookViewId="0" topLeftCell="A25">
      <selection activeCell="G39" sqref="G39"/>
    </sheetView>
  </sheetViews>
  <sheetFormatPr defaultColWidth="9.00390625" defaultRowHeight="13.5"/>
  <cols>
    <col min="1" max="2" width="2.875" style="215" customWidth="1"/>
    <col min="3" max="3" width="9.00390625" style="215" customWidth="1"/>
    <col min="4" max="4" width="14.625" style="215" customWidth="1"/>
    <col min="5" max="11" width="13.75390625" style="144" customWidth="1"/>
    <col min="12" max="69" width="10.625" style="144" customWidth="1"/>
    <col min="70" max="16384" width="9.00390625" style="144" customWidth="1"/>
  </cols>
  <sheetData>
    <row r="1" spans="1:4" ht="13.5">
      <c r="A1" s="216"/>
      <c r="B1" s="216"/>
      <c r="C1" s="216"/>
      <c r="D1" s="216"/>
    </row>
    <row r="2" spans="1:11" ht="17.25" customHeight="1" thickBot="1">
      <c r="A2" s="217" t="s">
        <v>204</v>
      </c>
      <c r="B2" s="217"/>
      <c r="C2" s="216"/>
      <c r="D2" s="216"/>
      <c r="K2" s="146" t="s">
        <v>115</v>
      </c>
    </row>
    <row r="3" spans="1:69" ht="17.25" customHeight="1">
      <c r="A3" s="76" t="s">
        <v>105</v>
      </c>
      <c r="B3" s="77"/>
      <c r="C3" s="25"/>
      <c r="D3" s="84" t="s">
        <v>106</v>
      </c>
      <c r="E3" s="166" t="s">
        <v>1</v>
      </c>
      <c r="F3" s="166" t="s">
        <v>3</v>
      </c>
      <c r="G3" s="166" t="s">
        <v>116</v>
      </c>
      <c r="H3" s="166" t="s">
        <v>118</v>
      </c>
      <c r="I3" s="166" t="s">
        <v>120</v>
      </c>
      <c r="J3" s="191" t="s">
        <v>122</v>
      </c>
      <c r="K3" s="515" t="s">
        <v>131</v>
      </c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</row>
    <row r="4" spans="1:69" ht="17.25" customHeight="1" thickBot="1">
      <c r="A4" s="90"/>
      <c r="B4" s="91" t="s">
        <v>79</v>
      </c>
      <c r="C4" s="91"/>
      <c r="D4" s="92"/>
      <c r="E4" s="180" t="s">
        <v>0</v>
      </c>
      <c r="F4" s="180" t="s">
        <v>2</v>
      </c>
      <c r="G4" s="180" t="s">
        <v>117</v>
      </c>
      <c r="H4" s="180" t="s">
        <v>119</v>
      </c>
      <c r="I4" s="180" t="s">
        <v>121</v>
      </c>
      <c r="J4" s="192" t="s">
        <v>123</v>
      </c>
      <c r="K4" s="516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</row>
    <row r="5" spans="1:69" ht="17.25" customHeight="1">
      <c r="A5" s="228" t="s">
        <v>80</v>
      </c>
      <c r="B5" s="220"/>
      <c r="C5" s="221"/>
      <c r="D5" s="235"/>
      <c r="E5" s="152">
        <v>200528</v>
      </c>
      <c r="F5" s="231">
        <v>0</v>
      </c>
      <c r="G5" s="231">
        <v>1290248</v>
      </c>
      <c r="H5" s="231">
        <v>2951709</v>
      </c>
      <c r="I5" s="231">
        <v>115500</v>
      </c>
      <c r="J5" s="149">
        <v>325214</v>
      </c>
      <c r="K5" s="232">
        <f>SUM(E5:J5)</f>
        <v>4883199</v>
      </c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</row>
    <row r="6" spans="1:69" ht="17.25" customHeight="1">
      <c r="A6" s="228"/>
      <c r="B6" s="222" t="s">
        <v>81</v>
      </c>
      <c r="C6" s="223"/>
      <c r="D6" s="236"/>
      <c r="E6" s="213"/>
      <c r="F6" s="67"/>
      <c r="G6" s="67"/>
      <c r="H6" s="67"/>
      <c r="I6" s="67"/>
      <c r="J6" s="214"/>
      <c r="K6" s="244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</row>
    <row r="7" spans="1:69" ht="17.25" customHeight="1">
      <c r="A7" s="228"/>
      <c r="B7" s="219"/>
      <c r="C7" s="224" t="s">
        <v>82</v>
      </c>
      <c r="D7" s="374" t="s">
        <v>124</v>
      </c>
      <c r="E7" s="375">
        <v>190728</v>
      </c>
      <c r="F7" s="376">
        <v>0</v>
      </c>
      <c r="G7" s="376">
        <v>788306</v>
      </c>
      <c r="H7" s="376">
        <v>2684449</v>
      </c>
      <c r="I7" s="376">
        <v>74500</v>
      </c>
      <c r="J7" s="377">
        <v>325214</v>
      </c>
      <c r="K7" s="378">
        <f>SUM(E7:J7)</f>
        <v>4063197</v>
      </c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</row>
    <row r="8" spans="1:69" ht="17.25" customHeight="1">
      <c r="A8" s="228"/>
      <c r="B8" s="219"/>
      <c r="C8" s="225"/>
      <c r="D8" s="379" t="s">
        <v>125</v>
      </c>
      <c r="E8" s="262">
        <v>0</v>
      </c>
      <c r="F8" s="263">
        <v>0</v>
      </c>
      <c r="G8" s="263">
        <v>0</v>
      </c>
      <c r="H8" s="263">
        <v>0</v>
      </c>
      <c r="I8" s="263">
        <v>0</v>
      </c>
      <c r="J8" s="264">
        <v>0</v>
      </c>
      <c r="K8" s="380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</row>
    <row r="9" spans="1:69" ht="17.25" customHeight="1">
      <c r="A9" s="228"/>
      <c r="B9" s="219"/>
      <c r="C9" s="226"/>
      <c r="D9" s="381" t="s">
        <v>83</v>
      </c>
      <c r="E9" s="269">
        <v>0</v>
      </c>
      <c r="F9" s="270">
        <v>0</v>
      </c>
      <c r="G9" s="270">
        <v>111021</v>
      </c>
      <c r="H9" s="270">
        <v>0</v>
      </c>
      <c r="I9" s="270">
        <v>0</v>
      </c>
      <c r="J9" s="271">
        <v>0</v>
      </c>
      <c r="K9" s="382">
        <f aca="true" t="shared" si="0" ref="K9:K14">SUM(E9:J9)</f>
        <v>111021</v>
      </c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</row>
    <row r="10" spans="1:69" ht="17.25" customHeight="1">
      <c r="A10" s="228"/>
      <c r="B10" s="219"/>
      <c r="C10" s="227" t="s">
        <v>84</v>
      </c>
      <c r="D10" s="237"/>
      <c r="E10" s="181">
        <v>9800</v>
      </c>
      <c r="F10" s="159">
        <v>0</v>
      </c>
      <c r="G10" s="159">
        <v>182521</v>
      </c>
      <c r="H10" s="159">
        <v>267260</v>
      </c>
      <c r="I10" s="159">
        <v>41000</v>
      </c>
      <c r="J10" s="193">
        <v>0</v>
      </c>
      <c r="K10" s="233">
        <f t="shared" si="0"/>
        <v>500581</v>
      </c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</row>
    <row r="11" spans="1:69" ht="17.25" customHeight="1">
      <c r="A11" s="228"/>
      <c r="B11" s="219"/>
      <c r="C11" s="227" t="s">
        <v>85</v>
      </c>
      <c r="D11" s="237"/>
      <c r="E11" s="181">
        <v>0</v>
      </c>
      <c r="F11" s="159">
        <v>0</v>
      </c>
      <c r="G11" s="159">
        <v>0</v>
      </c>
      <c r="H11" s="159">
        <v>0</v>
      </c>
      <c r="I11" s="159">
        <v>0</v>
      </c>
      <c r="J11" s="193">
        <v>0</v>
      </c>
      <c r="K11" s="233">
        <f t="shared" si="0"/>
        <v>0</v>
      </c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</row>
    <row r="12" spans="1:69" ht="17.25" customHeight="1">
      <c r="A12" s="228"/>
      <c r="B12" s="219"/>
      <c r="C12" s="227" t="s">
        <v>86</v>
      </c>
      <c r="D12" s="237"/>
      <c r="E12" s="181">
        <v>0</v>
      </c>
      <c r="F12" s="159">
        <v>0</v>
      </c>
      <c r="G12" s="159">
        <v>208400</v>
      </c>
      <c r="H12" s="159">
        <v>0</v>
      </c>
      <c r="I12" s="159">
        <v>0</v>
      </c>
      <c r="J12" s="193">
        <v>0</v>
      </c>
      <c r="K12" s="233">
        <f t="shared" si="0"/>
        <v>208400</v>
      </c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</row>
    <row r="13" spans="1:69" ht="17.25" customHeight="1">
      <c r="A13" s="228"/>
      <c r="B13" s="219"/>
      <c r="C13" s="227" t="s">
        <v>87</v>
      </c>
      <c r="D13" s="237"/>
      <c r="E13" s="181">
        <v>0</v>
      </c>
      <c r="F13" s="159">
        <v>0</v>
      </c>
      <c r="G13" s="159">
        <v>0</v>
      </c>
      <c r="H13" s="159">
        <v>0</v>
      </c>
      <c r="I13" s="159">
        <v>0</v>
      </c>
      <c r="J13" s="193">
        <v>0</v>
      </c>
      <c r="K13" s="233">
        <f t="shared" si="0"/>
        <v>0</v>
      </c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</row>
    <row r="14" spans="1:69" ht="17.25" customHeight="1">
      <c r="A14" s="228"/>
      <c r="B14" s="219"/>
      <c r="C14" s="227" t="s">
        <v>88</v>
      </c>
      <c r="D14" s="237"/>
      <c r="E14" s="181">
        <v>0</v>
      </c>
      <c r="F14" s="159">
        <v>0</v>
      </c>
      <c r="G14" s="159">
        <v>0</v>
      </c>
      <c r="H14" s="159">
        <v>0</v>
      </c>
      <c r="I14" s="159">
        <v>0</v>
      </c>
      <c r="J14" s="193">
        <v>0</v>
      </c>
      <c r="K14" s="233">
        <f t="shared" si="0"/>
        <v>0</v>
      </c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</row>
    <row r="15" spans="1:69" ht="17.25" customHeight="1">
      <c r="A15" s="228"/>
      <c r="B15" s="219"/>
      <c r="C15" s="227" t="s">
        <v>126</v>
      </c>
      <c r="D15" s="237"/>
      <c r="E15" s="181">
        <v>0</v>
      </c>
      <c r="F15" s="159">
        <v>0</v>
      </c>
      <c r="G15" s="159">
        <v>0</v>
      </c>
      <c r="H15" s="159">
        <v>0</v>
      </c>
      <c r="I15" s="159">
        <v>0</v>
      </c>
      <c r="J15" s="193">
        <v>0</v>
      </c>
      <c r="K15" s="233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</row>
    <row r="16" spans="1:69" ht="17.25" customHeight="1">
      <c r="A16" s="228"/>
      <c r="B16" s="219"/>
      <c r="C16" s="227" t="s">
        <v>127</v>
      </c>
      <c r="D16" s="237"/>
      <c r="E16" s="181">
        <v>0</v>
      </c>
      <c r="F16" s="159">
        <v>0</v>
      </c>
      <c r="G16" s="159">
        <v>0</v>
      </c>
      <c r="H16" s="159">
        <v>0</v>
      </c>
      <c r="I16" s="159">
        <v>0</v>
      </c>
      <c r="J16" s="193">
        <v>0</v>
      </c>
      <c r="K16" s="233">
        <f>SUM(E16:J16)</f>
        <v>0</v>
      </c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</row>
    <row r="17" spans="1:69" ht="17.25" customHeight="1" thickBot="1">
      <c r="A17" s="373"/>
      <c r="B17" s="229"/>
      <c r="C17" s="230" t="s">
        <v>128</v>
      </c>
      <c r="D17" s="238"/>
      <c r="E17" s="210">
        <v>0</v>
      </c>
      <c r="F17" s="211">
        <v>0</v>
      </c>
      <c r="G17" s="211">
        <v>0</v>
      </c>
      <c r="H17" s="211">
        <v>0</v>
      </c>
      <c r="I17" s="211">
        <v>0</v>
      </c>
      <c r="J17" s="212">
        <v>0</v>
      </c>
      <c r="K17" s="234">
        <f>SUM(E17:J17)</f>
        <v>0</v>
      </c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</row>
    <row r="18" spans="1:69" ht="17.25" customHeight="1">
      <c r="A18" s="228"/>
      <c r="B18" s="239" t="s">
        <v>89</v>
      </c>
      <c r="C18" s="221"/>
      <c r="D18" s="235"/>
      <c r="E18" s="240"/>
      <c r="F18" s="241"/>
      <c r="G18" s="241"/>
      <c r="H18" s="241"/>
      <c r="I18" s="241"/>
      <c r="J18" s="242"/>
      <c r="K18" s="243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</row>
    <row r="19" spans="1:69" ht="17.25" customHeight="1">
      <c r="A19" s="228"/>
      <c r="B19" s="219"/>
      <c r="C19" s="227" t="s">
        <v>227</v>
      </c>
      <c r="D19" s="237"/>
      <c r="E19" s="181">
        <v>0</v>
      </c>
      <c r="F19" s="159">
        <v>0</v>
      </c>
      <c r="G19" s="159">
        <v>113804</v>
      </c>
      <c r="H19" s="159">
        <v>211096</v>
      </c>
      <c r="I19" s="159">
        <v>0</v>
      </c>
      <c r="J19" s="193">
        <v>0</v>
      </c>
      <c r="K19" s="233">
        <f aca="true" t="shared" si="1" ref="K19:K28">SUM(E19:J19)</f>
        <v>324900</v>
      </c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</row>
    <row r="20" spans="1:69" ht="17.25" customHeight="1">
      <c r="A20" s="228"/>
      <c r="B20" s="219"/>
      <c r="C20" s="227" t="s">
        <v>228</v>
      </c>
      <c r="D20" s="237"/>
      <c r="E20" s="181">
        <v>0</v>
      </c>
      <c r="F20" s="159">
        <v>0</v>
      </c>
      <c r="G20" s="159">
        <v>134639</v>
      </c>
      <c r="H20" s="159">
        <v>741432</v>
      </c>
      <c r="I20" s="159">
        <v>12800</v>
      </c>
      <c r="J20" s="193">
        <v>3664</v>
      </c>
      <c r="K20" s="233">
        <f t="shared" si="1"/>
        <v>892535</v>
      </c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</row>
    <row r="21" spans="1:69" ht="17.25" customHeight="1">
      <c r="A21" s="228"/>
      <c r="B21" s="219"/>
      <c r="C21" s="227" t="s">
        <v>229</v>
      </c>
      <c r="D21" s="237"/>
      <c r="E21" s="181">
        <v>26500</v>
      </c>
      <c r="F21" s="159">
        <v>0</v>
      </c>
      <c r="G21" s="159">
        <v>464374</v>
      </c>
      <c r="H21" s="159">
        <v>1249675</v>
      </c>
      <c r="I21" s="159">
        <v>102700</v>
      </c>
      <c r="J21" s="193">
        <v>0</v>
      </c>
      <c r="K21" s="233">
        <f t="shared" si="1"/>
        <v>1843249</v>
      </c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</row>
    <row r="22" spans="1:69" ht="17.25" customHeight="1">
      <c r="A22" s="228"/>
      <c r="B22" s="219"/>
      <c r="C22" s="227" t="s">
        <v>235</v>
      </c>
      <c r="D22" s="237"/>
      <c r="E22" s="181">
        <v>0</v>
      </c>
      <c r="F22" s="159">
        <v>0</v>
      </c>
      <c r="G22" s="159">
        <v>0</v>
      </c>
      <c r="H22" s="159">
        <v>171727</v>
      </c>
      <c r="I22" s="159">
        <v>0</v>
      </c>
      <c r="J22" s="193">
        <v>254132</v>
      </c>
      <c r="K22" s="233">
        <f t="shared" si="1"/>
        <v>425859</v>
      </c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</row>
    <row r="23" spans="1:69" ht="17.25" customHeight="1">
      <c r="A23" s="228"/>
      <c r="B23" s="219"/>
      <c r="C23" s="227" t="s">
        <v>230</v>
      </c>
      <c r="D23" s="237"/>
      <c r="E23" s="181">
        <v>61981</v>
      </c>
      <c r="F23" s="159">
        <v>0</v>
      </c>
      <c r="G23" s="159">
        <v>138718</v>
      </c>
      <c r="H23" s="159">
        <v>226850</v>
      </c>
      <c r="I23" s="159">
        <v>0</v>
      </c>
      <c r="J23" s="193">
        <v>67418</v>
      </c>
      <c r="K23" s="233">
        <f t="shared" si="1"/>
        <v>494967</v>
      </c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</row>
    <row r="24" spans="1:69" ht="17.25" customHeight="1">
      <c r="A24" s="228"/>
      <c r="B24" s="219"/>
      <c r="C24" s="227" t="s">
        <v>231</v>
      </c>
      <c r="D24" s="237"/>
      <c r="E24" s="181">
        <v>23953</v>
      </c>
      <c r="F24" s="159">
        <v>0</v>
      </c>
      <c r="G24" s="159">
        <v>143409</v>
      </c>
      <c r="H24" s="159">
        <v>147623</v>
      </c>
      <c r="I24" s="159">
        <v>0</v>
      </c>
      <c r="J24" s="193">
        <v>0</v>
      </c>
      <c r="K24" s="233">
        <f t="shared" si="1"/>
        <v>314985</v>
      </c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</row>
    <row r="25" spans="1:69" ht="17.25" customHeight="1">
      <c r="A25" s="228"/>
      <c r="B25" s="219"/>
      <c r="C25" s="227" t="s">
        <v>232</v>
      </c>
      <c r="D25" s="237"/>
      <c r="E25" s="181">
        <v>88094</v>
      </c>
      <c r="F25" s="159">
        <v>0</v>
      </c>
      <c r="G25" s="159">
        <v>295304</v>
      </c>
      <c r="H25" s="159">
        <v>179206</v>
      </c>
      <c r="I25" s="159">
        <v>0</v>
      </c>
      <c r="J25" s="193">
        <v>0</v>
      </c>
      <c r="K25" s="233">
        <f t="shared" si="1"/>
        <v>562604</v>
      </c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</row>
    <row r="26" spans="1:69" ht="17.25" customHeight="1">
      <c r="A26" s="228"/>
      <c r="B26" s="219"/>
      <c r="C26" s="227" t="s">
        <v>90</v>
      </c>
      <c r="D26" s="237"/>
      <c r="E26" s="181">
        <v>0</v>
      </c>
      <c r="F26" s="159">
        <v>0</v>
      </c>
      <c r="G26" s="159">
        <v>0</v>
      </c>
      <c r="H26" s="159">
        <v>0</v>
      </c>
      <c r="I26" s="159">
        <v>0</v>
      </c>
      <c r="J26" s="193">
        <v>0</v>
      </c>
      <c r="K26" s="233">
        <f t="shared" si="1"/>
        <v>0</v>
      </c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</row>
    <row r="27" spans="1:69" ht="17.25" customHeight="1">
      <c r="A27" s="228"/>
      <c r="B27" s="219"/>
      <c r="C27" s="227" t="s">
        <v>91</v>
      </c>
      <c r="D27" s="237"/>
      <c r="E27" s="181">
        <v>0</v>
      </c>
      <c r="F27" s="159">
        <v>0</v>
      </c>
      <c r="G27" s="159">
        <v>0</v>
      </c>
      <c r="H27" s="159">
        <v>0</v>
      </c>
      <c r="I27" s="159">
        <v>0</v>
      </c>
      <c r="J27" s="193">
        <v>0</v>
      </c>
      <c r="K27" s="233">
        <f t="shared" si="1"/>
        <v>0</v>
      </c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</row>
    <row r="28" spans="1:69" ht="17.25" customHeight="1" thickBot="1">
      <c r="A28" s="482"/>
      <c r="B28" s="229"/>
      <c r="C28" s="230" t="s">
        <v>233</v>
      </c>
      <c r="D28" s="238"/>
      <c r="E28" s="210">
        <v>0</v>
      </c>
      <c r="F28" s="211">
        <v>0</v>
      </c>
      <c r="G28" s="211">
        <v>0</v>
      </c>
      <c r="H28" s="211">
        <v>0</v>
      </c>
      <c r="I28" s="211">
        <v>0</v>
      </c>
      <c r="J28" s="212">
        <v>0</v>
      </c>
      <c r="K28" s="234">
        <f t="shared" si="1"/>
        <v>0</v>
      </c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</row>
  </sheetData>
  <sheetProtection/>
  <mergeCells count="1">
    <mergeCell ref="K3:K4"/>
  </mergeCells>
  <printOptions/>
  <pageMargins left="0.75" right="0.75" top="1" bottom="1" header="0.512" footer="0.512"/>
  <pageSetup horizontalDpi="600" verticalDpi="600" orientation="portrait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M57"/>
  <sheetViews>
    <sheetView view="pageBreakPreview" zoomScale="75" zoomScaleNormal="75" zoomScaleSheetLayoutView="75" workbookViewId="0" topLeftCell="A52">
      <selection activeCell="P10" sqref="P10"/>
    </sheetView>
  </sheetViews>
  <sheetFormatPr defaultColWidth="9.00390625" defaultRowHeight="18" customHeight="1"/>
  <cols>
    <col min="1" max="1" width="2.75390625" style="1" customWidth="1"/>
    <col min="2" max="2" width="3.875" style="1" customWidth="1"/>
    <col min="3" max="3" width="6.50390625" style="1" customWidth="1"/>
    <col min="4" max="4" width="16.00390625" style="1" customWidth="1"/>
    <col min="5" max="5" width="14.00390625" style="4" customWidth="1"/>
    <col min="6" max="12" width="11.00390625" style="4" customWidth="1"/>
    <col min="13" max="16384" width="9.00390625" style="1" customWidth="1"/>
  </cols>
  <sheetData>
    <row r="1" spans="1:12" ht="18" customHeight="1" thickBot="1">
      <c r="A1" s="383" t="s">
        <v>161</v>
      </c>
      <c r="C1" s="2"/>
      <c r="D1" s="2"/>
      <c r="E1" s="3"/>
      <c r="I1" s="5"/>
      <c r="J1" s="5"/>
      <c r="K1" s="5"/>
      <c r="L1" s="5" t="s">
        <v>130</v>
      </c>
    </row>
    <row r="2" spans="1:13" ht="18" customHeight="1">
      <c r="A2" s="23" t="s">
        <v>186</v>
      </c>
      <c r="B2" s="24"/>
      <c r="C2" s="25"/>
      <c r="D2" s="26"/>
      <c r="E2" s="48" t="s">
        <v>185</v>
      </c>
      <c r="F2" s="27" t="s">
        <v>187</v>
      </c>
      <c r="G2" s="27" t="s">
        <v>188</v>
      </c>
      <c r="H2" s="27" t="s">
        <v>189</v>
      </c>
      <c r="I2" s="27" t="s">
        <v>190</v>
      </c>
      <c r="J2" s="27" t="s">
        <v>191</v>
      </c>
      <c r="K2" s="38" t="s">
        <v>192</v>
      </c>
      <c r="L2" s="531" t="s">
        <v>131</v>
      </c>
      <c r="M2" s="4"/>
    </row>
    <row r="3" spans="1:13" ht="18" customHeight="1" thickBot="1">
      <c r="A3" s="34"/>
      <c r="B3" s="35" t="s">
        <v>193</v>
      </c>
      <c r="C3" s="35"/>
      <c r="D3" s="36"/>
      <c r="E3" s="49"/>
      <c r="F3" s="37" t="s">
        <v>165</v>
      </c>
      <c r="G3" s="37" t="s">
        <v>166</v>
      </c>
      <c r="H3" s="37" t="s">
        <v>117</v>
      </c>
      <c r="I3" s="37" t="s">
        <v>119</v>
      </c>
      <c r="J3" s="37" t="s">
        <v>121</v>
      </c>
      <c r="K3" s="39" t="s">
        <v>123</v>
      </c>
      <c r="L3" s="532"/>
      <c r="M3" s="4"/>
    </row>
    <row r="4" spans="1:12" ht="18" customHeight="1">
      <c r="A4" s="28" t="s">
        <v>132</v>
      </c>
      <c r="B4" s="7"/>
      <c r="C4" s="7"/>
      <c r="D4" s="7"/>
      <c r="E4" s="349" t="s">
        <v>133</v>
      </c>
      <c r="F4" s="350">
        <f aca="true" t="shared" si="0" ref="F4:K5">SUM(F10,F7)</f>
        <v>11407</v>
      </c>
      <c r="G4" s="351">
        <f t="shared" si="0"/>
        <v>0</v>
      </c>
      <c r="H4" s="351">
        <f t="shared" si="0"/>
        <v>4144</v>
      </c>
      <c r="I4" s="351">
        <f t="shared" si="0"/>
        <v>84887</v>
      </c>
      <c r="J4" s="351">
        <f t="shared" si="0"/>
        <v>0</v>
      </c>
      <c r="K4" s="352">
        <f t="shared" si="0"/>
        <v>18693</v>
      </c>
      <c r="L4" s="353">
        <f>SUM(F4:K4)</f>
        <v>119131</v>
      </c>
    </row>
    <row r="5" spans="1:12" ht="18" customHeight="1">
      <c r="A5" s="28"/>
      <c r="B5" s="7"/>
      <c r="C5" s="7"/>
      <c r="D5" s="7"/>
      <c r="E5" s="341" t="s">
        <v>134</v>
      </c>
      <c r="F5" s="17">
        <f t="shared" si="0"/>
        <v>32694</v>
      </c>
      <c r="G5" s="9">
        <f t="shared" si="0"/>
        <v>2000</v>
      </c>
      <c r="H5" s="9">
        <f t="shared" si="0"/>
        <v>25123</v>
      </c>
      <c r="I5" s="9">
        <f t="shared" si="0"/>
        <v>84887</v>
      </c>
      <c r="J5" s="9">
        <f t="shared" si="0"/>
        <v>0</v>
      </c>
      <c r="K5" s="40">
        <f t="shared" si="0"/>
        <v>10292</v>
      </c>
      <c r="L5" s="43">
        <f>SUM(F5:K5)</f>
        <v>154996</v>
      </c>
    </row>
    <row r="6" spans="1:12" ht="18" customHeight="1">
      <c r="A6" s="28"/>
      <c r="B6" s="10" t="s">
        <v>135</v>
      </c>
      <c r="C6" s="11"/>
      <c r="D6" s="11"/>
      <c r="E6" s="365"/>
      <c r="F6" s="47"/>
      <c r="G6" s="12"/>
      <c r="H6" s="12"/>
      <c r="I6" s="12"/>
      <c r="J6" s="12"/>
      <c r="K6" s="41"/>
      <c r="L6" s="45"/>
    </row>
    <row r="7" spans="1:12" ht="18" customHeight="1">
      <c r="A7" s="28"/>
      <c r="B7" s="6"/>
      <c r="C7" s="10" t="s">
        <v>154</v>
      </c>
      <c r="D7" s="11"/>
      <c r="E7" s="342" t="s">
        <v>133</v>
      </c>
      <c r="F7" s="336">
        <v>0</v>
      </c>
      <c r="G7" s="337">
        <v>0</v>
      </c>
      <c r="H7" s="337">
        <v>0</v>
      </c>
      <c r="I7" s="337">
        <v>0</v>
      </c>
      <c r="J7" s="337">
        <v>0</v>
      </c>
      <c r="K7" s="338">
        <v>0</v>
      </c>
      <c r="L7" s="339">
        <f>SUM(F7:K7)</f>
        <v>0</v>
      </c>
    </row>
    <row r="8" spans="1:12" ht="18" customHeight="1">
      <c r="A8" s="28"/>
      <c r="B8" s="14"/>
      <c r="C8" s="14"/>
      <c r="D8" s="15"/>
      <c r="E8" s="341" t="s">
        <v>134</v>
      </c>
      <c r="F8" s="17">
        <v>0</v>
      </c>
      <c r="G8" s="9">
        <v>0</v>
      </c>
      <c r="H8" s="9">
        <v>0</v>
      </c>
      <c r="I8" s="9">
        <v>0</v>
      </c>
      <c r="J8" s="9">
        <v>0</v>
      </c>
      <c r="K8" s="40">
        <v>0</v>
      </c>
      <c r="L8" s="43">
        <f>SUM(F8:K8)</f>
        <v>0</v>
      </c>
    </row>
    <row r="9" spans="1:12" ht="18" customHeight="1">
      <c r="A9" s="28"/>
      <c r="B9" s="6" t="s">
        <v>136</v>
      </c>
      <c r="C9" s="15"/>
      <c r="D9" s="15"/>
      <c r="E9" s="365"/>
      <c r="F9" s="47"/>
      <c r="G9" s="12"/>
      <c r="H9" s="12"/>
      <c r="I9" s="12"/>
      <c r="J9" s="12"/>
      <c r="K9" s="41"/>
      <c r="L9" s="45"/>
    </row>
    <row r="10" spans="1:12" ht="18" customHeight="1">
      <c r="A10" s="28"/>
      <c r="B10" s="6"/>
      <c r="C10" s="540" t="s">
        <v>137</v>
      </c>
      <c r="D10" s="541"/>
      <c r="E10" s="342" t="s">
        <v>133</v>
      </c>
      <c r="F10" s="336">
        <v>11407</v>
      </c>
      <c r="G10" s="337">
        <v>0</v>
      </c>
      <c r="H10" s="337">
        <v>4144</v>
      </c>
      <c r="I10" s="337">
        <v>84887</v>
      </c>
      <c r="J10" s="337">
        <v>0</v>
      </c>
      <c r="K10" s="338">
        <v>18693</v>
      </c>
      <c r="L10" s="339">
        <f aca="true" t="shared" si="1" ref="L10:L19">SUM(F10:K10)</f>
        <v>119131</v>
      </c>
    </row>
    <row r="11" spans="1:12" ht="18" customHeight="1">
      <c r="A11" s="28"/>
      <c r="B11" s="6"/>
      <c r="C11" s="542"/>
      <c r="D11" s="543"/>
      <c r="E11" s="366" t="s">
        <v>134</v>
      </c>
      <c r="F11" s="367">
        <v>32694</v>
      </c>
      <c r="G11" s="368">
        <v>2000</v>
      </c>
      <c r="H11" s="368">
        <v>25123</v>
      </c>
      <c r="I11" s="368">
        <v>84887</v>
      </c>
      <c r="J11" s="368">
        <v>0</v>
      </c>
      <c r="K11" s="369">
        <v>10292</v>
      </c>
      <c r="L11" s="370">
        <f t="shared" si="1"/>
        <v>154996</v>
      </c>
    </row>
    <row r="12" spans="1:12" ht="18" customHeight="1">
      <c r="A12" s="28"/>
      <c r="B12" s="6"/>
      <c r="C12" s="16"/>
      <c r="D12" s="544" t="s">
        <v>179</v>
      </c>
      <c r="E12" s="355" t="s">
        <v>133</v>
      </c>
      <c r="F12" s="356">
        <v>0</v>
      </c>
      <c r="G12" s="357">
        <v>0</v>
      </c>
      <c r="H12" s="357">
        <v>0</v>
      </c>
      <c r="I12" s="357">
        <v>122</v>
      </c>
      <c r="J12" s="357">
        <v>0</v>
      </c>
      <c r="K12" s="358">
        <v>0</v>
      </c>
      <c r="L12" s="359">
        <f t="shared" si="1"/>
        <v>122</v>
      </c>
    </row>
    <row r="13" spans="1:12" ht="18" customHeight="1">
      <c r="A13" s="28"/>
      <c r="B13" s="6"/>
      <c r="C13" s="16"/>
      <c r="D13" s="545"/>
      <c r="E13" s="355" t="s">
        <v>134</v>
      </c>
      <c r="F13" s="356">
        <v>0</v>
      </c>
      <c r="G13" s="357">
        <v>0</v>
      </c>
      <c r="H13" s="357">
        <v>0</v>
      </c>
      <c r="I13" s="357">
        <v>122</v>
      </c>
      <c r="J13" s="357">
        <v>0</v>
      </c>
      <c r="K13" s="358">
        <v>0</v>
      </c>
      <c r="L13" s="359">
        <f t="shared" si="1"/>
        <v>122</v>
      </c>
    </row>
    <row r="14" spans="1:12" ht="18" customHeight="1">
      <c r="A14" s="28"/>
      <c r="B14" s="6"/>
      <c r="C14" s="16"/>
      <c r="D14" s="544" t="s">
        <v>178</v>
      </c>
      <c r="E14" s="355" t="s">
        <v>133</v>
      </c>
      <c r="F14" s="356">
        <v>5364</v>
      </c>
      <c r="G14" s="357">
        <v>0</v>
      </c>
      <c r="H14" s="357">
        <v>0</v>
      </c>
      <c r="I14" s="357">
        <v>43251</v>
      </c>
      <c r="J14" s="357">
        <v>0</v>
      </c>
      <c r="K14" s="358">
        <v>6207</v>
      </c>
      <c r="L14" s="359">
        <f t="shared" si="1"/>
        <v>54822</v>
      </c>
    </row>
    <row r="15" spans="1:12" ht="18" customHeight="1">
      <c r="A15" s="28"/>
      <c r="B15" s="6"/>
      <c r="C15" s="16"/>
      <c r="D15" s="545"/>
      <c r="E15" s="355" t="s">
        <v>134</v>
      </c>
      <c r="F15" s="356">
        <v>10728</v>
      </c>
      <c r="G15" s="357">
        <v>0</v>
      </c>
      <c r="H15" s="357">
        <v>0</v>
      </c>
      <c r="I15" s="357">
        <v>43251</v>
      </c>
      <c r="J15" s="357">
        <v>0</v>
      </c>
      <c r="K15" s="358">
        <v>3417</v>
      </c>
      <c r="L15" s="359">
        <f t="shared" si="1"/>
        <v>57396</v>
      </c>
    </row>
    <row r="16" spans="1:12" ht="18" customHeight="1">
      <c r="A16" s="28"/>
      <c r="B16" s="6"/>
      <c r="C16" s="16"/>
      <c r="D16" s="546" t="s">
        <v>155</v>
      </c>
      <c r="E16" s="355" t="s">
        <v>133</v>
      </c>
      <c r="F16" s="356">
        <v>6043</v>
      </c>
      <c r="G16" s="357">
        <v>0</v>
      </c>
      <c r="H16" s="357">
        <v>4144</v>
      </c>
      <c r="I16" s="357">
        <v>41514</v>
      </c>
      <c r="J16" s="357">
        <v>0</v>
      </c>
      <c r="K16" s="358">
        <v>12486</v>
      </c>
      <c r="L16" s="359">
        <f t="shared" si="1"/>
        <v>64187</v>
      </c>
    </row>
    <row r="17" spans="1:12" ht="18" customHeight="1">
      <c r="A17" s="28"/>
      <c r="B17" s="6"/>
      <c r="C17" s="16"/>
      <c r="D17" s="546"/>
      <c r="E17" s="355" t="s">
        <v>134</v>
      </c>
      <c r="F17" s="356">
        <v>4961</v>
      </c>
      <c r="G17" s="357">
        <v>0</v>
      </c>
      <c r="H17" s="357">
        <v>4144</v>
      </c>
      <c r="I17" s="357">
        <v>41514</v>
      </c>
      <c r="J17" s="357">
        <v>0</v>
      </c>
      <c r="K17" s="358">
        <v>6875</v>
      </c>
      <c r="L17" s="359">
        <f t="shared" si="1"/>
        <v>57494</v>
      </c>
    </row>
    <row r="18" spans="1:12" ht="18" customHeight="1">
      <c r="A18" s="28"/>
      <c r="B18" s="6"/>
      <c r="C18" s="16"/>
      <c r="D18" s="523" t="s">
        <v>181</v>
      </c>
      <c r="E18" s="355" t="s">
        <v>133</v>
      </c>
      <c r="F18" s="356">
        <v>0</v>
      </c>
      <c r="G18" s="357">
        <v>0</v>
      </c>
      <c r="H18" s="357">
        <v>0</v>
      </c>
      <c r="I18" s="357">
        <v>0</v>
      </c>
      <c r="J18" s="357">
        <v>0</v>
      </c>
      <c r="K18" s="358">
        <v>0</v>
      </c>
      <c r="L18" s="359">
        <f t="shared" si="1"/>
        <v>0</v>
      </c>
    </row>
    <row r="19" spans="1:12" ht="18" customHeight="1">
      <c r="A19" s="28"/>
      <c r="B19" s="6"/>
      <c r="C19" s="16"/>
      <c r="D19" s="524"/>
      <c r="E19" s="355" t="s">
        <v>134</v>
      </c>
      <c r="F19" s="356">
        <v>0</v>
      </c>
      <c r="G19" s="357">
        <v>0</v>
      </c>
      <c r="H19" s="357">
        <v>0</v>
      </c>
      <c r="I19" s="357">
        <v>0</v>
      </c>
      <c r="J19" s="357">
        <v>0</v>
      </c>
      <c r="K19" s="358">
        <v>0</v>
      </c>
      <c r="L19" s="359">
        <f t="shared" si="1"/>
        <v>0</v>
      </c>
    </row>
    <row r="20" spans="1:12" ht="18" customHeight="1">
      <c r="A20" s="28"/>
      <c r="B20" s="6"/>
      <c r="C20" s="16"/>
      <c r="D20" s="529" t="s">
        <v>234</v>
      </c>
      <c r="E20" s="355" t="s">
        <v>133</v>
      </c>
      <c r="F20" s="356">
        <v>0</v>
      </c>
      <c r="G20" s="357">
        <v>0</v>
      </c>
      <c r="H20" s="357">
        <v>0</v>
      </c>
      <c r="I20" s="357">
        <v>0</v>
      </c>
      <c r="J20" s="357">
        <v>0</v>
      </c>
      <c r="K20" s="358">
        <v>0</v>
      </c>
      <c r="L20" s="359">
        <f aca="true" t="shared" si="2" ref="L20:L27">SUM(F20:K20)</f>
        <v>0</v>
      </c>
    </row>
    <row r="21" spans="1:12" ht="18" customHeight="1">
      <c r="A21" s="28"/>
      <c r="B21" s="6"/>
      <c r="C21" s="16"/>
      <c r="D21" s="530"/>
      <c r="E21" s="355" t="s">
        <v>134</v>
      </c>
      <c r="F21" s="356">
        <v>0</v>
      </c>
      <c r="G21" s="357">
        <v>0</v>
      </c>
      <c r="H21" s="357">
        <v>0</v>
      </c>
      <c r="I21" s="357">
        <v>0</v>
      </c>
      <c r="J21" s="357">
        <v>0</v>
      </c>
      <c r="K21" s="358">
        <v>0</v>
      </c>
      <c r="L21" s="359">
        <f t="shared" si="2"/>
        <v>0</v>
      </c>
    </row>
    <row r="22" spans="1:12" ht="18" customHeight="1">
      <c r="A22" s="28"/>
      <c r="B22" s="6"/>
      <c r="C22" s="16"/>
      <c r="D22" s="523" t="s">
        <v>182</v>
      </c>
      <c r="E22" s="355" t="s">
        <v>133</v>
      </c>
      <c r="F22" s="356">
        <v>0</v>
      </c>
      <c r="G22" s="357">
        <v>0</v>
      </c>
      <c r="H22" s="357">
        <v>0</v>
      </c>
      <c r="I22" s="357">
        <v>0</v>
      </c>
      <c r="J22" s="357">
        <v>0</v>
      </c>
      <c r="K22" s="358">
        <v>0</v>
      </c>
      <c r="L22" s="359">
        <f t="shared" si="2"/>
        <v>0</v>
      </c>
    </row>
    <row r="23" spans="1:12" ht="18" customHeight="1">
      <c r="A23" s="28"/>
      <c r="B23" s="6"/>
      <c r="C23" s="16"/>
      <c r="D23" s="524"/>
      <c r="E23" s="355" t="s">
        <v>134</v>
      </c>
      <c r="F23" s="356">
        <v>0</v>
      </c>
      <c r="G23" s="357">
        <v>0</v>
      </c>
      <c r="H23" s="357">
        <v>0</v>
      </c>
      <c r="I23" s="357">
        <v>0</v>
      </c>
      <c r="J23" s="357">
        <v>0</v>
      </c>
      <c r="K23" s="358">
        <v>0</v>
      </c>
      <c r="L23" s="359">
        <f t="shared" si="2"/>
        <v>0</v>
      </c>
    </row>
    <row r="24" spans="1:12" ht="18" customHeight="1">
      <c r="A24" s="28"/>
      <c r="B24" s="6"/>
      <c r="C24" s="16"/>
      <c r="D24" s="524" t="s">
        <v>156</v>
      </c>
      <c r="E24" s="355" t="s">
        <v>133</v>
      </c>
      <c r="F24" s="356">
        <v>0</v>
      </c>
      <c r="G24" s="357">
        <v>0</v>
      </c>
      <c r="H24" s="357">
        <v>0</v>
      </c>
      <c r="I24" s="357">
        <v>0</v>
      </c>
      <c r="J24" s="357">
        <v>0</v>
      </c>
      <c r="K24" s="358">
        <v>0</v>
      </c>
      <c r="L24" s="359">
        <f t="shared" si="2"/>
        <v>0</v>
      </c>
    </row>
    <row r="25" spans="1:12" ht="18" customHeight="1">
      <c r="A25" s="28"/>
      <c r="B25" s="6"/>
      <c r="C25" s="16"/>
      <c r="D25" s="524"/>
      <c r="E25" s="355" t="s">
        <v>134</v>
      </c>
      <c r="F25" s="356">
        <v>0</v>
      </c>
      <c r="G25" s="357">
        <v>0</v>
      </c>
      <c r="H25" s="357">
        <v>0</v>
      </c>
      <c r="I25" s="357">
        <v>0</v>
      </c>
      <c r="J25" s="357">
        <v>0</v>
      </c>
      <c r="K25" s="358">
        <v>0</v>
      </c>
      <c r="L25" s="359">
        <f t="shared" si="2"/>
        <v>0</v>
      </c>
    </row>
    <row r="26" spans="1:12" ht="18" customHeight="1">
      <c r="A26" s="28"/>
      <c r="B26" s="6"/>
      <c r="C26" s="16"/>
      <c r="D26" s="529" t="s">
        <v>183</v>
      </c>
      <c r="E26" s="355" t="s">
        <v>133</v>
      </c>
      <c r="F26" s="356">
        <v>0</v>
      </c>
      <c r="G26" s="357">
        <v>0</v>
      </c>
      <c r="H26" s="357">
        <v>0</v>
      </c>
      <c r="I26" s="357">
        <v>0</v>
      </c>
      <c r="J26" s="357">
        <v>0</v>
      </c>
      <c r="K26" s="358">
        <v>0</v>
      </c>
      <c r="L26" s="359">
        <f t="shared" si="2"/>
        <v>0</v>
      </c>
    </row>
    <row r="27" spans="1:12" ht="18" customHeight="1">
      <c r="A27" s="28"/>
      <c r="B27" s="6"/>
      <c r="C27" s="16"/>
      <c r="D27" s="530"/>
      <c r="E27" s="355" t="s">
        <v>134</v>
      </c>
      <c r="F27" s="356">
        <v>0</v>
      </c>
      <c r="G27" s="357">
        <v>0</v>
      </c>
      <c r="H27" s="357">
        <v>0</v>
      </c>
      <c r="I27" s="357">
        <v>0</v>
      </c>
      <c r="J27" s="357">
        <v>0</v>
      </c>
      <c r="K27" s="358">
        <v>0</v>
      </c>
      <c r="L27" s="359">
        <f t="shared" si="2"/>
        <v>0</v>
      </c>
    </row>
    <row r="28" spans="1:12" ht="18" customHeight="1">
      <c r="A28" s="28"/>
      <c r="B28" s="6"/>
      <c r="C28" s="16"/>
      <c r="D28" s="523" t="s">
        <v>180</v>
      </c>
      <c r="E28" s="355" t="s">
        <v>133</v>
      </c>
      <c r="F28" s="356">
        <v>0</v>
      </c>
      <c r="G28" s="357">
        <v>0</v>
      </c>
      <c r="H28" s="357">
        <v>0</v>
      </c>
      <c r="I28" s="357">
        <v>0</v>
      </c>
      <c r="J28" s="357">
        <v>0</v>
      </c>
      <c r="K28" s="358">
        <v>0</v>
      </c>
      <c r="L28" s="359">
        <f aca="true" t="shared" si="3" ref="L28:L47">SUM(F28:K28)</f>
        <v>0</v>
      </c>
    </row>
    <row r="29" spans="1:12" ht="18" customHeight="1">
      <c r="A29" s="28"/>
      <c r="B29" s="6"/>
      <c r="C29" s="16"/>
      <c r="D29" s="524"/>
      <c r="E29" s="355" t="s">
        <v>134</v>
      </c>
      <c r="F29" s="356">
        <v>0</v>
      </c>
      <c r="G29" s="357">
        <v>0</v>
      </c>
      <c r="H29" s="357">
        <v>0</v>
      </c>
      <c r="I29" s="357">
        <v>0</v>
      </c>
      <c r="J29" s="357">
        <v>0</v>
      </c>
      <c r="K29" s="358">
        <v>0</v>
      </c>
      <c r="L29" s="359">
        <f t="shared" si="3"/>
        <v>0</v>
      </c>
    </row>
    <row r="30" spans="1:12" ht="18" customHeight="1">
      <c r="A30" s="28"/>
      <c r="B30" s="6"/>
      <c r="C30" s="16"/>
      <c r="D30" s="525" t="s">
        <v>157</v>
      </c>
      <c r="E30" s="355" t="s">
        <v>133</v>
      </c>
      <c r="F30" s="356">
        <v>0</v>
      </c>
      <c r="G30" s="357">
        <v>0</v>
      </c>
      <c r="H30" s="357">
        <v>0</v>
      </c>
      <c r="I30" s="357">
        <v>0</v>
      </c>
      <c r="J30" s="357">
        <v>0</v>
      </c>
      <c r="K30" s="358">
        <v>0</v>
      </c>
      <c r="L30" s="359">
        <f t="shared" si="3"/>
        <v>0</v>
      </c>
    </row>
    <row r="31" spans="1:12" ht="18" customHeight="1" thickBot="1">
      <c r="A31" s="51"/>
      <c r="B31" s="52"/>
      <c r="C31" s="354"/>
      <c r="D31" s="526"/>
      <c r="E31" s="360" t="s">
        <v>134</v>
      </c>
      <c r="F31" s="361">
        <v>17005</v>
      </c>
      <c r="G31" s="362">
        <v>2000</v>
      </c>
      <c r="H31" s="362">
        <v>20979</v>
      </c>
      <c r="I31" s="362">
        <v>0</v>
      </c>
      <c r="J31" s="362">
        <v>0</v>
      </c>
      <c r="K31" s="363">
        <v>0</v>
      </c>
      <c r="L31" s="364">
        <f t="shared" si="3"/>
        <v>39984</v>
      </c>
    </row>
    <row r="32" spans="1:12" ht="18" customHeight="1">
      <c r="A32" s="28" t="s">
        <v>138</v>
      </c>
      <c r="B32" s="7"/>
      <c r="C32" s="7"/>
      <c r="D32" s="7"/>
      <c r="E32" s="349" t="s">
        <v>133</v>
      </c>
      <c r="F32" s="350">
        <f aca="true" t="shared" si="4" ref="F32:K33">SUM(F34)</f>
        <v>6118</v>
      </c>
      <c r="G32" s="351">
        <f t="shared" si="4"/>
        <v>0</v>
      </c>
      <c r="H32" s="351">
        <f t="shared" si="4"/>
        <v>81506</v>
      </c>
      <c r="I32" s="351">
        <f t="shared" si="4"/>
        <v>93725</v>
      </c>
      <c r="J32" s="351">
        <f t="shared" si="4"/>
        <v>0</v>
      </c>
      <c r="K32" s="352">
        <f t="shared" si="4"/>
        <v>7689</v>
      </c>
      <c r="L32" s="353">
        <f t="shared" si="3"/>
        <v>189038</v>
      </c>
    </row>
    <row r="33" spans="1:12" ht="18" customHeight="1">
      <c r="A33" s="28"/>
      <c r="B33" s="15"/>
      <c r="C33" s="15"/>
      <c r="D33" s="343"/>
      <c r="E33" s="341" t="s">
        <v>134</v>
      </c>
      <c r="F33" s="17">
        <f t="shared" si="4"/>
        <v>12236</v>
      </c>
      <c r="G33" s="9">
        <f t="shared" si="4"/>
        <v>0</v>
      </c>
      <c r="H33" s="9">
        <f t="shared" si="4"/>
        <v>115147</v>
      </c>
      <c r="I33" s="9">
        <f t="shared" si="4"/>
        <v>387850</v>
      </c>
      <c r="J33" s="9">
        <f t="shared" si="4"/>
        <v>0</v>
      </c>
      <c r="K33" s="40">
        <f t="shared" si="4"/>
        <v>25977</v>
      </c>
      <c r="L33" s="43">
        <f t="shared" si="3"/>
        <v>541210</v>
      </c>
    </row>
    <row r="34" spans="1:12" ht="18" customHeight="1">
      <c r="A34" s="28"/>
      <c r="B34" s="10" t="s">
        <v>158</v>
      </c>
      <c r="C34" s="7"/>
      <c r="D34" s="7"/>
      <c r="E34" s="342" t="s">
        <v>133</v>
      </c>
      <c r="F34" s="336">
        <v>6118</v>
      </c>
      <c r="G34" s="337">
        <v>0</v>
      </c>
      <c r="H34" s="337">
        <v>81506</v>
      </c>
      <c r="I34" s="337">
        <v>93725</v>
      </c>
      <c r="J34" s="337">
        <v>0</v>
      </c>
      <c r="K34" s="338">
        <v>7689</v>
      </c>
      <c r="L34" s="339">
        <f t="shared" si="3"/>
        <v>189038</v>
      </c>
    </row>
    <row r="35" spans="1:12" ht="18" customHeight="1">
      <c r="A35" s="28"/>
      <c r="B35" s="6"/>
      <c r="C35" s="15"/>
      <c r="D35" s="15"/>
      <c r="E35" s="341" t="s">
        <v>134</v>
      </c>
      <c r="F35" s="17">
        <v>12236</v>
      </c>
      <c r="G35" s="9">
        <v>0</v>
      </c>
      <c r="H35" s="9">
        <v>115147</v>
      </c>
      <c r="I35" s="9">
        <v>387850</v>
      </c>
      <c r="J35" s="9">
        <v>0</v>
      </c>
      <c r="K35" s="40">
        <v>25977</v>
      </c>
      <c r="L35" s="43">
        <f t="shared" si="3"/>
        <v>541210</v>
      </c>
    </row>
    <row r="36" spans="1:12" ht="18" customHeight="1">
      <c r="A36" s="28"/>
      <c r="B36" s="6"/>
      <c r="C36" s="10" t="s">
        <v>170</v>
      </c>
      <c r="D36" s="11"/>
      <c r="E36" s="342" t="s">
        <v>133</v>
      </c>
      <c r="F36" s="336">
        <v>0</v>
      </c>
      <c r="G36" s="337">
        <v>0</v>
      </c>
      <c r="H36" s="337">
        <v>0</v>
      </c>
      <c r="I36" s="337">
        <v>0</v>
      </c>
      <c r="J36" s="337">
        <v>0</v>
      </c>
      <c r="K36" s="338">
        <v>0</v>
      </c>
      <c r="L36" s="339">
        <f t="shared" si="3"/>
        <v>0</v>
      </c>
    </row>
    <row r="37" spans="1:12" ht="18" customHeight="1">
      <c r="A37" s="28"/>
      <c r="B37" s="6"/>
      <c r="C37" s="483" t="s">
        <v>171</v>
      </c>
      <c r="D37" s="15"/>
      <c r="E37" s="341" t="s">
        <v>134</v>
      </c>
      <c r="F37" s="17">
        <v>0</v>
      </c>
      <c r="G37" s="9">
        <v>0</v>
      </c>
      <c r="H37" s="9">
        <v>0</v>
      </c>
      <c r="I37" s="9">
        <v>0</v>
      </c>
      <c r="J37" s="9">
        <v>0</v>
      </c>
      <c r="K37" s="40">
        <v>0</v>
      </c>
      <c r="L37" s="43">
        <f t="shared" si="3"/>
        <v>0</v>
      </c>
    </row>
    <row r="38" spans="1:12" ht="18" customHeight="1">
      <c r="A38" s="28"/>
      <c r="B38" s="6"/>
      <c r="C38" s="6" t="s">
        <v>172</v>
      </c>
      <c r="D38" s="7"/>
      <c r="E38" s="342" t="s">
        <v>133</v>
      </c>
      <c r="F38" s="336">
        <v>6118</v>
      </c>
      <c r="G38" s="337">
        <v>0</v>
      </c>
      <c r="H38" s="337">
        <v>81506</v>
      </c>
      <c r="I38" s="337">
        <v>93725</v>
      </c>
      <c r="J38" s="337">
        <v>0</v>
      </c>
      <c r="K38" s="338">
        <v>7689</v>
      </c>
      <c r="L38" s="339">
        <f t="shared" si="3"/>
        <v>189038</v>
      </c>
    </row>
    <row r="39" spans="1:12" ht="18" customHeight="1">
      <c r="A39" s="28"/>
      <c r="B39" s="18"/>
      <c r="C39" s="15" t="s">
        <v>173</v>
      </c>
      <c r="D39" s="15"/>
      <c r="E39" s="341" t="s">
        <v>134</v>
      </c>
      <c r="F39" s="17">
        <v>12236</v>
      </c>
      <c r="G39" s="9">
        <v>0</v>
      </c>
      <c r="H39" s="9">
        <v>115147</v>
      </c>
      <c r="I39" s="9">
        <v>93725</v>
      </c>
      <c r="J39" s="9">
        <v>0</v>
      </c>
      <c r="K39" s="40">
        <v>13735</v>
      </c>
      <c r="L39" s="43">
        <f t="shared" si="3"/>
        <v>234843</v>
      </c>
    </row>
    <row r="40" spans="1:12" ht="18" customHeight="1">
      <c r="A40" s="28"/>
      <c r="B40" s="18"/>
      <c r="C40" s="7" t="s">
        <v>174</v>
      </c>
      <c r="D40" s="7"/>
      <c r="E40" s="342" t="s">
        <v>133</v>
      </c>
      <c r="F40" s="336">
        <v>0</v>
      </c>
      <c r="G40" s="337">
        <v>0</v>
      </c>
      <c r="H40" s="337">
        <v>0</v>
      </c>
      <c r="I40" s="337">
        <v>0</v>
      </c>
      <c r="J40" s="337">
        <v>0</v>
      </c>
      <c r="K40" s="338">
        <v>0</v>
      </c>
      <c r="L40" s="339">
        <f t="shared" si="3"/>
        <v>0</v>
      </c>
    </row>
    <row r="41" spans="1:12" ht="18" customHeight="1">
      <c r="A41" s="28"/>
      <c r="B41" s="18"/>
      <c r="C41" s="15" t="s">
        <v>175</v>
      </c>
      <c r="D41" s="15"/>
      <c r="E41" s="341" t="s">
        <v>134</v>
      </c>
      <c r="F41" s="17">
        <v>0</v>
      </c>
      <c r="G41" s="9">
        <v>0</v>
      </c>
      <c r="H41" s="9">
        <v>0</v>
      </c>
      <c r="I41" s="9">
        <v>0</v>
      </c>
      <c r="J41" s="9">
        <v>0</v>
      </c>
      <c r="K41" s="40">
        <v>0</v>
      </c>
      <c r="L41" s="43">
        <f t="shared" si="3"/>
        <v>0</v>
      </c>
    </row>
    <row r="42" spans="1:12" ht="18" customHeight="1">
      <c r="A42" s="28"/>
      <c r="B42" s="6"/>
      <c r="C42" s="6" t="s">
        <v>176</v>
      </c>
      <c r="D42" s="7"/>
      <c r="E42" s="342" t="s">
        <v>133</v>
      </c>
      <c r="F42" s="336">
        <v>0</v>
      </c>
      <c r="G42" s="337">
        <v>0</v>
      </c>
      <c r="H42" s="337">
        <v>0</v>
      </c>
      <c r="I42" s="337">
        <v>0</v>
      </c>
      <c r="J42" s="337">
        <v>0</v>
      </c>
      <c r="K42" s="338">
        <v>0</v>
      </c>
      <c r="L42" s="339">
        <f t="shared" si="3"/>
        <v>0</v>
      </c>
    </row>
    <row r="43" spans="1:12" ht="18" customHeight="1">
      <c r="A43" s="28"/>
      <c r="B43" s="6"/>
      <c r="C43" s="14" t="s">
        <v>177</v>
      </c>
      <c r="D43" s="15"/>
      <c r="E43" s="341" t="s">
        <v>134</v>
      </c>
      <c r="F43" s="17">
        <v>0</v>
      </c>
      <c r="G43" s="9">
        <v>0</v>
      </c>
      <c r="H43" s="9">
        <v>0</v>
      </c>
      <c r="I43" s="9">
        <v>0</v>
      </c>
      <c r="J43" s="9">
        <v>0</v>
      </c>
      <c r="K43" s="40">
        <v>0</v>
      </c>
      <c r="L43" s="43">
        <f t="shared" si="3"/>
        <v>0</v>
      </c>
    </row>
    <row r="44" spans="1:12" ht="18" customHeight="1">
      <c r="A44" s="28"/>
      <c r="B44" s="6"/>
      <c r="C44" s="10" t="s">
        <v>159</v>
      </c>
      <c r="D44" s="11"/>
      <c r="E44" s="342" t="s">
        <v>133</v>
      </c>
      <c r="F44" s="336">
        <v>0</v>
      </c>
      <c r="G44" s="337">
        <v>0</v>
      </c>
      <c r="H44" s="337">
        <v>0</v>
      </c>
      <c r="I44" s="337"/>
      <c r="J44" s="337"/>
      <c r="K44" s="338"/>
      <c r="L44" s="339">
        <f t="shared" si="3"/>
        <v>0</v>
      </c>
    </row>
    <row r="45" spans="1:12" ht="18" customHeight="1" thickBot="1">
      <c r="A45" s="51"/>
      <c r="B45" s="53"/>
      <c r="C45" s="52"/>
      <c r="D45" s="54"/>
      <c r="E45" s="344" t="s">
        <v>134</v>
      </c>
      <c r="F45" s="345">
        <v>0</v>
      </c>
      <c r="G45" s="346">
        <v>0</v>
      </c>
      <c r="H45" s="346">
        <v>0</v>
      </c>
      <c r="I45" s="346">
        <v>294125</v>
      </c>
      <c r="J45" s="346">
        <v>0</v>
      </c>
      <c r="K45" s="347">
        <v>12242</v>
      </c>
      <c r="L45" s="348">
        <f t="shared" si="3"/>
        <v>306367</v>
      </c>
    </row>
    <row r="46" spans="1:12" ht="18" customHeight="1">
      <c r="A46" s="28" t="s">
        <v>139</v>
      </c>
      <c r="B46" s="7"/>
      <c r="C46" s="7"/>
      <c r="D46" s="7"/>
      <c r="E46" s="349" t="s">
        <v>133</v>
      </c>
      <c r="F46" s="350">
        <v>17525</v>
      </c>
      <c r="G46" s="351">
        <v>0</v>
      </c>
      <c r="H46" s="351">
        <v>85650</v>
      </c>
      <c r="I46" s="351">
        <v>178612</v>
      </c>
      <c r="J46" s="351">
        <v>0</v>
      </c>
      <c r="K46" s="352">
        <v>26382</v>
      </c>
      <c r="L46" s="353">
        <f t="shared" si="3"/>
        <v>308169</v>
      </c>
    </row>
    <row r="47" spans="1:12" ht="18" customHeight="1" thickBot="1">
      <c r="A47" s="51"/>
      <c r="B47" s="54"/>
      <c r="C47" s="54"/>
      <c r="D47" s="54"/>
      <c r="E47" s="344" t="s">
        <v>134</v>
      </c>
      <c r="F47" s="345">
        <v>44930</v>
      </c>
      <c r="G47" s="346">
        <v>2000</v>
      </c>
      <c r="H47" s="346">
        <v>140270</v>
      </c>
      <c r="I47" s="346">
        <v>472737</v>
      </c>
      <c r="J47" s="346">
        <v>0</v>
      </c>
      <c r="K47" s="347">
        <v>36269</v>
      </c>
      <c r="L47" s="348">
        <f t="shared" si="3"/>
        <v>696206</v>
      </c>
    </row>
    <row r="48" spans="1:12" ht="18" customHeight="1">
      <c r="A48" s="533" t="s">
        <v>140</v>
      </c>
      <c r="B48" s="534"/>
      <c r="C48" s="534"/>
      <c r="D48" s="534"/>
      <c r="E48" s="535"/>
      <c r="F48" s="17"/>
      <c r="G48" s="9"/>
      <c r="H48" s="9"/>
      <c r="I48" s="9"/>
      <c r="J48" s="9"/>
      <c r="K48" s="40"/>
      <c r="L48" s="43"/>
    </row>
    <row r="49" spans="1:12" ht="18" customHeight="1">
      <c r="A49" s="28"/>
      <c r="B49" s="19" t="s">
        <v>141</v>
      </c>
      <c r="C49" s="20"/>
      <c r="D49" s="20"/>
      <c r="E49" s="340" t="s">
        <v>142</v>
      </c>
      <c r="F49" s="13">
        <v>21287</v>
      </c>
      <c r="G49" s="8">
        <v>2000</v>
      </c>
      <c r="H49" s="8">
        <v>20979</v>
      </c>
      <c r="I49" s="8">
        <v>0</v>
      </c>
      <c r="J49" s="8">
        <v>0</v>
      </c>
      <c r="K49" s="21">
        <v>0</v>
      </c>
      <c r="L49" s="44">
        <f aca="true" t="shared" si="5" ref="L49:L57">SUM(F49:K49)</f>
        <v>44266</v>
      </c>
    </row>
    <row r="50" spans="1:12" ht="18" customHeight="1">
      <c r="A50" s="28"/>
      <c r="B50" s="6" t="s">
        <v>143</v>
      </c>
      <c r="C50" s="7"/>
      <c r="D50" s="7"/>
      <c r="E50" s="342" t="s">
        <v>144</v>
      </c>
      <c r="F50" s="336">
        <v>6118</v>
      </c>
      <c r="G50" s="337">
        <v>0</v>
      </c>
      <c r="H50" s="337">
        <v>0</v>
      </c>
      <c r="I50" s="337">
        <v>0</v>
      </c>
      <c r="J50" s="337">
        <v>0</v>
      </c>
      <c r="K50" s="338">
        <v>18288</v>
      </c>
      <c r="L50" s="339">
        <f t="shared" si="5"/>
        <v>24406</v>
      </c>
    </row>
    <row r="51" spans="1:12" ht="18" customHeight="1">
      <c r="A51" s="28"/>
      <c r="B51" s="14"/>
      <c r="C51" s="15"/>
      <c r="D51" s="15"/>
      <c r="E51" s="341" t="s">
        <v>145</v>
      </c>
      <c r="F51" s="17">
        <v>0</v>
      </c>
      <c r="G51" s="9">
        <v>0</v>
      </c>
      <c r="H51" s="9">
        <v>33641</v>
      </c>
      <c r="I51" s="9">
        <v>294125</v>
      </c>
      <c r="J51" s="9">
        <v>0</v>
      </c>
      <c r="K51" s="40">
        <v>0</v>
      </c>
      <c r="L51" s="43">
        <f t="shared" si="5"/>
        <v>327766</v>
      </c>
    </row>
    <row r="52" spans="1:12" ht="18" customHeight="1">
      <c r="A52" s="29"/>
      <c r="B52" s="19" t="s">
        <v>146</v>
      </c>
      <c r="C52" s="20"/>
      <c r="D52" s="527" t="s">
        <v>167</v>
      </c>
      <c r="E52" s="528"/>
      <c r="F52" s="13">
        <v>27405</v>
      </c>
      <c r="G52" s="8">
        <v>2000</v>
      </c>
      <c r="H52" s="8">
        <v>54620</v>
      </c>
      <c r="I52" s="8">
        <v>294125</v>
      </c>
      <c r="J52" s="8">
        <v>0</v>
      </c>
      <c r="K52" s="21">
        <v>18288</v>
      </c>
      <c r="L52" s="44">
        <f t="shared" si="5"/>
        <v>396438</v>
      </c>
    </row>
    <row r="53" spans="1:12" ht="18" customHeight="1">
      <c r="A53" s="536" t="s">
        <v>163</v>
      </c>
      <c r="B53" s="537"/>
      <c r="C53" s="537"/>
      <c r="D53" s="334" t="s">
        <v>147</v>
      </c>
      <c r="E53" s="335"/>
      <c r="F53" s="336">
        <v>0</v>
      </c>
      <c r="G53" s="337">
        <v>0</v>
      </c>
      <c r="H53" s="337">
        <v>0</v>
      </c>
      <c r="I53" s="337">
        <v>0</v>
      </c>
      <c r="J53" s="337">
        <v>0</v>
      </c>
      <c r="K53" s="338">
        <v>0</v>
      </c>
      <c r="L53" s="339">
        <f t="shared" si="5"/>
        <v>0</v>
      </c>
    </row>
    <row r="54" spans="1:12" ht="18" customHeight="1">
      <c r="A54" s="538"/>
      <c r="B54" s="539"/>
      <c r="C54" s="539"/>
      <c r="D54" s="332" t="s">
        <v>148</v>
      </c>
      <c r="E54" s="333" t="s">
        <v>168</v>
      </c>
      <c r="F54" s="17">
        <v>0</v>
      </c>
      <c r="G54" s="9">
        <v>0</v>
      </c>
      <c r="H54" s="9">
        <v>0</v>
      </c>
      <c r="I54" s="9">
        <v>0</v>
      </c>
      <c r="J54" s="9">
        <v>0</v>
      </c>
      <c r="K54" s="40">
        <v>0</v>
      </c>
      <c r="L54" s="43">
        <f t="shared" si="5"/>
        <v>0</v>
      </c>
    </row>
    <row r="55" spans="1:12" ht="18" customHeight="1">
      <c r="A55" s="536" t="s">
        <v>164</v>
      </c>
      <c r="B55" s="537"/>
      <c r="C55" s="537"/>
      <c r="D55" s="334" t="s">
        <v>147</v>
      </c>
      <c r="E55" s="335"/>
      <c r="F55" s="336">
        <v>0</v>
      </c>
      <c r="G55" s="337">
        <v>0</v>
      </c>
      <c r="H55" s="337">
        <v>0</v>
      </c>
      <c r="I55" s="337">
        <v>0</v>
      </c>
      <c r="J55" s="337">
        <v>0</v>
      </c>
      <c r="K55" s="338">
        <v>0</v>
      </c>
      <c r="L55" s="339">
        <f t="shared" si="5"/>
        <v>0</v>
      </c>
    </row>
    <row r="56" spans="1:12" ht="18" customHeight="1">
      <c r="A56" s="538"/>
      <c r="B56" s="539"/>
      <c r="C56" s="539"/>
      <c r="D56" s="332" t="s">
        <v>148</v>
      </c>
      <c r="E56" s="333" t="s">
        <v>169</v>
      </c>
      <c r="F56" s="17">
        <v>0</v>
      </c>
      <c r="G56" s="9">
        <v>0</v>
      </c>
      <c r="H56" s="9">
        <v>0</v>
      </c>
      <c r="I56" s="9">
        <v>0</v>
      </c>
      <c r="J56" s="9">
        <v>0</v>
      </c>
      <c r="K56" s="40">
        <v>0</v>
      </c>
      <c r="L56" s="43">
        <f t="shared" si="5"/>
        <v>0</v>
      </c>
    </row>
    <row r="57" spans="1:12" ht="18" customHeight="1" thickBot="1">
      <c r="A57" s="30" t="s">
        <v>149</v>
      </c>
      <c r="B57" s="31"/>
      <c r="C57" s="31"/>
      <c r="D57" s="31"/>
      <c r="E57" s="50"/>
      <c r="F57" s="32">
        <v>27405</v>
      </c>
      <c r="G57" s="33">
        <v>2000</v>
      </c>
      <c r="H57" s="33">
        <v>54620</v>
      </c>
      <c r="I57" s="33">
        <v>294125</v>
      </c>
      <c r="J57" s="33">
        <v>0</v>
      </c>
      <c r="K57" s="42">
        <v>18288</v>
      </c>
      <c r="L57" s="46">
        <f t="shared" si="5"/>
        <v>396438</v>
      </c>
    </row>
  </sheetData>
  <mergeCells count="16">
    <mergeCell ref="L2:L3"/>
    <mergeCell ref="A48:E48"/>
    <mergeCell ref="A53:C54"/>
    <mergeCell ref="A55:C56"/>
    <mergeCell ref="D26:D27"/>
    <mergeCell ref="D28:D29"/>
    <mergeCell ref="C10:D11"/>
    <mergeCell ref="D12:D13"/>
    <mergeCell ref="D14:D15"/>
    <mergeCell ref="D16:D17"/>
    <mergeCell ref="D18:D19"/>
    <mergeCell ref="D30:D31"/>
    <mergeCell ref="D52:E52"/>
    <mergeCell ref="D20:D21"/>
    <mergeCell ref="D22:D23"/>
    <mergeCell ref="D24:D25"/>
  </mergeCells>
  <conditionalFormatting sqref="A57:C65536 F45:K65536 B2:B47 D49:E65536 B49:C52 A1:A53 A55 E1:E47 I1:K9 G1:G9 H2:H9 G10:K44 F1:F44 C1:C47 D1 D3:D47 M1:IV65536 L1 L4:L65536">
    <cfRule type="cellIs" priority="1" dxfId="0" operator="equal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茨城県</cp:lastModifiedBy>
  <cp:lastPrinted>2009-03-06T06:32:43Z</cp:lastPrinted>
  <dcterms:created xsi:type="dcterms:W3CDTF">1999-07-27T06:18:02Z</dcterms:created>
  <dcterms:modified xsi:type="dcterms:W3CDTF">2010-03-24T04:26:09Z</dcterms:modified>
  <cp:category/>
  <cp:version/>
  <cp:contentType/>
  <cp:contentStatus/>
</cp:coreProperties>
</file>