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2"/>
  </bookViews>
  <sheets>
    <sheet name="第1表（17・16表）" sheetId="1" r:id="rId1"/>
    <sheet name="第2表（26表）" sheetId="2" r:id="rId2"/>
    <sheet name="第3表（24表）" sheetId="3" r:id="rId3"/>
    <sheet name="第4表（21表）" sheetId="4" r:id="rId4"/>
  </sheets>
  <definedNames>
    <definedName name="_xlnm.Print_Area" localSheetId="0">'第1表（17・16表）'!$A$1:$G$50</definedName>
    <definedName name="_xlnm.Print_Area" localSheetId="1">'第2表（26表）'!$A$1:$J$95</definedName>
    <definedName name="_xlnm.Print_Area" localSheetId="3">'第4表（21表）'!$A$1:$L$32</definedName>
    <definedName name="_xlnm.Print_Titles" localSheetId="1">'第2表（26表）'!$2:$4</definedName>
  </definedNames>
  <calcPr fullCalcOnLoad="1"/>
</workbook>
</file>

<file path=xl/sharedStrings.xml><?xml version="1.0" encoding="utf-8"?>
<sst xmlns="http://schemas.openxmlformats.org/spreadsheetml/2006/main" count="305" uniqueCount="244">
  <si>
    <t>団体コード</t>
  </si>
  <si>
    <t>団体名</t>
  </si>
  <si>
    <t>表番号</t>
  </si>
  <si>
    <t>行番号</t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</si>
  <si>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</si>
  <si>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</si>
  <si>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</si>
  <si>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</si>
  <si>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</si>
  <si>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</si>
  <si>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</si>
  <si>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</si>
  <si>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列009</t>
  </si>
  <si>
    <t>列010</t>
  </si>
  <si>
    <t>列011</t>
  </si>
  <si>
    <t>列012</t>
  </si>
  <si>
    <t>列013</t>
  </si>
  <si>
    <t>列014</t>
  </si>
  <si>
    <t>列015</t>
  </si>
  <si>
    <t>列030</t>
  </si>
  <si>
    <t>列031</t>
  </si>
  <si>
    <t>列032</t>
  </si>
  <si>
    <t>01</t>
  </si>
  <si>
    <t>21</t>
  </si>
  <si>
    <t>082023</t>
  </si>
  <si>
    <t>日立市</t>
  </si>
  <si>
    <t>日立市かみね動物園</t>
  </si>
  <si>
    <t>082040</t>
  </si>
  <si>
    <t>古河市</t>
  </si>
  <si>
    <t>古河ゴルフリンクス</t>
  </si>
  <si>
    <t>082210</t>
  </si>
  <si>
    <t>ひたちなか市</t>
  </si>
  <si>
    <t>ホテルニュー白亜紀</t>
  </si>
  <si>
    <t>団　　体　　名</t>
  </si>
  <si>
    <t>項　　　目</t>
  </si>
  <si>
    <t>企業債現在高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</si>
  <si>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</si>
  <si>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</si>
  <si>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</si>
  <si>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</si>
  <si>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</si>
  <si>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</si>
  <si>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</si>
  <si>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</si>
  <si>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</si>
  <si>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</si>
  <si>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</si>
  <si>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</si>
  <si>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</si>
  <si>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（単位：千円）</t>
  </si>
  <si>
    <t>県　　計</t>
  </si>
  <si>
    <t>（千円）</t>
  </si>
  <si>
    <t>　　　　　　　　団　体　名</t>
  </si>
  <si>
    <t>082040</t>
  </si>
  <si>
    <t>県　計</t>
  </si>
  <si>
    <t>項　　　　目</t>
  </si>
  <si>
    <t>日立市</t>
  </si>
  <si>
    <t>古河市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</si>
  <si>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</si>
  <si>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</si>
  <si>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</si>
  <si>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</si>
  <si>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</si>
  <si>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</si>
  <si>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</si>
  <si>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</si>
  <si>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</si>
  <si>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</si>
  <si>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</si>
  <si>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（１）一時借入金利息</t>
  </si>
  <si>
    <t>（３）その他借入金利息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</si>
  <si>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</si>
  <si>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</si>
  <si>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</si>
  <si>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</si>
  <si>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</si>
  <si>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</si>
  <si>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</si>
  <si>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</si>
  <si>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第２表　歳入歳出決算に関する調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</si>
  <si>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</si>
  <si>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</si>
  <si>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</si>
  <si>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</si>
  <si>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</si>
  <si>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</si>
  <si>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</si>
  <si>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</si>
  <si>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</si>
  <si>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</si>
  <si>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</si>
  <si>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</si>
  <si>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</si>
  <si>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</si>
  <si>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</si>
  <si>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</si>
  <si>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</si>
  <si>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</si>
  <si>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</si>
  <si>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</si>
  <si>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ⅱ　一時借入金利息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</si>
  <si>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</si>
  <si>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</si>
  <si>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</si>
  <si>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</si>
  <si>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</si>
  <si>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</si>
  <si>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</si>
  <si>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</si>
  <si>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</si>
  <si>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</si>
  <si>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</si>
  <si>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</si>
  <si>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</si>
  <si>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</si>
  <si>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</si>
  <si>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</si>
  <si>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</si>
  <si>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</si>
  <si>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</si>
  <si>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</si>
  <si>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</si>
  <si>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</si>
  <si>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</si>
  <si>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</si>
  <si>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政府資金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</si>
  <si>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</si>
  <si>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</si>
  <si>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</si>
  <si>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</si>
  <si>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</si>
  <si>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</si>
  <si>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</si>
  <si>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</si>
  <si>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</si>
  <si>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</si>
  <si>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</si>
  <si>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</si>
  <si>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</si>
  <si>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</si>
  <si>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</si>
  <si>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</si>
  <si>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</si>
  <si>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</si>
  <si>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</si>
  <si>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</si>
  <si>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</si>
  <si>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</si>
  <si>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</si>
  <si>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</si>
  <si>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</si>
  <si>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</si>
  <si>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</si>
  <si>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</si>
  <si>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</si>
  <si>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</si>
  <si>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</si>
  <si>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</si>
  <si>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観 光 施 設 事 業</t>
  </si>
  <si>
    <t>第１表　施設及び業務概況に関する調</t>
  </si>
  <si>
    <t>082023</t>
  </si>
  <si>
    <t>082040</t>
  </si>
  <si>
    <t>古河市</t>
  </si>
  <si>
    <t>１．事業の種類</t>
  </si>
  <si>
    <t>動物園</t>
  </si>
  <si>
    <t>ゴルフ場事業</t>
  </si>
  <si>
    <t>２．事業開始年月日</t>
  </si>
  <si>
    <t>３．建物面積（㎡）</t>
  </si>
  <si>
    <t>４．施設面積（㎡）</t>
  </si>
  <si>
    <t>５．年間利用状況</t>
  </si>
  <si>
    <t>（１）延利用回数（回）</t>
  </si>
  <si>
    <t>（２）延利用戸数（戸）</t>
  </si>
  <si>
    <t>（３）延利用人員（人）</t>
  </si>
  <si>
    <t>６．料金</t>
  </si>
  <si>
    <t>（円）</t>
  </si>
  <si>
    <t>ア　個人</t>
  </si>
  <si>
    <t>一般</t>
  </si>
  <si>
    <t>学生</t>
  </si>
  <si>
    <t>小中学生</t>
  </si>
  <si>
    <t>イ　団体</t>
  </si>
  <si>
    <t>７．職員数（人）</t>
  </si>
  <si>
    <t>（１）損益勘定所属職員</t>
  </si>
  <si>
    <t>（２）資本勘定所属職員</t>
  </si>
  <si>
    <t>計</t>
  </si>
  <si>
    <t>１１．収益的支出に充てた地方債　　　（Ｘ）</t>
  </si>
  <si>
    <t>１２．収益的支出に充てた他会計借入金　　（Ｙ）</t>
  </si>
  <si>
    <t>ひたちなか市</t>
  </si>
  <si>
    <t>休養宿泊施設</t>
  </si>
  <si>
    <t>（２）地方債利息</t>
  </si>
  <si>
    <t>１３．収益的収支に関する他会計繰入金合計</t>
  </si>
  <si>
    <t>１４．資本的収支に関する他会計繰入金合計</t>
  </si>
  <si>
    <t>第３表　地方債に関する調</t>
  </si>
  <si>
    <t>第４表　費用構成表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</si>
  <si>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</si>
  <si>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</si>
  <si>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</si>
  <si>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</si>
  <si>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</si>
  <si>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</si>
  <si>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</si>
  <si>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</si>
  <si>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</si>
  <si>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</si>
  <si>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</si>
  <si>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</si>
  <si>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</si>
  <si>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</si>
  <si>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</si>
  <si>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</si>
  <si>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　　　　営業収益－受託工事収益　　×１００</t>
  </si>
  <si>
    <t>（％）</t>
  </si>
  <si>
    <t>１８．赤字比率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</si>
  <si>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</si>
  <si>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</si>
  <si>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</si>
  <si>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</si>
  <si>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</si>
  <si>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</si>
  <si>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</si>
  <si>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</si>
  <si>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（２）地方公営企業等金融機構</t>
  </si>
  <si>
    <t>機構資金（旧公庫資金）</t>
  </si>
  <si>
    <t>機構資金（旧公庫資金）に係る繰上償還金分</t>
  </si>
  <si>
    <t>７％以上７．５％未満</t>
  </si>
  <si>
    <t>７．５％以上８％未満</t>
  </si>
  <si>
    <t>×１００</t>
  </si>
  <si>
    <t>（％）</t>
  </si>
  <si>
    <t>（％）</t>
  </si>
  <si>
    <t>（％）</t>
  </si>
  <si>
    <t>　　　営業収益比率（％）</t>
  </si>
  <si>
    <t>×１００</t>
  </si>
  <si>
    <t>×１００</t>
  </si>
  <si>
    <t xml:space="preserve"> </t>
  </si>
  <si>
    <t>５．年間利用状況（人）</t>
  </si>
  <si>
    <t>（１）延宿泊者数（回）</t>
  </si>
  <si>
    <t>（２）延休憩利用者数（戸）</t>
  </si>
  <si>
    <t>６．宿泊料（円）</t>
  </si>
  <si>
    <t>（１）一般</t>
  </si>
  <si>
    <t>（２）学生</t>
  </si>
  <si>
    <t>（３）その他</t>
  </si>
  <si>
    <t>７．休憩料（円）</t>
  </si>
  <si>
    <t>８．客室数（室）</t>
  </si>
  <si>
    <t>９．宿泊定員数（人）</t>
  </si>
  <si>
    <t>１０．職員数（人）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</si>
</sst>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.0_ "/>
    <numFmt numFmtId="179" formatCode="0.00_ "/>
    <numFmt numFmtId="180" formatCode="0.000_ "/>
    <numFmt numFmtId="181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b/>
      <sz val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4" fillId="0" borderId="0" xfId="16" applyFont="1" applyFill="1" applyBorder="1" applyAlignment="1">
      <alignment/>
    </xf>
    <xf numFmtId="38" fontId="4" fillId="0" borderId="0" xfId="16" applyFont="1" applyFill="1" applyAlignment="1">
      <alignment horizontal="right"/>
    </xf>
    <xf numFmtId="38" fontId="4" fillId="0" borderId="3" xfId="16" applyFont="1" applyFill="1" applyBorder="1" applyAlignment="1">
      <alignment/>
    </xf>
    <xf numFmtId="38" fontId="4" fillId="0" borderId="4" xfId="16" applyFont="1" applyFill="1" applyBorder="1" applyAlignment="1">
      <alignment/>
    </xf>
    <xf numFmtId="38" fontId="4" fillId="0" borderId="5" xfId="16" applyFont="1" applyFill="1" applyBorder="1" applyAlignment="1">
      <alignment/>
    </xf>
    <xf numFmtId="38" fontId="4" fillId="0" borderId="6" xfId="16" applyFont="1" applyFill="1" applyBorder="1" applyAlignment="1">
      <alignment/>
    </xf>
    <xf numFmtId="38" fontId="4" fillId="0" borderId="7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4" fillId="0" borderId="8" xfId="16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0" applyNumberFormat="1" applyFont="1" applyFill="1" applyBorder="1" applyAlignment="1">
      <alignment/>
    </xf>
    <xf numFmtId="38" fontId="3" fillId="0" borderId="0" xfId="16" applyFont="1" applyFill="1" applyAlignment="1">
      <alignment/>
    </xf>
    <xf numFmtId="38" fontId="4" fillId="0" borderId="9" xfId="16" applyFont="1" applyFill="1" applyBorder="1" applyAlignment="1">
      <alignment/>
    </xf>
    <xf numFmtId="38" fontId="3" fillId="2" borderId="0" xfId="16" applyFont="1" applyFill="1" applyAlignment="1">
      <alignment/>
    </xf>
    <xf numFmtId="0" fontId="0" fillId="0" borderId="0" xfId="0" applyFill="1" applyAlignment="1">
      <alignment/>
    </xf>
    <xf numFmtId="49" fontId="3" fillId="0" borderId="10" xfId="16" applyNumberFormat="1" applyFont="1" applyFill="1" applyBorder="1" applyAlignment="1">
      <alignment horizontal="center" vertical="center"/>
    </xf>
    <xf numFmtId="49" fontId="3" fillId="0" borderId="11" xfId="16" applyNumberFormat="1" applyFont="1" applyFill="1" applyBorder="1" applyAlignment="1">
      <alignment horizontal="center" vertical="center"/>
    </xf>
    <xf numFmtId="38" fontId="3" fillId="0" borderId="12" xfId="16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38" fontId="3" fillId="0" borderId="14" xfId="16" applyFont="1" applyBorder="1" applyAlignment="1">
      <alignment/>
    </xf>
    <xf numFmtId="49" fontId="4" fillId="0" borderId="15" xfId="16" applyNumberFormat="1" applyFont="1" applyFill="1" applyBorder="1" applyAlignment="1">
      <alignment horizontal="center" vertical="center"/>
    </xf>
    <xf numFmtId="38" fontId="4" fillId="0" borderId="16" xfId="16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8" xfId="16" applyFont="1" applyFill="1" applyBorder="1" applyAlignment="1">
      <alignment/>
    </xf>
    <xf numFmtId="38" fontId="4" fillId="0" borderId="19" xfId="16" applyFont="1" applyFill="1" applyBorder="1" applyAlignment="1">
      <alignment/>
    </xf>
    <xf numFmtId="38" fontId="4" fillId="0" borderId="20" xfId="16" applyFont="1" applyFill="1" applyBorder="1" applyAlignment="1">
      <alignment/>
    </xf>
    <xf numFmtId="38" fontId="4" fillId="0" borderId="21" xfId="16" applyFont="1" applyFill="1" applyBorder="1" applyAlignment="1">
      <alignment/>
    </xf>
    <xf numFmtId="38" fontId="4" fillId="0" borderId="21" xfId="0" applyNumberFormat="1" applyFont="1" applyFill="1" applyBorder="1" applyAlignment="1">
      <alignment/>
    </xf>
    <xf numFmtId="38" fontId="4" fillId="0" borderId="22" xfId="0" applyNumberFormat="1" applyFont="1" applyFill="1" applyBorder="1" applyAlignment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4" xfId="16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0" xfId="16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25" xfId="16" applyFont="1" applyFill="1" applyBorder="1" applyAlignment="1">
      <alignment vertical="center"/>
    </xf>
    <xf numFmtId="38" fontId="4" fillId="0" borderId="10" xfId="16" applyFont="1" applyFill="1" applyBorder="1" applyAlignment="1">
      <alignment vertical="center"/>
    </xf>
    <xf numFmtId="38" fontId="4" fillId="0" borderId="26" xfId="16" applyFont="1" applyFill="1" applyBorder="1" applyAlignment="1">
      <alignment horizontal="center" vertical="center"/>
    </xf>
    <xf numFmtId="38" fontId="4" fillId="0" borderId="32" xfId="16" applyFont="1" applyFill="1" applyBorder="1" applyAlignment="1">
      <alignment vertical="center"/>
    </xf>
    <xf numFmtId="38" fontId="4" fillId="0" borderId="12" xfId="16" applyFont="1" applyFill="1" applyBorder="1" applyAlignment="1">
      <alignment vertical="center"/>
    </xf>
    <xf numFmtId="38" fontId="4" fillId="0" borderId="33" xfId="16" applyFont="1" applyFill="1" applyBorder="1" applyAlignment="1">
      <alignment vertical="center"/>
    </xf>
    <xf numFmtId="38" fontId="4" fillId="0" borderId="27" xfId="16" applyFont="1" applyFill="1" applyBorder="1" applyAlignment="1">
      <alignment vertical="center"/>
    </xf>
    <xf numFmtId="38" fontId="4" fillId="0" borderId="28" xfId="16" applyFont="1" applyFill="1" applyBorder="1" applyAlignment="1">
      <alignment vertical="center"/>
    </xf>
    <xf numFmtId="38" fontId="4" fillId="0" borderId="3" xfId="16" applyFont="1" applyFill="1" applyBorder="1" applyAlignment="1">
      <alignment vertical="center"/>
    </xf>
    <xf numFmtId="38" fontId="4" fillId="0" borderId="34" xfId="16" applyFont="1" applyFill="1" applyBorder="1" applyAlignment="1">
      <alignment vertical="center"/>
    </xf>
    <xf numFmtId="38" fontId="4" fillId="0" borderId="35" xfId="16" applyFont="1" applyFill="1" applyBorder="1" applyAlignment="1">
      <alignment vertical="center"/>
    </xf>
    <xf numFmtId="38" fontId="4" fillId="0" borderId="36" xfId="16" applyFont="1" applyFill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38" fontId="4" fillId="0" borderId="37" xfId="16" applyFont="1" applyFill="1" applyBorder="1" applyAlignment="1">
      <alignment vertical="center"/>
    </xf>
    <xf numFmtId="38" fontId="4" fillId="0" borderId="38" xfId="16" applyFont="1" applyFill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38" fontId="4" fillId="0" borderId="11" xfId="16" applyFont="1" applyFill="1" applyBorder="1" applyAlignment="1">
      <alignment vertical="center"/>
    </xf>
    <xf numFmtId="38" fontId="4" fillId="0" borderId="39" xfId="16" applyFont="1" applyFill="1" applyBorder="1" applyAlignment="1">
      <alignment vertical="center"/>
    </xf>
    <xf numFmtId="38" fontId="4" fillId="0" borderId="17" xfId="16" applyFont="1" applyFill="1" applyBorder="1" applyAlignment="1">
      <alignment vertical="center"/>
    </xf>
    <xf numFmtId="38" fontId="4" fillId="0" borderId="30" xfId="16" applyFont="1" applyFill="1" applyBorder="1" applyAlignment="1">
      <alignment vertical="center"/>
    </xf>
    <xf numFmtId="38" fontId="4" fillId="0" borderId="29" xfId="16" applyFont="1" applyFill="1" applyBorder="1" applyAlignment="1">
      <alignment vertical="center"/>
    </xf>
    <xf numFmtId="38" fontId="4" fillId="0" borderId="31" xfId="16" applyFont="1" applyFill="1" applyBorder="1" applyAlignment="1">
      <alignment vertical="center"/>
    </xf>
    <xf numFmtId="38" fontId="4" fillId="0" borderId="40" xfId="16" applyFont="1" applyFill="1" applyBorder="1" applyAlignment="1">
      <alignment vertical="center"/>
    </xf>
    <xf numFmtId="38" fontId="4" fillId="0" borderId="41" xfId="16" applyFont="1" applyFill="1" applyBorder="1" applyAlignment="1">
      <alignment vertical="center"/>
    </xf>
    <xf numFmtId="38" fontId="4" fillId="0" borderId="42" xfId="16" applyFont="1" applyFill="1" applyBorder="1" applyAlignment="1">
      <alignment vertical="center"/>
    </xf>
    <xf numFmtId="38" fontId="4" fillId="0" borderId="18" xfId="16" applyFont="1" applyFill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38" fontId="3" fillId="0" borderId="0" xfId="16" applyFont="1" applyFill="1" applyAlignment="1">
      <alignment vertical="center"/>
    </xf>
    <xf numFmtId="38" fontId="3" fillId="0" borderId="0" xfId="16" applyFont="1" applyFill="1" applyAlignment="1">
      <alignment horizontal="center" vertical="center"/>
    </xf>
    <xf numFmtId="38" fontId="2" fillId="0" borderId="0" xfId="16" applyFont="1" applyFill="1" applyAlignment="1">
      <alignment vertical="center"/>
    </xf>
    <xf numFmtId="38" fontId="3" fillId="0" borderId="25" xfId="16" applyFont="1" applyFill="1" applyBorder="1" applyAlignment="1">
      <alignment horizontal="right" vertical="center"/>
    </xf>
    <xf numFmtId="38" fontId="3" fillId="0" borderId="10" xfId="16" applyFont="1" applyFill="1" applyBorder="1" applyAlignment="1">
      <alignment horizontal="right" vertical="center"/>
    </xf>
    <xf numFmtId="38" fontId="3" fillId="0" borderId="26" xfId="16" applyFont="1" applyFill="1" applyBorder="1" applyAlignment="1">
      <alignment horizontal="right" vertical="center"/>
    </xf>
    <xf numFmtId="38" fontId="3" fillId="0" borderId="27" xfId="16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28" xfId="16" applyFont="1" applyFill="1" applyBorder="1" applyAlignment="1">
      <alignment horizontal="right" vertical="center"/>
    </xf>
    <xf numFmtId="38" fontId="3" fillId="0" borderId="32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38" fontId="3" fillId="0" borderId="33" xfId="16" applyFont="1" applyFill="1" applyBorder="1" applyAlignment="1">
      <alignment vertical="center"/>
    </xf>
    <xf numFmtId="38" fontId="3" fillId="0" borderId="3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39" xfId="16" applyFont="1" applyFill="1" applyBorder="1" applyAlignment="1">
      <alignment vertical="center"/>
    </xf>
    <xf numFmtId="38" fontId="3" fillId="0" borderId="31" xfId="16" applyFont="1" applyFill="1" applyBorder="1" applyAlignment="1">
      <alignment vertical="center"/>
    </xf>
    <xf numFmtId="38" fontId="3" fillId="0" borderId="37" xfId="16" applyFont="1" applyFill="1" applyBorder="1" applyAlignment="1">
      <alignment vertical="center"/>
    </xf>
    <xf numFmtId="38" fontId="3" fillId="0" borderId="38" xfId="16" applyFont="1" applyFill="1" applyBorder="1" applyAlignment="1">
      <alignment vertical="center"/>
    </xf>
    <xf numFmtId="38" fontId="3" fillId="0" borderId="27" xfId="16" applyFont="1" applyFill="1" applyBorder="1" applyAlignment="1">
      <alignment vertical="center"/>
    </xf>
    <xf numFmtId="38" fontId="3" fillId="0" borderId="13" xfId="16" applyFont="1" applyFill="1" applyBorder="1" applyAlignment="1">
      <alignment vertical="center"/>
    </xf>
    <xf numFmtId="38" fontId="3" fillId="0" borderId="41" xfId="16" applyFont="1" applyFill="1" applyBorder="1" applyAlignment="1">
      <alignment vertical="center"/>
    </xf>
    <xf numFmtId="38" fontId="3" fillId="0" borderId="42" xfId="16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3" fillId="0" borderId="11" xfId="16" applyFont="1" applyFill="1" applyBorder="1" applyAlignment="1">
      <alignment horizontal="center" vertical="center"/>
    </xf>
    <xf numFmtId="38" fontId="3" fillId="0" borderId="44" xfId="16" applyFont="1" applyFill="1" applyBorder="1" applyAlignment="1">
      <alignment horizontal="center" vertical="center"/>
    </xf>
    <xf numFmtId="57" fontId="3" fillId="0" borderId="5" xfId="16" applyNumberFormat="1" applyFont="1" applyFill="1" applyBorder="1" applyAlignment="1">
      <alignment horizontal="center" vertical="center"/>
    </xf>
    <xf numFmtId="57" fontId="3" fillId="0" borderId="44" xfId="16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25" xfId="16" applyNumberFormat="1" applyFont="1" applyBorder="1" applyAlignment="1">
      <alignment horizontal="left" vertical="center"/>
    </xf>
    <xf numFmtId="49" fontId="3" fillId="0" borderId="10" xfId="16" applyNumberFormat="1" applyFont="1" applyBorder="1" applyAlignment="1">
      <alignment horizontal="left" vertical="center"/>
    </xf>
    <xf numFmtId="49" fontId="3" fillId="0" borderId="12" xfId="16" applyNumberFormat="1" applyFont="1" applyBorder="1" applyAlignment="1">
      <alignment horizontal="left" vertical="center"/>
    </xf>
    <xf numFmtId="49" fontId="3" fillId="0" borderId="33" xfId="16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38" fontId="3" fillId="0" borderId="6" xfId="16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45" xfId="16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47" xfId="16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8" fontId="4" fillId="0" borderId="0" xfId="16" applyFont="1" applyFill="1" applyAlignment="1">
      <alignment horizontal="right" vertical="center"/>
    </xf>
    <xf numFmtId="38" fontId="6" fillId="0" borderId="0" xfId="16" applyFont="1" applyFill="1" applyAlignment="1">
      <alignment horizontal="center" vertical="center"/>
    </xf>
    <xf numFmtId="38" fontId="7" fillId="0" borderId="0" xfId="16" applyFont="1" applyFill="1" applyAlignment="1">
      <alignment horizontal="center" vertical="center"/>
    </xf>
    <xf numFmtId="38" fontId="7" fillId="0" borderId="0" xfId="16" applyFont="1" applyFill="1" applyAlignment="1">
      <alignment vertical="center"/>
    </xf>
    <xf numFmtId="38" fontId="3" fillId="0" borderId="2" xfId="16" applyFont="1" applyFill="1" applyBorder="1" applyAlignment="1">
      <alignment vertical="center"/>
    </xf>
    <xf numFmtId="38" fontId="3" fillId="0" borderId="20" xfId="16" applyFont="1" applyFill="1" applyBorder="1" applyAlignment="1">
      <alignment vertical="center"/>
    </xf>
    <xf numFmtId="38" fontId="3" fillId="0" borderId="49" xfId="16" applyFont="1" applyFill="1" applyBorder="1" applyAlignment="1">
      <alignment vertical="center"/>
    </xf>
    <xf numFmtId="0" fontId="3" fillId="0" borderId="50" xfId="0" applyFont="1" applyBorder="1" applyAlignment="1">
      <alignment/>
    </xf>
    <xf numFmtId="38" fontId="3" fillId="0" borderId="51" xfId="16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38" fontId="3" fillId="0" borderId="54" xfId="16" applyFont="1" applyBorder="1" applyAlignment="1">
      <alignment/>
    </xf>
    <xf numFmtId="0" fontId="3" fillId="0" borderId="55" xfId="0" applyFont="1" applyBorder="1" applyAlignment="1">
      <alignment/>
    </xf>
    <xf numFmtId="38" fontId="3" fillId="0" borderId="56" xfId="16" applyFont="1" applyBorder="1" applyAlignment="1">
      <alignment/>
    </xf>
    <xf numFmtId="0" fontId="3" fillId="0" borderId="57" xfId="0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45" xfId="16" applyFont="1" applyBorder="1" applyAlignment="1">
      <alignment/>
    </xf>
    <xf numFmtId="0" fontId="3" fillId="0" borderId="46" xfId="0" applyFont="1" applyBorder="1" applyAlignment="1">
      <alignment/>
    </xf>
    <xf numFmtId="0" fontId="3" fillId="0" borderId="54" xfId="0" applyFont="1" applyBorder="1" applyAlignment="1">
      <alignment/>
    </xf>
    <xf numFmtId="38" fontId="3" fillId="0" borderId="58" xfId="16" applyFont="1" applyFill="1" applyBorder="1" applyAlignment="1">
      <alignment vertical="center"/>
    </xf>
    <xf numFmtId="38" fontId="3" fillId="0" borderId="59" xfId="16" applyFont="1" applyFill="1" applyBorder="1" applyAlignment="1">
      <alignment vertical="center"/>
    </xf>
    <xf numFmtId="38" fontId="3" fillId="0" borderId="60" xfId="16" applyFont="1" applyFill="1" applyBorder="1" applyAlignment="1">
      <alignment vertical="center"/>
    </xf>
    <xf numFmtId="38" fontId="3" fillId="0" borderId="61" xfId="16" applyFont="1" applyFill="1" applyBorder="1" applyAlignment="1">
      <alignment vertical="center"/>
    </xf>
    <xf numFmtId="38" fontId="3" fillId="0" borderId="62" xfId="16" applyFont="1" applyFill="1" applyBorder="1" applyAlignment="1">
      <alignment vertical="center"/>
    </xf>
    <xf numFmtId="38" fontId="3" fillId="0" borderId="50" xfId="16" applyFont="1" applyFill="1" applyBorder="1" applyAlignment="1">
      <alignment vertical="center"/>
    </xf>
    <xf numFmtId="38" fontId="3" fillId="0" borderId="63" xfId="16" applyFont="1" applyFill="1" applyBorder="1" applyAlignment="1">
      <alignment vertical="center"/>
    </xf>
    <xf numFmtId="38" fontId="3" fillId="0" borderId="64" xfId="16" applyFont="1" applyFill="1" applyBorder="1" applyAlignment="1">
      <alignment vertical="center"/>
    </xf>
    <xf numFmtId="38" fontId="3" fillId="0" borderId="53" xfId="16" applyFont="1" applyFill="1" applyBorder="1" applyAlignment="1">
      <alignment vertical="center"/>
    </xf>
    <xf numFmtId="38" fontId="3" fillId="0" borderId="52" xfId="16" applyFont="1" applyFill="1" applyBorder="1" applyAlignment="1">
      <alignment vertical="center"/>
    </xf>
    <xf numFmtId="38" fontId="3" fillId="0" borderId="55" xfId="16" applyFont="1" applyFill="1" applyBorder="1" applyAlignment="1">
      <alignment vertical="center"/>
    </xf>
    <xf numFmtId="38" fontId="3" fillId="0" borderId="57" xfId="16" applyFont="1" applyFill="1" applyBorder="1" applyAlignment="1">
      <alignment vertical="center"/>
    </xf>
    <xf numFmtId="38" fontId="3" fillId="0" borderId="28" xfId="16" applyFont="1" applyFill="1" applyBorder="1" applyAlignment="1">
      <alignment vertical="center"/>
    </xf>
    <xf numFmtId="38" fontId="3" fillId="0" borderId="40" xfId="16" applyFont="1" applyFill="1" applyBorder="1" applyAlignment="1">
      <alignment vertical="center"/>
    </xf>
    <xf numFmtId="38" fontId="3" fillId="0" borderId="65" xfId="16" applyFont="1" applyFill="1" applyBorder="1" applyAlignment="1">
      <alignment vertical="center"/>
    </xf>
    <xf numFmtId="38" fontId="3" fillId="0" borderId="66" xfId="16" applyFont="1" applyFill="1" applyBorder="1" applyAlignment="1">
      <alignment vertical="center"/>
    </xf>
    <xf numFmtId="38" fontId="3" fillId="0" borderId="67" xfId="16" applyFont="1" applyFill="1" applyBorder="1" applyAlignment="1">
      <alignment vertical="center"/>
    </xf>
    <xf numFmtId="38" fontId="3" fillId="0" borderId="68" xfId="16" applyFont="1" applyFill="1" applyBorder="1" applyAlignment="1">
      <alignment vertical="center"/>
    </xf>
    <xf numFmtId="38" fontId="3" fillId="0" borderId="69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left" vertical="center"/>
    </xf>
    <xf numFmtId="38" fontId="3" fillId="0" borderId="70" xfId="16" applyFont="1" applyFill="1" applyBorder="1" applyAlignment="1">
      <alignment vertical="center"/>
    </xf>
    <xf numFmtId="38" fontId="3" fillId="0" borderId="71" xfId="16" applyFont="1" applyFill="1" applyBorder="1" applyAlignment="1">
      <alignment vertical="center"/>
    </xf>
    <xf numFmtId="38" fontId="3" fillId="0" borderId="72" xfId="16" applyFont="1" applyFill="1" applyBorder="1" applyAlignment="1">
      <alignment vertical="center"/>
    </xf>
    <xf numFmtId="38" fontId="3" fillId="0" borderId="73" xfId="16" applyFont="1" applyFill="1" applyBorder="1" applyAlignment="1">
      <alignment vertical="center"/>
    </xf>
    <xf numFmtId="38" fontId="3" fillId="0" borderId="51" xfId="16" applyFont="1" applyFill="1" applyBorder="1" applyAlignment="1">
      <alignment vertical="center"/>
    </xf>
    <xf numFmtId="38" fontId="3" fillId="0" borderId="56" xfId="16" applyFont="1" applyFill="1" applyBorder="1" applyAlignment="1">
      <alignment vertical="center"/>
    </xf>
    <xf numFmtId="38" fontId="3" fillId="0" borderId="74" xfId="16" applyFont="1" applyFill="1" applyBorder="1" applyAlignment="1">
      <alignment vertical="center"/>
    </xf>
    <xf numFmtId="38" fontId="3" fillId="0" borderId="75" xfId="16" applyFont="1" applyFill="1" applyBorder="1" applyAlignment="1">
      <alignment vertical="center"/>
    </xf>
    <xf numFmtId="38" fontId="4" fillId="0" borderId="76" xfId="16" applyFont="1" applyFill="1" applyBorder="1" applyAlignment="1">
      <alignment vertical="center"/>
    </xf>
    <xf numFmtId="38" fontId="4" fillId="0" borderId="77" xfId="16" applyFont="1" applyFill="1" applyBorder="1" applyAlignment="1">
      <alignment vertical="center"/>
    </xf>
    <xf numFmtId="38" fontId="0" fillId="0" borderId="77" xfId="16" applyFill="1" applyBorder="1" applyAlignment="1">
      <alignment vertical="center"/>
    </xf>
    <xf numFmtId="38" fontId="0" fillId="0" borderId="78" xfId="16" applyFill="1" applyBorder="1" applyAlignment="1">
      <alignment vertical="center"/>
    </xf>
    <xf numFmtId="38" fontId="3" fillId="0" borderId="79" xfId="16" applyFont="1" applyFill="1" applyBorder="1" applyAlignment="1">
      <alignment/>
    </xf>
    <xf numFmtId="38" fontId="3" fillId="0" borderId="80" xfId="16" applyFont="1" applyFill="1" applyBorder="1" applyAlignment="1">
      <alignment/>
    </xf>
    <xf numFmtId="38" fontId="3" fillId="0" borderId="81" xfId="16" applyFont="1" applyFill="1" applyBorder="1" applyAlignment="1">
      <alignment/>
    </xf>
    <xf numFmtId="38" fontId="3" fillId="0" borderId="82" xfId="16" applyFont="1" applyFill="1" applyBorder="1" applyAlignment="1">
      <alignment/>
    </xf>
    <xf numFmtId="38" fontId="0" fillId="0" borderId="41" xfId="16" applyFill="1" applyBorder="1" applyAlignment="1">
      <alignment vertical="center"/>
    </xf>
    <xf numFmtId="38" fontId="0" fillId="0" borderId="42" xfId="16" applyFill="1" applyBorder="1" applyAlignment="1">
      <alignment vertical="center"/>
    </xf>
    <xf numFmtId="38" fontId="3" fillId="0" borderId="20" xfId="16" applyFont="1" applyFill="1" applyBorder="1" applyAlignment="1">
      <alignment/>
    </xf>
    <xf numFmtId="38" fontId="3" fillId="0" borderId="19" xfId="16" applyFont="1" applyFill="1" applyBorder="1" applyAlignment="1">
      <alignment/>
    </xf>
    <xf numFmtId="38" fontId="3" fillId="0" borderId="18" xfId="16" applyFont="1" applyFill="1" applyBorder="1" applyAlignment="1">
      <alignment/>
    </xf>
    <xf numFmtId="38" fontId="3" fillId="0" borderId="24" xfId="16" applyFont="1" applyFill="1" applyBorder="1" applyAlignment="1">
      <alignment/>
    </xf>
    <xf numFmtId="38" fontId="4" fillId="0" borderId="22" xfId="16" applyFont="1" applyFill="1" applyBorder="1" applyAlignment="1">
      <alignment/>
    </xf>
    <xf numFmtId="38" fontId="4" fillId="0" borderId="71" xfId="16" applyFont="1" applyFill="1" applyBorder="1" applyAlignment="1">
      <alignment vertical="center"/>
    </xf>
    <xf numFmtId="38" fontId="4" fillId="0" borderId="63" xfId="16" applyFont="1" applyFill="1" applyBorder="1" applyAlignment="1">
      <alignment vertical="center"/>
    </xf>
    <xf numFmtId="38" fontId="4" fillId="0" borderId="64" xfId="16" applyFont="1" applyFill="1" applyBorder="1" applyAlignment="1">
      <alignment vertical="center"/>
    </xf>
    <xf numFmtId="38" fontId="4" fillId="0" borderId="53" xfId="16" applyFont="1" applyFill="1" applyBorder="1" applyAlignment="1">
      <alignment/>
    </xf>
    <xf numFmtId="38" fontId="4" fillId="0" borderId="83" xfId="16" applyFont="1" applyFill="1" applyBorder="1" applyAlignment="1">
      <alignment/>
    </xf>
    <xf numFmtId="38" fontId="4" fillId="0" borderId="50" xfId="16" applyFont="1" applyFill="1" applyBorder="1" applyAlignment="1">
      <alignment/>
    </xf>
    <xf numFmtId="38" fontId="4" fillId="0" borderId="84" xfId="0" applyNumberFormat="1" applyFont="1" applyFill="1" applyBorder="1" applyAlignment="1">
      <alignment/>
    </xf>
    <xf numFmtId="38" fontId="4" fillId="0" borderId="72" xfId="16" applyFont="1" applyFill="1" applyBorder="1" applyAlignment="1">
      <alignment vertical="center"/>
    </xf>
    <xf numFmtId="38" fontId="4" fillId="0" borderId="85" xfId="16" applyFont="1" applyFill="1" applyBorder="1" applyAlignment="1">
      <alignment vertical="center"/>
    </xf>
    <xf numFmtId="38" fontId="4" fillId="0" borderId="86" xfId="16" applyFont="1" applyFill="1" applyBorder="1" applyAlignment="1">
      <alignment vertical="center"/>
    </xf>
    <xf numFmtId="38" fontId="4" fillId="0" borderId="54" xfId="16" applyFont="1" applyFill="1" applyBorder="1" applyAlignment="1">
      <alignment/>
    </xf>
    <xf numFmtId="38" fontId="4" fillId="0" borderId="87" xfId="16" applyFont="1" applyFill="1" applyBorder="1" applyAlignment="1">
      <alignment/>
    </xf>
    <xf numFmtId="38" fontId="4" fillId="0" borderId="55" xfId="16" applyFont="1" applyFill="1" applyBorder="1" applyAlignment="1">
      <alignment/>
    </xf>
    <xf numFmtId="38" fontId="4" fillId="0" borderId="88" xfId="0" applyNumberFormat="1" applyFont="1" applyFill="1" applyBorder="1" applyAlignment="1">
      <alignment/>
    </xf>
    <xf numFmtId="38" fontId="4" fillId="0" borderId="89" xfId="16" applyFont="1" applyFill="1" applyBorder="1" applyAlignment="1">
      <alignment vertical="center"/>
    </xf>
    <xf numFmtId="38" fontId="4" fillId="0" borderId="90" xfId="16" applyFont="1" applyFill="1" applyBorder="1" applyAlignment="1">
      <alignment vertical="center"/>
    </xf>
    <xf numFmtId="38" fontId="4" fillId="0" borderId="91" xfId="16" applyFont="1" applyFill="1" applyBorder="1" applyAlignment="1">
      <alignment vertical="center"/>
    </xf>
    <xf numFmtId="38" fontId="4" fillId="0" borderId="92" xfId="16" applyFont="1" applyFill="1" applyBorder="1" applyAlignment="1">
      <alignment vertical="center"/>
    </xf>
    <xf numFmtId="38" fontId="4" fillId="0" borderId="93" xfId="16" applyFont="1" applyFill="1" applyBorder="1" applyAlignment="1">
      <alignment vertical="center"/>
    </xf>
    <xf numFmtId="38" fontId="4" fillId="0" borderId="94" xfId="16" applyFont="1" applyFill="1" applyBorder="1" applyAlignment="1">
      <alignment vertical="center"/>
    </xf>
    <xf numFmtId="38" fontId="4" fillId="0" borderId="95" xfId="16" applyFont="1" applyFill="1" applyBorder="1" applyAlignment="1">
      <alignment vertical="center"/>
    </xf>
    <xf numFmtId="38" fontId="4" fillId="0" borderId="96" xfId="16" applyFont="1" applyFill="1" applyBorder="1" applyAlignment="1">
      <alignment vertical="center"/>
    </xf>
    <xf numFmtId="38" fontId="4" fillId="0" borderId="97" xfId="16" applyFont="1" applyFill="1" applyBorder="1" applyAlignment="1">
      <alignment/>
    </xf>
    <xf numFmtId="38" fontId="4" fillId="0" borderId="98" xfId="16" applyFont="1" applyFill="1" applyBorder="1" applyAlignment="1">
      <alignment/>
    </xf>
    <xf numFmtId="38" fontId="4" fillId="0" borderId="36" xfId="16" applyFont="1" applyFill="1" applyBorder="1" applyAlignment="1">
      <alignment/>
    </xf>
    <xf numFmtId="38" fontId="4" fillId="0" borderId="99" xfId="0" applyNumberFormat="1" applyFont="1" applyFill="1" applyBorder="1" applyAlignment="1">
      <alignment/>
    </xf>
    <xf numFmtId="38" fontId="4" fillId="0" borderId="100" xfId="16" applyFont="1" applyFill="1" applyBorder="1" applyAlignment="1">
      <alignment vertical="center"/>
    </xf>
    <xf numFmtId="38" fontId="4" fillId="0" borderId="101" xfId="16" applyFont="1" applyFill="1" applyBorder="1" applyAlignment="1">
      <alignment vertical="center"/>
    </xf>
    <xf numFmtId="38" fontId="4" fillId="0" borderId="58" xfId="16" applyFont="1" applyFill="1" applyBorder="1" applyAlignment="1">
      <alignment vertical="center"/>
    </xf>
    <xf numFmtId="38" fontId="4" fillId="0" borderId="59" xfId="16" applyFont="1" applyFill="1" applyBorder="1" applyAlignment="1">
      <alignment vertical="center"/>
    </xf>
    <xf numFmtId="38" fontId="4" fillId="0" borderId="60" xfId="16" applyFont="1" applyFill="1" applyBorder="1" applyAlignment="1">
      <alignment vertical="center"/>
    </xf>
    <xf numFmtId="38" fontId="4" fillId="0" borderId="61" xfId="16" applyFont="1" applyFill="1" applyBorder="1" applyAlignment="1">
      <alignment/>
    </xf>
    <xf numFmtId="38" fontId="4" fillId="0" borderId="102" xfId="16" applyFont="1" applyFill="1" applyBorder="1" applyAlignment="1">
      <alignment/>
    </xf>
    <xf numFmtId="38" fontId="4" fillId="0" borderId="58" xfId="16" applyFont="1" applyFill="1" applyBorder="1" applyAlignment="1">
      <alignment/>
    </xf>
    <xf numFmtId="38" fontId="4" fillId="0" borderId="103" xfId="0" applyNumberFormat="1" applyFont="1" applyFill="1" applyBorder="1" applyAlignment="1">
      <alignment/>
    </xf>
    <xf numFmtId="38" fontId="4" fillId="0" borderId="70" xfId="16" applyFont="1" applyFill="1" applyBorder="1" applyAlignment="1">
      <alignment vertical="center"/>
    </xf>
    <xf numFmtId="38" fontId="4" fillId="0" borderId="104" xfId="16" applyFont="1" applyFill="1" applyBorder="1" applyAlignment="1">
      <alignment vertical="center"/>
    </xf>
    <xf numFmtId="38" fontId="4" fillId="0" borderId="16" xfId="16" applyFont="1" applyFill="1" applyBorder="1" applyAlignment="1">
      <alignment/>
    </xf>
    <xf numFmtId="38" fontId="4" fillId="0" borderId="105" xfId="16" applyFont="1" applyFill="1" applyBorder="1" applyAlignment="1">
      <alignment/>
    </xf>
    <xf numFmtId="38" fontId="4" fillId="0" borderId="17" xfId="16" applyFont="1" applyFill="1" applyBorder="1" applyAlignment="1">
      <alignment/>
    </xf>
    <xf numFmtId="38" fontId="4" fillId="0" borderId="106" xfId="0" applyNumberFormat="1" applyFont="1" applyFill="1" applyBorder="1" applyAlignment="1">
      <alignment/>
    </xf>
    <xf numFmtId="178" fontId="3" fillId="0" borderId="3" xfId="0" applyNumberFormat="1" applyFont="1" applyBorder="1" applyAlignment="1">
      <alignment/>
    </xf>
    <xf numFmtId="178" fontId="3" fillId="0" borderId="50" xfId="0" applyNumberFormat="1" applyFont="1" applyBorder="1" applyAlignment="1">
      <alignment/>
    </xf>
    <xf numFmtId="178" fontId="3" fillId="0" borderId="46" xfId="0" applyNumberFormat="1" applyFont="1" applyBorder="1" applyAlignment="1">
      <alignment/>
    </xf>
    <xf numFmtId="178" fontId="3" fillId="0" borderId="52" xfId="0" applyNumberFormat="1" applyFont="1" applyBorder="1" applyAlignment="1">
      <alignment/>
    </xf>
    <xf numFmtId="49" fontId="3" fillId="0" borderId="107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8" xfId="0" applyFont="1" applyBorder="1" applyAlignment="1">
      <alignment vertical="center"/>
    </xf>
    <xf numFmtId="0" fontId="3" fillId="0" borderId="109" xfId="0" applyFont="1" applyBorder="1" applyAlignment="1">
      <alignment vertical="center"/>
    </xf>
    <xf numFmtId="38" fontId="3" fillId="0" borderId="110" xfId="16" applyFont="1" applyBorder="1" applyAlignment="1">
      <alignment/>
    </xf>
    <xf numFmtId="0" fontId="3" fillId="0" borderId="111" xfId="0" applyFont="1" applyBorder="1" applyAlignment="1">
      <alignment/>
    </xf>
    <xf numFmtId="38" fontId="3" fillId="0" borderId="112" xfId="16" applyFont="1" applyBorder="1" applyAlignment="1">
      <alignment/>
    </xf>
    <xf numFmtId="0" fontId="3" fillId="0" borderId="113" xfId="0" applyFont="1" applyBorder="1" applyAlignment="1">
      <alignment/>
    </xf>
    <xf numFmtId="38" fontId="4" fillId="0" borderId="43" xfId="16" applyFont="1" applyFill="1" applyBorder="1" applyAlignment="1">
      <alignment/>
    </xf>
    <xf numFmtId="38" fontId="4" fillId="0" borderId="114" xfId="16" applyFont="1" applyFill="1" applyBorder="1" applyAlignment="1">
      <alignment/>
    </xf>
    <xf numFmtId="38" fontId="4" fillId="0" borderId="106" xfId="16" applyFont="1" applyFill="1" applyBorder="1" applyAlignment="1">
      <alignment/>
    </xf>
    <xf numFmtId="181" fontId="4" fillId="0" borderId="20" xfId="16" applyNumberFormat="1" applyFont="1" applyFill="1" applyBorder="1" applyAlignment="1">
      <alignment/>
    </xf>
    <xf numFmtId="181" fontId="4" fillId="0" borderId="19" xfId="16" applyNumberFormat="1" applyFont="1" applyFill="1" applyBorder="1" applyAlignment="1">
      <alignment/>
    </xf>
    <xf numFmtId="181" fontId="4" fillId="0" borderId="18" xfId="16" applyNumberFormat="1" applyFont="1" applyFill="1" applyBorder="1" applyAlignment="1">
      <alignment/>
    </xf>
    <xf numFmtId="181" fontId="4" fillId="0" borderId="24" xfId="0" applyNumberFormat="1" applyFont="1" applyFill="1" applyBorder="1" applyAlignment="1">
      <alignment/>
    </xf>
    <xf numFmtId="177" fontId="4" fillId="0" borderId="0" xfId="16" applyNumberFormat="1" applyFont="1" applyFill="1" applyBorder="1" applyAlignment="1">
      <alignment/>
    </xf>
    <xf numFmtId="177" fontId="5" fillId="0" borderId="0" xfId="16" applyNumberFormat="1" applyFont="1" applyFill="1" applyAlignment="1">
      <alignment/>
    </xf>
    <xf numFmtId="49" fontId="3" fillId="0" borderId="32" xfId="0" applyNumberFormat="1" applyFont="1" applyBorder="1" applyAlignment="1">
      <alignment horizontal="left" vertical="center"/>
    </xf>
    <xf numFmtId="181" fontId="4" fillId="0" borderId="5" xfId="16" applyNumberFormat="1" applyFont="1" applyFill="1" applyBorder="1" applyAlignment="1">
      <alignment/>
    </xf>
    <xf numFmtId="181" fontId="4" fillId="0" borderId="9" xfId="16" applyNumberFormat="1" applyFont="1" applyFill="1" applyBorder="1" applyAlignment="1">
      <alignment/>
    </xf>
    <xf numFmtId="181" fontId="4" fillId="0" borderId="4" xfId="16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38" fontId="3" fillId="0" borderId="53" xfId="0" applyNumberFormat="1" applyFont="1" applyBorder="1" applyAlignment="1">
      <alignment/>
    </xf>
    <xf numFmtId="38" fontId="4" fillId="0" borderId="91" xfId="16" applyFont="1" applyFill="1" applyBorder="1" applyAlignment="1">
      <alignment vertical="center" shrinkToFit="1"/>
    </xf>
    <xf numFmtId="38" fontId="3" fillId="3" borderId="5" xfId="16" applyFont="1" applyFill="1" applyBorder="1" applyAlignment="1">
      <alignment vertical="center"/>
    </xf>
    <xf numFmtId="38" fontId="3" fillId="3" borderId="44" xfId="16" applyFont="1" applyFill="1" applyBorder="1" applyAlignment="1">
      <alignment vertical="center"/>
    </xf>
    <xf numFmtId="38" fontId="3" fillId="3" borderId="115" xfId="16" applyFont="1" applyFill="1" applyBorder="1" applyAlignment="1">
      <alignment vertical="center"/>
    </xf>
    <xf numFmtId="38" fontId="4" fillId="3" borderId="5" xfId="16" applyFont="1" applyFill="1" applyBorder="1" applyAlignment="1">
      <alignment/>
    </xf>
    <xf numFmtId="38" fontId="4" fillId="3" borderId="9" xfId="16" applyFont="1" applyFill="1" applyBorder="1" applyAlignment="1">
      <alignment/>
    </xf>
    <xf numFmtId="38" fontId="4" fillId="3" borderId="4" xfId="16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0" fontId="4" fillId="3" borderId="23" xfId="0" applyFont="1" applyFill="1" applyBorder="1" applyAlignment="1">
      <alignment/>
    </xf>
    <xf numFmtId="38" fontId="4" fillId="3" borderId="97" xfId="16" applyFont="1" applyFill="1" applyBorder="1" applyAlignment="1">
      <alignment/>
    </xf>
    <xf numFmtId="38" fontId="4" fillId="3" borderId="98" xfId="16" applyFont="1" applyFill="1" applyBorder="1" applyAlignment="1">
      <alignment/>
    </xf>
    <xf numFmtId="38" fontId="4" fillId="3" borderId="36" xfId="16" applyFont="1" applyFill="1" applyBorder="1" applyAlignment="1">
      <alignment/>
    </xf>
    <xf numFmtId="38" fontId="4" fillId="3" borderId="99" xfId="0" applyNumberFormat="1" applyFont="1" applyFill="1" applyBorder="1" applyAlignment="1">
      <alignment/>
    </xf>
    <xf numFmtId="38" fontId="4" fillId="3" borderId="116" xfId="16" applyFont="1" applyFill="1" applyBorder="1" applyAlignment="1">
      <alignment/>
    </xf>
    <xf numFmtId="38" fontId="4" fillId="3" borderId="117" xfId="16" applyFont="1" applyFill="1" applyBorder="1" applyAlignment="1">
      <alignment/>
    </xf>
    <xf numFmtId="38" fontId="4" fillId="3" borderId="118" xfId="16" applyFont="1" applyFill="1" applyBorder="1" applyAlignment="1">
      <alignment/>
    </xf>
    <xf numFmtId="38" fontId="4" fillId="3" borderId="119" xfId="0" applyNumberFormat="1" applyFont="1" applyFill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11" fillId="0" borderId="94" xfId="16" applyNumberFormat="1" applyFont="1" applyBorder="1" applyAlignment="1">
      <alignment horizontal="center" shrinkToFit="1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177" fontId="1" fillId="0" borderId="96" xfId="16" applyNumberFormat="1" applyFont="1" applyBorder="1" applyAlignment="1">
      <alignment horizontal="center" vertical="center" shrinkToFit="1"/>
    </xf>
    <xf numFmtId="38" fontId="3" fillId="3" borderId="107" xfId="16" applyFont="1" applyFill="1" applyBorder="1" applyAlignment="1">
      <alignment/>
    </xf>
    <xf numFmtId="0" fontId="3" fillId="3" borderId="120" xfId="0" applyFont="1" applyFill="1" applyBorder="1" applyAlignment="1">
      <alignment/>
    </xf>
    <xf numFmtId="0" fontId="3" fillId="3" borderId="97" xfId="0" applyFont="1" applyFill="1" applyBorder="1" applyAlignment="1">
      <alignment/>
    </xf>
    <xf numFmtId="0" fontId="3" fillId="3" borderId="36" xfId="0" applyFont="1" applyFill="1" applyBorder="1" applyAlignment="1">
      <alignment/>
    </xf>
    <xf numFmtId="0" fontId="3" fillId="0" borderId="3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7" fontId="12" fillId="0" borderId="121" xfId="16" applyNumberFormat="1" applyFont="1" applyBorder="1" applyAlignment="1">
      <alignment horizontal="center" shrinkToFit="1"/>
    </xf>
    <xf numFmtId="177" fontId="3" fillId="0" borderId="96" xfId="16" applyNumberFormat="1" applyFont="1" applyBorder="1" applyAlignment="1">
      <alignment horizontal="center" vertical="center" shrinkToFit="1"/>
    </xf>
    <xf numFmtId="177" fontId="3" fillId="0" borderId="104" xfId="16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 vertical="center"/>
    </xf>
    <xf numFmtId="49" fontId="0" fillId="0" borderId="15" xfId="16" applyNumberFormat="1" applyFont="1" applyFill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38" fontId="0" fillId="0" borderId="16" xfId="16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38" fontId="0" fillId="0" borderId="5" xfId="16" applyFont="1" applyFill="1" applyBorder="1" applyAlignment="1">
      <alignment/>
    </xf>
    <xf numFmtId="38" fontId="0" fillId="0" borderId="9" xfId="16" applyFont="1" applyFill="1" applyBorder="1" applyAlignment="1">
      <alignment/>
    </xf>
    <xf numFmtId="38" fontId="0" fillId="0" borderId="4" xfId="16" applyFont="1" applyFill="1" applyBorder="1" applyAlignment="1">
      <alignment/>
    </xf>
    <xf numFmtId="38" fontId="0" fillId="0" borderId="21" xfId="16" applyFont="1" applyBorder="1" applyAlignment="1">
      <alignment/>
    </xf>
    <xf numFmtId="49" fontId="0" fillId="0" borderId="3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38" fontId="0" fillId="0" borderId="2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1" xfId="16" applyFont="1" applyBorder="1" applyAlignment="1">
      <alignment/>
    </xf>
    <xf numFmtId="49" fontId="0" fillId="0" borderId="3" xfId="0" applyNumberFormat="1" applyFont="1" applyBorder="1" applyAlignment="1">
      <alignment horizontal="left" vertical="center" shrinkToFit="1"/>
    </xf>
    <xf numFmtId="49" fontId="0" fillId="0" borderId="122" xfId="0" applyNumberFormat="1" applyFont="1" applyBorder="1" applyAlignment="1">
      <alignment horizontal="left" vertical="center"/>
    </xf>
    <xf numFmtId="38" fontId="0" fillId="0" borderId="61" xfId="16" applyFont="1" applyBorder="1" applyAlignment="1">
      <alignment/>
    </xf>
    <xf numFmtId="38" fontId="0" fillId="0" borderId="102" xfId="16" applyFont="1" applyBorder="1" applyAlignment="1">
      <alignment/>
    </xf>
    <xf numFmtId="38" fontId="0" fillId="0" borderId="58" xfId="16" applyFont="1" applyBorder="1" applyAlignment="1">
      <alignment/>
    </xf>
    <xf numFmtId="38" fontId="0" fillId="0" borderId="103" xfId="16" applyFont="1" applyBorder="1" applyAlignment="1">
      <alignment/>
    </xf>
    <xf numFmtId="49" fontId="0" fillId="0" borderId="36" xfId="0" applyNumberFormat="1" applyFont="1" applyBorder="1" applyAlignment="1">
      <alignment horizontal="left" vertical="center"/>
    </xf>
    <xf numFmtId="49" fontId="0" fillId="0" borderId="91" xfId="0" applyNumberFormat="1" applyFont="1" applyBorder="1" applyAlignment="1">
      <alignment horizontal="left" vertical="center"/>
    </xf>
    <xf numFmtId="38" fontId="0" fillId="0" borderId="53" xfId="16" applyFont="1" applyBorder="1" applyAlignment="1">
      <alignment/>
    </xf>
    <xf numFmtId="38" fontId="0" fillId="0" borderId="83" xfId="16" applyFont="1" applyBorder="1" applyAlignment="1">
      <alignment/>
    </xf>
    <xf numFmtId="38" fontId="0" fillId="0" borderId="50" xfId="16" applyFont="1" applyBorder="1" applyAlignment="1">
      <alignment/>
    </xf>
    <xf numFmtId="38" fontId="0" fillId="0" borderId="84" xfId="16" applyFont="1" applyBorder="1" applyAlignment="1">
      <alignment/>
    </xf>
    <xf numFmtId="49" fontId="0" fillId="0" borderId="4" xfId="0" applyNumberFormat="1" applyFont="1" applyBorder="1" applyAlignment="1">
      <alignment horizontal="left" vertical="center"/>
    </xf>
    <xf numFmtId="49" fontId="0" fillId="0" borderId="123" xfId="0" applyNumberFormat="1" applyFont="1" applyBorder="1" applyAlignment="1">
      <alignment horizontal="left" vertical="center"/>
    </xf>
    <xf numFmtId="38" fontId="0" fillId="0" borderId="54" xfId="16" applyFont="1" applyBorder="1" applyAlignment="1">
      <alignment/>
    </xf>
    <xf numFmtId="38" fontId="0" fillId="0" borderId="87" xfId="16" applyFont="1" applyBorder="1" applyAlignment="1">
      <alignment/>
    </xf>
    <xf numFmtId="38" fontId="0" fillId="0" borderId="55" xfId="16" applyFont="1" applyBorder="1" applyAlignment="1">
      <alignment/>
    </xf>
    <xf numFmtId="38" fontId="0" fillId="0" borderId="88" xfId="16" applyFont="1" applyBorder="1" applyAlignment="1">
      <alignment/>
    </xf>
    <xf numFmtId="49" fontId="0" fillId="0" borderId="1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38" fontId="0" fillId="0" borderId="20" xfId="16" applyFont="1" applyBorder="1" applyAlignment="1">
      <alignment/>
    </xf>
    <xf numFmtId="38" fontId="0" fillId="0" borderId="19" xfId="16" applyFont="1" applyBorder="1" applyAlignment="1">
      <alignment/>
    </xf>
    <xf numFmtId="38" fontId="0" fillId="0" borderId="18" xfId="16" applyFont="1" applyBorder="1" applyAlignment="1">
      <alignment/>
    </xf>
    <xf numFmtId="38" fontId="0" fillId="0" borderId="24" xfId="16" applyFont="1" applyBorder="1" applyAlignment="1">
      <alignment/>
    </xf>
    <xf numFmtId="49" fontId="0" fillId="0" borderId="43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38" fontId="0" fillId="3" borderId="79" xfId="16" applyFont="1" applyFill="1" applyBorder="1" applyAlignment="1">
      <alignment/>
    </xf>
    <xf numFmtId="38" fontId="0" fillId="3" borderId="80" xfId="16" applyFont="1" applyFill="1" applyBorder="1" applyAlignment="1">
      <alignment/>
    </xf>
    <xf numFmtId="38" fontId="0" fillId="3" borderId="81" xfId="16" applyFont="1" applyFill="1" applyBorder="1" applyAlignment="1">
      <alignment/>
    </xf>
    <xf numFmtId="38" fontId="0" fillId="3" borderId="82" xfId="16" applyFont="1" applyFill="1" applyBorder="1" applyAlignment="1">
      <alignment/>
    </xf>
    <xf numFmtId="49" fontId="0" fillId="0" borderId="17" xfId="0" applyNumberFormat="1" applyFont="1" applyBorder="1" applyAlignment="1">
      <alignment horizontal="left" vertical="center"/>
    </xf>
    <xf numFmtId="49" fontId="3" fillId="0" borderId="124" xfId="16" applyNumberFormat="1" applyFont="1" applyFill="1" applyBorder="1" applyAlignment="1">
      <alignment horizontal="center" vertical="center"/>
    </xf>
    <xf numFmtId="49" fontId="3" fillId="0" borderId="44" xfId="16" applyNumberFormat="1" applyFont="1" applyFill="1" applyBorder="1" applyAlignment="1">
      <alignment horizontal="center" vertical="center"/>
    </xf>
    <xf numFmtId="38" fontId="3" fillId="0" borderId="48" xfId="16" applyFont="1" applyFill="1" applyBorder="1" applyAlignment="1">
      <alignment horizontal="center" vertical="center"/>
    </xf>
    <xf numFmtId="38" fontId="3" fillId="3" borderId="125" xfId="16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3" fillId="0" borderId="114" xfId="16" applyFont="1" applyFill="1" applyBorder="1" applyAlignment="1">
      <alignment horizontal="center" vertical="center"/>
    </xf>
    <xf numFmtId="38" fontId="3" fillId="0" borderId="23" xfId="16" applyFont="1" applyFill="1" applyBorder="1" applyAlignment="1">
      <alignment horizontal="center" vertical="center"/>
    </xf>
    <xf numFmtId="38" fontId="3" fillId="0" borderId="24" xfId="16" applyFont="1" applyFill="1" applyBorder="1" applyAlignment="1">
      <alignment horizontal="center" vertical="center"/>
    </xf>
    <xf numFmtId="57" fontId="3" fillId="0" borderId="23" xfId="16" applyNumberFormat="1" applyFont="1" applyFill="1" applyBorder="1" applyAlignment="1">
      <alignment horizontal="center" vertical="center"/>
    </xf>
    <xf numFmtId="38" fontId="3" fillId="0" borderId="21" xfId="16" applyFont="1" applyFill="1" applyBorder="1" applyAlignment="1">
      <alignment vertical="center"/>
    </xf>
    <xf numFmtId="38" fontId="3" fillId="0" borderId="24" xfId="16" applyFont="1" applyFill="1" applyBorder="1" applyAlignment="1">
      <alignment vertical="center"/>
    </xf>
    <xf numFmtId="38" fontId="3" fillId="3" borderId="23" xfId="16" applyFont="1" applyFill="1" applyBorder="1" applyAlignment="1">
      <alignment vertical="center"/>
    </xf>
    <xf numFmtId="38" fontId="3" fillId="0" borderId="103" xfId="16" applyFont="1" applyFill="1" applyBorder="1" applyAlignment="1">
      <alignment vertical="center"/>
    </xf>
    <xf numFmtId="38" fontId="3" fillId="0" borderId="84" xfId="16" applyFont="1" applyFill="1" applyBorder="1" applyAlignment="1">
      <alignment vertical="center"/>
    </xf>
    <xf numFmtId="38" fontId="3" fillId="0" borderId="126" xfId="16" applyFont="1" applyFill="1" applyBorder="1" applyAlignment="1">
      <alignment vertical="center"/>
    </xf>
    <xf numFmtId="38" fontId="3" fillId="0" borderId="25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0" xfId="16" applyFont="1" applyFill="1" applyBorder="1" applyAlignment="1">
      <alignment horizontal="left" vertical="center"/>
    </xf>
    <xf numFmtId="38" fontId="3" fillId="3" borderId="82" xfId="16" applyFont="1" applyFill="1" applyBorder="1" applyAlignment="1">
      <alignment vertical="center"/>
    </xf>
    <xf numFmtId="38" fontId="3" fillId="0" borderId="85" xfId="16" applyFont="1" applyFill="1" applyBorder="1" applyAlignment="1">
      <alignment vertical="center"/>
    </xf>
    <xf numFmtId="38" fontId="3" fillId="0" borderId="86" xfId="16" applyFont="1" applyFill="1" applyBorder="1" applyAlignment="1">
      <alignment vertical="center"/>
    </xf>
    <xf numFmtId="38" fontId="3" fillId="0" borderId="88" xfId="16" applyFont="1" applyFill="1" applyBorder="1" applyAlignment="1">
      <alignment vertical="center"/>
    </xf>
    <xf numFmtId="38" fontId="3" fillId="0" borderId="106" xfId="16" applyFont="1" applyFill="1" applyBorder="1" applyAlignment="1">
      <alignment vertical="center"/>
    </xf>
    <xf numFmtId="38" fontId="3" fillId="0" borderId="34" xfId="16" applyFont="1" applyFill="1" applyBorder="1" applyAlignment="1">
      <alignment horizontal="left" vertical="center"/>
    </xf>
    <xf numFmtId="38" fontId="3" fillId="0" borderId="23" xfId="16" applyFont="1" applyFill="1" applyBorder="1" applyAlignment="1">
      <alignment vertical="center"/>
    </xf>
    <xf numFmtId="38" fontId="3" fillId="0" borderId="36" xfId="16" applyFont="1" applyFill="1" applyBorder="1" applyAlignment="1">
      <alignment horizontal="left" vertical="center"/>
    </xf>
    <xf numFmtId="38" fontId="3" fillId="0" borderId="0" xfId="16" applyFont="1" applyFill="1" applyBorder="1" applyAlignment="1">
      <alignment horizontal="left" vertical="center"/>
    </xf>
    <xf numFmtId="38" fontId="3" fillId="0" borderId="36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17" xfId="16" applyFont="1" applyFill="1" applyBorder="1" applyAlignment="1">
      <alignment horizontal="center" vertical="center"/>
    </xf>
    <xf numFmtId="38" fontId="3" fillId="0" borderId="12" xfId="16" applyFont="1" applyFill="1" applyBorder="1" applyAlignment="1">
      <alignment horizontal="center" vertical="center"/>
    </xf>
    <xf numFmtId="38" fontId="8" fillId="0" borderId="0" xfId="16" applyFont="1" applyFill="1" applyAlignment="1">
      <alignment horizontal="center" vertical="center"/>
    </xf>
    <xf numFmtId="38" fontId="3" fillId="0" borderId="3" xfId="16" applyFont="1" applyFill="1" applyBorder="1" applyAlignment="1">
      <alignment horizontal="left" vertical="center"/>
    </xf>
    <xf numFmtId="38" fontId="3" fillId="0" borderId="4" xfId="16" applyFont="1" applyFill="1" applyBorder="1" applyAlignment="1">
      <alignment horizontal="left" vertical="center"/>
    </xf>
    <xf numFmtId="38" fontId="3" fillId="0" borderId="11" xfId="16" applyFont="1" applyFill="1" applyBorder="1" applyAlignment="1">
      <alignment horizontal="left" vertical="center"/>
    </xf>
    <xf numFmtId="38" fontId="4" fillId="0" borderId="29" xfId="16" applyFont="1" applyFill="1" applyBorder="1" applyAlignment="1">
      <alignment horizontal="left" vertical="center" wrapText="1"/>
    </xf>
    <xf numFmtId="38" fontId="4" fillId="0" borderId="34" xfId="16" applyFont="1" applyFill="1" applyBorder="1" applyAlignment="1">
      <alignment horizontal="left" vertical="center" wrapText="1"/>
    </xf>
    <xf numFmtId="38" fontId="4" fillId="0" borderId="32" xfId="16" applyFont="1" applyFill="1" applyBorder="1" applyAlignment="1">
      <alignment horizontal="left" vertical="center" wrapText="1"/>
    </xf>
    <xf numFmtId="38" fontId="4" fillId="0" borderId="12" xfId="16" applyFont="1" applyFill="1" applyBorder="1" applyAlignment="1">
      <alignment horizontal="left" vertical="center" wrapText="1"/>
    </xf>
    <xf numFmtId="38" fontId="4" fillId="0" borderId="92" xfId="16" applyFont="1" applyFill="1" applyBorder="1" applyAlignment="1">
      <alignment horizontal="left" vertical="center"/>
    </xf>
    <xf numFmtId="38" fontId="4" fillId="0" borderId="127" xfId="16" applyFont="1" applyFill="1" applyBorder="1" applyAlignment="1">
      <alignment horizontal="left" vertical="center"/>
    </xf>
    <xf numFmtId="177" fontId="9" fillId="0" borderId="128" xfId="16" applyNumberFormat="1" applyFont="1" applyBorder="1" applyAlignment="1">
      <alignment horizontal="center" shrinkToFit="1"/>
    </xf>
    <xf numFmtId="177" fontId="9" fillId="0" borderId="10" xfId="16" applyNumberFormat="1" applyFont="1" applyBorder="1" applyAlignment="1">
      <alignment horizontal="center" shrinkToFit="1"/>
    </xf>
    <xf numFmtId="177" fontId="9" fillId="0" borderId="26" xfId="16" applyNumberFormat="1" applyFont="1" applyBorder="1" applyAlignment="1">
      <alignment horizontal="center" shrinkToFit="1"/>
    </xf>
    <xf numFmtId="177" fontId="4" fillId="0" borderId="104" xfId="16" applyNumberFormat="1" applyFont="1" applyBorder="1" applyAlignment="1">
      <alignment horizontal="center" vertical="center" shrinkToFit="1"/>
    </xf>
    <xf numFmtId="177" fontId="4" fillId="0" borderId="12" xfId="16" applyNumberFormat="1" applyFont="1" applyBorder="1" applyAlignment="1">
      <alignment horizontal="center" vertical="center" shrinkToFit="1"/>
    </xf>
    <xf numFmtId="177" fontId="4" fillId="0" borderId="33" xfId="16" applyNumberFormat="1" applyFont="1" applyBorder="1" applyAlignment="1">
      <alignment horizontal="center" vertical="center" shrinkToFit="1"/>
    </xf>
    <xf numFmtId="38" fontId="4" fillId="0" borderId="30" xfId="16" applyFont="1" applyFill="1" applyBorder="1" applyAlignment="1">
      <alignment horizontal="left" vertical="center" wrapText="1"/>
    </xf>
    <xf numFmtId="38" fontId="4" fillId="0" borderId="11" xfId="16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38" fontId="4" fillId="0" borderId="72" xfId="16" applyFont="1" applyFill="1" applyBorder="1" applyAlignment="1">
      <alignment horizontal="left" vertical="center" shrinkToFit="1"/>
    </xf>
    <xf numFmtId="38" fontId="4" fillId="0" borderId="86" xfId="16" applyFont="1" applyFill="1" applyBorder="1" applyAlignment="1">
      <alignment horizontal="left" vertical="center" shrinkToFit="1"/>
    </xf>
    <xf numFmtId="38" fontId="4" fillId="0" borderId="71" xfId="16" applyFont="1" applyFill="1" applyBorder="1" applyAlignment="1">
      <alignment horizontal="left" vertical="center" shrinkToFit="1"/>
    </xf>
    <xf numFmtId="38" fontId="4" fillId="0" borderId="64" xfId="16" applyFont="1" applyFill="1" applyBorder="1" applyAlignment="1">
      <alignment horizontal="left" vertical="center" shrinkToFit="1"/>
    </xf>
    <xf numFmtId="49" fontId="0" fillId="0" borderId="1" xfId="0" applyNumberFormat="1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49" fontId="0" fillId="0" borderId="10" xfId="16" applyNumberFormat="1" applyFont="1" applyBorder="1" applyAlignment="1">
      <alignment horizontal="center" vertical="center"/>
    </xf>
    <xf numFmtId="49" fontId="0" fillId="0" borderId="26" xfId="16" applyNumberFormat="1" applyFont="1" applyBorder="1" applyAlignment="1">
      <alignment horizontal="center" vertical="center"/>
    </xf>
    <xf numFmtId="49" fontId="0" fillId="0" borderId="32" xfId="16" applyNumberFormat="1" applyFont="1" applyBorder="1" applyAlignment="1">
      <alignment horizontal="center" vertical="center"/>
    </xf>
    <xf numFmtId="49" fontId="0" fillId="0" borderId="12" xfId="16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178" fontId="4" fillId="0" borderId="39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vertical="center" shrinkToFit="1"/>
    </xf>
    <xf numFmtId="0" fontId="0" fillId="0" borderId="129" xfId="0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130" xfId="0" applyFont="1" applyBorder="1" applyAlignment="1">
      <alignment vertical="center" shrinkToFit="1"/>
    </xf>
    <xf numFmtId="0" fontId="3" fillId="0" borderId="25" xfId="0" applyFont="1" applyBorder="1" applyAlignment="1" quotePrefix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177" fontId="3" fillId="0" borderId="29" xfId="16" applyNumberFormat="1" applyFont="1" applyBorder="1" applyAlignment="1">
      <alignment vertical="center"/>
    </xf>
    <xf numFmtId="177" fontId="3" fillId="0" borderId="35" xfId="16" applyNumberFormat="1" applyFont="1" applyBorder="1" applyAlignment="1">
      <alignment vertical="center"/>
    </xf>
    <xf numFmtId="177" fontId="3" fillId="0" borderId="30" xfId="16" applyNumberFormat="1" applyFont="1" applyBorder="1" applyAlignment="1">
      <alignment vertical="center"/>
    </xf>
    <xf numFmtId="177" fontId="3" fillId="0" borderId="39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3</xdr:col>
      <xdr:colOff>828675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19050" y="723900"/>
          <a:ext cx="1857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6</xdr:row>
      <xdr:rowOff>161925</xdr:rowOff>
    </xdr:to>
    <xdr:sp>
      <xdr:nvSpPr>
        <xdr:cNvPr id="2" name="Line 3"/>
        <xdr:cNvSpPr>
          <a:spLocks/>
        </xdr:cNvSpPr>
      </xdr:nvSpPr>
      <xdr:spPr>
        <a:xfrm>
          <a:off x="4638675" y="7334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3</xdr:col>
      <xdr:colOff>828675</xdr:colOff>
      <xdr:row>5</xdr:row>
      <xdr:rowOff>161925</xdr:rowOff>
    </xdr:to>
    <xdr:sp>
      <xdr:nvSpPr>
        <xdr:cNvPr id="3" name="Line 4"/>
        <xdr:cNvSpPr>
          <a:spLocks/>
        </xdr:cNvSpPr>
      </xdr:nvSpPr>
      <xdr:spPr>
        <a:xfrm flipH="1" flipV="1">
          <a:off x="19050" y="723900"/>
          <a:ext cx="1857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6</xdr:row>
      <xdr:rowOff>161925</xdr:rowOff>
    </xdr:to>
    <xdr:sp>
      <xdr:nvSpPr>
        <xdr:cNvPr id="4" name="Line 5"/>
        <xdr:cNvSpPr>
          <a:spLocks/>
        </xdr:cNvSpPr>
      </xdr:nvSpPr>
      <xdr:spPr>
        <a:xfrm>
          <a:off x="4638675" y="7334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3</xdr:col>
      <xdr:colOff>828675</xdr:colOff>
      <xdr:row>29</xdr:row>
      <xdr:rowOff>161925</xdr:rowOff>
    </xdr:to>
    <xdr:sp>
      <xdr:nvSpPr>
        <xdr:cNvPr id="5" name="Line 6"/>
        <xdr:cNvSpPr>
          <a:spLocks/>
        </xdr:cNvSpPr>
      </xdr:nvSpPr>
      <xdr:spPr>
        <a:xfrm flipH="1" flipV="1">
          <a:off x="19050" y="5753100"/>
          <a:ext cx="1857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2971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4</xdr:col>
      <xdr:colOff>66675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352425"/>
          <a:ext cx="22383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51"/>
  <sheetViews>
    <sheetView zoomScaleSheetLayoutView="85" workbookViewId="0" topLeftCell="A7">
      <selection activeCell="F43" sqref="F43"/>
    </sheetView>
  </sheetViews>
  <sheetFormatPr defaultColWidth="9.00390625" defaultRowHeight="16.5" customHeight="1"/>
  <cols>
    <col min="1" max="1" width="3.625" style="83" customWidth="1"/>
    <col min="2" max="2" width="3.50390625" style="83" customWidth="1"/>
    <col min="3" max="3" width="6.625" style="83" customWidth="1"/>
    <col min="4" max="4" width="11.875" style="83" customWidth="1"/>
    <col min="5" max="6" width="17.625" style="133" customWidth="1"/>
    <col min="7" max="7" width="15.50390625" style="133" customWidth="1"/>
    <col min="8" max="16384" width="9.00390625" style="52" customWidth="1"/>
  </cols>
  <sheetData>
    <row r="1" spans="1:7" ht="24" customHeight="1">
      <c r="A1" s="392" t="s">
        <v>158</v>
      </c>
      <c r="B1" s="392"/>
      <c r="C1" s="392"/>
      <c r="D1" s="392"/>
      <c r="E1" s="392"/>
      <c r="F1" s="392"/>
      <c r="G1" s="131"/>
    </row>
    <row r="2" spans="4:7" ht="16.5" customHeight="1">
      <c r="D2" s="84"/>
      <c r="E2" s="132"/>
      <c r="F2" s="132"/>
      <c r="G2" s="132"/>
    </row>
    <row r="3" ht="16.5" customHeight="1" thickBot="1">
      <c r="A3" s="85" t="s">
        <v>159</v>
      </c>
    </row>
    <row r="4" spans="1:6" ht="16.5" customHeight="1">
      <c r="A4" s="86"/>
      <c r="B4" s="87"/>
      <c r="C4" s="87"/>
      <c r="D4" s="88" t="s">
        <v>33</v>
      </c>
      <c r="E4" s="24" t="s">
        <v>160</v>
      </c>
      <c r="F4" s="360" t="s">
        <v>161</v>
      </c>
    </row>
    <row r="5" spans="1:6" ht="16.5" customHeight="1">
      <c r="A5" s="89"/>
      <c r="B5" s="90"/>
      <c r="C5" s="90"/>
      <c r="D5" s="91"/>
      <c r="E5" s="25" t="s">
        <v>56</v>
      </c>
      <c r="F5" s="361" t="s">
        <v>162</v>
      </c>
    </row>
    <row r="6" spans="1:6" ht="16.5" customHeight="1" thickBot="1">
      <c r="A6" s="92"/>
      <c r="B6" s="93" t="s">
        <v>81</v>
      </c>
      <c r="C6" s="93"/>
      <c r="D6" s="94"/>
      <c r="E6" s="26" t="s">
        <v>26</v>
      </c>
      <c r="F6" s="362" t="s">
        <v>29</v>
      </c>
    </row>
    <row r="7" spans="1:6" ht="16.5" customHeight="1">
      <c r="A7" s="95" t="s">
        <v>163</v>
      </c>
      <c r="B7" s="96"/>
      <c r="C7" s="96"/>
      <c r="D7" s="97"/>
      <c r="E7" s="106" t="s">
        <v>164</v>
      </c>
      <c r="F7" s="107" t="s">
        <v>165</v>
      </c>
    </row>
    <row r="8" spans="1:6" ht="16.5" customHeight="1">
      <c r="A8" s="95" t="s">
        <v>166</v>
      </c>
      <c r="B8" s="96"/>
      <c r="C8" s="96"/>
      <c r="D8" s="97"/>
      <c r="E8" s="108">
        <v>20976</v>
      </c>
      <c r="F8" s="109">
        <v>33413</v>
      </c>
    </row>
    <row r="9" spans="1:6" ht="16.5" customHeight="1">
      <c r="A9" s="98" t="s">
        <v>167</v>
      </c>
      <c r="B9" s="99"/>
      <c r="C9" s="99"/>
      <c r="D9" s="100"/>
      <c r="E9" s="134">
        <v>84</v>
      </c>
      <c r="F9" s="102">
        <v>1300</v>
      </c>
    </row>
    <row r="10" spans="1:6" ht="16.5" customHeight="1" thickBot="1">
      <c r="A10" s="162" t="s">
        <v>168</v>
      </c>
      <c r="B10" s="103"/>
      <c r="C10" s="103"/>
      <c r="D10" s="104"/>
      <c r="E10" s="135">
        <v>42963</v>
      </c>
      <c r="F10" s="136">
        <v>628700</v>
      </c>
    </row>
    <row r="11" spans="1:6" ht="16.5" customHeight="1">
      <c r="A11" s="101" t="s">
        <v>169</v>
      </c>
      <c r="B11" s="105"/>
      <c r="C11" s="105"/>
      <c r="D11" s="161"/>
      <c r="E11" s="271"/>
      <c r="F11" s="272"/>
    </row>
    <row r="12" spans="1:6" ht="16.5" customHeight="1">
      <c r="A12" s="101"/>
      <c r="B12" s="149" t="s">
        <v>170</v>
      </c>
      <c r="C12" s="150"/>
      <c r="D12" s="151"/>
      <c r="E12" s="152">
        <v>0</v>
      </c>
      <c r="F12" s="153">
        <v>0</v>
      </c>
    </row>
    <row r="13" spans="1:6" ht="16.5" customHeight="1">
      <c r="A13" s="101"/>
      <c r="B13" s="154" t="s">
        <v>171</v>
      </c>
      <c r="C13" s="155"/>
      <c r="D13" s="156"/>
      <c r="E13" s="157">
        <v>0</v>
      </c>
      <c r="F13" s="158">
        <v>0</v>
      </c>
    </row>
    <row r="14" spans="1:6" ht="16.5" customHeight="1" thickBot="1">
      <c r="A14" s="92"/>
      <c r="B14" s="163" t="s">
        <v>172</v>
      </c>
      <c r="C14" s="164"/>
      <c r="D14" s="165"/>
      <c r="E14" s="166">
        <v>291600</v>
      </c>
      <c r="F14" s="167">
        <v>45587</v>
      </c>
    </row>
    <row r="15" spans="1:6" ht="16.5" customHeight="1">
      <c r="A15" s="101" t="s">
        <v>173</v>
      </c>
      <c r="B15" s="105"/>
      <c r="C15" s="105"/>
      <c r="D15" s="168" t="s">
        <v>174</v>
      </c>
      <c r="E15" s="273"/>
      <c r="F15" s="363"/>
    </row>
    <row r="16" spans="1:6" ht="16.5" customHeight="1">
      <c r="A16" s="101"/>
      <c r="B16" s="393" t="s">
        <v>175</v>
      </c>
      <c r="C16" s="384"/>
      <c r="D16" s="169" t="s">
        <v>176</v>
      </c>
      <c r="E16" s="172">
        <v>500</v>
      </c>
      <c r="F16" s="153">
        <v>7310</v>
      </c>
    </row>
    <row r="17" spans="1:6" ht="16.5" customHeight="1">
      <c r="A17" s="101"/>
      <c r="B17" s="386"/>
      <c r="C17" s="387"/>
      <c r="D17" s="170" t="s">
        <v>177</v>
      </c>
      <c r="E17" s="173">
        <v>0</v>
      </c>
      <c r="F17" s="158">
        <v>0</v>
      </c>
    </row>
    <row r="18" spans="1:6" ht="16.5" customHeight="1">
      <c r="A18" s="101"/>
      <c r="B18" s="394"/>
      <c r="C18" s="395"/>
      <c r="D18" s="171" t="s">
        <v>178</v>
      </c>
      <c r="E18" s="174">
        <v>100</v>
      </c>
      <c r="F18" s="160">
        <v>0</v>
      </c>
    </row>
    <row r="19" spans="1:6" ht="16.5" customHeight="1">
      <c r="A19" s="101"/>
      <c r="B19" s="386" t="s">
        <v>179</v>
      </c>
      <c r="C19" s="387"/>
      <c r="D19" s="169" t="s">
        <v>176</v>
      </c>
      <c r="E19" s="172">
        <v>450</v>
      </c>
      <c r="F19" s="153">
        <v>0</v>
      </c>
    </row>
    <row r="20" spans="1:6" ht="16.5" customHeight="1">
      <c r="A20" s="101"/>
      <c r="B20" s="388"/>
      <c r="C20" s="389"/>
      <c r="D20" s="170" t="s">
        <v>177</v>
      </c>
      <c r="E20" s="173">
        <v>0</v>
      </c>
      <c r="F20" s="158">
        <v>0</v>
      </c>
    </row>
    <row r="21" spans="1:6" ht="16.5" customHeight="1" thickBot="1">
      <c r="A21" s="92"/>
      <c r="B21" s="390"/>
      <c r="C21" s="391"/>
      <c r="D21" s="175" t="s">
        <v>178</v>
      </c>
      <c r="E21" s="176">
        <v>90</v>
      </c>
      <c r="F21" s="167">
        <v>0</v>
      </c>
    </row>
    <row r="22" spans="1:6" ht="16.5" customHeight="1">
      <c r="A22" s="101" t="s">
        <v>180</v>
      </c>
      <c r="B22" s="105"/>
      <c r="C22" s="105"/>
      <c r="D22" s="161"/>
      <c r="E22" s="271"/>
      <c r="F22" s="272"/>
    </row>
    <row r="23" spans="1:6" ht="16.5" customHeight="1">
      <c r="A23" s="101"/>
      <c r="B23" s="149" t="s">
        <v>181</v>
      </c>
      <c r="C23" s="150"/>
      <c r="D23" s="151"/>
      <c r="E23" s="152">
        <v>19</v>
      </c>
      <c r="F23" s="153">
        <v>0</v>
      </c>
    </row>
    <row r="24" spans="1:6" ht="16.5" customHeight="1">
      <c r="A24" s="101"/>
      <c r="B24" s="154" t="s">
        <v>182</v>
      </c>
      <c r="C24" s="155"/>
      <c r="D24" s="156"/>
      <c r="E24" s="157">
        <v>0</v>
      </c>
      <c r="F24" s="158">
        <v>0</v>
      </c>
    </row>
    <row r="25" spans="1:6" ht="16.5" customHeight="1" thickBot="1">
      <c r="A25" s="92"/>
      <c r="B25" s="163" t="s">
        <v>183</v>
      </c>
      <c r="C25" s="164"/>
      <c r="D25" s="165"/>
      <c r="E25" s="166">
        <v>19</v>
      </c>
      <c r="F25" s="167">
        <v>0</v>
      </c>
    </row>
    <row r="26" spans="1:7" ht="16.5" customHeight="1">
      <c r="A26" s="364"/>
      <c r="B26" s="364"/>
      <c r="C26" s="364"/>
      <c r="D26" s="364"/>
      <c r="E26" s="365"/>
      <c r="F26" s="365"/>
      <c r="G26" s="365"/>
    </row>
    <row r="27" spans="1:7" ht="16.5" customHeight="1" thickBot="1">
      <c r="A27" s="364"/>
      <c r="B27" s="364"/>
      <c r="C27" s="364"/>
      <c r="D27" s="364"/>
      <c r="F27" s="365"/>
      <c r="G27" s="365"/>
    </row>
    <row r="28" spans="1:7" ht="16.5" customHeight="1">
      <c r="A28" s="86"/>
      <c r="B28" s="87"/>
      <c r="C28" s="87"/>
      <c r="D28" s="88" t="s">
        <v>33</v>
      </c>
      <c r="E28" s="366" t="s">
        <v>30</v>
      </c>
      <c r="F28" s="83"/>
      <c r="G28" s="83"/>
    </row>
    <row r="29" spans="1:7" ht="16.5" customHeight="1">
      <c r="A29" s="89"/>
      <c r="B29" s="90"/>
      <c r="C29" s="90"/>
      <c r="D29" s="91"/>
      <c r="E29" s="367" t="s">
        <v>186</v>
      </c>
      <c r="F29" s="83"/>
      <c r="G29" s="83"/>
    </row>
    <row r="30" spans="1:7" ht="16.5" customHeight="1" thickBot="1">
      <c r="A30" s="92"/>
      <c r="B30" s="93" t="s">
        <v>81</v>
      </c>
      <c r="C30" s="93"/>
      <c r="D30" s="94"/>
      <c r="E30" s="368" t="s">
        <v>32</v>
      </c>
      <c r="F30" s="83"/>
      <c r="G30" s="83"/>
    </row>
    <row r="31" spans="1:7" ht="16.5" customHeight="1">
      <c r="A31" s="95" t="s">
        <v>163</v>
      </c>
      <c r="B31" s="96"/>
      <c r="C31" s="96"/>
      <c r="D31" s="97"/>
      <c r="E31" s="367" t="s">
        <v>187</v>
      </c>
      <c r="F31" s="83"/>
      <c r="G31" s="83"/>
    </row>
    <row r="32" spans="1:7" ht="16.5" customHeight="1">
      <c r="A32" s="95" t="s">
        <v>166</v>
      </c>
      <c r="B32" s="96"/>
      <c r="C32" s="96"/>
      <c r="D32" s="97"/>
      <c r="E32" s="369">
        <v>24827</v>
      </c>
      <c r="F32" s="83"/>
      <c r="G32" s="83"/>
    </row>
    <row r="33" spans="1:7" ht="16.5" customHeight="1">
      <c r="A33" s="98" t="s">
        <v>167</v>
      </c>
      <c r="B33" s="99"/>
      <c r="C33" s="99"/>
      <c r="D33" s="100"/>
      <c r="E33" s="370">
        <v>5797</v>
      </c>
      <c r="F33" s="83"/>
      <c r="G33" s="83"/>
    </row>
    <row r="34" spans="1:7" ht="16.5" customHeight="1" thickBot="1">
      <c r="A34" s="162" t="s">
        <v>168</v>
      </c>
      <c r="B34" s="103"/>
      <c r="C34" s="103"/>
      <c r="D34" s="104"/>
      <c r="E34" s="371">
        <v>19297</v>
      </c>
      <c r="F34" s="83"/>
      <c r="G34" s="83"/>
    </row>
    <row r="35" spans="1:7" ht="16.5" customHeight="1">
      <c r="A35" s="101" t="s">
        <v>233</v>
      </c>
      <c r="B35" s="105"/>
      <c r="C35" s="105"/>
      <c r="D35" s="161"/>
      <c r="E35" s="372"/>
      <c r="F35" s="83"/>
      <c r="G35" s="83"/>
    </row>
    <row r="36" spans="1:7" ht="16.5" customHeight="1">
      <c r="A36" s="101"/>
      <c r="B36" s="149" t="s">
        <v>234</v>
      </c>
      <c r="C36" s="150"/>
      <c r="D36" s="151"/>
      <c r="E36" s="373">
        <v>17511</v>
      </c>
      <c r="F36" s="83"/>
      <c r="G36" s="83"/>
    </row>
    <row r="37" spans="1:7" ht="16.5" customHeight="1">
      <c r="A37" s="101"/>
      <c r="B37" s="154" t="s">
        <v>235</v>
      </c>
      <c r="C37" s="155"/>
      <c r="D37" s="156"/>
      <c r="E37" s="374">
        <v>127290</v>
      </c>
      <c r="F37" s="83"/>
      <c r="G37" s="83"/>
    </row>
    <row r="38" spans="1:7" ht="16.5" customHeight="1" thickBot="1">
      <c r="A38" s="92"/>
      <c r="B38" s="163" t="s">
        <v>183</v>
      </c>
      <c r="C38" s="164"/>
      <c r="D38" s="165"/>
      <c r="E38" s="375">
        <v>144801</v>
      </c>
      <c r="F38" s="83"/>
      <c r="G38" s="83"/>
    </row>
    <row r="39" spans="1:7" ht="16.5" customHeight="1">
      <c r="A39" s="376" t="s">
        <v>236</v>
      </c>
      <c r="B39" s="377"/>
      <c r="C39" s="377"/>
      <c r="D39" s="378" t="s">
        <v>174</v>
      </c>
      <c r="E39" s="379"/>
      <c r="F39" s="83"/>
      <c r="G39" s="83"/>
    </row>
    <row r="40" spans="1:7" ht="16.5" customHeight="1">
      <c r="A40" s="101"/>
      <c r="B40" s="149" t="s">
        <v>237</v>
      </c>
      <c r="C40" s="150"/>
      <c r="D40" s="151"/>
      <c r="E40" s="373">
        <v>6090</v>
      </c>
      <c r="F40" s="83"/>
      <c r="G40" s="83"/>
    </row>
    <row r="41" spans="1:7" ht="16.5" customHeight="1">
      <c r="A41" s="101"/>
      <c r="B41" s="154" t="s">
        <v>238</v>
      </c>
      <c r="C41" s="155"/>
      <c r="D41" s="156"/>
      <c r="E41" s="374">
        <v>6090</v>
      </c>
      <c r="F41" s="83"/>
      <c r="G41" s="83"/>
    </row>
    <row r="42" spans="1:7" ht="16.5" customHeight="1">
      <c r="A42" s="101"/>
      <c r="B42" s="159" t="s">
        <v>239</v>
      </c>
      <c r="C42" s="380"/>
      <c r="D42" s="381"/>
      <c r="E42" s="382">
        <v>4305</v>
      </c>
      <c r="F42" s="83"/>
      <c r="G42" s="83"/>
    </row>
    <row r="43" spans="1:7" ht="16.5" customHeight="1">
      <c r="A43" s="98" t="s">
        <v>240</v>
      </c>
      <c r="B43" s="96"/>
      <c r="C43" s="96"/>
      <c r="D43" s="97"/>
      <c r="E43" s="370">
        <v>500</v>
      </c>
      <c r="F43" s="83"/>
      <c r="G43" s="83"/>
    </row>
    <row r="44" spans="1:7" ht="16.5" customHeight="1">
      <c r="A44" s="98" t="s">
        <v>241</v>
      </c>
      <c r="B44" s="99"/>
      <c r="C44" s="99"/>
      <c r="D44" s="100"/>
      <c r="E44" s="385">
        <v>34</v>
      </c>
      <c r="F44" s="83"/>
      <c r="G44" s="83"/>
    </row>
    <row r="45" spans="1:7" ht="16.5" customHeight="1" thickBot="1">
      <c r="A45" s="162" t="s">
        <v>242</v>
      </c>
      <c r="B45" s="103"/>
      <c r="C45" s="103"/>
      <c r="D45" s="104"/>
      <c r="E45" s="383">
        <v>161</v>
      </c>
      <c r="F45" s="83"/>
      <c r="G45" s="83"/>
    </row>
    <row r="46" spans="1:7" ht="16.5" customHeight="1">
      <c r="A46" s="101" t="s">
        <v>243</v>
      </c>
      <c r="B46" s="105"/>
      <c r="C46" s="105"/>
      <c r="D46" s="161"/>
      <c r="E46" s="372"/>
      <c r="F46" s="83"/>
      <c r="G46" s="83"/>
    </row>
    <row r="47" spans="1:7" ht="16.5" customHeight="1">
      <c r="A47" s="101"/>
      <c r="B47" s="149" t="s">
        <v>181</v>
      </c>
      <c r="C47" s="150"/>
      <c r="D47" s="151"/>
      <c r="E47" s="373">
        <v>0</v>
      </c>
      <c r="F47" s="83"/>
      <c r="G47" s="83"/>
    </row>
    <row r="48" spans="1:7" ht="16.5" customHeight="1">
      <c r="A48" s="101"/>
      <c r="B48" s="154" t="s">
        <v>182</v>
      </c>
      <c r="C48" s="155"/>
      <c r="D48" s="156"/>
      <c r="E48" s="374">
        <v>0</v>
      </c>
      <c r="F48" s="83"/>
      <c r="G48" s="83"/>
    </row>
    <row r="49" spans="1:7" ht="16.5" customHeight="1" thickBot="1">
      <c r="A49" s="92"/>
      <c r="B49" s="163" t="s">
        <v>183</v>
      </c>
      <c r="C49" s="164"/>
      <c r="D49" s="165"/>
      <c r="E49" s="375">
        <v>0</v>
      </c>
      <c r="F49" s="83"/>
      <c r="G49" s="83"/>
    </row>
    <row r="50" spans="5:7" ht="16.5" customHeight="1">
      <c r="E50" s="83"/>
      <c r="F50" s="83"/>
      <c r="G50" s="83"/>
    </row>
    <row r="51" ht="16.5" customHeight="1">
      <c r="E51" s="83"/>
    </row>
  </sheetData>
  <mergeCells count="7">
    <mergeCell ref="B19:C19"/>
    <mergeCell ref="B20:C20"/>
    <mergeCell ref="B21:C21"/>
    <mergeCell ref="A1:F1"/>
    <mergeCell ref="B16:C16"/>
    <mergeCell ref="B17:C17"/>
    <mergeCell ref="B18:C18"/>
  </mergeCells>
  <conditionalFormatting sqref="E33:E49 E8:F25">
    <cfRule type="cellIs" priority="1" dxfId="0" operator="equal" stopIfTrue="1">
      <formula>0</formula>
    </cfRule>
  </conditionalFormatting>
  <printOptions/>
  <pageMargins left="0.75" right="0.75" top="0.63" bottom="0.44" header="0.512" footer="0.512"/>
  <pageSetup errors="blank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P192"/>
  <sheetViews>
    <sheetView zoomScaleSheetLayoutView="100" workbookViewId="0" topLeftCell="A1">
      <selection activeCell="P8" sqref="P8"/>
    </sheetView>
  </sheetViews>
  <sheetFormatPr defaultColWidth="9.00390625" defaultRowHeight="13.5"/>
  <cols>
    <col min="1" max="1" width="3.625" style="53" customWidth="1"/>
    <col min="2" max="2" width="4.25390625" style="53" customWidth="1"/>
    <col min="3" max="3" width="4.00390625" style="53" customWidth="1"/>
    <col min="4" max="4" width="4.875" style="53" customWidth="1"/>
    <col min="5" max="5" width="9.125" style="53" customWidth="1"/>
    <col min="6" max="6" width="13.125" style="53" customWidth="1"/>
    <col min="7" max="10" width="11.50390625" style="7" customWidth="1"/>
    <col min="11" max="11" width="3.25390625" style="6" customWidth="1"/>
    <col min="12" max="12" width="4.875" style="23" customWidth="1"/>
    <col min="13" max="15" width="9.50390625" style="23" customWidth="1"/>
    <col min="16" max="19" width="11.50390625" style="23" customWidth="1"/>
    <col min="20" max="16384" width="11.50390625" style="0" customWidth="1"/>
  </cols>
  <sheetData>
    <row r="1" ht="4.5" customHeight="1"/>
    <row r="2" spans="1:10" ht="14.25" thickBot="1">
      <c r="A2" s="54" t="s">
        <v>79</v>
      </c>
      <c r="C2" s="55"/>
      <c r="D2" s="55"/>
      <c r="E2" s="55"/>
      <c r="F2" s="55"/>
      <c r="G2" s="53"/>
      <c r="H2" s="53"/>
      <c r="I2" s="53"/>
      <c r="J2" s="130" t="s">
        <v>49</v>
      </c>
    </row>
    <row r="3" spans="1:11" ht="13.5">
      <c r="A3" s="56"/>
      <c r="B3" s="57"/>
      <c r="C3" s="57"/>
      <c r="D3" s="57"/>
      <c r="E3" s="57"/>
      <c r="F3" s="58" t="s">
        <v>80</v>
      </c>
      <c r="G3" s="29" t="s">
        <v>24</v>
      </c>
      <c r="H3" s="29" t="s">
        <v>27</v>
      </c>
      <c r="I3" s="82" t="s">
        <v>30</v>
      </c>
      <c r="J3" s="410" t="s">
        <v>50</v>
      </c>
      <c r="K3" s="9"/>
    </row>
    <row r="4" spans="1:10" ht="14.25" thickBot="1">
      <c r="A4" s="59"/>
      <c r="B4" s="60" t="s">
        <v>81</v>
      </c>
      <c r="C4" s="60"/>
      <c r="D4" s="60"/>
      <c r="E4" s="60"/>
      <c r="F4" s="61"/>
      <c r="G4" s="30" t="s">
        <v>25</v>
      </c>
      <c r="H4" s="30" t="s">
        <v>28</v>
      </c>
      <c r="I4" s="31" t="s">
        <v>31</v>
      </c>
      <c r="J4" s="411"/>
    </row>
    <row r="5" spans="1:10" ht="13.5">
      <c r="A5" s="62" t="s">
        <v>82</v>
      </c>
      <c r="B5" s="55"/>
      <c r="C5" s="55"/>
      <c r="D5" s="55"/>
      <c r="E5" s="55"/>
      <c r="F5" s="63"/>
      <c r="G5" s="274"/>
      <c r="H5" s="275"/>
      <c r="I5" s="276"/>
      <c r="J5" s="278"/>
    </row>
    <row r="6" spans="1:15" ht="13.5">
      <c r="A6" s="62"/>
      <c r="B6" s="64" t="s">
        <v>83</v>
      </c>
      <c r="C6" s="65"/>
      <c r="D6" s="65"/>
      <c r="E6" s="65"/>
      <c r="F6" s="66"/>
      <c r="G6" s="16">
        <v>269570</v>
      </c>
      <c r="H6" s="14">
        <v>296272</v>
      </c>
      <c r="I6" s="15">
        <v>1406</v>
      </c>
      <c r="J6" s="35">
        <f>J7+J11</f>
        <v>567248</v>
      </c>
      <c r="M6" s="20"/>
      <c r="N6" s="20"/>
      <c r="O6" s="20"/>
    </row>
    <row r="7" spans="1:15" ht="13.5">
      <c r="A7" s="62"/>
      <c r="B7" s="67"/>
      <c r="C7" s="64" t="s">
        <v>84</v>
      </c>
      <c r="D7" s="65"/>
      <c r="E7" s="65"/>
      <c r="F7" s="66"/>
      <c r="G7" s="13">
        <v>89764</v>
      </c>
      <c r="H7" s="17">
        <v>105357</v>
      </c>
      <c r="I7" s="10">
        <v>0</v>
      </c>
      <c r="J7" s="191">
        <f>SUM(J8:J10)</f>
        <v>195121</v>
      </c>
      <c r="M7" s="20"/>
      <c r="N7" s="20"/>
      <c r="O7" s="20"/>
    </row>
    <row r="8" spans="1:15" ht="13.5">
      <c r="A8" s="62"/>
      <c r="B8" s="67"/>
      <c r="C8" s="67"/>
      <c r="D8" s="192" t="s">
        <v>85</v>
      </c>
      <c r="E8" s="193"/>
      <c r="F8" s="194"/>
      <c r="G8" s="195">
        <v>72205</v>
      </c>
      <c r="H8" s="196">
        <v>0</v>
      </c>
      <c r="I8" s="197">
        <v>0</v>
      </c>
      <c r="J8" s="198">
        <f>SUM(G8:I8)</f>
        <v>72205</v>
      </c>
      <c r="M8" s="20"/>
      <c r="N8" s="20"/>
      <c r="O8" s="20"/>
    </row>
    <row r="9" spans="1:15" ht="13.5">
      <c r="A9" s="62"/>
      <c r="B9" s="67"/>
      <c r="C9" s="67"/>
      <c r="D9" s="192" t="s">
        <v>86</v>
      </c>
      <c r="E9" s="193"/>
      <c r="F9" s="194"/>
      <c r="G9" s="195">
        <v>0</v>
      </c>
      <c r="H9" s="196">
        <v>0</v>
      </c>
      <c r="I9" s="197">
        <v>0</v>
      </c>
      <c r="J9" s="198">
        <f>SUM(G9:I9)</f>
        <v>0</v>
      </c>
      <c r="M9" s="20"/>
      <c r="N9" s="20"/>
      <c r="O9" s="20"/>
    </row>
    <row r="10" spans="1:15" ht="13.5">
      <c r="A10" s="62"/>
      <c r="B10" s="67"/>
      <c r="C10" s="71"/>
      <c r="D10" s="199" t="s">
        <v>87</v>
      </c>
      <c r="E10" s="200"/>
      <c r="F10" s="201"/>
      <c r="G10" s="202">
        <v>17559</v>
      </c>
      <c r="H10" s="203">
        <v>105357</v>
      </c>
      <c r="I10" s="204">
        <v>0</v>
      </c>
      <c r="J10" s="205">
        <f>SUM(G10:I10)</f>
        <v>122916</v>
      </c>
      <c r="M10" s="20"/>
      <c r="N10" s="20"/>
      <c r="O10" s="20"/>
    </row>
    <row r="11" spans="1:15" ht="13.5">
      <c r="A11" s="62"/>
      <c r="B11" s="67"/>
      <c r="C11" s="67" t="s">
        <v>88</v>
      </c>
      <c r="D11" s="55"/>
      <c r="E11" s="55"/>
      <c r="F11" s="63"/>
      <c r="G11" s="13">
        <v>179806</v>
      </c>
      <c r="H11" s="17">
        <v>190915</v>
      </c>
      <c r="I11" s="10">
        <v>1406</v>
      </c>
      <c r="J11" s="191">
        <f>SUM(J12:J15)</f>
        <v>372127</v>
      </c>
      <c r="M11" s="20"/>
      <c r="N11" s="20"/>
      <c r="O11" s="20"/>
    </row>
    <row r="12" spans="1:15" ht="13.5">
      <c r="A12" s="62"/>
      <c r="B12" s="67"/>
      <c r="C12" s="67"/>
      <c r="D12" s="192" t="s">
        <v>89</v>
      </c>
      <c r="E12" s="193"/>
      <c r="F12" s="194"/>
      <c r="G12" s="195">
        <v>0</v>
      </c>
      <c r="H12" s="196">
        <v>0</v>
      </c>
      <c r="I12" s="197">
        <v>0</v>
      </c>
      <c r="J12" s="198">
        <f>SUM(G12:I12)</f>
        <v>0</v>
      </c>
      <c r="M12" s="20"/>
      <c r="N12" s="20"/>
      <c r="O12" s="20"/>
    </row>
    <row r="13" spans="1:15" ht="13.5">
      <c r="A13" s="62"/>
      <c r="B13" s="67"/>
      <c r="C13" s="67"/>
      <c r="D13" s="192" t="s">
        <v>90</v>
      </c>
      <c r="E13" s="193"/>
      <c r="F13" s="194"/>
      <c r="G13" s="195">
        <v>0</v>
      </c>
      <c r="H13" s="196">
        <v>0</v>
      </c>
      <c r="I13" s="197">
        <v>0</v>
      </c>
      <c r="J13" s="198">
        <f>SUM(G13:I13)</f>
        <v>0</v>
      </c>
      <c r="M13" s="20"/>
      <c r="N13" s="20"/>
      <c r="O13" s="20"/>
    </row>
    <row r="14" spans="1:15" ht="13.5">
      <c r="A14" s="62"/>
      <c r="B14" s="67"/>
      <c r="C14" s="67"/>
      <c r="D14" s="192" t="s">
        <v>91</v>
      </c>
      <c r="E14" s="193"/>
      <c r="F14" s="194"/>
      <c r="G14" s="195">
        <v>179719</v>
      </c>
      <c r="H14" s="196">
        <v>190915</v>
      </c>
      <c r="I14" s="197">
        <v>1406</v>
      </c>
      <c r="J14" s="198">
        <f>SUM(G14:I14)</f>
        <v>372040</v>
      </c>
      <c r="M14" s="20"/>
      <c r="N14" s="20"/>
      <c r="O14" s="20"/>
    </row>
    <row r="15" spans="1:15" ht="13.5">
      <c r="A15" s="62"/>
      <c r="B15" s="71"/>
      <c r="C15" s="71"/>
      <c r="D15" s="199" t="s">
        <v>92</v>
      </c>
      <c r="E15" s="200"/>
      <c r="F15" s="201"/>
      <c r="G15" s="202">
        <v>87</v>
      </c>
      <c r="H15" s="203">
        <v>0</v>
      </c>
      <c r="I15" s="204">
        <v>0</v>
      </c>
      <c r="J15" s="205">
        <f>SUM(G15:I15)</f>
        <v>87</v>
      </c>
      <c r="M15" s="20"/>
      <c r="N15" s="20"/>
      <c r="O15" s="20"/>
    </row>
    <row r="16" spans="1:15" ht="13.5">
      <c r="A16" s="62"/>
      <c r="B16" s="64" t="s">
        <v>93</v>
      </c>
      <c r="C16" s="65"/>
      <c r="D16" s="65"/>
      <c r="E16" s="65"/>
      <c r="F16" s="66"/>
      <c r="G16" s="16">
        <v>269570</v>
      </c>
      <c r="H16" s="14">
        <v>79290</v>
      </c>
      <c r="I16" s="15">
        <v>1406</v>
      </c>
      <c r="J16" s="35">
        <f>J17+J21</f>
        <v>350266</v>
      </c>
      <c r="M16" s="20"/>
      <c r="N16" s="20"/>
      <c r="O16" s="20"/>
    </row>
    <row r="17" spans="1:15" ht="13.5">
      <c r="A17" s="62"/>
      <c r="B17" s="67"/>
      <c r="C17" s="64" t="s">
        <v>94</v>
      </c>
      <c r="D17" s="65"/>
      <c r="E17" s="65"/>
      <c r="F17" s="66"/>
      <c r="G17" s="13">
        <v>268314</v>
      </c>
      <c r="H17" s="17">
        <v>13042</v>
      </c>
      <c r="I17" s="10">
        <v>0</v>
      </c>
      <c r="J17" s="191">
        <f>SUM(J18:J20)</f>
        <v>281356</v>
      </c>
      <c r="M17" s="20"/>
      <c r="N17" s="20"/>
      <c r="O17" s="20"/>
    </row>
    <row r="18" spans="1:15" ht="13.5">
      <c r="A18" s="62"/>
      <c r="B18" s="67"/>
      <c r="C18" s="67"/>
      <c r="D18" s="192" t="s">
        <v>95</v>
      </c>
      <c r="E18" s="193"/>
      <c r="F18" s="194"/>
      <c r="G18" s="195">
        <v>172475</v>
      </c>
      <c r="H18" s="196">
        <v>0</v>
      </c>
      <c r="I18" s="197">
        <v>0</v>
      </c>
      <c r="J18" s="198">
        <f>SUM(G18:I18)</f>
        <v>172475</v>
      </c>
      <c r="M18" s="20"/>
      <c r="N18" s="20"/>
      <c r="O18" s="20"/>
    </row>
    <row r="19" spans="1:15" ht="13.5">
      <c r="A19" s="62"/>
      <c r="B19" s="67"/>
      <c r="C19" s="67"/>
      <c r="D19" s="192" t="s">
        <v>96</v>
      </c>
      <c r="E19" s="193"/>
      <c r="F19" s="194"/>
      <c r="G19" s="195">
        <v>0</v>
      </c>
      <c r="H19" s="196">
        <v>11472</v>
      </c>
      <c r="I19" s="197">
        <v>0</v>
      </c>
      <c r="J19" s="198">
        <f>SUM(G19:I19)</f>
        <v>11472</v>
      </c>
      <c r="M19" s="20"/>
      <c r="N19" s="20"/>
      <c r="O19" s="20"/>
    </row>
    <row r="20" spans="1:15" ht="13.5">
      <c r="A20" s="62"/>
      <c r="B20" s="67"/>
      <c r="C20" s="71"/>
      <c r="D20" s="199" t="s">
        <v>87</v>
      </c>
      <c r="E20" s="200"/>
      <c r="F20" s="201"/>
      <c r="G20" s="202">
        <v>95839</v>
      </c>
      <c r="H20" s="203">
        <v>1570</v>
      </c>
      <c r="I20" s="204">
        <v>0</v>
      </c>
      <c r="J20" s="205">
        <f>SUM(G20:I20)</f>
        <v>97409</v>
      </c>
      <c r="M20" s="20"/>
      <c r="N20" s="20"/>
      <c r="O20" s="20"/>
    </row>
    <row r="21" spans="1:15" ht="13.5">
      <c r="A21" s="62"/>
      <c r="B21" s="67"/>
      <c r="C21" s="67" t="s">
        <v>97</v>
      </c>
      <c r="D21" s="55"/>
      <c r="E21" s="55"/>
      <c r="F21" s="63"/>
      <c r="G21" s="13">
        <v>1256</v>
      </c>
      <c r="H21" s="17">
        <v>66248</v>
      </c>
      <c r="I21" s="10">
        <v>1406</v>
      </c>
      <c r="J21" s="191">
        <f>J22+J25</f>
        <v>68910</v>
      </c>
      <c r="M21" s="20"/>
      <c r="N21" s="20"/>
      <c r="O21" s="20"/>
    </row>
    <row r="22" spans="1:15" ht="13.5">
      <c r="A22" s="62"/>
      <c r="B22" s="67"/>
      <c r="C22" s="67"/>
      <c r="D22" s="209" t="s">
        <v>98</v>
      </c>
      <c r="E22" s="193"/>
      <c r="F22" s="194"/>
      <c r="G22" s="195">
        <v>0</v>
      </c>
      <c r="H22" s="196">
        <v>16626</v>
      </c>
      <c r="I22" s="197">
        <v>1406</v>
      </c>
      <c r="J22" s="198">
        <f>SUM(G22:I22)</f>
        <v>18032</v>
      </c>
      <c r="M22" s="20"/>
      <c r="N22" s="20"/>
      <c r="O22" s="20"/>
    </row>
    <row r="23" spans="1:15" ht="13.5">
      <c r="A23" s="62"/>
      <c r="B23" s="67"/>
      <c r="C23" s="67"/>
      <c r="D23" s="211"/>
      <c r="E23" s="192" t="s">
        <v>99</v>
      </c>
      <c r="F23" s="194"/>
      <c r="G23" s="195">
        <v>0</v>
      </c>
      <c r="H23" s="196">
        <v>16626</v>
      </c>
      <c r="I23" s="197">
        <v>1406</v>
      </c>
      <c r="J23" s="198">
        <f>SUM(G23:I23)</f>
        <v>18032</v>
      </c>
      <c r="M23" s="20"/>
      <c r="N23" s="20"/>
      <c r="O23" s="20"/>
    </row>
    <row r="24" spans="1:15" ht="13.5">
      <c r="A24" s="62"/>
      <c r="B24" s="67"/>
      <c r="C24" s="67"/>
      <c r="D24" s="212"/>
      <c r="E24" s="192" t="s">
        <v>100</v>
      </c>
      <c r="F24" s="194"/>
      <c r="G24" s="195">
        <v>0</v>
      </c>
      <c r="H24" s="196">
        <v>0</v>
      </c>
      <c r="I24" s="197">
        <v>0</v>
      </c>
      <c r="J24" s="198">
        <f>SUM(G24:I24)</f>
        <v>0</v>
      </c>
      <c r="M24" s="20"/>
      <c r="N24" s="20"/>
      <c r="O24" s="20"/>
    </row>
    <row r="25" spans="1:15" ht="13.5">
      <c r="A25" s="62"/>
      <c r="B25" s="71"/>
      <c r="C25" s="71"/>
      <c r="D25" s="199" t="s">
        <v>101</v>
      </c>
      <c r="E25" s="200"/>
      <c r="F25" s="201"/>
      <c r="G25" s="202">
        <v>1256</v>
      </c>
      <c r="H25" s="203">
        <v>49622</v>
      </c>
      <c r="I25" s="204">
        <v>0</v>
      </c>
      <c r="J25" s="205">
        <f>SUM(G25:I25)</f>
        <v>50878</v>
      </c>
      <c r="M25" s="20"/>
      <c r="N25" s="20"/>
      <c r="O25" s="20"/>
    </row>
    <row r="26" spans="1:15" ht="14.25" thickBot="1">
      <c r="A26" s="59"/>
      <c r="B26" s="74" t="s">
        <v>102</v>
      </c>
      <c r="C26" s="60"/>
      <c r="D26" s="60"/>
      <c r="E26" s="60"/>
      <c r="F26" s="61"/>
      <c r="G26" s="34">
        <v>0</v>
      </c>
      <c r="H26" s="33">
        <v>216982</v>
      </c>
      <c r="I26" s="32">
        <v>0</v>
      </c>
      <c r="J26" s="40">
        <f>J6-J16</f>
        <v>216982</v>
      </c>
      <c r="M26" s="20"/>
      <c r="N26" s="20"/>
      <c r="O26" s="20"/>
    </row>
    <row r="27" spans="1:15" ht="13.5">
      <c r="A27" s="62" t="s">
        <v>103</v>
      </c>
      <c r="B27" s="55"/>
      <c r="C27" s="55"/>
      <c r="D27" s="55"/>
      <c r="E27" s="55"/>
      <c r="F27" s="63"/>
      <c r="G27" s="274"/>
      <c r="H27" s="275"/>
      <c r="I27" s="276"/>
      <c r="J27" s="277"/>
      <c r="M27" s="20"/>
      <c r="N27" s="20"/>
      <c r="O27" s="20"/>
    </row>
    <row r="28" spans="1:15" ht="13.5">
      <c r="A28" s="62"/>
      <c r="B28" s="64" t="s">
        <v>104</v>
      </c>
      <c r="C28" s="65"/>
      <c r="D28" s="65"/>
      <c r="E28" s="65"/>
      <c r="F28" s="66"/>
      <c r="G28" s="13">
        <v>75434</v>
      </c>
      <c r="H28" s="17">
        <v>0</v>
      </c>
      <c r="I28" s="10">
        <v>67000</v>
      </c>
      <c r="J28" s="191">
        <f>SUM(J29:J37)</f>
        <v>142434</v>
      </c>
      <c r="M28" s="20"/>
      <c r="N28" s="20"/>
      <c r="O28" s="20"/>
    </row>
    <row r="29" spans="1:15" ht="13.5">
      <c r="A29" s="62"/>
      <c r="B29" s="67"/>
      <c r="C29" s="192" t="s">
        <v>105</v>
      </c>
      <c r="D29" s="193"/>
      <c r="E29" s="193"/>
      <c r="F29" s="194"/>
      <c r="G29" s="195">
        <v>0</v>
      </c>
      <c r="H29" s="196">
        <v>0</v>
      </c>
      <c r="I29" s="197">
        <v>0</v>
      </c>
      <c r="J29" s="198">
        <f>SUM(G29:I29)</f>
        <v>0</v>
      </c>
      <c r="M29" s="20"/>
      <c r="N29" s="20"/>
      <c r="O29" s="20"/>
    </row>
    <row r="30" spans="1:15" ht="13.5">
      <c r="A30" s="62"/>
      <c r="B30" s="67"/>
      <c r="C30" s="192" t="s">
        <v>106</v>
      </c>
      <c r="D30" s="193"/>
      <c r="E30" s="193"/>
      <c r="F30" s="194"/>
      <c r="G30" s="195">
        <v>0</v>
      </c>
      <c r="H30" s="196">
        <v>0</v>
      </c>
      <c r="I30" s="197">
        <v>0</v>
      </c>
      <c r="J30" s="198">
        <f aca="true" t="shared" si="0" ref="J30:J37">SUM(G30:I30)</f>
        <v>0</v>
      </c>
      <c r="M30" s="20"/>
      <c r="N30" s="20"/>
      <c r="O30" s="20"/>
    </row>
    <row r="31" spans="1:15" ht="13.5">
      <c r="A31" s="62"/>
      <c r="B31" s="67"/>
      <c r="C31" s="192" t="s">
        <v>107</v>
      </c>
      <c r="D31" s="193"/>
      <c r="E31" s="193"/>
      <c r="F31" s="194"/>
      <c r="G31" s="195">
        <v>9934</v>
      </c>
      <c r="H31" s="196">
        <v>0</v>
      </c>
      <c r="I31" s="197">
        <v>67000</v>
      </c>
      <c r="J31" s="198">
        <f t="shared" si="0"/>
        <v>76934</v>
      </c>
      <c r="M31" s="20"/>
      <c r="N31" s="20"/>
      <c r="O31" s="20"/>
    </row>
    <row r="32" spans="1:15" ht="13.5">
      <c r="A32" s="62"/>
      <c r="B32" s="67"/>
      <c r="C32" s="192" t="s">
        <v>108</v>
      </c>
      <c r="D32" s="193"/>
      <c r="E32" s="193"/>
      <c r="F32" s="194"/>
      <c r="G32" s="195">
        <v>0</v>
      </c>
      <c r="H32" s="196">
        <v>0</v>
      </c>
      <c r="I32" s="197">
        <v>0</v>
      </c>
      <c r="J32" s="198">
        <f t="shared" si="0"/>
        <v>0</v>
      </c>
      <c r="M32" s="20"/>
      <c r="N32" s="20"/>
      <c r="O32" s="20"/>
    </row>
    <row r="33" spans="1:15" ht="13.5">
      <c r="A33" s="62"/>
      <c r="B33" s="67"/>
      <c r="C33" s="192" t="s">
        <v>109</v>
      </c>
      <c r="D33" s="193"/>
      <c r="E33" s="193"/>
      <c r="F33" s="194"/>
      <c r="G33" s="195">
        <v>0</v>
      </c>
      <c r="H33" s="196">
        <v>0</v>
      </c>
      <c r="I33" s="197">
        <v>0</v>
      </c>
      <c r="J33" s="198">
        <f t="shared" si="0"/>
        <v>0</v>
      </c>
      <c r="M33" s="20"/>
      <c r="N33" s="20"/>
      <c r="O33" s="20"/>
    </row>
    <row r="34" spans="1:15" ht="13.5">
      <c r="A34" s="62"/>
      <c r="B34" s="67"/>
      <c r="C34" s="192" t="s">
        <v>110</v>
      </c>
      <c r="D34" s="193"/>
      <c r="E34" s="193"/>
      <c r="F34" s="194"/>
      <c r="G34" s="195">
        <v>65500</v>
      </c>
      <c r="H34" s="196">
        <v>0</v>
      </c>
      <c r="I34" s="197">
        <v>0</v>
      </c>
      <c r="J34" s="198">
        <f t="shared" si="0"/>
        <v>65500</v>
      </c>
      <c r="M34" s="20"/>
      <c r="N34" s="20"/>
      <c r="O34" s="20"/>
    </row>
    <row r="35" spans="1:15" ht="13.5">
      <c r="A35" s="62"/>
      <c r="B35" s="67"/>
      <c r="C35" s="192" t="s">
        <v>111</v>
      </c>
      <c r="D35" s="193"/>
      <c r="E35" s="193"/>
      <c r="F35" s="194"/>
      <c r="G35" s="195">
        <v>0</v>
      </c>
      <c r="H35" s="196">
        <v>0</v>
      </c>
      <c r="I35" s="197">
        <v>0</v>
      </c>
      <c r="J35" s="198">
        <f t="shared" si="0"/>
        <v>0</v>
      </c>
      <c r="M35" s="20"/>
      <c r="N35" s="20"/>
      <c r="O35" s="20"/>
    </row>
    <row r="36" spans="1:15" ht="13.5">
      <c r="A36" s="62"/>
      <c r="B36" s="67"/>
      <c r="C36" s="192" t="s">
        <v>112</v>
      </c>
      <c r="D36" s="193"/>
      <c r="E36" s="193"/>
      <c r="F36" s="194"/>
      <c r="G36" s="195">
        <v>0</v>
      </c>
      <c r="H36" s="196">
        <v>0</v>
      </c>
      <c r="I36" s="197">
        <v>0</v>
      </c>
      <c r="J36" s="198">
        <f t="shared" si="0"/>
        <v>0</v>
      </c>
      <c r="M36" s="20"/>
      <c r="N36" s="20"/>
      <c r="O36" s="20"/>
    </row>
    <row r="37" spans="1:15" ht="13.5">
      <c r="A37" s="62"/>
      <c r="B37" s="71"/>
      <c r="C37" s="199" t="s">
        <v>113</v>
      </c>
      <c r="D37" s="200"/>
      <c r="E37" s="200"/>
      <c r="F37" s="201"/>
      <c r="G37" s="202">
        <v>0</v>
      </c>
      <c r="H37" s="203">
        <v>0</v>
      </c>
      <c r="I37" s="204">
        <v>0</v>
      </c>
      <c r="J37" s="205">
        <f t="shared" si="0"/>
        <v>0</v>
      </c>
      <c r="M37" s="20"/>
      <c r="N37" s="20"/>
      <c r="O37" s="20"/>
    </row>
    <row r="38" spans="1:15" ht="13.5">
      <c r="A38" s="62"/>
      <c r="B38" s="64" t="s">
        <v>114</v>
      </c>
      <c r="C38" s="65"/>
      <c r="D38" s="65"/>
      <c r="E38" s="65"/>
      <c r="F38" s="66"/>
      <c r="G38" s="16">
        <v>161562</v>
      </c>
      <c r="H38" s="14">
        <v>216783</v>
      </c>
      <c r="I38" s="15">
        <v>67000</v>
      </c>
      <c r="J38" s="35">
        <f>J39+J57+J61+J62+J63</f>
        <v>445345</v>
      </c>
      <c r="M38" s="20"/>
      <c r="N38" s="20"/>
      <c r="O38" s="20"/>
    </row>
    <row r="39" spans="1:15" ht="13.5">
      <c r="A39" s="62"/>
      <c r="B39" s="67"/>
      <c r="C39" s="64" t="s">
        <v>115</v>
      </c>
      <c r="D39" s="65"/>
      <c r="E39" s="65"/>
      <c r="F39" s="66"/>
      <c r="G39" s="13">
        <v>161562</v>
      </c>
      <c r="H39" s="17">
        <v>0</v>
      </c>
      <c r="I39" s="10">
        <v>0</v>
      </c>
      <c r="J39" s="191">
        <f>SUM(J49:J56)</f>
        <v>161562</v>
      </c>
      <c r="M39" s="20"/>
      <c r="N39" s="20"/>
      <c r="O39" s="20"/>
    </row>
    <row r="40" spans="1:15" ht="13.5">
      <c r="A40" s="62"/>
      <c r="B40" s="67"/>
      <c r="C40" s="67"/>
      <c r="D40" s="206" t="s">
        <v>116</v>
      </c>
      <c r="E40" s="192" t="s">
        <v>117</v>
      </c>
      <c r="F40" s="194"/>
      <c r="G40" s="195">
        <v>0</v>
      </c>
      <c r="H40" s="196">
        <v>0</v>
      </c>
      <c r="I40" s="197">
        <v>0</v>
      </c>
      <c r="J40" s="198">
        <f>SUM(G40:I40)</f>
        <v>0</v>
      </c>
      <c r="M40" s="20"/>
      <c r="N40" s="20"/>
      <c r="O40" s="20"/>
    </row>
    <row r="41" spans="1:15" ht="13.5">
      <c r="A41" s="62"/>
      <c r="B41" s="67"/>
      <c r="C41" s="67"/>
      <c r="D41" s="207"/>
      <c r="E41" s="192" t="s">
        <v>118</v>
      </c>
      <c r="F41" s="194"/>
      <c r="G41" s="195">
        <v>0</v>
      </c>
      <c r="H41" s="196">
        <v>0</v>
      </c>
      <c r="I41" s="197">
        <v>0</v>
      </c>
      <c r="J41" s="198">
        <f>SUM(G41:I41)</f>
        <v>0</v>
      </c>
      <c r="M41" s="20"/>
      <c r="N41" s="20"/>
      <c r="O41" s="20"/>
    </row>
    <row r="42" spans="1:15" ht="13.5">
      <c r="A42" s="62"/>
      <c r="B42" s="67"/>
      <c r="C42" s="67"/>
      <c r="D42" s="192" t="s">
        <v>119</v>
      </c>
      <c r="E42" s="55"/>
      <c r="F42" s="63"/>
      <c r="G42" s="279"/>
      <c r="H42" s="280"/>
      <c r="I42" s="281"/>
      <c r="J42" s="282"/>
      <c r="M42" s="20"/>
      <c r="N42" s="20"/>
      <c r="O42" s="20"/>
    </row>
    <row r="43" spans="1:15" ht="13.5">
      <c r="A43" s="62"/>
      <c r="B43" s="67"/>
      <c r="C43" s="67"/>
      <c r="D43" s="192"/>
      <c r="E43" s="192" t="s">
        <v>120</v>
      </c>
      <c r="F43" s="194"/>
      <c r="G43" s="195">
        <v>145668</v>
      </c>
      <c r="H43" s="196">
        <v>0</v>
      </c>
      <c r="I43" s="197">
        <v>0</v>
      </c>
      <c r="J43" s="198">
        <f>SUM(G43:I43)</f>
        <v>145668</v>
      </c>
      <c r="M43" s="20"/>
      <c r="N43" s="20"/>
      <c r="O43" s="20"/>
    </row>
    <row r="44" spans="1:15" ht="13.5">
      <c r="A44" s="62"/>
      <c r="B44" s="67"/>
      <c r="C44" s="67"/>
      <c r="D44" s="192"/>
      <c r="E44" s="414" t="s">
        <v>121</v>
      </c>
      <c r="F44" s="415"/>
      <c r="G44" s="195">
        <v>0</v>
      </c>
      <c r="H44" s="196">
        <v>0</v>
      </c>
      <c r="I44" s="197">
        <v>0</v>
      </c>
      <c r="J44" s="198">
        <f>SUM(G44:I44)</f>
        <v>0</v>
      </c>
      <c r="M44" s="20"/>
      <c r="N44" s="20"/>
      <c r="O44" s="20"/>
    </row>
    <row r="45" spans="1:15" ht="13.5">
      <c r="A45" s="62"/>
      <c r="B45" s="67"/>
      <c r="C45" s="67"/>
      <c r="D45" s="192"/>
      <c r="E45" s="192" t="s">
        <v>122</v>
      </c>
      <c r="F45" s="194"/>
      <c r="G45" s="195">
        <v>15894</v>
      </c>
      <c r="H45" s="196">
        <v>0</v>
      </c>
      <c r="I45" s="197">
        <v>0</v>
      </c>
      <c r="J45" s="198">
        <f>SUM(G45:I45)</f>
        <v>15894</v>
      </c>
      <c r="M45" s="20"/>
      <c r="N45" s="20"/>
      <c r="O45" s="20"/>
    </row>
    <row r="46" spans="1:15" ht="13.5">
      <c r="A46" s="62"/>
      <c r="B46" s="67"/>
      <c r="C46" s="67"/>
      <c r="D46" s="192"/>
      <c r="E46" s="414" t="s">
        <v>121</v>
      </c>
      <c r="F46" s="415"/>
      <c r="G46" s="195">
        <v>0</v>
      </c>
      <c r="H46" s="196">
        <v>0</v>
      </c>
      <c r="I46" s="197">
        <v>0</v>
      </c>
      <c r="J46" s="198">
        <f>SUM(G46:I46)</f>
        <v>0</v>
      </c>
      <c r="M46" s="20"/>
      <c r="N46" s="20"/>
      <c r="O46" s="20"/>
    </row>
    <row r="47" spans="1:15" ht="13.5">
      <c r="A47" s="62"/>
      <c r="B47" s="67"/>
      <c r="C47" s="67"/>
      <c r="D47" s="192" t="s">
        <v>123</v>
      </c>
      <c r="E47" s="55"/>
      <c r="F47" s="63"/>
      <c r="G47" s="279"/>
      <c r="H47" s="280"/>
      <c r="I47" s="281"/>
      <c r="J47" s="282"/>
      <c r="M47" s="20"/>
      <c r="N47" s="20"/>
      <c r="O47" s="20"/>
    </row>
    <row r="48" spans="1:15" ht="13.5">
      <c r="A48" s="62"/>
      <c r="B48" s="67"/>
      <c r="C48" s="67"/>
      <c r="D48" s="192"/>
      <c r="E48" s="209" t="s">
        <v>124</v>
      </c>
      <c r="F48" s="210"/>
      <c r="G48" s="283"/>
      <c r="H48" s="284"/>
      <c r="I48" s="285"/>
      <c r="J48" s="286"/>
      <c r="M48" s="20"/>
      <c r="N48" s="20"/>
      <c r="O48" s="20"/>
    </row>
    <row r="49" spans="1:15" ht="13.5">
      <c r="A49" s="62"/>
      <c r="B49" s="67"/>
      <c r="C49" s="67"/>
      <c r="D49" s="192"/>
      <c r="E49" s="211"/>
      <c r="F49" s="208" t="s">
        <v>125</v>
      </c>
      <c r="G49" s="195">
        <v>0</v>
      </c>
      <c r="H49" s="196">
        <v>0</v>
      </c>
      <c r="I49" s="197">
        <v>0</v>
      </c>
      <c r="J49" s="198">
        <f>SUM(G49:I49)</f>
        <v>0</v>
      </c>
      <c r="M49" s="20"/>
      <c r="N49" s="20"/>
      <c r="O49" s="20"/>
    </row>
    <row r="50" spans="1:15" ht="13.5">
      <c r="A50" s="62"/>
      <c r="B50" s="67"/>
      <c r="C50" s="67"/>
      <c r="D50" s="192"/>
      <c r="E50" s="211"/>
      <c r="F50" s="270" t="s">
        <v>221</v>
      </c>
      <c r="G50" s="195">
        <v>0</v>
      </c>
      <c r="H50" s="196">
        <v>0</v>
      </c>
      <c r="I50" s="197">
        <v>0</v>
      </c>
      <c r="J50" s="198">
        <f aca="true" t="shared" si="1" ref="J50:J63">SUM(G50:I50)</f>
        <v>0</v>
      </c>
      <c r="M50" s="20"/>
      <c r="N50" s="20"/>
      <c r="O50" s="20"/>
    </row>
    <row r="51" spans="1:15" ht="13.5">
      <c r="A51" s="62"/>
      <c r="B51" s="67"/>
      <c r="C51" s="67"/>
      <c r="D51" s="192"/>
      <c r="E51" s="212"/>
      <c r="F51" s="208" t="s">
        <v>126</v>
      </c>
      <c r="G51" s="195">
        <v>0</v>
      </c>
      <c r="H51" s="196">
        <v>0</v>
      </c>
      <c r="I51" s="197">
        <v>0</v>
      </c>
      <c r="J51" s="198">
        <f t="shared" si="1"/>
        <v>0</v>
      </c>
      <c r="M51" s="20"/>
      <c r="N51" s="20"/>
      <c r="O51" s="20"/>
    </row>
    <row r="52" spans="1:15" ht="13.5">
      <c r="A52" s="62"/>
      <c r="B52" s="67"/>
      <c r="C52" s="67"/>
      <c r="D52" s="192"/>
      <c r="E52" s="192" t="s">
        <v>127</v>
      </c>
      <c r="F52" s="194"/>
      <c r="G52" s="195">
        <v>65500</v>
      </c>
      <c r="H52" s="196">
        <v>0</v>
      </c>
      <c r="I52" s="197">
        <v>0</v>
      </c>
      <c r="J52" s="198">
        <f t="shared" si="1"/>
        <v>65500</v>
      </c>
      <c r="M52" s="20"/>
      <c r="N52" s="20"/>
      <c r="O52" s="20"/>
    </row>
    <row r="53" spans="1:15" ht="13.5">
      <c r="A53" s="62"/>
      <c r="B53" s="67"/>
      <c r="C53" s="67"/>
      <c r="D53" s="192"/>
      <c r="E53" s="192" t="s">
        <v>128</v>
      </c>
      <c r="F53" s="194"/>
      <c r="G53" s="195">
        <v>0</v>
      </c>
      <c r="H53" s="196">
        <v>0</v>
      </c>
      <c r="I53" s="197">
        <v>0</v>
      </c>
      <c r="J53" s="198">
        <f t="shared" si="1"/>
        <v>0</v>
      </c>
      <c r="M53" s="20"/>
      <c r="N53" s="20"/>
      <c r="O53" s="20"/>
    </row>
    <row r="54" spans="1:15" ht="13.5">
      <c r="A54" s="62"/>
      <c r="B54" s="67"/>
      <c r="C54" s="67"/>
      <c r="D54" s="192"/>
      <c r="E54" s="192" t="s">
        <v>129</v>
      </c>
      <c r="F54" s="194"/>
      <c r="G54" s="195">
        <v>0</v>
      </c>
      <c r="H54" s="196">
        <v>0</v>
      </c>
      <c r="I54" s="197">
        <v>0</v>
      </c>
      <c r="J54" s="198">
        <f t="shared" si="1"/>
        <v>0</v>
      </c>
      <c r="M54" s="20"/>
      <c r="N54" s="20"/>
      <c r="O54" s="20"/>
    </row>
    <row r="55" spans="1:15" ht="13.5">
      <c r="A55" s="62"/>
      <c r="B55" s="67"/>
      <c r="C55" s="67"/>
      <c r="D55" s="192"/>
      <c r="E55" s="192" t="s">
        <v>130</v>
      </c>
      <c r="F55" s="194"/>
      <c r="G55" s="195">
        <v>9934</v>
      </c>
      <c r="H55" s="196">
        <v>0</v>
      </c>
      <c r="I55" s="197">
        <v>0</v>
      </c>
      <c r="J55" s="198">
        <f t="shared" si="1"/>
        <v>9934</v>
      </c>
      <c r="M55" s="20"/>
      <c r="N55" s="20"/>
      <c r="O55" s="20"/>
    </row>
    <row r="56" spans="1:15" ht="13.5">
      <c r="A56" s="62"/>
      <c r="B56" s="67"/>
      <c r="C56" s="71"/>
      <c r="D56" s="199"/>
      <c r="E56" s="199" t="s">
        <v>126</v>
      </c>
      <c r="F56" s="201"/>
      <c r="G56" s="202">
        <v>86128</v>
      </c>
      <c r="H56" s="203">
        <v>0</v>
      </c>
      <c r="I56" s="204">
        <v>0</v>
      </c>
      <c r="J56" s="205">
        <f t="shared" si="1"/>
        <v>86128</v>
      </c>
      <c r="M56" s="20"/>
      <c r="N56" s="20"/>
      <c r="O56" s="20"/>
    </row>
    <row r="57" spans="1:15" ht="13.5">
      <c r="A57" s="62"/>
      <c r="B57" s="67"/>
      <c r="C57" s="64" t="s">
        <v>131</v>
      </c>
      <c r="D57" s="55"/>
      <c r="E57" s="55"/>
      <c r="F57" s="63"/>
      <c r="G57" s="214">
        <v>0</v>
      </c>
      <c r="H57" s="215">
        <v>216783</v>
      </c>
      <c r="I57" s="216">
        <v>67000</v>
      </c>
      <c r="J57" s="217">
        <f t="shared" si="1"/>
        <v>283783</v>
      </c>
      <c r="M57" s="20"/>
      <c r="N57" s="20"/>
      <c r="O57" s="20"/>
    </row>
    <row r="58" spans="1:15" ht="13.5">
      <c r="A58" s="62"/>
      <c r="B58" s="67"/>
      <c r="C58" s="67"/>
      <c r="D58" s="209" t="s">
        <v>132</v>
      </c>
      <c r="E58" s="414" t="s">
        <v>133</v>
      </c>
      <c r="F58" s="415"/>
      <c r="G58" s="195">
        <v>0</v>
      </c>
      <c r="H58" s="196">
        <v>0</v>
      </c>
      <c r="I58" s="197">
        <v>0</v>
      </c>
      <c r="J58" s="198">
        <f t="shared" si="1"/>
        <v>0</v>
      </c>
      <c r="M58" s="20"/>
      <c r="N58" s="20"/>
      <c r="O58" s="20"/>
    </row>
    <row r="59" spans="1:15" ht="13.5">
      <c r="A59" s="62"/>
      <c r="B59" s="67"/>
      <c r="C59" s="67"/>
      <c r="D59" s="211"/>
      <c r="E59" s="414" t="s">
        <v>222</v>
      </c>
      <c r="F59" s="415"/>
      <c r="G59" s="195">
        <v>0</v>
      </c>
      <c r="H59" s="196">
        <v>0</v>
      </c>
      <c r="I59" s="197">
        <v>0</v>
      </c>
      <c r="J59" s="198">
        <f t="shared" si="1"/>
        <v>0</v>
      </c>
      <c r="M59" s="20"/>
      <c r="N59" s="20"/>
      <c r="O59" s="20"/>
    </row>
    <row r="60" spans="1:15" ht="13.5">
      <c r="A60" s="62"/>
      <c r="B60" s="67"/>
      <c r="C60" s="71"/>
      <c r="D60" s="213"/>
      <c r="E60" s="412" t="s">
        <v>134</v>
      </c>
      <c r="F60" s="413"/>
      <c r="G60" s="202">
        <v>0</v>
      </c>
      <c r="H60" s="203">
        <v>0</v>
      </c>
      <c r="I60" s="204">
        <v>0</v>
      </c>
      <c r="J60" s="205">
        <f t="shared" si="1"/>
        <v>0</v>
      </c>
      <c r="M60" s="20"/>
      <c r="N60" s="20"/>
      <c r="O60" s="20"/>
    </row>
    <row r="61" spans="1:15" ht="13.5">
      <c r="A61" s="62"/>
      <c r="B61" s="67"/>
      <c r="C61" s="68" t="s">
        <v>135</v>
      </c>
      <c r="D61" s="69"/>
      <c r="E61" s="69"/>
      <c r="F61" s="70"/>
      <c r="G61" s="16">
        <v>0</v>
      </c>
      <c r="H61" s="14">
        <v>0</v>
      </c>
      <c r="I61" s="15">
        <v>0</v>
      </c>
      <c r="J61" s="36">
        <f t="shared" si="1"/>
        <v>0</v>
      </c>
      <c r="M61" s="20"/>
      <c r="N61" s="20"/>
      <c r="O61" s="20"/>
    </row>
    <row r="62" spans="1:15" ht="13.5">
      <c r="A62" s="62"/>
      <c r="B62" s="67"/>
      <c r="C62" s="68" t="s">
        <v>136</v>
      </c>
      <c r="D62" s="69"/>
      <c r="E62" s="69"/>
      <c r="F62" s="70"/>
      <c r="G62" s="16">
        <v>0</v>
      </c>
      <c r="H62" s="14">
        <v>0</v>
      </c>
      <c r="I62" s="15">
        <v>0</v>
      </c>
      <c r="J62" s="36">
        <f t="shared" si="1"/>
        <v>0</v>
      </c>
      <c r="M62" s="20"/>
      <c r="N62" s="20"/>
      <c r="O62" s="20"/>
    </row>
    <row r="63" spans="1:15" ht="13.5">
      <c r="A63" s="62"/>
      <c r="B63" s="71"/>
      <c r="C63" s="68" t="s">
        <v>137</v>
      </c>
      <c r="D63" s="69"/>
      <c r="E63" s="69"/>
      <c r="F63" s="70"/>
      <c r="G63" s="16">
        <v>0</v>
      </c>
      <c r="H63" s="14">
        <v>0</v>
      </c>
      <c r="I63" s="15">
        <v>0</v>
      </c>
      <c r="J63" s="36">
        <f t="shared" si="1"/>
        <v>0</v>
      </c>
      <c r="M63" s="20"/>
      <c r="N63" s="20"/>
      <c r="O63" s="20"/>
    </row>
    <row r="64" spans="1:15" ht="14.25" thickBot="1">
      <c r="A64" s="59"/>
      <c r="B64" s="81" t="s">
        <v>138</v>
      </c>
      <c r="C64" s="60"/>
      <c r="D64" s="60"/>
      <c r="E64" s="60"/>
      <c r="F64" s="61"/>
      <c r="G64" s="258">
        <v>-86128</v>
      </c>
      <c r="H64" s="259">
        <v>-216783</v>
      </c>
      <c r="I64" s="260">
        <v>0</v>
      </c>
      <c r="J64" s="261">
        <f>SUM(G64:H64)</f>
        <v>-302911</v>
      </c>
      <c r="M64" s="20"/>
      <c r="N64" s="20"/>
      <c r="O64" s="20"/>
    </row>
    <row r="65" spans="1:15" ht="17.25" customHeight="1">
      <c r="A65" s="75" t="s">
        <v>139</v>
      </c>
      <c r="B65" s="72"/>
      <c r="C65" s="72"/>
      <c r="D65" s="72"/>
      <c r="E65" s="72"/>
      <c r="F65" s="73"/>
      <c r="G65" s="265">
        <v>-86128</v>
      </c>
      <c r="H65" s="266">
        <v>199</v>
      </c>
      <c r="I65" s="267">
        <v>0</v>
      </c>
      <c r="J65" s="268">
        <f>SUM(G65:H65)</f>
        <v>-85929</v>
      </c>
      <c r="M65" s="20"/>
      <c r="N65" s="20"/>
      <c r="O65" s="20"/>
    </row>
    <row r="66" spans="1:15" ht="17.25" customHeight="1">
      <c r="A66" s="76" t="s">
        <v>140</v>
      </c>
      <c r="B66" s="65"/>
      <c r="C66" s="65"/>
      <c r="D66" s="65"/>
      <c r="E66" s="65"/>
      <c r="F66" s="66"/>
      <c r="G66" s="16">
        <v>0</v>
      </c>
      <c r="H66" s="14">
        <v>0</v>
      </c>
      <c r="I66" s="15">
        <v>0</v>
      </c>
      <c r="J66" s="36">
        <f>SUM(G66:I66)</f>
        <v>0</v>
      </c>
      <c r="M66" s="20"/>
      <c r="N66" s="20"/>
      <c r="O66" s="20"/>
    </row>
    <row r="67" spans="1:15" ht="17.25" customHeight="1">
      <c r="A67" s="76" t="s">
        <v>141</v>
      </c>
      <c r="B67" s="65"/>
      <c r="C67" s="65"/>
      <c r="D67" s="65"/>
      <c r="E67" s="65"/>
      <c r="F67" s="66"/>
      <c r="G67" s="13">
        <v>86128</v>
      </c>
      <c r="H67" s="17">
        <v>695</v>
      </c>
      <c r="I67" s="10">
        <v>0</v>
      </c>
      <c r="J67" s="37">
        <f>SUM(G67:I67)</f>
        <v>86823</v>
      </c>
      <c r="M67" s="20"/>
      <c r="N67" s="20"/>
      <c r="O67" s="20"/>
    </row>
    <row r="68" spans="1:15" ht="17.25" customHeight="1">
      <c r="A68" s="75"/>
      <c r="B68" s="199" t="s">
        <v>142</v>
      </c>
      <c r="C68" s="200"/>
      <c r="D68" s="200"/>
      <c r="E68" s="200"/>
      <c r="F68" s="201"/>
      <c r="G68" s="202">
        <v>0</v>
      </c>
      <c r="H68" s="203">
        <v>0</v>
      </c>
      <c r="I68" s="204">
        <v>0</v>
      </c>
      <c r="J68" s="205">
        <f>SUM(G68:I68)</f>
        <v>0</v>
      </c>
      <c r="M68" s="20"/>
      <c r="N68" s="20"/>
      <c r="O68" s="20"/>
    </row>
    <row r="69" spans="1:15" ht="17.25" customHeight="1">
      <c r="A69" s="75" t="s">
        <v>143</v>
      </c>
      <c r="B69" s="72"/>
      <c r="C69" s="72"/>
      <c r="D69" s="72"/>
      <c r="E69" s="72"/>
      <c r="F69" s="73"/>
      <c r="G69" s="16">
        <v>0</v>
      </c>
      <c r="H69" s="14">
        <v>0</v>
      </c>
      <c r="I69" s="15">
        <v>0</v>
      </c>
      <c r="J69" s="36">
        <f>SUM(G69:I69)</f>
        <v>0</v>
      </c>
      <c r="M69" s="20"/>
      <c r="N69" s="20"/>
      <c r="O69" s="20"/>
    </row>
    <row r="70" spans="1:15" ht="17.25" customHeight="1">
      <c r="A70" s="77" t="s">
        <v>144</v>
      </c>
      <c r="B70" s="69"/>
      <c r="C70" s="69"/>
      <c r="D70" s="69"/>
      <c r="E70" s="69"/>
      <c r="F70" s="70"/>
      <c r="G70" s="16">
        <v>0</v>
      </c>
      <c r="H70" s="14">
        <v>894</v>
      </c>
      <c r="I70" s="15">
        <v>0</v>
      </c>
      <c r="J70" s="36">
        <f>SUM(G70:H70)</f>
        <v>894</v>
      </c>
      <c r="M70" s="20"/>
      <c r="N70" s="20"/>
      <c r="O70" s="20"/>
    </row>
    <row r="71" spans="1:15" ht="17.25" customHeight="1">
      <c r="A71" s="76" t="s">
        <v>145</v>
      </c>
      <c r="B71" s="65"/>
      <c r="C71" s="65"/>
      <c r="D71" s="65"/>
      <c r="E71" s="65"/>
      <c r="F71" s="66"/>
      <c r="G71" s="13">
        <v>0</v>
      </c>
      <c r="H71" s="17">
        <v>0</v>
      </c>
      <c r="I71" s="10">
        <v>0</v>
      </c>
      <c r="J71" s="37">
        <f>SUM(G71:H71)</f>
        <v>0</v>
      </c>
      <c r="M71" s="20"/>
      <c r="N71" s="20"/>
      <c r="O71" s="20"/>
    </row>
    <row r="72" spans="1:15" ht="17.25" customHeight="1">
      <c r="A72" s="62"/>
      <c r="B72" s="400" t="s">
        <v>146</v>
      </c>
      <c r="C72" s="401"/>
      <c r="D72" s="192" t="s">
        <v>147</v>
      </c>
      <c r="E72" s="193"/>
      <c r="F72" s="194"/>
      <c r="G72" s="195">
        <v>0</v>
      </c>
      <c r="H72" s="196">
        <v>0</v>
      </c>
      <c r="I72" s="197">
        <v>0</v>
      </c>
      <c r="J72" s="198">
        <f>SUM(G72:I72)</f>
        <v>0</v>
      </c>
      <c r="M72" s="20"/>
      <c r="N72" s="20"/>
      <c r="O72" s="20"/>
    </row>
    <row r="73" spans="1:15" ht="17.25" customHeight="1">
      <c r="A73" s="62"/>
      <c r="B73" s="211"/>
      <c r="C73" s="218"/>
      <c r="D73" s="192" t="s">
        <v>124</v>
      </c>
      <c r="E73" s="193"/>
      <c r="F73" s="194"/>
      <c r="G73" s="195">
        <v>0</v>
      </c>
      <c r="H73" s="196">
        <v>0</v>
      </c>
      <c r="I73" s="197">
        <v>0</v>
      </c>
      <c r="J73" s="198">
        <f>SUM(G73:I73)</f>
        <v>0</v>
      </c>
      <c r="M73" s="20"/>
      <c r="N73" s="20"/>
      <c r="O73" s="20"/>
    </row>
    <row r="74" spans="1:15" ht="17.25" customHeight="1">
      <c r="A74" s="75"/>
      <c r="B74" s="213"/>
      <c r="C74" s="219"/>
      <c r="D74" s="199" t="s">
        <v>126</v>
      </c>
      <c r="E74" s="200"/>
      <c r="F74" s="201"/>
      <c r="G74" s="202">
        <v>0</v>
      </c>
      <c r="H74" s="203">
        <v>0</v>
      </c>
      <c r="I74" s="204">
        <v>0</v>
      </c>
      <c r="J74" s="205">
        <f>SUM(G74:I74)</f>
        <v>0</v>
      </c>
      <c r="M74" s="20"/>
      <c r="N74" s="20"/>
      <c r="O74" s="20"/>
    </row>
    <row r="75" spans="1:15" ht="17.25" customHeight="1" thickBot="1">
      <c r="A75" s="78" t="s">
        <v>148</v>
      </c>
      <c r="B75" s="79"/>
      <c r="C75" s="79"/>
      <c r="D75" s="79"/>
      <c r="E75" s="79"/>
      <c r="F75" s="80"/>
      <c r="G75" s="34">
        <v>0</v>
      </c>
      <c r="H75" s="33">
        <v>0</v>
      </c>
      <c r="I75" s="32">
        <v>0</v>
      </c>
      <c r="J75" s="39">
        <f>SUM(G75:I75)</f>
        <v>0</v>
      </c>
      <c r="M75" s="20"/>
      <c r="N75" s="20"/>
      <c r="O75" s="20"/>
    </row>
    <row r="76" spans="1:15" ht="17.25" customHeight="1">
      <c r="A76" s="62" t="s">
        <v>149</v>
      </c>
      <c r="B76" s="55"/>
      <c r="C76" s="55"/>
      <c r="D76" s="55"/>
      <c r="E76" s="55"/>
      <c r="F76" s="63"/>
      <c r="G76" s="274"/>
      <c r="H76" s="275"/>
      <c r="I76" s="276"/>
      <c r="J76" s="277"/>
      <c r="M76" s="20"/>
      <c r="N76" s="20"/>
      <c r="O76" s="20"/>
    </row>
    <row r="77" spans="1:15" ht="17.25" customHeight="1">
      <c r="A77" s="62"/>
      <c r="B77" s="220" t="s">
        <v>150</v>
      </c>
      <c r="C77" s="221"/>
      <c r="D77" s="221"/>
      <c r="E77" s="221"/>
      <c r="F77" s="222"/>
      <c r="G77" s="223">
        <v>0</v>
      </c>
      <c r="H77" s="224">
        <v>894</v>
      </c>
      <c r="I77" s="225">
        <v>0</v>
      </c>
      <c r="J77" s="226">
        <f>SUM(G77:H77)</f>
        <v>894</v>
      </c>
      <c r="M77" s="20"/>
      <c r="N77" s="20"/>
      <c r="O77" s="20"/>
    </row>
    <row r="78" spans="1:15" ht="17.25" customHeight="1" thickBot="1">
      <c r="A78" s="62"/>
      <c r="B78" s="67" t="s">
        <v>151</v>
      </c>
      <c r="C78" s="55"/>
      <c r="D78" s="55"/>
      <c r="E78" s="55"/>
      <c r="F78" s="63"/>
      <c r="G78" s="214">
        <v>0</v>
      </c>
      <c r="H78" s="215">
        <v>0</v>
      </c>
      <c r="I78" s="216">
        <v>0</v>
      </c>
      <c r="J78" s="217">
        <f>SUM(G78:H78)</f>
        <v>0</v>
      </c>
      <c r="M78" s="20"/>
      <c r="N78" s="20"/>
      <c r="O78" s="20"/>
    </row>
    <row r="79" spans="1:15" ht="17.25" customHeight="1">
      <c r="A79" s="177" t="s">
        <v>184</v>
      </c>
      <c r="B79" s="178"/>
      <c r="C79" s="178"/>
      <c r="D79" s="178"/>
      <c r="E79" s="179"/>
      <c r="F79" s="180"/>
      <c r="G79" s="181">
        <v>0</v>
      </c>
      <c r="H79" s="182">
        <v>0</v>
      </c>
      <c r="I79" s="183">
        <v>0</v>
      </c>
      <c r="J79" s="184">
        <f aca="true" t="shared" si="2" ref="J79:J84">SUM(G79:I79)</f>
        <v>0</v>
      </c>
      <c r="M79" s="20"/>
      <c r="N79" s="20"/>
      <c r="O79" s="20"/>
    </row>
    <row r="80" spans="1:15" ht="17.25" customHeight="1" thickBot="1">
      <c r="A80" s="78" t="s">
        <v>185</v>
      </c>
      <c r="B80" s="79"/>
      <c r="C80" s="79"/>
      <c r="D80" s="79"/>
      <c r="E80" s="185"/>
      <c r="F80" s="186"/>
      <c r="G80" s="187">
        <v>0</v>
      </c>
      <c r="H80" s="188">
        <v>0</v>
      </c>
      <c r="I80" s="189">
        <v>0</v>
      </c>
      <c r="J80" s="190">
        <f t="shared" si="2"/>
        <v>0</v>
      </c>
      <c r="M80" s="20"/>
      <c r="N80" s="20"/>
      <c r="O80" s="20"/>
    </row>
    <row r="81" spans="1:15" ht="17.25" customHeight="1">
      <c r="A81" s="62" t="s">
        <v>189</v>
      </c>
      <c r="B81" s="55"/>
      <c r="C81" s="55"/>
      <c r="D81" s="55"/>
      <c r="E81" s="55"/>
      <c r="F81" s="63"/>
      <c r="G81" s="214">
        <f>SUM(G82,G83)</f>
        <v>179719</v>
      </c>
      <c r="H81" s="215">
        <f>SUM(H82,H83)</f>
        <v>190915</v>
      </c>
      <c r="I81" s="216">
        <f>SUM(I82,I83)</f>
        <v>1406</v>
      </c>
      <c r="J81" s="217">
        <f t="shared" si="2"/>
        <v>372040</v>
      </c>
      <c r="M81" s="20"/>
      <c r="N81" s="20"/>
      <c r="O81" s="20"/>
    </row>
    <row r="82" spans="1:15" ht="17.25" customHeight="1">
      <c r="A82" s="62"/>
      <c r="B82" s="55"/>
      <c r="C82" s="55"/>
      <c r="D82" s="55"/>
      <c r="E82" s="192" t="s">
        <v>152</v>
      </c>
      <c r="F82" s="194"/>
      <c r="G82" s="195">
        <v>0</v>
      </c>
      <c r="H82" s="196">
        <v>0</v>
      </c>
      <c r="I82" s="197">
        <v>0</v>
      </c>
      <c r="J82" s="198">
        <f t="shared" si="2"/>
        <v>0</v>
      </c>
      <c r="M82" s="20"/>
      <c r="N82" s="20"/>
      <c r="O82" s="20"/>
    </row>
    <row r="83" spans="1:15" ht="17.25" customHeight="1">
      <c r="A83" s="75"/>
      <c r="B83" s="72"/>
      <c r="C83" s="72"/>
      <c r="D83" s="72"/>
      <c r="E83" s="199" t="s">
        <v>153</v>
      </c>
      <c r="F83" s="201"/>
      <c r="G83" s="202">
        <v>179719</v>
      </c>
      <c r="H83" s="203">
        <v>190915</v>
      </c>
      <c r="I83" s="204">
        <v>1406</v>
      </c>
      <c r="J83" s="205">
        <f t="shared" si="2"/>
        <v>372040</v>
      </c>
      <c r="M83" s="20"/>
      <c r="N83" s="20"/>
      <c r="O83" s="20"/>
    </row>
    <row r="84" spans="1:15" ht="17.25" customHeight="1">
      <c r="A84" s="76" t="s">
        <v>190</v>
      </c>
      <c r="B84" s="65"/>
      <c r="C84" s="65"/>
      <c r="D84" s="65"/>
      <c r="E84" s="65"/>
      <c r="F84" s="66"/>
      <c r="G84" s="13">
        <f>SUM(G85,G86)</f>
        <v>9934</v>
      </c>
      <c r="H84" s="17">
        <f>SUM(H85,H86)</f>
        <v>0</v>
      </c>
      <c r="I84" s="10">
        <f>SUM(I85,I86)</f>
        <v>67000</v>
      </c>
      <c r="J84" s="37">
        <f t="shared" si="2"/>
        <v>76934</v>
      </c>
      <c r="M84" s="20"/>
      <c r="N84" s="20"/>
      <c r="O84" s="20"/>
    </row>
    <row r="85" spans="1:15" ht="17.25" customHeight="1">
      <c r="A85" s="62"/>
      <c r="B85" s="55"/>
      <c r="C85" s="55"/>
      <c r="D85" s="55"/>
      <c r="E85" s="192" t="s">
        <v>152</v>
      </c>
      <c r="F85" s="194"/>
      <c r="G85" s="195">
        <v>0</v>
      </c>
      <c r="H85" s="196">
        <v>0</v>
      </c>
      <c r="I85" s="197">
        <v>0</v>
      </c>
      <c r="J85" s="198">
        <f aca="true" t="shared" si="3" ref="J85:J92">SUM(G85:I85)</f>
        <v>0</v>
      </c>
      <c r="M85" s="20"/>
      <c r="N85" s="20"/>
      <c r="O85" s="20"/>
    </row>
    <row r="86" spans="1:15" ht="17.25" customHeight="1">
      <c r="A86" s="75"/>
      <c r="B86" s="72"/>
      <c r="C86" s="72"/>
      <c r="D86" s="72"/>
      <c r="E86" s="199" t="s">
        <v>153</v>
      </c>
      <c r="F86" s="201"/>
      <c r="G86" s="202">
        <v>9934</v>
      </c>
      <c r="H86" s="203">
        <v>0</v>
      </c>
      <c r="I86" s="204">
        <v>67000</v>
      </c>
      <c r="J86" s="205">
        <f t="shared" si="3"/>
        <v>76934</v>
      </c>
      <c r="M86" s="20"/>
      <c r="N86" s="20"/>
      <c r="O86" s="20"/>
    </row>
    <row r="87" spans="1:15" ht="17.25" customHeight="1">
      <c r="A87" s="396" t="s">
        <v>193</v>
      </c>
      <c r="B87" s="397"/>
      <c r="C87" s="397"/>
      <c r="D87" s="397"/>
      <c r="E87" s="227" t="s">
        <v>154</v>
      </c>
      <c r="F87" s="222"/>
      <c r="G87" s="223">
        <v>0</v>
      </c>
      <c r="H87" s="224">
        <v>0</v>
      </c>
      <c r="I87" s="225">
        <v>0</v>
      </c>
      <c r="J87" s="226">
        <f t="shared" si="3"/>
        <v>0</v>
      </c>
      <c r="M87" s="20"/>
      <c r="N87" s="20"/>
      <c r="O87" s="20"/>
    </row>
    <row r="88" spans="1:15" ht="17.25" customHeight="1">
      <c r="A88" s="408"/>
      <c r="B88" s="409"/>
      <c r="C88" s="409"/>
      <c r="D88" s="409"/>
      <c r="E88" s="213" t="s">
        <v>155</v>
      </c>
      <c r="F88" s="73"/>
      <c r="G88" s="12">
        <v>0</v>
      </c>
      <c r="H88" s="21">
        <v>112320</v>
      </c>
      <c r="I88" s="11">
        <v>67000</v>
      </c>
      <c r="J88" s="38">
        <f t="shared" si="3"/>
        <v>179320</v>
      </c>
      <c r="M88" s="20"/>
      <c r="N88" s="20"/>
      <c r="O88" s="20"/>
    </row>
    <row r="89" spans="1:15" ht="17.25" customHeight="1">
      <c r="A89" s="396" t="s">
        <v>194</v>
      </c>
      <c r="B89" s="397"/>
      <c r="C89" s="397"/>
      <c r="D89" s="397"/>
      <c r="E89" s="227" t="s">
        <v>156</v>
      </c>
      <c r="F89" s="222"/>
      <c r="G89" s="223">
        <v>0</v>
      </c>
      <c r="H89" s="224">
        <v>0</v>
      </c>
      <c r="I89" s="225">
        <v>0</v>
      </c>
      <c r="J89" s="226">
        <f t="shared" si="3"/>
        <v>0</v>
      </c>
      <c r="M89" s="20"/>
      <c r="N89" s="20"/>
      <c r="O89" s="20"/>
    </row>
    <row r="90" spans="1:15" ht="17.25" customHeight="1">
      <c r="A90" s="408"/>
      <c r="B90" s="409"/>
      <c r="C90" s="409"/>
      <c r="D90" s="409"/>
      <c r="E90" s="213" t="s">
        <v>155</v>
      </c>
      <c r="F90" s="73"/>
      <c r="G90" s="12">
        <v>0</v>
      </c>
      <c r="H90" s="21">
        <v>16626</v>
      </c>
      <c r="I90" s="11">
        <v>1406</v>
      </c>
      <c r="J90" s="38">
        <f t="shared" si="3"/>
        <v>18032</v>
      </c>
      <c r="M90" s="20"/>
      <c r="N90" s="20"/>
      <c r="O90" s="20"/>
    </row>
    <row r="91" spans="1:15" ht="17.25" customHeight="1">
      <c r="A91" s="396" t="s">
        <v>195</v>
      </c>
      <c r="B91" s="397"/>
      <c r="C91" s="397"/>
      <c r="D91" s="397"/>
      <c r="E91" s="227" t="s">
        <v>156</v>
      </c>
      <c r="F91" s="222"/>
      <c r="G91" s="223">
        <v>0</v>
      </c>
      <c r="H91" s="224">
        <v>0</v>
      </c>
      <c r="I91" s="225">
        <v>0</v>
      </c>
      <c r="J91" s="226">
        <f t="shared" si="3"/>
        <v>0</v>
      </c>
      <c r="M91" s="20"/>
      <c r="N91" s="20"/>
      <c r="O91" s="20"/>
    </row>
    <row r="92" spans="1:15" ht="17.25" customHeight="1" thickBot="1">
      <c r="A92" s="398"/>
      <c r="B92" s="399"/>
      <c r="C92" s="399"/>
      <c r="D92" s="399"/>
      <c r="E92" s="228" t="s">
        <v>157</v>
      </c>
      <c r="F92" s="61"/>
      <c r="G92" s="229">
        <v>0</v>
      </c>
      <c r="H92" s="230">
        <v>128946</v>
      </c>
      <c r="I92" s="231">
        <v>68406</v>
      </c>
      <c r="J92" s="232">
        <f t="shared" si="3"/>
        <v>197352</v>
      </c>
      <c r="M92" s="20"/>
      <c r="N92" s="20"/>
      <c r="O92" s="20"/>
    </row>
    <row r="93" spans="1:16" ht="17.25" customHeight="1">
      <c r="A93" s="287" t="s">
        <v>211</v>
      </c>
      <c r="B93" s="288"/>
      <c r="C93" s="289"/>
      <c r="D93" s="402" t="s">
        <v>205</v>
      </c>
      <c r="E93" s="403"/>
      <c r="F93" s="404"/>
      <c r="G93" s="56"/>
      <c r="H93" s="255"/>
      <c r="I93" s="255"/>
      <c r="J93" s="256"/>
      <c r="K93" s="19"/>
      <c r="L93" s="6"/>
      <c r="N93" s="20"/>
      <c r="O93" s="20"/>
      <c r="P93" s="20"/>
    </row>
    <row r="94" spans="1:16" ht="17.25" customHeight="1" thickBot="1">
      <c r="A94" s="290"/>
      <c r="B94" s="291"/>
      <c r="C94" s="292" t="s">
        <v>210</v>
      </c>
      <c r="D94" s="405" t="s">
        <v>209</v>
      </c>
      <c r="E94" s="406"/>
      <c r="F94" s="407"/>
      <c r="G94" s="59">
        <f>G78/(G7-G9)</f>
        <v>0</v>
      </c>
      <c r="H94" s="231">
        <f>H78/(H7-H9)</f>
        <v>0</v>
      </c>
      <c r="I94" s="231"/>
      <c r="J94" s="257">
        <f>J78/(J7-J9)</f>
        <v>0</v>
      </c>
      <c r="K94" s="19"/>
      <c r="L94" s="6"/>
      <c r="N94" s="20"/>
      <c r="O94" s="20"/>
      <c r="P94" s="20"/>
    </row>
    <row r="95" spans="1:15" ht="13.5">
      <c r="A95" s="55"/>
      <c r="B95" s="55"/>
      <c r="C95" s="55"/>
      <c r="D95" s="55"/>
      <c r="E95" s="55"/>
      <c r="F95" s="55"/>
      <c r="G95" s="18"/>
      <c r="H95" s="18"/>
      <c r="I95" s="18"/>
      <c r="J95" s="6"/>
      <c r="M95" s="20"/>
      <c r="N95" s="20"/>
      <c r="O95" s="20"/>
    </row>
    <row r="96" spans="1:15" ht="13.5">
      <c r="A96" s="55"/>
      <c r="B96" s="55"/>
      <c r="C96" s="55"/>
      <c r="D96" s="55"/>
      <c r="E96" s="55"/>
      <c r="F96" s="55"/>
      <c r="G96" s="8"/>
      <c r="H96" s="8"/>
      <c r="I96" s="8"/>
      <c r="J96" s="8"/>
      <c r="M96" s="20"/>
      <c r="N96" s="20"/>
      <c r="O96" s="20"/>
    </row>
    <row r="97" spans="1:15" ht="13.5">
      <c r="A97" s="55"/>
      <c r="B97" s="55"/>
      <c r="C97" s="55"/>
      <c r="D97" s="55"/>
      <c r="E97" s="55"/>
      <c r="F97" s="55"/>
      <c r="G97" s="8"/>
      <c r="H97" s="8"/>
      <c r="I97" s="8"/>
      <c r="J97" s="8"/>
      <c r="M97" s="20"/>
      <c r="N97" s="20"/>
      <c r="O97" s="20"/>
    </row>
    <row r="98" spans="1:15" ht="13.5">
      <c r="A98" s="55"/>
      <c r="B98" s="55"/>
      <c r="C98" s="55"/>
      <c r="D98" s="55"/>
      <c r="E98" s="55"/>
      <c r="F98" s="55"/>
      <c r="G98" s="8"/>
      <c r="H98" s="8"/>
      <c r="I98" s="8"/>
      <c r="J98" s="19"/>
      <c r="M98" s="20"/>
      <c r="N98" s="20"/>
      <c r="O98" s="20"/>
    </row>
    <row r="99" spans="1:15" ht="13.5">
      <c r="A99" s="55"/>
      <c r="B99" s="55"/>
      <c r="C99" s="55"/>
      <c r="D99" s="55"/>
      <c r="E99" s="55"/>
      <c r="F99" s="55"/>
      <c r="G99" s="262"/>
      <c r="H99" s="262"/>
      <c r="I99" s="262"/>
      <c r="J99" s="262"/>
      <c r="M99" s="20"/>
      <c r="N99" s="20"/>
      <c r="O99" s="20"/>
    </row>
    <row r="100" spans="1:15" ht="13.5">
      <c r="A100" s="55"/>
      <c r="B100" s="55"/>
      <c r="C100" s="55"/>
      <c r="D100" s="55"/>
      <c r="E100" s="55"/>
      <c r="F100" s="55"/>
      <c r="G100" s="262"/>
      <c r="H100" s="262"/>
      <c r="I100" s="262"/>
      <c r="J100" s="262"/>
      <c r="M100" s="20"/>
      <c r="N100" s="20"/>
      <c r="O100" s="20"/>
    </row>
    <row r="101" spans="7:15" ht="13.5">
      <c r="G101" s="263"/>
      <c r="H101" s="263"/>
      <c r="I101" s="263"/>
      <c r="J101" s="263"/>
      <c r="M101" s="20"/>
      <c r="N101" s="20"/>
      <c r="O101" s="20"/>
    </row>
    <row r="102" spans="7:15" ht="13.5">
      <c r="G102" s="263"/>
      <c r="H102" s="263"/>
      <c r="I102" s="263"/>
      <c r="J102" s="263"/>
      <c r="M102" s="20"/>
      <c r="N102" s="20"/>
      <c r="O102" s="20"/>
    </row>
    <row r="103" spans="13:15" ht="13.5">
      <c r="M103" s="20"/>
      <c r="N103" s="20"/>
      <c r="O103" s="20"/>
    </row>
    <row r="104" spans="13:15" ht="13.5">
      <c r="M104" s="20"/>
      <c r="N104" s="20"/>
      <c r="O104" s="20"/>
    </row>
    <row r="105" spans="13:15" ht="13.5">
      <c r="M105" s="20"/>
      <c r="N105" s="20"/>
      <c r="O105" s="20"/>
    </row>
    <row r="106" spans="13:15" ht="13.5">
      <c r="M106" s="20"/>
      <c r="N106" s="20"/>
      <c r="O106" s="20"/>
    </row>
    <row r="107" spans="13:15" ht="13.5">
      <c r="M107" s="20"/>
      <c r="N107" s="20"/>
      <c r="O107" s="20"/>
    </row>
    <row r="108" spans="13:15" ht="13.5">
      <c r="M108" s="20"/>
      <c r="N108" s="20"/>
      <c r="O108" s="20"/>
    </row>
    <row r="109" spans="13:15" ht="13.5">
      <c r="M109" s="20"/>
      <c r="N109" s="20"/>
      <c r="O109" s="20"/>
    </row>
    <row r="110" spans="13:15" ht="13.5">
      <c r="M110" s="20"/>
      <c r="N110" s="20"/>
      <c r="O110" s="20"/>
    </row>
    <row r="111" spans="13:15" ht="13.5">
      <c r="M111" s="20"/>
      <c r="N111" s="20"/>
      <c r="O111" s="20"/>
    </row>
    <row r="112" spans="13:15" ht="13.5">
      <c r="M112" s="20"/>
      <c r="N112" s="20"/>
      <c r="O112" s="20"/>
    </row>
    <row r="113" spans="13:15" ht="13.5">
      <c r="M113" s="20"/>
      <c r="N113" s="20"/>
      <c r="O113" s="20"/>
    </row>
    <row r="114" spans="13:15" ht="13.5">
      <c r="M114" s="20"/>
      <c r="N114" s="20"/>
      <c r="O114" s="20"/>
    </row>
    <row r="115" spans="13:15" ht="13.5">
      <c r="M115" s="20"/>
      <c r="N115" s="20"/>
      <c r="O115" s="20"/>
    </row>
    <row r="116" spans="13:15" ht="13.5">
      <c r="M116" s="20"/>
      <c r="N116" s="20"/>
      <c r="O116" s="20"/>
    </row>
    <row r="117" spans="13:15" ht="13.5">
      <c r="M117" s="20"/>
      <c r="N117" s="20"/>
      <c r="O117" s="20"/>
    </row>
    <row r="118" spans="13:15" ht="13.5">
      <c r="M118" s="20"/>
      <c r="N118" s="20"/>
      <c r="O118" s="20"/>
    </row>
    <row r="119" spans="13:15" ht="13.5">
      <c r="M119" s="20"/>
      <c r="N119" s="20"/>
      <c r="O119" s="20"/>
    </row>
    <row r="120" spans="13:15" ht="13.5">
      <c r="M120" s="20"/>
      <c r="N120" s="20"/>
      <c r="O120" s="20"/>
    </row>
    <row r="121" spans="13:15" ht="13.5">
      <c r="M121" s="20"/>
      <c r="N121" s="20"/>
      <c r="O121" s="20"/>
    </row>
    <row r="122" spans="13:15" ht="13.5">
      <c r="M122" s="20"/>
      <c r="N122" s="20"/>
      <c r="O122" s="20"/>
    </row>
    <row r="123" spans="13:15" ht="13.5">
      <c r="M123" s="20"/>
      <c r="N123" s="20"/>
      <c r="O123" s="20"/>
    </row>
    <row r="124" spans="13:15" ht="13.5">
      <c r="M124" s="20"/>
      <c r="N124" s="20"/>
      <c r="O124" s="20"/>
    </row>
    <row r="125" spans="13:15" ht="13.5">
      <c r="M125" s="20"/>
      <c r="N125" s="20"/>
      <c r="O125" s="20"/>
    </row>
    <row r="126" spans="13:15" ht="13.5">
      <c r="M126" s="20"/>
      <c r="N126" s="20"/>
      <c r="O126" s="20"/>
    </row>
    <row r="127" spans="13:15" ht="13.5">
      <c r="M127" s="20"/>
      <c r="N127" s="20"/>
      <c r="O127" s="20"/>
    </row>
    <row r="128" spans="13:15" ht="13.5">
      <c r="M128" s="20"/>
      <c r="N128" s="20"/>
      <c r="O128" s="20"/>
    </row>
    <row r="129" spans="13:15" ht="13.5">
      <c r="M129" s="20"/>
      <c r="N129" s="20"/>
      <c r="O129" s="20"/>
    </row>
    <row r="130" spans="13:15" ht="13.5">
      <c r="M130" s="20"/>
      <c r="N130" s="20"/>
      <c r="O130" s="20"/>
    </row>
    <row r="131" spans="13:15" ht="13.5">
      <c r="M131" s="20"/>
      <c r="N131" s="20"/>
      <c r="O131" s="20"/>
    </row>
    <row r="132" spans="13:15" ht="13.5">
      <c r="M132" s="20"/>
      <c r="N132" s="20"/>
      <c r="O132" s="20"/>
    </row>
    <row r="133" spans="13:15" ht="13.5">
      <c r="M133" s="20"/>
      <c r="N133" s="20"/>
      <c r="O133" s="20"/>
    </row>
    <row r="134" spans="13:15" ht="13.5">
      <c r="M134" s="20"/>
      <c r="N134" s="20"/>
      <c r="O134" s="20"/>
    </row>
    <row r="135" spans="13:15" ht="13.5">
      <c r="M135" s="20"/>
      <c r="N135" s="20"/>
      <c r="O135" s="20"/>
    </row>
    <row r="136" spans="13:15" ht="13.5">
      <c r="M136" s="20"/>
      <c r="N136" s="20"/>
      <c r="O136" s="20"/>
    </row>
    <row r="137" spans="13:15" ht="13.5">
      <c r="M137" s="20"/>
      <c r="N137" s="20"/>
      <c r="O137" s="20"/>
    </row>
    <row r="138" spans="13:15" ht="13.5">
      <c r="M138" s="20"/>
      <c r="N138" s="20"/>
      <c r="O138" s="20"/>
    </row>
    <row r="139" spans="13:15" ht="13.5">
      <c r="M139" s="20"/>
      <c r="N139" s="20"/>
      <c r="O139" s="20"/>
    </row>
    <row r="140" spans="13:15" ht="13.5">
      <c r="M140" s="20"/>
      <c r="N140" s="20"/>
      <c r="O140" s="20"/>
    </row>
    <row r="141" spans="13:15" ht="13.5">
      <c r="M141" s="20"/>
      <c r="N141" s="20"/>
      <c r="O141" s="20"/>
    </row>
    <row r="142" spans="13:15" ht="13.5">
      <c r="M142" s="20"/>
      <c r="N142" s="20"/>
      <c r="O142" s="20"/>
    </row>
    <row r="143" spans="13:15" ht="13.5">
      <c r="M143" s="20"/>
      <c r="N143" s="20"/>
      <c r="O143" s="20"/>
    </row>
    <row r="144" spans="13:15" ht="13.5">
      <c r="M144" s="20"/>
      <c r="N144" s="20"/>
      <c r="O144" s="20"/>
    </row>
    <row r="145" spans="13:15" ht="13.5">
      <c r="M145" s="20"/>
      <c r="N145" s="20"/>
      <c r="O145" s="20"/>
    </row>
    <row r="146" spans="13:15" ht="13.5">
      <c r="M146" s="20"/>
      <c r="N146" s="20"/>
      <c r="O146" s="20"/>
    </row>
    <row r="147" spans="13:15" ht="13.5">
      <c r="M147" s="20"/>
      <c r="N147" s="20"/>
      <c r="O147" s="20"/>
    </row>
    <row r="148" spans="13:15" ht="13.5">
      <c r="M148" s="20"/>
      <c r="N148" s="20"/>
      <c r="O148" s="20"/>
    </row>
    <row r="149" spans="13:15" ht="13.5">
      <c r="M149" s="20"/>
      <c r="N149" s="20"/>
      <c r="O149" s="20"/>
    </row>
    <row r="150" spans="13:15" ht="13.5">
      <c r="M150" s="20"/>
      <c r="N150" s="20"/>
      <c r="O150" s="20"/>
    </row>
    <row r="151" spans="13:15" ht="13.5">
      <c r="M151" s="20"/>
      <c r="N151" s="20"/>
      <c r="O151" s="20"/>
    </row>
    <row r="152" spans="13:15" ht="13.5">
      <c r="M152" s="20"/>
      <c r="N152" s="20"/>
      <c r="O152" s="20"/>
    </row>
    <row r="153" spans="13:15" ht="13.5">
      <c r="M153" s="20"/>
      <c r="N153" s="20"/>
      <c r="O153" s="20"/>
    </row>
    <row r="154" spans="13:15" ht="13.5">
      <c r="M154" s="20"/>
      <c r="N154" s="20"/>
      <c r="O154" s="20"/>
    </row>
    <row r="155" spans="13:15" ht="13.5">
      <c r="M155" s="20"/>
      <c r="N155" s="20"/>
      <c r="O155" s="20"/>
    </row>
    <row r="156" spans="13:15" ht="13.5">
      <c r="M156" s="20"/>
      <c r="N156" s="20"/>
      <c r="O156" s="20"/>
    </row>
    <row r="157" spans="13:15" ht="13.5">
      <c r="M157" s="20"/>
      <c r="N157" s="20"/>
      <c r="O157" s="20"/>
    </row>
    <row r="158" spans="13:15" ht="13.5">
      <c r="M158" s="20"/>
      <c r="N158" s="20"/>
      <c r="O158" s="20"/>
    </row>
    <row r="159" spans="13:15" ht="13.5">
      <c r="M159" s="20"/>
      <c r="N159" s="20"/>
      <c r="O159" s="20"/>
    </row>
    <row r="160" spans="13:15" ht="13.5">
      <c r="M160" s="20"/>
      <c r="N160" s="20"/>
      <c r="O160" s="20"/>
    </row>
    <row r="161" spans="13:15" ht="13.5">
      <c r="M161" s="20"/>
      <c r="N161" s="20"/>
      <c r="O161" s="20"/>
    </row>
    <row r="162" spans="13:15" ht="13.5">
      <c r="M162" s="20"/>
      <c r="N162" s="20"/>
      <c r="O162" s="20"/>
    </row>
    <row r="163" spans="13:15" ht="13.5">
      <c r="M163" s="20"/>
      <c r="N163" s="20"/>
      <c r="O163" s="20"/>
    </row>
    <row r="164" spans="13:15" ht="13.5">
      <c r="M164" s="20"/>
      <c r="N164" s="20"/>
      <c r="O164" s="20"/>
    </row>
    <row r="165" spans="13:15" ht="13.5">
      <c r="M165" s="20"/>
      <c r="N165" s="20"/>
      <c r="O165" s="20"/>
    </row>
    <row r="166" spans="13:15" ht="13.5">
      <c r="M166" s="20"/>
      <c r="N166" s="20"/>
      <c r="O166" s="20"/>
    </row>
    <row r="167" spans="13:15" ht="13.5">
      <c r="M167" s="20"/>
      <c r="N167" s="20"/>
      <c r="O167" s="20"/>
    </row>
    <row r="168" spans="13:15" ht="13.5">
      <c r="M168" s="20"/>
      <c r="N168" s="20"/>
      <c r="O168" s="20"/>
    </row>
    <row r="169" spans="13:15" ht="13.5">
      <c r="M169" s="20"/>
      <c r="N169" s="20"/>
      <c r="O169" s="20"/>
    </row>
    <row r="170" spans="13:15" ht="13.5">
      <c r="M170" s="20"/>
      <c r="N170" s="20"/>
      <c r="O170" s="20"/>
    </row>
    <row r="171" spans="13:15" ht="13.5">
      <c r="M171" s="20"/>
      <c r="N171" s="20"/>
      <c r="O171" s="20"/>
    </row>
    <row r="172" spans="13:15" ht="13.5">
      <c r="M172" s="20"/>
      <c r="N172" s="20"/>
      <c r="O172" s="20"/>
    </row>
    <row r="173" spans="13:15" ht="13.5">
      <c r="M173" s="20"/>
      <c r="N173" s="20"/>
      <c r="O173" s="20"/>
    </row>
    <row r="174" spans="13:15" ht="13.5">
      <c r="M174" s="20"/>
      <c r="N174" s="20"/>
      <c r="O174" s="20"/>
    </row>
    <row r="175" spans="13:15" ht="13.5">
      <c r="M175" s="20"/>
      <c r="N175" s="20"/>
      <c r="O175" s="20"/>
    </row>
    <row r="176" spans="13:15" ht="13.5">
      <c r="M176" s="20"/>
      <c r="N176" s="20"/>
      <c r="O176" s="20"/>
    </row>
    <row r="177" spans="13:15" ht="13.5">
      <c r="M177" s="20"/>
      <c r="N177" s="20"/>
      <c r="O177" s="20"/>
    </row>
    <row r="178" spans="13:15" ht="13.5">
      <c r="M178" s="20"/>
      <c r="N178" s="20"/>
      <c r="O178" s="20"/>
    </row>
    <row r="179" spans="13:15" ht="13.5">
      <c r="M179" s="20"/>
      <c r="N179" s="20"/>
      <c r="O179" s="20"/>
    </row>
    <row r="180" spans="13:15" ht="13.5">
      <c r="M180" s="20"/>
      <c r="N180" s="20"/>
      <c r="O180" s="20"/>
    </row>
    <row r="181" spans="13:15" ht="13.5">
      <c r="M181" s="20"/>
      <c r="N181" s="20"/>
      <c r="O181" s="20"/>
    </row>
    <row r="182" spans="13:15" ht="13.5">
      <c r="M182" s="20"/>
      <c r="N182" s="20"/>
      <c r="O182" s="20"/>
    </row>
    <row r="183" spans="13:15" ht="13.5">
      <c r="M183" s="20"/>
      <c r="N183" s="20"/>
      <c r="O183" s="20"/>
    </row>
    <row r="184" spans="13:15" ht="13.5">
      <c r="M184" s="20"/>
      <c r="N184" s="20"/>
      <c r="O184" s="20"/>
    </row>
    <row r="185" spans="13:15" ht="13.5">
      <c r="M185" s="20"/>
      <c r="N185" s="20"/>
      <c r="O185" s="20"/>
    </row>
    <row r="186" spans="13:15" ht="13.5">
      <c r="M186" s="20"/>
      <c r="N186" s="20"/>
      <c r="O186" s="20"/>
    </row>
    <row r="187" spans="13:15" ht="13.5">
      <c r="M187" s="20"/>
      <c r="N187" s="20"/>
      <c r="O187" s="20"/>
    </row>
    <row r="188" spans="13:15" ht="13.5">
      <c r="M188" s="20"/>
      <c r="N188" s="20"/>
      <c r="O188" s="20"/>
    </row>
    <row r="189" spans="13:15" ht="13.5">
      <c r="M189" s="20"/>
      <c r="N189" s="20"/>
      <c r="O189" s="20"/>
    </row>
    <row r="190" spans="13:15" ht="13.5">
      <c r="M190" s="20"/>
      <c r="N190" s="20"/>
      <c r="O190" s="20"/>
    </row>
    <row r="191" spans="13:15" ht="13.5">
      <c r="M191" s="20"/>
      <c r="N191" s="20"/>
      <c r="O191" s="20"/>
    </row>
    <row r="192" spans="13:15" ht="13.5">
      <c r="M192" s="20"/>
      <c r="N192" s="20"/>
      <c r="O192" s="20"/>
    </row>
  </sheetData>
  <mergeCells count="12">
    <mergeCell ref="J3:J4"/>
    <mergeCell ref="E60:F60"/>
    <mergeCell ref="E44:F44"/>
    <mergeCell ref="E46:F46"/>
    <mergeCell ref="E58:F58"/>
    <mergeCell ref="E59:F59"/>
    <mergeCell ref="A91:D92"/>
    <mergeCell ref="B72:C72"/>
    <mergeCell ref="D93:F93"/>
    <mergeCell ref="D94:F94"/>
    <mergeCell ref="A87:D88"/>
    <mergeCell ref="A89:D90"/>
  </mergeCells>
  <conditionalFormatting sqref="A87:D92 D93:D94 K93:K94 H93:J93 G94:J97 G6:J92">
    <cfRule type="cellIs" priority="1" dxfId="0" operator="equal" stopIfTrue="1">
      <formula>0</formula>
    </cfRule>
  </conditionalFormatting>
  <printOptions/>
  <pageMargins left="0.75" right="0.75" top="0.63" bottom="0.44" header="0.512" footer="0.512"/>
  <pageSetup errors="blank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H27"/>
  <sheetViews>
    <sheetView showZeros="0" tabSelected="1" workbookViewId="0" topLeftCell="A1">
      <selection activeCell="K11" sqref="K11"/>
    </sheetView>
  </sheetViews>
  <sheetFormatPr defaultColWidth="9.00390625" defaultRowHeight="13.5"/>
  <cols>
    <col min="1" max="2" width="9.00390625" style="308" customWidth="1"/>
    <col min="3" max="3" width="13.25390625" style="308" customWidth="1"/>
    <col min="4" max="4" width="19.25390625" style="308" customWidth="1"/>
    <col min="5" max="8" width="15.625" style="308" customWidth="1"/>
    <col min="9" max="16384" width="9.00390625" style="308" customWidth="1"/>
  </cols>
  <sheetData>
    <row r="1" spans="1:8" ht="14.25" thickBot="1">
      <c r="A1" s="110" t="s">
        <v>191</v>
      </c>
      <c r="B1" s="111"/>
      <c r="C1" s="111"/>
      <c r="D1" s="111"/>
      <c r="E1" s="309"/>
      <c r="F1" s="309"/>
      <c r="G1" s="309"/>
      <c r="H1" s="310" t="s">
        <v>49</v>
      </c>
    </row>
    <row r="2" spans="1:8" ht="21.75" customHeight="1">
      <c r="A2" s="112" t="s">
        <v>232</v>
      </c>
      <c r="B2" s="113"/>
      <c r="C2" s="418" t="s">
        <v>33</v>
      </c>
      <c r="D2" s="419"/>
      <c r="E2" s="311" t="s">
        <v>24</v>
      </c>
      <c r="F2" s="311" t="s">
        <v>27</v>
      </c>
      <c r="G2" s="312" t="s">
        <v>30</v>
      </c>
      <c r="H2" s="410" t="s">
        <v>50</v>
      </c>
    </row>
    <row r="3" spans="1:8" ht="21.75" customHeight="1" thickBot="1">
      <c r="A3" s="420" t="s">
        <v>34</v>
      </c>
      <c r="B3" s="421"/>
      <c r="C3" s="114"/>
      <c r="D3" s="115"/>
      <c r="E3" s="313" t="s">
        <v>25</v>
      </c>
      <c r="F3" s="313" t="s">
        <v>28</v>
      </c>
      <c r="G3" s="314" t="s">
        <v>31</v>
      </c>
      <c r="H3" s="411"/>
    </row>
    <row r="4" spans="1:8" ht="21.75" customHeight="1">
      <c r="A4" s="315" t="s">
        <v>35</v>
      </c>
      <c r="B4" s="316"/>
      <c r="C4" s="117"/>
      <c r="D4" s="118"/>
      <c r="E4" s="317">
        <v>0</v>
      </c>
      <c r="F4" s="318">
        <v>340808</v>
      </c>
      <c r="G4" s="319">
        <v>0</v>
      </c>
      <c r="H4" s="320">
        <f>SUM(E4:G4)</f>
        <v>340808</v>
      </c>
    </row>
    <row r="5" spans="1:8" ht="21.75" customHeight="1">
      <c r="A5" s="116"/>
      <c r="B5" s="321" t="s">
        <v>36</v>
      </c>
      <c r="C5" s="322"/>
      <c r="D5" s="119"/>
      <c r="E5" s="323">
        <f>SUM(E6:E16)</f>
        <v>0</v>
      </c>
      <c r="F5" s="324"/>
      <c r="G5" s="325"/>
      <c r="H5" s="320">
        <f>SUM(E5:G5)</f>
        <v>0</v>
      </c>
    </row>
    <row r="6" spans="1:8" ht="21.75" customHeight="1">
      <c r="A6" s="116"/>
      <c r="B6" s="120"/>
      <c r="C6" s="326" t="s">
        <v>37</v>
      </c>
      <c r="D6" s="327" t="s">
        <v>38</v>
      </c>
      <c r="E6" s="328">
        <v>0</v>
      </c>
      <c r="F6" s="329">
        <v>0</v>
      </c>
      <c r="G6" s="330"/>
      <c r="H6" s="331">
        <f aca="true" t="shared" si="0" ref="H6:H16">SUM(E6:G6)</f>
        <v>0</v>
      </c>
    </row>
    <row r="7" spans="1:8" ht="21.75" customHeight="1">
      <c r="A7" s="116"/>
      <c r="B7" s="120"/>
      <c r="C7" s="332"/>
      <c r="D7" s="333" t="s">
        <v>39</v>
      </c>
      <c r="E7" s="334">
        <v>0</v>
      </c>
      <c r="F7" s="335">
        <v>0</v>
      </c>
      <c r="G7" s="336"/>
      <c r="H7" s="337">
        <f t="shared" si="0"/>
        <v>0</v>
      </c>
    </row>
    <row r="8" spans="1:8" ht="21.75" customHeight="1">
      <c r="A8" s="116"/>
      <c r="B8" s="120"/>
      <c r="C8" s="338"/>
      <c r="D8" s="339" t="s">
        <v>40</v>
      </c>
      <c r="E8" s="340">
        <v>0</v>
      </c>
      <c r="F8" s="341">
        <v>0</v>
      </c>
      <c r="G8" s="342"/>
      <c r="H8" s="343">
        <f t="shared" si="0"/>
        <v>0</v>
      </c>
    </row>
    <row r="9" spans="1:8" ht="21.75" customHeight="1">
      <c r="A9" s="116"/>
      <c r="B9" s="120"/>
      <c r="C9" s="416" t="s">
        <v>220</v>
      </c>
      <c r="D9" s="417"/>
      <c r="E9" s="323">
        <v>0</v>
      </c>
      <c r="F9" s="324">
        <v>0</v>
      </c>
      <c r="G9" s="325"/>
      <c r="H9" s="320">
        <f t="shared" si="0"/>
        <v>0</v>
      </c>
    </row>
    <row r="10" spans="1:8" ht="21.75" customHeight="1">
      <c r="A10" s="116"/>
      <c r="B10" s="120"/>
      <c r="C10" s="344" t="s">
        <v>41</v>
      </c>
      <c r="D10" s="345"/>
      <c r="E10" s="323">
        <v>0</v>
      </c>
      <c r="F10" s="324">
        <v>229863</v>
      </c>
      <c r="G10" s="325">
        <v>0</v>
      </c>
      <c r="H10" s="320">
        <f>SUM(E10:G10)</f>
        <v>229863</v>
      </c>
    </row>
    <row r="11" spans="1:8" ht="21.75" customHeight="1">
      <c r="A11" s="116"/>
      <c r="B11" s="120"/>
      <c r="C11" s="416" t="s">
        <v>42</v>
      </c>
      <c r="D11" s="417"/>
      <c r="E11" s="323">
        <v>0</v>
      </c>
      <c r="F11" s="324">
        <v>110945</v>
      </c>
      <c r="G11" s="325">
        <v>0</v>
      </c>
      <c r="H11" s="320">
        <f t="shared" si="0"/>
        <v>110945</v>
      </c>
    </row>
    <row r="12" spans="1:8" ht="21.75" customHeight="1">
      <c r="A12" s="116"/>
      <c r="B12" s="120"/>
      <c r="C12" s="344" t="s">
        <v>43</v>
      </c>
      <c r="D12" s="345"/>
      <c r="E12" s="323">
        <v>0</v>
      </c>
      <c r="F12" s="324">
        <v>0</v>
      </c>
      <c r="G12" s="325"/>
      <c r="H12" s="320">
        <f t="shared" si="0"/>
        <v>0</v>
      </c>
    </row>
    <row r="13" spans="1:8" ht="21.75" customHeight="1">
      <c r="A13" s="116"/>
      <c r="B13" s="120"/>
      <c r="C13" s="344" t="s">
        <v>44</v>
      </c>
      <c r="D13" s="345"/>
      <c r="E13" s="323">
        <v>0</v>
      </c>
      <c r="F13" s="324">
        <v>0</v>
      </c>
      <c r="G13" s="325"/>
      <c r="H13" s="320">
        <f t="shared" si="0"/>
        <v>0</v>
      </c>
    </row>
    <row r="14" spans="1:8" ht="21.75" customHeight="1">
      <c r="A14" s="116"/>
      <c r="B14" s="120"/>
      <c r="C14" s="344" t="s">
        <v>45</v>
      </c>
      <c r="D14" s="345"/>
      <c r="E14" s="323">
        <v>0</v>
      </c>
      <c r="F14" s="324">
        <v>0</v>
      </c>
      <c r="G14" s="325"/>
      <c r="H14" s="320">
        <f t="shared" si="0"/>
        <v>0</v>
      </c>
    </row>
    <row r="15" spans="1:8" ht="21.75" customHeight="1">
      <c r="A15" s="116"/>
      <c r="B15" s="120"/>
      <c r="C15" s="344" t="s">
        <v>46</v>
      </c>
      <c r="D15" s="345"/>
      <c r="E15" s="323">
        <v>0</v>
      </c>
      <c r="F15" s="324">
        <v>0</v>
      </c>
      <c r="G15" s="325"/>
      <c r="H15" s="320">
        <f t="shared" si="0"/>
        <v>0</v>
      </c>
    </row>
    <row r="16" spans="1:8" ht="21.75" customHeight="1" thickBot="1">
      <c r="A16" s="237"/>
      <c r="B16" s="121"/>
      <c r="C16" s="346" t="s">
        <v>47</v>
      </c>
      <c r="D16" s="347"/>
      <c r="E16" s="348">
        <v>0</v>
      </c>
      <c r="F16" s="349">
        <v>0</v>
      </c>
      <c r="G16" s="350"/>
      <c r="H16" s="351">
        <f t="shared" si="0"/>
        <v>0</v>
      </c>
    </row>
    <row r="17" spans="1:8" ht="21.75" customHeight="1">
      <c r="A17" s="116"/>
      <c r="B17" s="352" t="s">
        <v>48</v>
      </c>
      <c r="C17" s="353"/>
      <c r="D17" s="354"/>
      <c r="E17" s="355"/>
      <c r="F17" s="356"/>
      <c r="G17" s="357"/>
      <c r="H17" s="358"/>
    </row>
    <row r="18" spans="1:8" ht="21.75" customHeight="1">
      <c r="A18" s="116"/>
      <c r="B18" s="332"/>
      <c r="C18" s="344" t="s">
        <v>212</v>
      </c>
      <c r="D18" s="345"/>
      <c r="E18" s="323">
        <v>0</v>
      </c>
      <c r="F18" s="324">
        <v>0</v>
      </c>
      <c r="G18" s="325">
        <v>0</v>
      </c>
      <c r="H18" s="320">
        <f>SUM(E18:G18)</f>
        <v>0</v>
      </c>
    </row>
    <row r="19" spans="1:8" ht="21.75" customHeight="1">
      <c r="A19" s="116"/>
      <c r="B19" s="332"/>
      <c r="C19" s="344" t="s">
        <v>213</v>
      </c>
      <c r="D19" s="345"/>
      <c r="E19" s="323">
        <v>0</v>
      </c>
      <c r="F19" s="324">
        <v>0</v>
      </c>
      <c r="G19" s="325">
        <v>0</v>
      </c>
      <c r="H19" s="320">
        <f aca="true" t="shared" si="1" ref="H19:H27">SUM(E19:G19)</f>
        <v>0</v>
      </c>
    </row>
    <row r="20" spans="1:8" ht="21.75" customHeight="1">
      <c r="A20" s="116"/>
      <c r="B20" s="332"/>
      <c r="C20" s="344" t="s">
        <v>214</v>
      </c>
      <c r="D20" s="345"/>
      <c r="E20" s="323">
        <v>0</v>
      </c>
      <c r="F20" s="324">
        <v>0</v>
      </c>
      <c r="G20" s="325">
        <v>0</v>
      </c>
      <c r="H20" s="320">
        <f t="shared" si="1"/>
        <v>0</v>
      </c>
    </row>
    <row r="21" spans="1:8" ht="21.75" customHeight="1">
      <c r="A21" s="116"/>
      <c r="B21" s="332"/>
      <c r="C21" s="344" t="s">
        <v>215</v>
      </c>
      <c r="D21" s="345"/>
      <c r="E21" s="323">
        <v>0</v>
      </c>
      <c r="F21" s="324">
        <v>340808</v>
      </c>
      <c r="G21" s="325">
        <v>0</v>
      </c>
      <c r="H21" s="320">
        <f t="shared" si="1"/>
        <v>340808</v>
      </c>
    </row>
    <row r="22" spans="1:8" ht="21.75" customHeight="1">
      <c r="A22" s="116"/>
      <c r="B22" s="332"/>
      <c r="C22" s="344" t="s">
        <v>216</v>
      </c>
      <c r="D22" s="345"/>
      <c r="E22" s="323">
        <v>0</v>
      </c>
      <c r="F22" s="324">
        <v>0</v>
      </c>
      <c r="G22" s="325">
        <v>0</v>
      </c>
      <c r="H22" s="320">
        <f t="shared" si="1"/>
        <v>0</v>
      </c>
    </row>
    <row r="23" spans="1:8" ht="21.75" customHeight="1">
      <c r="A23" s="116"/>
      <c r="B23" s="332"/>
      <c r="C23" s="344" t="s">
        <v>217</v>
      </c>
      <c r="D23" s="345"/>
      <c r="E23" s="323">
        <v>0</v>
      </c>
      <c r="F23" s="324">
        <v>0</v>
      </c>
      <c r="G23" s="325">
        <v>0</v>
      </c>
      <c r="H23" s="320">
        <f t="shared" si="1"/>
        <v>0</v>
      </c>
    </row>
    <row r="24" spans="1:8" ht="21.75" customHeight="1">
      <c r="A24" s="116"/>
      <c r="B24" s="332"/>
      <c r="C24" s="344" t="s">
        <v>218</v>
      </c>
      <c r="D24" s="345"/>
      <c r="E24" s="323">
        <v>0</v>
      </c>
      <c r="F24" s="324">
        <v>0</v>
      </c>
      <c r="G24" s="325">
        <v>0</v>
      </c>
      <c r="H24" s="320">
        <f t="shared" si="1"/>
        <v>0</v>
      </c>
    </row>
    <row r="25" spans="1:8" ht="21.75" customHeight="1">
      <c r="A25" s="116"/>
      <c r="B25" s="332"/>
      <c r="C25" s="344" t="s">
        <v>223</v>
      </c>
      <c r="D25" s="345"/>
      <c r="E25" s="323">
        <v>0</v>
      </c>
      <c r="F25" s="324">
        <v>0</v>
      </c>
      <c r="G25" s="325">
        <v>0</v>
      </c>
      <c r="H25" s="320">
        <f t="shared" si="1"/>
        <v>0</v>
      </c>
    </row>
    <row r="26" spans="1:8" ht="21.75" customHeight="1">
      <c r="A26" s="116"/>
      <c r="B26" s="332"/>
      <c r="C26" s="344" t="s">
        <v>224</v>
      </c>
      <c r="D26" s="345"/>
      <c r="E26" s="323">
        <v>0</v>
      </c>
      <c r="F26" s="324">
        <v>0</v>
      </c>
      <c r="G26" s="325">
        <v>0</v>
      </c>
      <c r="H26" s="320">
        <f t="shared" si="1"/>
        <v>0</v>
      </c>
    </row>
    <row r="27" spans="1:8" ht="21.75" customHeight="1" thickBot="1">
      <c r="A27" s="264"/>
      <c r="B27" s="359"/>
      <c r="C27" s="346" t="s">
        <v>219</v>
      </c>
      <c r="D27" s="347"/>
      <c r="E27" s="348">
        <v>0</v>
      </c>
      <c r="F27" s="349">
        <v>0</v>
      </c>
      <c r="G27" s="350">
        <v>0</v>
      </c>
      <c r="H27" s="351">
        <f t="shared" si="1"/>
        <v>0</v>
      </c>
    </row>
  </sheetData>
  <mergeCells count="5">
    <mergeCell ref="C11:D11"/>
    <mergeCell ref="C2:D2"/>
    <mergeCell ref="H2:H3"/>
    <mergeCell ref="A3:B3"/>
    <mergeCell ref="C9:D9"/>
  </mergeCells>
  <conditionalFormatting sqref="E5:F27 H4:H27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Q41"/>
  <sheetViews>
    <sheetView zoomScaleSheetLayoutView="10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9" sqref="B39"/>
    </sheetView>
  </sheetViews>
  <sheetFormatPr defaultColWidth="9.00390625" defaultRowHeight="13.5"/>
  <cols>
    <col min="1" max="1" width="3.00390625" style="52" customWidth="1"/>
    <col min="2" max="2" width="10.375" style="52" customWidth="1"/>
    <col min="3" max="3" width="12.50390625" style="52" customWidth="1"/>
    <col min="4" max="4" width="3.75390625" style="52" customWidth="1"/>
    <col min="5" max="12" width="8.00390625" style="0" customWidth="1"/>
    <col min="13" max="13" width="4.25390625" style="0" hidden="1" customWidth="1"/>
    <col min="14" max="19" width="0" style="0" hidden="1" customWidth="1"/>
  </cols>
  <sheetData>
    <row r="1" spans="1:12" ht="26.25" customHeight="1" thickBot="1">
      <c r="A1" s="41" t="s">
        <v>192</v>
      </c>
      <c r="B1" s="42"/>
      <c r="C1" s="42"/>
      <c r="D1" s="42"/>
      <c r="E1" s="3"/>
      <c r="F1" s="2"/>
      <c r="G1" s="2"/>
      <c r="H1" s="2"/>
      <c r="I1" s="2"/>
      <c r="J1" s="2"/>
      <c r="K1" s="2"/>
      <c r="L1" s="2"/>
    </row>
    <row r="2" spans="1:12" ht="19.5" customHeight="1">
      <c r="A2" s="43"/>
      <c r="B2" s="238" t="s">
        <v>52</v>
      </c>
      <c r="C2" s="238"/>
      <c r="D2" s="44"/>
      <c r="E2" s="446" t="s">
        <v>24</v>
      </c>
      <c r="F2" s="447"/>
      <c r="G2" s="446" t="s">
        <v>53</v>
      </c>
      <c r="H2" s="447"/>
      <c r="I2" s="441" t="s">
        <v>30</v>
      </c>
      <c r="J2" s="441"/>
      <c r="K2" s="436" t="s">
        <v>54</v>
      </c>
      <c r="L2" s="437"/>
    </row>
    <row r="3" spans="1:17" ht="19.5" customHeight="1">
      <c r="A3" s="45"/>
      <c r="B3" s="1"/>
      <c r="C3" s="1"/>
      <c r="D3" s="46"/>
      <c r="E3" s="438" t="s">
        <v>56</v>
      </c>
      <c r="F3" s="439"/>
      <c r="G3" s="438" t="s">
        <v>57</v>
      </c>
      <c r="H3" s="439"/>
      <c r="I3" s="440" t="s">
        <v>31</v>
      </c>
      <c r="J3" s="440"/>
      <c r="K3" s="438"/>
      <c r="L3" s="439"/>
      <c r="N3" t="s">
        <v>0</v>
      </c>
      <c r="O3" t="s">
        <v>24</v>
      </c>
      <c r="P3" t="s">
        <v>27</v>
      </c>
      <c r="Q3" t="s">
        <v>30</v>
      </c>
    </row>
    <row r="4" spans="1:17" ht="19.5" customHeight="1">
      <c r="A4" s="47"/>
      <c r="B4" s="239"/>
      <c r="C4" s="239"/>
      <c r="D4" s="48"/>
      <c r="E4" s="124" t="s">
        <v>58</v>
      </c>
      <c r="F4" s="125" t="s">
        <v>59</v>
      </c>
      <c r="G4" s="124" t="s">
        <v>58</v>
      </c>
      <c r="H4" s="125" t="s">
        <v>59</v>
      </c>
      <c r="I4" s="122" t="s">
        <v>58</v>
      </c>
      <c r="J4" s="123" t="s">
        <v>59</v>
      </c>
      <c r="K4" s="124" t="s">
        <v>58</v>
      </c>
      <c r="L4" s="125" t="s">
        <v>59</v>
      </c>
      <c r="N4" t="s">
        <v>1</v>
      </c>
      <c r="O4" t="s">
        <v>25</v>
      </c>
      <c r="P4" t="s">
        <v>28</v>
      </c>
      <c r="Q4" t="s">
        <v>31</v>
      </c>
    </row>
    <row r="5" spans="1:17" ht="19.5" customHeight="1" thickBot="1">
      <c r="A5" s="246" t="s">
        <v>55</v>
      </c>
      <c r="B5" s="247"/>
      <c r="C5" s="247"/>
      <c r="D5" s="248"/>
      <c r="E5" s="128" t="s">
        <v>51</v>
      </c>
      <c r="F5" s="129" t="s">
        <v>60</v>
      </c>
      <c r="G5" s="128" t="s">
        <v>51</v>
      </c>
      <c r="H5" s="129" t="s">
        <v>60</v>
      </c>
      <c r="I5" s="126" t="s">
        <v>51</v>
      </c>
      <c r="J5" s="127" t="s">
        <v>60</v>
      </c>
      <c r="K5" s="128" t="s">
        <v>51</v>
      </c>
      <c r="L5" s="129" t="s">
        <v>60</v>
      </c>
      <c r="N5" t="s">
        <v>2</v>
      </c>
      <c r="O5" t="s">
        <v>23</v>
      </c>
      <c r="P5" t="s">
        <v>23</v>
      </c>
      <c r="Q5" t="s">
        <v>23</v>
      </c>
    </row>
    <row r="6" spans="1:17" ht="19.5" customHeight="1">
      <c r="A6" s="45" t="s">
        <v>61</v>
      </c>
      <c r="B6" s="1"/>
      <c r="C6" s="1"/>
      <c r="D6" s="1"/>
      <c r="E6" s="299"/>
      <c r="F6" s="300"/>
      <c r="G6" s="299"/>
      <c r="H6" s="300"/>
      <c r="I6" s="301"/>
      <c r="J6" s="302"/>
      <c r="K6" s="299"/>
      <c r="L6" s="300"/>
      <c r="N6" t="s">
        <v>3</v>
      </c>
      <c r="O6" t="s">
        <v>22</v>
      </c>
      <c r="P6" t="s">
        <v>22</v>
      </c>
      <c r="Q6" t="s">
        <v>22</v>
      </c>
    </row>
    <row r="7" spans="1:17" ht="19.5" customHeight="1">
      <c r="A7" s="45"/>
      <c r="B7" s="244" t="s">
        <v>62</v>
      </c>
      <c r="C7" s="240"/>
      <c r="D7" s="240"/>
      <c r="E7" s="138">
        <f>+O7</f>
        <v>88792</v>
      </c>
      <c r="F7" s="139">
        <f>ROUND(+E7/E$24*100,1)</f>
        <v>32.9</v>
      </c>
      <c r="G7" s="138">
        <f>+P7</f>
        <v>0</v>
      </c>
      <c r="H7" s="139">
        <f>ROUND(+G7/G$24*100,1)</f>
        <v>0</v>
      </c>
      <c r="I7" s="269">
        <f>+Q7</f>
        <v>0</v>
      </c>
      <c r="J7" s="137">
        <f>ROUND(+I7/I$24*100,1)</f>
        <v>0</v>
      </c>
      <c r="K7" s="138">
        <f>SUM(E7,G7,I7)</f>
        <v>88792</v>
      </c>
      <c r="L7" s="139">
        <f>ROUND(+K7/K$24*100,1)</f>
        <v>25.3</v>
      </c>
      <c r="M7">
        <v>1</v>
      </c>
      <c r="N7" t="s">
        <v>4</v>
      </c>
      <c r="O7" s="3">
        <v>88792</v>
      </c>
      <c r="P7" s="3">
        <v>0</v>
      </c>
      <c r="Q7" s="3">
        <v>0</v>
      </c>
    </row>
    <row r="8" spans="1:17" ht="19.5" customHeight="1">
      <c r="A8" s="45"/>
      <c r="B8" s="244" t="s">
        <v>63</v>
      </c>
      <c r="C8" s="240"/>
      <c r="D8" s="240"/>
      <c r="E8" s="138">
        <f aca="true" t="shared" si="0" ref="E8:E24">+O8</f>
        <v>46538</v>
      </c>
      <c r="F8" s="139">
        <f aca="true" t="shared" si="1" ref="F8:F24">ROUND(+E8/E$24*100,1)</f>
        <v>17.3</v>
      </c>
      <c r="G8" s="138">
        <f aca="true" t="shared" si="2" ref="G8:G24">+P8</f>
        <v>0</v>
      </c>
      <c r="H8" s="139">
        <f aca="true" t="shared" si="3" ref="H8:H24">ROUND(+G8/G$24*100,1)</f>
        <v>0</v>
      </c>
      <c r="I8" s="140">
        <f aca="true" t="shared" si="4" ref="I8:I24">+Q8</f>
        <v>0</v>
      </c>
      <c r="J8" s="137">
        <f aca="true" t="shared" si="5" ref="J8:J24">ROUND(+I8/I$24*100,1)</f>
        <v>0</v>
      </c>
      <c r="K8" s="138">
        <f aca="true" t="shared" si="6" ref="K8:K23">SUM(E8,G8,I8)</f>
        <v>46538</v>
      </c>
      <c r="L8" s="139">
        <f aca="true" t="shared" si="7" ref="L8:L23">ROUND(+K8/K$24*100,1)</f>
        <v>13.3</v>
      </c>
      <c r="M8">
        <v>2</v>
      </c>
      <c r="N8" t="s">
        <v>5</v>
      </c>
      <c r="O8" s="3">
        <v>46538</v>
      </c>
      <c r="P8" s="3">
        <v>0</v>
      </c>
      <c r="Q8" s="3">
        <v>0</v>
      </c>
    </row>
    <row r="9" spans="1:17" ht="19.5" customHeight="1">
      <c r="A9" s="45"/>
      <c r="B9" s="244" t="s">
        <v>64</v>
      </c>
      <c r="C9" s="240"/>
      <c r="D9" s="240"/>
      <c r="E9" s="138">
        <f t="shared" si="0"/>
        <v>13328</v>
      </c>
      <c r="F9" s="139">
        <f t="shared" si="1"/>
        <v>4.9</v>
      </c>
      <c r="G9" s="138">
        <f t="shared" si="2"/>
        <v>0</v>
      </c>
      <c r="H9" s="139">
        <f t="shared" si="3"/>
        <v>0</v>
      </c>
      <c r="I9" s="140">
        <f t="shared" si="4"/>
        <v>0</v>
      </c>
      <c r="J9" s="137">
        <f t="shared" si="5"/>
        <v>0</v>
      </c>
      <c r="K9" s="138">
        <f t="shared" si="6"/>
        <v>13328</v>
      </c>
      <c r="L9" s="139">
        <f t="shared" si="7"/>
        <v>3.8</v>
      </c>
      <c r="M9">
        <v>3</v>
      </c>
      <c r="N9" t="s">
        <v>6</v>
      </c>
      <c r="O9" s="3">
        <v>13328</v>
      </c>
      <c r="P9" s="3">
        <v>0</v>
      </c>
      <c r="Q9" s="3">
        <v>0</v>
      </c>
    </row>
    <row r="10" spans="1:17" ht="19.5" customHeight="1">
      <c r="A10" s="45"/>
      <c r="B10" s="244" t="s">
        <v>65</v>
      </c>
      <c r="C10" s="240"/>
      <c r="D10" s="240"/>
      <c r="E10" s="138">
        <f t="shared" si="0"/>
        <v>0</v>
      </c>
      <c r="F10" s="139">
        <f t="shared" si="1"/>
        <v>0</v>
      </c>
      <c r="G10" s="138">
        <f t="shared" si="2"/>
        <v>0</v>
      </c>
      <c r="H10" s="139">
        <f t="shared" si="3"/>
        <v>0</v>
      </c>
      <c r="I10" s="140">
        <f t="shared" si="4"/>
        <v>0</v>
      </c>
      <c r="J10" s="137">
        <f t="shared" si="5"/>
        <v>0</v>
      </c>
      <c r="K10" s="138">
        <f t="shared" si="6"/>
        <v>0</v>
      </c>
      <c r="L10" s="139">
        <f t="shared" si="7"/>
        <v>0</v>
      </c>
      <c r="M10">
        <v>4</v>
      </c>
      <c r="N10" t="s">
        <v>7</v>
      </c>
      <c r="O10" s="3">
        <v>0</v>
      </c>
      <c r="P10" s="3">
        <v>0</v>
      </c>
      <c r="Q10" s="3">
        <v>0</v>
      </c>
    </row>
    <row r="11" spans="1:17" ht="19.5" customHeight="1">
      <c r="A11" s="45"/>
      <c r="B11" s="244" t="s">
        <v>66</v>
      </c>
      <c r="C11" s="240"/>
      <c r="D11" s="240"/>
      <c r="E11" s="138">
        <f t="shared" si="0"/>
        <v>23817</v>
      </c>
      <c r="F11" s="139">
        <f t="shared" si="1"/>
        <v>8.8</v>
      </c>
      <c r="G11" s="138">
        <f t="shared" si="2"/>
        <v>0</v>
      </c>
      <c r="H11" s="139">
        <f t="shared" si="3"/>
        <v>0</v>
      </c>
      <c r="I11" s="140">
        <f t="shared" si="4"/>
        <v>0</v>
      </c>
      <c r="J11" s="137">
        <f t="shared" si="5"/>
        <v>0</v>
      </c>
      <c r="K11" s="138">
        <f t="shared" si="6"/>
        <v>23817</v>
      </c>
      <c r="L11" s="139">
        <f t="shared" si="7"/>
        <v>6.8</v>
      </c>
      <c r="M11">
        <v>5</v>
      </c>
      <c r="N11" t="s">
        <v>8</v>
      </c>
      <c r="O11" s="3">
        <v>23817</v>
      </c>
      <c r="P11" s="3">
        <v>0</v>
      </c>
      <c r="Q11" s="3">
        <v>0</v>
      </c>
    </row>
    <row r="12" spans="1:17" ht="19.5" customHeight="1">
      <c r="A12" s="50"/>
      <c r="B12" s="245" t="s">
        <v>67</v>
      </c>
      <c r="C12" s="241"/>
      <c r="D12" s="241"/>
      <c r="E12" s="143">
        <f t="shared" si="0"/>
        <v>172475</v>
      </c>
      <c r="F12" s="144">
        <f t="shared" si="1"/>
        <v>64</v>
      </c>
      <c r="G12" s="143">
        <f t="shared" si="2"/>
        <v>0</v>
      </c>
      <c r="H12" s="144">
        <f t="shared" si="3"/>
        <v>0</v>
      </c>
      <c r="I12" s="141">
        <f t="shared" si="4"/>
        <v>0</v>
      </c>
      <c r="J12" s="142">
        <f t="shared" si="5"/>
        <v>0</v>
      </c>
      <c r="K12" s="143">
        <f t="shared" si="6"/>
        <v>172475</v>
      </c>
      <c r="L12" s="144">
        <f t="shared" si="7"/>
        <v>49.2</v>
      </c>
      <c r="M12">
        <v>6</v>
      </c>
      <c r="N12" t="s">
        <v>9</v>
      </c>
      <c r="O12" s="22">
        <v>172475</v>
      </c>
      <c r="P12" s="22">
        <v>0</v>
      </c>
      <c r="Q12" s="22">
        <v>0</v>
      </c>
    </row>
    <row r="13" spans="1:17" ht="19.5" customHeight="1">
      <c r="A13" s="49" t="s">
        <v>68</v>
      </c>
      <c r="B13" s="242"/>
      <c r="C13" s="242"/>
      <c r="D13" s="242"/>
      <c r="E13" s="146">
        <f t="shared" si="0"/>
        <v>0</v>
      </c>
      <c r="F13" s="147">
        <f t="shared" si="1"/>
        <v>0</v>
      </c>
      <c r="G13" s="146">
        <f t="shared" si="2"/>
        <v>16626</v>
      </c>
      <c r="H13" s="147">
        <f t="shared" si="3"/>
        <v>21</v>
      </c>
      <c r="I13" s="145">
        <f t="shared" si="4"/>
        <v>1406</v>
      </c>
      <c r="J13" s="233">
        <f t="shared" si="5"/>
        <v>100</v>
      </c>
      <c r="K13" s="146">
        <f t="shared" si="6"/>
        <v>18032</v>
      </c>
      <c r="L13" s="235">
        <f t="shared" si="7"/>
        <v>5.1</v>
      </c>
      <c r="M13">
        <v>7</v>
      </c>
      <c r="N13" t="s">
        <v>10</v>
      </c>
      <c r="O13" s="22">
        <v>0</v>
      </c>
      <c r="P13" s="22">
        <v>16626</v>
      </c>
      <c r="Q13" s="22">
        <v>1406</v>
      </c>
    </row>
    <row r="14" spans="1:17" ht="19.5" customHeight="1">
      <c r="A14" s="45"/>
      <c r="B14" s="244" t="s">
        <v>69</v>
      </c>
      <c r="C14" s="240"/>
      <c r="D14" s="240"/>
      <c r="E14" s="138">
        <f t="shared" si="0"/>
        <v>0</v>
      </c>
      <c r="F14" s="139">
        <f t="shared" si="1"/>
        <v>0</v>
      </c>
      <c r="G14" s="138">
        <f t="shared" si="2"/>
        <v>0</v>
      </c>
      <c r="H14" s="139">
        <f t="shared" si="3"/>
        <v>0</v>
      </c>
      <c r="I14" s="140">
        <f t="shared" si="4"/>
        <v>0</v>
      </c>
      <c r="J14" s="234">
        <f t="shared" si="5"/>
        <v>0</v>
      </c>
      <c r="K14" s="138">
        <f t="shared" si="6"/>
        <v>0</v>
      </c>
      <c r="L14" s="236">
        <f t="shared" si="7"/>
        <v>0</v>
      </c>
      <c r="M14">
        <v>8</v>
      </c>
      <c r="N14" t="s">
        <v>11</v>
      </c>
      <c r="O14" s="3">
        <v>0</v>
      </c>
      <c r="P14" s="3">
        <v>0</v>
      </c>
      <c r="Q14" s="3">
        <v>0</v>
      </c>
    </row>
    <row r="15" spans="1:17" ht="19.5" customHeight="1">
      <c r="A15" s="45"/>
      <c r="B15" s="244" t="s">
        <v>188</v>
      </c>
      <c r="C15" s="240"/>
      <c r="D15" s="240"/>
      <c r="E15" s="138">
        <f t="shared" si="0"/>
        <v>0</v>
      </c>
      <c r="F15" s="139">
        <f t="shared" si="1"/>
        <v>0</v>
      </c>
      <c r="G15" s="138">
        <f t="shared" si="2"/>
        <v>16626</v>
      </c>
      <c r="H15" s="139">
        <f t="shared" si="3"/>
        <v>21</v>
      </c>
      <c r="I15" s="140">
        <f t="shared" si="4"/>
        <v>1406</v>
      </c>
      <c r="J15" s="234">
        <f t="shared" si="5"/>
        <v>100</v>
      </c>
      <c r="K15" s="138">
        <f t="shared" si="6"/>
        <v>18032</v>
      </c>
      <c r="L15" s="236">
        <f t="shared" si="7"/>
        <v>5.1</v>
      </c>
      <c r="M15">
        <v>9</v>
      </c>
      <c r="N15" t="s">
        <v>12</v>
      </c>
      <c r="O15" s="3">
        <v>0</v>
      </c>
      <c r="P15" s="3">
        <v>16626</v>
      </c>
      <c r="Q15" s="3">
        <v>1406</v>
      </c>
    </row>
    <row r="16" spans="1:17" ht="19.5" customHeight="1">
      <c r="A16" s="50"/>
      <c r="B16" s="245" t="s">
        <v>70</v>
      </c>
      <c r="C16" s="241"/>
      <c r="D16" s="241"/>
      <c r="E16" s="143">
        <f t="shared" si="0"/>
        <v>0</v>
      </c>
      <c r="F16" s="144">
        <f t="shared" si="1"/>
        <v>0</v>
      </c>
      <c r="G16" s="143">
        <f t="shared" si="2"/>
        <v>0</v>
      </c>
      <c r="H16" s="144">
        <f t="shared" si="3"/>
        <v>0</v>
      </c>
      <c r="I16" s="148">
        <f t="shared" si="4"/>
        <v>0</v>
      </c>
      <c r="J16" s="142">
        <f t="shared" si="5"/>
        <v>0</v>
      </c>
      <c r="K16" s="143">
        <f t="shared" si="6"/>
        <v>0</v>
      </c>
      <c r="L16" s="144">
        <f t="shared" si="7"/>
        <v>0</v>
      </c>
      <c r="M16">
        <v>10</v>
      </c>
      <c r="N16" t="s">
        <v>13</v>
      </c>
      <c r="O16" s="3">
        <v>0</v>
      </c>
      <c r="P16" s="3">
        <v>0</v>
      </c>
      <c r="Q16" s="3">
        <v>0</v>
      </c>
    </row>
    <row r="17" spans="1:17" ht="19.5" customHeight="1">
      <c r="A17" s="51" t="s">
        <v>71</v>
      </c>
      <c r="B17" s="243"/>
      <c r="C17" s="243"/>
      <c r="D17" s="243"/>
      <c r="E17" s="28">
        <f t="shared" si="0"/>
        <v>9804</v>
      </c>
      <c r="F17" s="27">
        <f t="shared" si="1"/>
        <v>3.6</v>
      </c>
      <c r="G17" s="28">
        <f t="shared" si="2"/>
        <v>0</v>
      </c>
      <c r="H17" s="27">
        <f t="shared" si="3"/>
        <v>0</v>
      </c>
      <c r="I17" s="5">
        <f t="shared" si="4"/>
        <v>0</v>
      </c>
      <c r="J17" s="4">
        <f t="shared" si="5"/>
        <v>0</v>
      </c>
      <c r="K17" s="28">
        <f t="shared" si="6"/>
        <v>9804</v>
      </c>
      <c r="L17" s="27">
        <f t="shared" si="7"/>
        <v>2.8</v>
      </c>
      <c r="M17">
        <v>11</v>
      </c>
      <c r="N17" t="s">
        <v>14</v>
      </c>
      <c r="O17" s="3">
        <v>9804</v>
      </c>
      <c r="P17" s="3">
        <v>0</v>
      </c>
      <c r="Q17" s="3">
        <v>0</v>
      </c>
    </row>
    <row r="18" spans="1:17" ht="19.5" customHeight="1">
      <c r="A18" s="51" t="s">
        <v>72</v>
      </c>
      <c r="B18" s="243"/>
      <c r="C18" s="243"/>
      <c r="D18" s="243"/>
      <c r="E18" s="28">
        <f t="shared" si="0"/>
        <v>378</v>
      </c>
      <c r="F18" s="27">
        <f t="shared" si="1"/>
        <v>0.1</v>
      </c>
      <c r="G18" s="28">
        <f t="shared" si="2"/>
        <v>0</v>
      </c>
      <c r="H18" s="27">
        <f t="shared" si="3"/>
        <v>0</v>
      </c>
      <c r="I18" s="5">
        <f t="shared" si="4"/>
        <v>0</v>
      </c>
      <c r="J18" s="4">
        <f t="shared" si="5"/>
        <v>0</v>
      </c>
      <c r="K18" s="28">
        <f t="shared" si="6"/>
        <v>378</v>
      </c>
      <c r="L18" s="27">
        <f t="shared" si="7"/>
        <v>0.1</v>
      </c>
      <c r="M18">
        <v>12</v>
      </c>
      <c r="N18" t="s">
        <v>15</v>
      </c>
      <c r="O18" s="3">
        <v>378</v>
      </c>
      <c r="P18" s="3">
        <v>0</v>
      </c>
      <c r="Q18" s="3">
        <v>0</v>
      </c>
    </row>
    <row r="19" spans="1:17" ht="19.5" customHeight="1">
      <c r="A19" s="51" t="s">
        <v>73</v>
      </c>
      <c r="B19" s="243"/>
      <c r="C19" s="243"/>
      <c r="D19" s="243"/>
      <c r="E19" s="28">
        <f t="shared" si="0"/>
        <v>2982</v>
      </c>
      <c r="F19" s="27">
        <f t="shared" si="1"/>
        <v>1.1</v>
      </c>
      <c r="G19" s="28">
        <f t="shared" si="2"/>
        <v>0</v>
      </c>
      <c r="H19" s="27">
        <f t="shared" si="3"/>
        <v>0</v>
      </c>
      <c r="I19" s="5">
        <f t="shared" si="4"/>
        <v>0</v>
      </c>
      <c r="J19" s="4">
        <f t="shared" si="5"/>
        <v>0</v>
      </c>
      <c r="K19" s="28">
        <f t="shared" si="6"/>
        <v>2982</v>
      </c>
      <c r="L19" s="27">
        <f t="shared" si="7"/>
        <v>0.9</v>
      </c>
      <c r="M19">
        <v>13</v>
      </c>
      <c r="N19" t="s">
        <v>16</v>
      </c>
      <c r="O19" s="3">
        <v>2982</v>
      </c>
      <c r="P19" s="3">
        <v>0</v>
      </c>
      <c r="Q19" s="3">
        <v>0</v>
      </c>
    </row>
    <row r="20" spans="1:17" ht="19.5" customHeight="1">
      <c r="A20" s="51" t="s">
        <v>74</v>
      </c>
      <c r="B20" s="243"/>
      <c r="C20" s="243"/>
      <c r="D20" s="243"/>
      <c r="E20" s="28">
        <f t="shared" si="0"/>
        <v>15790</v>
      </c>
      <c r="F20" s="27">
        <f t="shared" si="1"/>
        <v>5.9</v>
      </c>
      <c r="G20" s="28">
        <f t="shared" si="2"/>
        <v>0</v>
      </c>
      <c r="H20" s="27">
        <f t="shared" si="3"/>
        <v>0</v>
      </c>
      <c r="I20" s="5">
        <f t="shared" si="4"/>
        <v>0</v>
      </c>
      <c r="J20" s="4">
        <f t="shared" si="5"/>
        <v>0</v>
      </c>
      <c r="K20" s="28">
        <f t="shared" si="6"/>
        <v>15790</v>
      </c>
      <c r="L20" s="27">
        <f t="shared" si="7"/>
        <v>4.5</v>
      </c>
      <c r="M20">
        <v>14</v>
      </c>
      <c r="N20" t="s">
        <v>17</v>
      </c>
      <c r="O20" s="3">
        <v>15790</v>
      </c>
      <c r="P20" s="3">
        <v>0</v>
      </c>
      <c r="Q20" s="3">
        <v>0</v>
      </c>
    </row>
    <row r="21" spans="1:17" ht="19.5" customHeight="1">
      <c r="A21" s="51" t="s">
        <v>75</v>
      </c>
      <c r="B21" s="243"/>
      <c r="C21" s="243"/>
      <c r="D21" s="243"/>
      <c r="E21" s="28">
        <f t="shared" si="0"/>
        <v>68141</v>
      </c>
      <c r="F21" s="27">
        <f t="shared" si="1"/>
        <v>25.3</v>
      </c>
      <c r="G21" s="28">
        <f t="shared" si="2"/>
        <v>0</v>
      </c>
      <c r="H21" s="27">
        <f t="shared" si="3"/>
        <v>0</v>
      </c>
      <c r="I21" s="5">
        <f t="shared" si="4"/>
        <v>0</v>
      </c>
      <c r="J21" s="4">
        <f t="shared" si="5"/>
        <v>0</v>
      </c>
      <c r="K21" s="28">
        <f t="shared" si="6"/>
        <v>68141</v>
      </c>
      <c r="L21" s="27">
        <f t="shared" si="7"/>
        <v>19.5</v>
      </c>
      <c r="M21">
        <v>15</v>
      </c>
      <c r="N21" t="s">
        <v>18</v>
      </c>
      <c r="O21" s="3">
        <v>68141</v>
      </c>
      <c r="P21" s="3">
        <v>0</v>
      </c>
      <c r="Q21" s="3">
        <v>0</v>
      </c>
    </row>
    <row r="22" spans="1:17" ht="19.5" customHeight="1">
      <c r="A22" s="51" t="s">
        <v>76</v>
      </c>
      <c r="B22" s="243"/>
      <c r="C22" s="243"/>
      <c r="D22" s="243"/>
      <c r="E22" s="28">
        <f t="shared" si="0"/>
        <v>0</v>
      </c>
      <c r="F22" s="27">
        <f t="shared" si="1"/>
        <v>0</v>
      </c>
      <c r="G22" s="28">
        <f t="shared" si="2"/>
        <v>11472</v>
      </c>
      <c r="H22" s="27">
        <f t="shared" si="3"/>
        <v>14.5</v>
      </c>
      <c r="I22" s="5">
        <f t="shared" si="4"/>
        <v>0</v>
      </c>
      <c r="J22" s="4">
        <f t="shared" si="5"/>
        <v>0</v>
      </c>
      <c r="K22" s="28">
        <f t="shared" si="6"/>
        <v>11472</v>
      </c>
      <c r="L22" s="27">
        <f t="shared" si="7"/>
        <v>3.3</v>
      </c>
      <c r="M22">
        <v>30</v>
      </c>
      <c r="N22" t="s">
        <v>19</v>
      </c>
      <c r="O22" s="3">
        <v>0</v>
      </c>
      <c r="P22" s="3">
        <v>11472</v>
      </c>
      <c r="Q22" s="3">
        <v>0</v>
      </c>
    </row>
    <row r="23" spans="1:17" ht="19.5" customHeight="1">
      <c r="A23" s="51" t="s">
        <v>77</v>
      </c>
      <c r="B23" s="243"/>
      <c r="C23" s="243"/>
      <c r="D23" s="243"/>
      <c r="E23" s="28">
        <f t="shared" si="0"/>
        <v>0</v>
      </c>
      <c r="F23" s="27">
        <f t="shared" si="1"/>
        <v>0</v>
      </c>
      <c r="G23" s="28">
        <f t="shared" si="2"/>
        <v>51192</v>
      </c>
      <c r="H23" s="27">
        <f t="shared" si="3"/>
        <v>64.6</v>
      </c>
      <c r="I23" s="5">
        <f t="shared" si="4"/>
        <v>0</v>
      </c>
      <c r="J23" s="4">
        <f t="shared" si="5"/>
        <v>0</v>
      </c>
      <c r="K23" s="28">
        <f t="shared" si="6"/>
        <v>51192</v>
      </c>
      <c r="L23" s="27">
        <f t="shared" si="7"/>
        <v>14.6</v>
      </c>
      <c r="M23">
        <v>31</v>
      </c>
      <c r="N23" t="s">
        <v>20</v>
      </c>
      <c r="O23" s="3">
        <v>0</v>
      </c>
      <c r="P23" s="3">
        <v>51192</v>
      </c>
      <c r="Q23" s="3">
        <v>0</v>
      </c>
    </row>
    <row r="24" spans="1:17" ht="19.5" customHeight="1" thickBot="1">
      <c r="A24" s="249" t="s">
        <v>78</v>
      </c>
      <c r="B24" s="250"/>
      <c r="C24" s="250"/>
      <c r="D24" s="250"/>
      <c r="E24" s="251">
        <f t="shared" si="0"/>
        <v>269570</v>
      </c>
      <c r="F24" s="252">
        <f t="shared" si="1"/>
        <v>100</v>
      </c>
      <c r="G24" s="251">
        <f t="shared" si="2"/>
        <v>79290</v>
      </c>
      <c r="H24" s="252">
        <f t="shared" si="3"/>
        <v>100</v>
      </c>
      <c r="I24" s="253">
        <f t="shared" si="4"/>
        <v>1406</v>
      </c>
      <c r="J24" s="254">
        <f t="shared" si="5"/>
        <v>100</v>
      </c>
      <c r="K24" s="251">
        <f>SUM(K12,K13,K17,K18,K19,K20,K21,K22,K23)</f>
        <v>350266</v>
      </c>
      <c r="L24" s="252">
        <f>ROUND(+K24/K$24*100,1)</f>
        <v>100</v>
      </c>
      <c r="M24">
        <v>32</v>
      </c>
      <c r="N24" t="s">
        <v>21</v>
      </c>
      <c r="O24" s="22">
        <v>269570</v>
      </c>
      <c r="P24" s="22">
        <v>79290</v>
      </c>
      <c r="Q24" s="22">
        <v>1406</v>
      </c>
    </row>
    <row r="25" spans="1:12" ht="14.25" thickTop="1">
      <c r="A25" s="293" t="s">
        <v>196</v>
      </c>
      <c r="B25" s="294"/>
      <c r="C25" s="295" t="s">
        <v>197</v>
      </c>
      <c r="D25" s="432" t="s">
        <v>225</v>
      </c>
      <c r="E25" s="428">
        <f>'第2表（26表）'!G6/'第2表（26表）'!G16*100</f>
        <v>100</v>
      </c>
      <c r="F25" s="429"/>
      <c r="G25" s="428">
        <f>'第2表（26表）'!H6/'第2表（26表）'!H16*100</f>
        <v>373.65619876403076</v>
      </c>
      <c r="H25" s="429"/>
      <c r="I25" s="428">
        <f>'第2表（26表）'!I6/'第2表（26表）'!I16*100</f>
        <v>100</v>
      </c>
      <c r="J25" s="429"/>
      <c r="K25" s="428">
        <f>'第2表（26表）'!J6/'第2表（26表）'!J16*100</f>
        <v>161.94777683246446</v>
      </c>
      <c r="L25" s="429"/>
    </row>
    <row r="26" spans="1:12" ht="13.5">
      <c r="A26" s="296"/>
      <c r="B26" s="297" t="s">
        <v>226</v>
      </c>
      <c r="C26" s="298" t="s">
        <v>198</v>
      </c>
      <c r="D26" s="433"/>
      <c r="E26" s="430"/>
      <c r="F26" s="431"/>
      <c r="G26" s="430"/>
      <c r="H26" s="431"/>
      <c r="I26" s="430"/>
      <c r="J26" s="431"/>
      <c r="K26" s="430"/>
      <c r="L26" s="431"/>
    </row>
    <row r="27" spans="1:12" ht="13.5">
      <c r="A27" s="49" t="s">
        <v>199</v>
      </c>
      <c r="B27" s="303"/>
      <c r="C27" s="305" t="s">
        <v>200</v>
      </c>
      <c r="D27" s="434" t="s">
        <v>230</v>
      </c>
      <c r="E27" s="422">
        <f>'第2表（26表）'!G6/('第2表（26表）'!G16+'第2表（26表）'!G57)*100</f>
        <v>100</v>
      </c>
      <c r="F27" s="423"/>
      <c r="G27" s="422">
        <f>'第2表（26表）'!H6/('第2表（26表）'!H16+'第2表（26表）'!H57)*100</f>
        <v>100.06721315351281</v>
      </c>
      <c r="H27" s="423"/>
      <c r="I27" s="422">
        <f>'第2表（26表）'!I6/('第2表（26表）'!I16+'第2表（26表）'!I57)*100</f>
        <v>2.0553752594801624</v>
      </c>
      <c r="J27" s="423"/>
      <c r="K27" s="422">
        <f>'第2表（26表）'!J6/('第2表（26表）'!J16+'第2表（26表）'!J57)*100</f>
        <v>89.46437893601284</v>
      </c>
      <c r="L27" s="423"/>
    </row>
    <row r="28" spans="1:12" ht="13.5">
      <c r="A28" s="50"/>
      <c r="B28" s="304" t="s">
        <v>227</v>
      </c>
      <c r="C28" s="306" t="s">
        <v>201</v>
      </c>
      <c r="D28" s="435"/>
      <c r="E28" s="426"/>
      <c r="F28" s="427"/>
      <c r="G28" s="426"/>
      <c r="H28" s="427"/>
      <c r="I28" s="426"/>
      <c r="J28" s="427"/>
      <c r="K28" s="426"/>
      <c r="L28" s="427"/>
    </row>
    <row r="29" spans="1:12" ht="13.5">
      <c r="A29" s="49" t="s">
        <v>202</v>
      </c>
      <c r="B29" s="303"/>
      <c r="C29" s="305" t="s">
        <v>203</v>
      </c>
      <c r="D29" s="434" t="s">
        <v>231</v>
      </c>
      <c r="E29" s="422">
        <f>('第2表（26表）'!G7-'第2表（26表）'!G9)/('第2表（26表）'!G17-'第2表（26表）'!G19)*100</f>
        <v>33.45483277055987</v>
      </c>
      <c r="F29" s="423"/>
      <c r="G29" s="449">
        <f>('第2表（26表）'!H7-'第2表（26表）'!H9)/('第2表（26表）'!H17-'第2表（26表）'!H19)*100</f>
        <v>6710.63694267516</v>
      </c>
      <c r="H29" s="450"/>
      <c r="I29" s="422"/>
      <c r="J29" s="423"/>
      <c r="K29" s="422">
        <f>('第2表（26表）'!J7-'第2表（26表）'!J9)/('第2表（26表）'!J17-'第2表（26表）'!J19)*100</f>
        <v>72.29809844229372</v>
      </c>
      <c r="L29" s="423"/>
    </row>
    <row r="30" spans="1:12" ht="13.5">
      <c r="A30" s="296"/>
      <c r="B30" s="304" t="s">
        <v>228</v>
      </c>
      <c r="C30" s="306" t="s">
        <v>204</v>
      </c>
      <c r="D30" s="435"/>
      <c r="E30" s="426"/>
      <c r="F30" s="427"/>
      <c r="G30" s="451"/>
      <c r="H30" s="452"/>
      <c r="I30" s="426"/>
      <c r="J30" s="427"/>
      <c r="K30" s="426"/>
      <c r="L30" s="427"/>
    </row>
    <row r="31" spans="1:12" ht="13.5">
      <c r="A31" s="442" t="s">
        <v>208</v>
      </c>
      <c r="B31" s="443"/>
      <c r="C31" s="305" t="s">
        <v>206</v>
      </c>
      <c r="D31" s="434" t="s">
        <v>230</v>
      </c>
      <c r="E31" s="422">
        <f>'第2表（26表）'!G18/('第2表（26表）'!G7)*100</f>
        <v>192.1427298248741</v>
      </c>
      <c r="F31" s="423"/>
      <c r="G31" s="422">
        <f>'第2表（26表）'!H18/('第2表（26表）'!H7)*100</f>
        <v>0</v>
      </c>
      <c r="H31" s="423"/>
      <c r="I31" s="422"/>
      <c r="J31" s="423"/>
      <c r="K31" s="422">
        <f>'第2表（26表）'!J18/('第2表（26表）'!J7)*100</f>
        <v>88.39386842010855</v>
      </c>
      <c r="L31" s="423"/>
    </row>
    <row r="32" spans="1:12" ht="14.25" thickBot="1">
      <c r="A32" s="444" t="s">
        <v>229</v>
      </c>
      <c r="B32" s="445"/>
      <c r="C32" s="307" t="s">
        <v>207</v>
      </c>
      <c r="D32" s="448"/>
      <c r="E32" s="424"/>
      <c r="F32" s="425"/>
      <c r="G32" s="424"/>
      <c r="H32" s="425"/>
      <c r="I32" s="424"/>
      <c r="J32" s="425"/>
      <c r="K32" s="424"/>
      <c r="L32" s="425"/>
    </row>
    <row r="41" ht="13.5">
      <c r="F41" s="308"/>
    </row>
  </sheetData>
  <mergeCells count="29">
    <mergeCell ref="A31:B31"/>
    <mergeCell ref="A32:B32"/>
    <mergeCell ref="E2:F2"/>
    <mergeCell ref="G2:H2"/>
    <mergeCell ref="D31:D32"/>
    <mergeCell ref="E25:F26"/>
    <mergeCell ref="G25:H26"/>
    <mergeCell ref="E29:F30"/>
    <mergeCell ref="G29:H30"/>
    <mergeCell ref="G31:H32"/>
    <mergeCell ref="K2:L3"/>
    <mergeCell ref="E3:F3"/>
    <mergeCell ref="G3:H3"/>
    <mergeCell ref="I3:J3"/>
    <mergeCell ref="I2:J2"/>
    <mergeCell ref="D25:D26"/>
    <mergeCell ref="D27:D28"/>
    <mergeCell ref="D29:D30"/>
    <mergeCell ref="I25:J26"/>
    <mergeCell ref="K25:L26"/>
    <mergeCell ref="E27:F28"/>
    <mergeCell ref="G27:H28"/>
    <mergeCell ref="I27:J28"/>
    <mergeCell ref="K27:L28"/>
    <mergeCell ref="I31:J32"/>
    <mergeCell ref="K31:L32"/>
    <mergeCell ref="E31:F32"/>
    <mergeCell ref="I29:J30"/>
    <mergeCell ref="K29:L30"/>
  </mergeCells>
  <conditionalFormatting sqref="F33:L65536 E31 G31 I31 K31 E29 E27 L1:M1 J4:J5 J1 K1:K5 E6:L24 F1:I5 L4:L5 M4:M65536 C29:C32 E25 G29 I29 K29 I25 K25 G27 I27 K27 G25">
    <cfRule type="cellIs" priority="1" dxfId="0" operator="equal" stopIfTrue="1">
      <formula>0</formula>
    </cfRule>
  </conditionalFormatting>
  <printOptions/>
  <pageMargins left="0.75" right="0.75" top="0.63" bottom="0.44" header="0.512" footer="0.512"/>
  <pageSetup errors="blank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茨城県</cp:lastModifiedBy>
  <cp:lastPrinted>2010-03-18T01:51:32Z</cp:lastPrinted>
  <dcterms:created xsi:type="dcterms:W3CDTF">2007-09-07T08:55:51Z</dcterms:created>
  <dcterms:modified xsi:type="dcterms:W3CDTF">2010-03-18T01:56:08Z</dcterms:modified>
  <cp:category/>
  <cp:version/>
  <cp:contentType/>
  <cp:contentStatus/>
</cp:coreProperties>
</file>