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7650" windowHeight="8130" tabRatio="746" activeTab="0"/>
  </bookViews>
  <sheets>
    <sheet name="第1表（01表）" sheetId="1" r:id="rId1"/>
    <sheet name="第2表（20表）" sheetId="2" r:id="rId2"/>
    <sheet name="第3表(21表)" sheetId="3" r:id="rId3"/>
    <sheet name="第4表(22表)" sheetId="4" r:id="rId4"/>
    <sheet name="第5表（財務分析）" sheetId="5" r:id="rId5"/>
    <sheet name="第6表（経営分析）" sheetId="6" r:id="rId6"/>
    <sheet name="第７表(23表)" sheetId="7" r:id="rId7"/>
    <sheet name="第8表(24表)" sheetId="8" r:id="rId8"/>
    <sheet name="第9表(25表)" sheetId="9" r:id="rId9"/>
    <sheet name="第10表（40表）" sheetId="10" r:id="rId10"/>
  </sheets>
  <definedNames>
    <definedName name="_xlnm.Print_Area" localSheetId="9">'第10表（40表）'!$A$1:$AW$104</definedName>
    <definedName name="_xlnm.Print_Area" localSheetId="0">'第1表（01表）'!$A$1:$AW$58</definedName>
    <definedName name="_xlnm.Print_Area" localSheetId="1">'第2表（20表）'!$A$1:$AW$53</definedName>
    <definedName name="_xlnm.Print_Area" localSheetId="2">'第3表(21表)'!$A$1:$EE$34</definedName>
    <definedName name="_xlnm.Print_Area" localSheetId="3">'第4表(22表)'!$A$1:$AW$61</definedName>
    <definedName name="_xlnm.Print_Area" localSheetId="4">'第5表（財務分析）'!$A$1:$AG$61</definedName>
    <definedName name="_xlnm.Print_Area" localSheetId="5">'第6表（経営分析）'!$B$1:$AX$31</definedName>
    <definedName name="_xlnm.Print_Area" localSheetId="6">'第７表(23表)'!$A$1:$AW$72</definedName>
    <definedName name="_xlnm.Print_Area" localSheetId="7">'第8表(24表)'!$A$1:$AM$58</definedName>
    <definedName name="_xlnm.Print_Area" localSheetId="8">'第9表(25表)'!$A$1:$AW$67</definedName>
    <definedName name="_xlnm.Print_Titles" localSheetId="9">'第10表（40表）'!$A:$E,'第10表（40表）'!$1:$3</definedName>
    <definedName name="_xlnm.Print_Titles" localSheetId="0">'第1表（01表）'!$A:$E,'第1表（01表）'!$1:$5</definedName>
    <definedName name="_xlnm.Print_Titles" localSheetId="1">'第2表（20表）'!$A:$E,'第2表（20表）'!$1:$3</definedName>
    <definedName name="_xlnm.Print_Titles" localSheetId="2">'第3表(21表)'!$A:$C,'第3表(21表)'!$1:$5</definedName>
    <definedName name="_xlnm.Print_Titles" localSheetId="3">'第4表(22表)'!$A:$E,'第4表(22表)'!$2:$3</definedName>
    <definedName name="_xlnm.Print_Titles" localSheetId="5">'第6表（経営分析）'!$B:$F,'第6表（経営分析）'!$1:$3</definedName>
    <definedName name="_xlnm.Print_Titles" localSheetId="6">'第７表(23表)'!$A:$E,'第７表(23表)'!$1:$3</definedName>
    <definedName name="_xlnm.Print_Titles" localSheetId="8">'第9表(25表)'!$A:$E</definedName>
  </definedNames>
  <calcPr fullCalcOnLoad="1"/>
</workbook>
</file>

<file path=xl/comments6.xml><?xml version="1.0" encoding="utf-8"?>
<comments xmlns="http://schemas.openxmlformats.org/spreadsheetml/2006/main">
  <authors>
    <author>茨城県</author>
  </authors>
  <commentList>
    <comment ref="B18" authorId="0">
      <text>
        <r>
          <rPr>
            <b/>
            <sz val="9"/>
            <rFont val="ＭＳ Ｐゴシック"/>
            <family val="3"/>
          </rPr>
          <t>茨城県:</t>
        </r>
        <r>
          <rPr>
            <sz val="9"/>
            <rFont val="ＭＳ Ｐゴシック"/>
            <family val="3"/>
          </rPr>
          <t xml:space="preserve">
少数点第三位　四捨悟入</t>
        </r>
      </text>
    </comment>
  </commentList>
</comments>
</file>

<file path=xl/sharedStrings.xml><?xml version="1.0" encoding="utf-8"?>
<sst xmlns="http://schemas.openxmlformats.org/spreadsheetml/2006/main" count="2294" uniqueCount="767">
  <si>
    <t>082015</t>
  </si>
  <si>
    <t>082023</t>
  </si>
  <si>
    <t>082031</t>
  </si>
  <si>
    <t>082040</t>
  </si>
  <si>
    <t>082074</t>
  </si>
  <si>
    <t>082104</t>
  </si>
  <si>
    <t>082112</t>
  </si>
  <si>
    <t>082121</t>
  </si>
  <si>
    <t>082147</t>
  </si>
  <si>
    <t>082155</t>
  </si>
  <si>
    <t>082163</t>
  </si>
  <si>
    <t>082210</t>
  </si>
  <si>
    <t>082228</t>
  </si>
  <si>
    <t>（％）</t>
  </si>
  <si>
    <t>　　　給水人口　（人）</t>
  </si>
  <si>
    <t>有収水量（千ｍ3／人）</t>
  </si>
  <si>
    <t>収益勘定</t>
  </si>
  <si>
    <t>繰入金</t>
  </si>
  <si>
    <t>082058</t>
  </si>
  <si>
    <t>石岡市</t>
  </si>
  <si>
    <t>常総市</t>
  </si>
  <si>
    <t>つくば市</t>
  </si>
  <si>
    <t>082201</t>
  </si>
  <si>
    <t>082236</t>
  </si>
  <si>
    <t>潮来市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</si>
  <si>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</si>
  <si>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</si>
  <si>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</si>
  <si>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</si>
  <si>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</si>
  <si>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</si>
  <si>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</si>
  <si>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</si>
  <si>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</si>
  <si>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</si>
  <si>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</si>
  <si>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</si>
  <si>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</si>
  <si>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</si>
  <si>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</si>
  <si>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</si>
  <si>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</si>
  <si>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</si>
  <si>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</si>
  <si>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</si>
  <si>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</si>
  <si>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</si>
  <si>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</si>
  <si>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</si>
  <si>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085642</t>
  </si>
  <si>
    <t>088412</t>
  </si>
  <si>
    <t>088421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</si>
  <si>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</si>
  <si>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</si>
  <si>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</si>
  <si>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</si>
  <si>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</si>
  <si>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</si>
  <si>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</si>
  <si>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</si>
  <si>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</si>
  <si>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</si>
  <si>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</si>
  <si>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</si>
  <si>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</si>
  <si>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</si>
  <si>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</si>
  <si>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</si>
  <si>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</si>
  <si>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</si>
  <si>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</si>
  <si>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</si>
  <si>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</si>
  <si>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</si>
  <si>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</si>
  <si>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</si>
  <si>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</si>
  <si>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茨城県南水道企業団</t>
  </si>
  <si>
    <t>湖北水道企業団</t>
  </si>
  <si>
    <t>財政融資</t>
  </si>
  <si>
    <t>郵便貯金</t>
  </si>
  <si>
    <t>（７）政府保証付外債</t>
  </si>
  <si>
    <t>（８）交付公債</t>
  </si>
  <si>
    <t>（９）その他</t>
  </si>
  <si>
    <t>（１）配水能力（ｍ3／日）</t>
  </si>
  <si>
    <t>（４）普及率　　ア　（Ｃ）／（Ａ）×１００　（％）</t>
  </si>
  <si>
    <t>守谷市</t>
  </si>
  <si>
    <t>常陸大宮市</t>
  </si>
  <si>
    <t>那珂市</t>
  </si>
  <si>
    <t>筑西市</t>
  </si>
  <si>
    <t>坂東市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</si>
  <si>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</si>
  <si>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</si>
  <si>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</si>
  <si>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</si>
  <si>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</si>
  <si>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</si>
  <si>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</si>
  <si>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</si>
  <si>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口径別・その他</t>
  </si>
  <si>
    <t>用途別・口径別</t>
  </si>
  <si>
    <t>非設置</t>
  </si>
  <si>
    <t>用途別</t>
  </si>
  <si>
    <t>稲敷市</t>
  </si>
  <si>
    <t>口径別</t>
  </si>
  <si>
    <t>　　 浄水関係職員</t>
  </si>
  <si>
    <t>　　 配水関係職員</t>
  </si>
  <si>
    <t>　　 検針職員</t>
  </si>
  <si>
    <t>　　 集金職員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</si>
  <si>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</si>
  <si>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</si>
  <si>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</si>
  <si>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</si>
  <si>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</si>
  <si>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</si>
  <si>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</si>
  <si>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</si>
  <si>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</si>
  <si>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県南水道企業団</t>
  </si>
  <si>
    <t>湖北水道企業団</t>
  </si>
  <si>
    <t>（５）当年度実質料金改定率</t>
  </si>
  <si>
    <t>第９表　職員及び給与に関する調</t>
  </si>
  <si>
    <t>１.事務職員</t>
  </si>
  <si>
    <t>時間外勤務手当</t>
  </si>
  <si>
    <t>特殊勤務手当</t>
  </si>
  <si>
    <t>期末勤勉手当</t>
  </si>
  <si>
    <t>その他</t>
  </si>
  <si>
    <t>２．技術職員</t>
  </si>
  <si>
    <t>４．その他の職員</t>
  </si>
  <si>
    <t>５．計</t>
  </si>
  <si>
    <t>給料</t>
  </si>
  <si>
    <t>扶養手当</t>
  </si>
  <si>
    <t>調整手当</t>
  </si>
  <si>
    <t>３．集金・検針員</t>
  </si>
  <si>
    <t>年間延職員数（人）</t>
  </si>
  <si>
    <t>年度末職員数（人）</t>
  </si>
  <si>
    <t>延年齢（歳）</t>
  </si>
  <si>
    <t>延経験年数（年）</t>
  </si>
  <si>
    <t>７．他会計繰入金合計</t>
  </si>
  <si>
    <t>12．収益的支出に充てた他会計借入金</t>
  </si>
  <si>
    <t>11．収益的支出に充てた企業債</t>
  </si>
  <si>
    <t>13．他会計繰入金合計</t>
  </si>
  <si>
    <t>基準額</t>
  </si>
  <si>
    <t>実繰入額</t>
  </si>
  <si>
    <t>第１０表　繰入金に関する調</t>
  </si>
  <si>
    <t>（単位：千円）</t>
  </si>
  <si>
    <t>基準額</t>
  </si>
  <si>
    <t>実繰入額</t>
  </si>
  <si>
    <t>（１）営業収益</t>
  </si>
  <si>
    <t>（２）営業外収益</t>
  </si>
  <si>
    <t>ア他会計補助金</t>
  </si>
  <si>
    <t>（３）特別利益</t>
  </si>
  <si>
    <t>ア他会計繰入金</t>
  </si>
  <si>
    <t>２．資本勘定繰入金</t>
  </si>
  <si>
    <t>営業収益</t>
  </si>
  <si>
    <t>営業外収益</t>
  </si>
  <si>
    <t>特別利益</t>
  </si>
  <si>
    <t>資本勘定繰入金</t>
  </si>
  <si>
    <t>他会計出資金</t>
  </si>
  <si>
    <t>他会計補助金</t>
  </si>
  <si>
    <t>繰出基準等に基づくもの</t>
  </si>
  <si>
    <t>１．損益勘定繰入金</t>
  </si>
  <si>
    <t>ア他会計負担金</t>
  </si>
  <si>
    <t>（ア）消火栓維持管理費</t>
  </si>
  <si>
    <t>（ウ）その他</t>
  </si>
  <si>
    <t>（オ）高料金対策</t>
  </si>
  <si>
    <t>（１）他会計出資金・補助金</t>
  </si>
  <si>
    <t>（２）他会計負担金</t>
  </si>
  <si>
    <t>ア消火栓設置費</t>
  </si>
  <si>
    <t>イ公共水道施設設置費</t>
  </si>
  <si>
    <t>ウその他</t>
  </si>
  <si>
    <t>３．繰入金計</t>
  </si>
  <si>
    <t>４．実繰入額が基準額を超える部分及び「その他」実繰入額</t>
  </si>
  <si>
    <t>他会計負担金</t>
  </si>
  <si>
    <t>他会計繰入金</t>
  </si>
  <si>
    <t>合計</t>
  </si>
  <si>
    <t>その他</t>
  </si>
  <si>
    <t>７．基準外繰入金合計　　（ａ）＋（ｂ）＋（ｃ）</t>
  </si>
  <si>
    <t>水　　道　　事　　業</t>
  </si>
  <si>
    <t>第１表　　施設及び業務概況に関する調</t>
  </si>
  <si>
    <t>団　　体　　名</t>
  </si>
  <si>
    <t>水戸市</t>
  </si>
  <si>
    <t>日立市</t>
  </si>
  <si>
    <t>土浦市</t>
  </si>
  <si>
    <t>古河市</t>
  </si>
  <si>
    <t>結城市</t>
  </si>
  <si>
    <t>下妻市</t>
  </si>
  <si>
    <t>常陸太田市</t>
  </si>
  <si>
    <t>高萩市</t>
  </si>
  <si>
    <t>北茨城市</t>
  </si>
  <si>
    <t>笠間市</t>
  </si>
  <si>
    <t>ひたちなか市</t>
  </si>
  <si>
    <t>鹿嶋市</t>
  </si>
  <si>
    <t>境町</t>
  </si>
  <si>
    <t>利根町</t>
  </si>
  <si>
    <t>県　　　計</t>
  </si>
  <si>
    <t>１．事業開始年月日</t>
  </si>
  <si>
    <t>（１）事業創設認可年月日</t>
  </si>
  <si>
    <t>（２）供用開始年月日</t>
  </si>
  <si>
    <t>２．法適用年月日</t>
  </si>
  <si>
    <t>３．管理者設置状況</t>
  </si>
  <si>
    <t>設　置</t>
  </si>
  <si>
    <t>４・施設概況</t>
  </si>
  <si>
    <t>（１）行政区域内現在人口  （人）　（Ａ）</t>
  </si>
  <si>
    <t>（２）計画給水人口（人）　　　　　　（Ｂ）</t>
  </si>
  <si>
    <t>（３）現在給水人口（人）　　　　　　（Ｃ）</t>
  </si>
  <si>
    <t>　　　　　　　　　イ　（Ｃ）／（Ｂ）×１００　（％）</t>
  </si>
  <si>
    <t>（５）水源</t>
  </si>
  <si>
    <t>ア．種類（１表流水、２ダム、３伏流水、４地下水、５受水、６その他）</t>
  </si>
  <si>
    <t>イ．取水能力（ｍ3／日）</t>
  </si>
  <si>
    <t xml:space="preserve">  団　　体　　名    </t>
  </si>
  <si>
    <t xml:space="preserve">   項　　　目</t>
  </si>
  <si>
    <t>（６）水利権（ｍ3／日）</t>
  </si>
  <si>
    <t>（７）導水管延長（千ｍ）</t>
  </si>
  <si>
    <t>（８）送水管延長（千ｍ）</t>
  </si>
  <si>
    <t>（９）配水管延長（千ｍ）</t>
  </si>
  <si>
    <t>（１０）浄水場設置数</t>
  </si>
  <si>
    <t>（１１）配水池設置数</t>
  </si>
  <si>
    <t>５．業務概況</t>
  </si>
  <si>
    <t>（２）一日最大配水量（ｍ3／日）　　（Ｄ）</t>
  </si>
  <si>
    <t>（３）年間総配水量（千m3）　　　　　（Ｅ）</t>
  </si>
  <si>
    <t>（６）年間総有収水量（千m3）　　　 （Ｆ）</t>
  </si>
  <si>
    <t>（８）有収率　（Ｆ）／（Ｅ）×１００　　（％）</t>
  </si>
  <si>
    <t>６．料金</t>
  </si>
  <si>
    <t>（１）料金体系</t>
  </si>
  <si>
    <t>その他</t>
  </si>
  <si>
    <t>（２）料金（家庭用）</t>
  </si>
  <si>
    <t>（４）現行料金実施年月日</t>
  </si>
  <si>
    <t xml:space="preserve">団体名    </t>
  </si>
  <si>
    <t xml:space="preserve">    項  目</t>
  </si>
  <si>
    <t xml:space="preserve">  項　　目</t>
  </si>
  <si>
    <t>県　　  計</t>
  </si>
  <si>
    <t>１．資本的収入</t>
  </si>
  <si>
    <t>３．差　　　引</t>
  </si>
  <si>
    <t>（ア）基本水量（m3）</t>
  </si>
  <si>
    <t>（イ）基本料金（円）</t>
  </si>
  <si>
    <t>（ウ）超過料金（円／m3）</t>
  </si>
  <si>
    <t>　　10m3／月料金　口径13mm</t>
  </si>
  <si>
    <t>　　10m3／月料金　口径20mm</t>
  </si>
  <si>
    <t>　　20m3／月料金　口径13mm</t>
  </si>
  <si>
    <t>　　20m3／月料金　口径20mm</t>
  </si>
  <si>
    <t>（３）料金改定年数</t>
  </si>
  <si>
    <t>（ア）家庭用10ｍ3／月</t>
  </si>
  <si>
    <t>（イ）全体</t>
  </si>
  <si>
    <t>７・職員数                                     （人）</t>
  </si>
  <si>
    <t>（１）損益勘定所属職員</t>
  </si>
  <si>
    <t>うち原水関係職員</t>
  </si>
  <si>
    <t>（２）資本勘定所属職員</t>
  </si>
  <si>
    <t>計</t>
  </si>
  <si>
    <t>項　目</t>
  </si>
  <si>
    <t>団体名</t>
  </si>
  <si>
    <t>第２表　損益計算書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</si>
  <si>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</si>
  <si>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</si>
  <si>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</si>
  <si>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</si>
  <si>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</si>
  <si>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</si>
  <si>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</si>
  <si>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</si>
  <si>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</si>
  <si>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</si>
  <si>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</si>
  <si>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</si>
  <si>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</si>
  <si>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１２．有収水量１万ｍ3／日あたり職員数　　　（人）</t>
  </si>
  <si>
    <t>９．前年度繰越利益剰余金（又は繰越欠損金）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</si>
  <si>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</si>
  <si>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</si>
  <si>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</si>
  <si>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</si>
  <si>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</si>
  <si>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</si>
  <si>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</si>
  <si>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</si>
  <si>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</si>
  <si>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</si>
  <si>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</si>
  <si>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</si>
  <si>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</si>
  <si>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</si>
  <si>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</si>
  <si>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</si>
  <si>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</si>
  <si>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</si>
  <si>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</si>
  <si>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</si>
  <si>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</si>
  <si>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</si>
  <si>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</si>
  <si>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</si>
  <si>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</si>
  <si>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（３）他会計借入金</t>
  </si>
  <si>
    <t>１８．材料及び不用品売却原価</t>
  </si>
  <si>
    <t>082210</t>
  </si>
  <si>
    <t>082228</t>
  </si>
  <si>
    <t>082236</t>
  </si>
  <si>
    <t>県　　計</t>
  </si>
  <si>
    <t>項　　　目</t>
  </si>
  <si>
    <t>　</t>
  </si>
  <si>
    <t>１．総収益　（Ｂ）＋（Ｃ）＋（Ｇ）　　（Ａ）</t>
  </si>
  <si>
    <t>（１）営業収益　　　　　　　　 　（Ｂ）</t>
  </si>
  <si>
    <t>ア　給水収益</t>
  </si>
  <si>
    <t>イ　受託工事収益</t>
  </si>
  <si>
    <t>ウ　その他営業収益</t>
  </si>
  <si>
    <t>（ア）他会計負担金</t>
  </si>
  <si>
    <t>（イ）その他</t>
  </si>
  <si>
    <t>（２）営業外収益　　　　　　　　（Ｃ）</t>
  </si>
  <si>
    <t>ア　受取利息及び配当金</t>
  </si>
  <si>
    <t>ウ　国庫補助金</t>
  </si>
  <si>
    <t>エ　都道府県補助金</t>
  </si>
  <si>
    <t>オ　他会計補助金</t>
  </si>
  <si>
    <t>カ　雑収益</t>
  </si>
  <si>
    <t>２．総費用　（Ｅ）＋（Ｆ）＋（Ｈ）　　（Ｄ）</t>
  </si>
  <si>
    <t>（１）営業費用　　　　　　　　　（Ｅ）</t>
  </si>
  <si>
    <t>ア　原水及び浄水費</t>
  </si>
  <si>
    <t>イ　配水及び給水費</t>
  </si>
  <si>
    <t>ウ　受託工事費</t>
  </si>
  <si>
    <t>エ　業務費</t>
  </si>
  <si>
    <t>オ　総係費</t>
  </si>
  <si>
    <t>カ　減価償却費</t>
  </si>
  <si>
    <t>キ　資産減耗費</t>
  </si>
  <si>
    <t>ク　その他営業費用</t>
  </si>
  <si>
    <t>（２）営業外費用　　　　　　 　（Ｆ）</t>
  </si>
  <si>
    <t>ア　支払利息</t>
  </si>
  <si>
    <t>イ　企業債取扱諸費</t>
  </si>
  <si>
    <t>エ　繰延勘定償却</t>
  </si>
  <si>
    <t>オ　その他営業外費用</t>
  </si>
  <si>
    <t>３．経常利益</t>
  </si>
  <si>
    <t>５．特別利益　　　　　　　　　　　　（Ｇ）</t>
  </si>
  <si>
    <t>（１）他会計繰入金</t>
  </si>
  <si>
    <t>（２）固定資産売却益</t>
  </si>
  <si>
    <t>（３）その他</t>
  </si>
  <si>
    <t>６．特別損失　　　　　　　　　　　　（Ｈ）</t>
  </si>
  <si>
    <t>（１）職員給与費</t>
  </si>
  <si>
    <t>（２）その他</t>
  </si>
  <si>
    <t>７．純利益</t>
  </si>
  <si>
    <t>10．当年度未処分利益剰余金（又は未処理欠損金）</t>
  </si>
  <si>
    <t>（１）繰出基準に基づく繰入金</t>
  </si>
  <si>
    <t>（２）繰出基準以外の繰入金</t>
  </si>
  <si>
    <t>ア繰出基準に基づく事由に係る上乗せ繰入</t>
  </si>
  <si>
    <t>イ繰出基準の事由以外の繰入</t>
  </si>
  <si>
    <t>第３表　費用構成表</t>
  </si>
  <si>
    <t>（千円）</t>
  </si>
  <si>
    <t>費用内訳</t>
  </si>
  <si>
    <t>費用構成比</t>
  </si>
  <si>
    <t>給水原価</t>
  </si>
  <si>
    <t>（％）</t>
  </si>
  <si>
    <t>1ｍ3当り（円）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</si>
  <si>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</si>
  <si>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</si>
  <si>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</si>
  <si>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</si>
  <si>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</si>
  <si>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</si>
  <si>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</si>
  <si>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</si>
  <si>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（１）一時借入金利息</t>
  </si>
  <si>
    <t>（２）企業債利息</t>
  </si>
  <si>
    <t>（３）その他借入金利息</t>
  </si>
  <si>
    <t>３．減価償却費</t>
  </si>
  <si>
    <t>４．動力費</t>
  </si>
  <si>
    <t>５．光熱水費</t>
  </si>
  <si>
    <t>６．通信運搬費</t>
  </si>
  <si>
    <t>７．修繕費</t>
  </si>
  <si>
    <t>８．材料費</t>
  </si>
  <si>
    <t>９．薬品費</t>
  </si>
  <si>
    <t>１０．路面復旧費</t>
  </si>
  <si>
    <t>１１．委託料</t>
  </si>
  <si>
    <t>１２．受水費</t>
  </si>
  <si>
    <t>うち資本費相当額</t>
  </si>
  <si>
    <t>１３．その他</t>
  </si>
  <si>
    <t>１４．費用合計</t>
  </si>
  <si>
    <t>１５．広報活動費</t>
  </si>
  <si>
    <t>１６．受託工事費</t>
  </si>
  <si>
    <t>１７．附帯事業費</t>
  </si>
  <si>
    <t>１９．経常費用</t>
  </si>
  <si>
    <t>第４表　貸借対照表</t>
  </si>
  <si>
    <t>１．固定資産</t>
  </si>
  <si>
    <t>（１）有形固定資産</t>
  </si>
  <si>
    <t>ア土地</t>
  </si>
  <si>
    <t>イ償却資産</t>
  </si>
  <si>
    <t>エ建設仮勘定</t>
  </si>
  <si>
    <t>オその他</t>
  </si>
  <si>
    <t>（２）無形固定資産</t>
  </si>
  <si>
    <t>（３）投資</t>
  </si>
  <si>
    <t>２．流動資産</t>
  </si>
  <si>
    <t>（１）現金及び預金</t>
  </si>
  <si>
    <t>（２）未収金</t>
  </si>
  <si>
    <t>（３）貯蔵品</t>
  </si>
  <si>
    <t>（４）短期有価証券</t>
  </si>
  <si>
    <t>３．繰延勘定</t>
  </si>
  <si>
    <t>４．資産合計</t>
  </si>
  <si>
    <t>５．固定負債</t>
  </si>
  <si>
    <t>（１）企業債</t>
  </si>
  <si>
    <t>（２）再建債</t>
  </si>
  <si>
    <t>（３）他会計借入金</t>
  </si>
  <si>
    <t>（４）引当金</t>
  </si>
  <si>
    <t>（５）その他</t>
  </si>
  <si>
    <t>６．流動負債</t>
  </si>
  <si>
    <t>（１）一時借入金</t>
  </si>
  <si>
    <t>（２）未払金及び未払費用</t>
  </si>
  <si>
    <t>７．負債合計</t>
  </si>
  <si>
    <t>８．資本金</t>
  </si>
  <si>
    <t>（１）自己資本金</t>
  </si>
  <si>
    <t>ア固有資本金（引継資本金）</t>
  </si>
  <si>
    <t>イ再評価組入資本金</t>
  </si>
  <si>
    <t>ウ繰入資本金</t>
  </si>
  <si>
    <t>エ組入資本金（造成資本金）</t>
  </si>
  <si>
    <t>（２）借入資本金</t>
  </si>
  <si>
    <t>ア企業債</t>
  </si>
  <si>
    <t>イ他会計借入金</t>
  </si>
  <si>
    <t>９．剰余金</t>
  </si>
  <si>
    <t>（１）資本剰余金</t>
  </si>
  <si>
    <t>ア国庫補助金</t>
  </si>
  <si>
    <t>イ都道府県補助金</t>
  </si>
  <si>
    <t>ウ工事負担金</t>
  </si>
  <si>
    <t>エ再評価積立金</t>
  </si>
  <si>
    <t>（２）利益剰余金</t>
  </si>
  <si>
    <t>ア減債積立金</t>
  </si>
  <si>
    <t>イ利益積立金</t>
  </si>
  <si>
    <t>ウ建設改良積立金</t>
  </si>
  <si>
    <t>エその他積立金</t>
  </si>
  <si>
    <t>オ当年度未処分利益剰余金</t>
  </si>
  <si>
    <t>うち</t>
  </si>
  <si>
    <t>当年度純利益</t>
  </si>
  <si>
    <t>１０．資本合計</t>
  </si>
  <si>
    <t>１１．負債･資本合計</t>
  </si>
  <si>
    <t>１２．不良債務</t>
  </si>
  <si>
    <t>１３．実質資金不足額</t>
  </si>
  <si>
    <t>再</t>
  </si>
  <si>
    <t>経常利益</t>
  </si>
  <si>
    <t>掲</t>
  </si>
  <si>
    <t>有形固定資産</t>
  </si>
  <si>
    <t>固定資産</t>
  </si>
  <si>
    <t>流動負債</t>
  </si>
  <si>
    <t>第７表　資本的収支に関する調</t>
  </si>
  <si>
    <t>(1)企業債</t>
  </si>
  <si>
    <t>ア建設改良のための企業債</t>
  </si>
  <si>
    <t>イその他</t>
  </si>
  <si>
    <t>（２）他会計出資金</t>
  </si>
  <si>
    <t>（３）他会計負担金</t>
  </si>
  <si>
    <t>（４）他会計借入金</t>
  </si>
  <si>
    <t>（５）他会計補助金</t>
  </si>
  <si>
    <t>（６）固定資産売却代金</t>
  </si>
  <si>
    <t>（７）国庫補助金</t>
  </si>
  <si>
    <t>（８）都道府県補助金</t>
  </si>
  <si>
    <t>（９）工事負担金</t>
  </si>
  <si>
    <t>（１０）その他</t>
  </si>
  <si>
    <t>（１１）計　（１）～（１０）　　　　　　　　　　　（Ａ）</t>
  </si>
  <si>
    <t>（１２）うち翌年度に繰越される支出の財源充当額（Ｂ）</t>
  </si>
  <si>
    <t>（１４）純計　　　（Ａ）―（Ｂ＋Ｃ）　　　　　　（Ｄ）</t>
  </si>
  <si>
    <t>２．資本的支出</t>
  </si>
  <si>
    <t>（１）建設改良費</t>
  </si>
  <si>
    <t>うち</t>
  </si>
  <si>
    <t>職員給与費</t>
  </si>
  <si>
    <t>建設利息</t>
  </si>
  <si>
    <t>補助対象事業費</t>
  </si>
  <si>
    <t>上記に対する財源としての企業債</t>
  </si>
  <si>
    <t>単独事業費</t>
  </si>
  <si>
    <t>うち</t>
  </si>
  <si>
    <t>企業債　</t>
  </si>
  <si>
    <t>政府資金</t>
  </si>
  <si>
    <t>国庫補助金</t>
  </si>
  <si>
    <t>都道府県補助金</t>
  </si>
  <si>
    <t>工事負担金</t>
  </si>
  <si>
    <t>他会計繰入金</t>
  </si>
  <si>
    <t>（２）企業債償還金</t>
  </si>
  <si>
    <t>うち</t>
  </si>
  <si>
    <t>政府資金に係る繰上償還金分</t>
  </si>
  <si>
    <t>その他資金に係る繰上償還金分</t>
  </si>
  <si>
    <t>（３）他会計からの長期借入金返還額</t>
  </si>
  <si>
    <t>（４）他会計への支出金</t>
  </si>
  <si>
    <t>（６）計　　（１）～（５）　　　　　　　　　　　（Ｅ）</t>
  </si>
  <si>
    <t>（Ｄ）―（Ｅ）</t>
  </si>
  <si>
    <t>（１）差額</t>
  </si>
  <si>
    <t>　　　　　　　　　　　　　 （Ｆ）</t>
  </si>
  <si>
    <t>４．補てん財源</t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</si>
  <si>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</si>
  <si>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</si>
  <si>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</si>
  <si>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</si>
  <si>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（５）積立金取りくずし額</t>
  </si>
  <si>
    <t>（６）繰越工事資金</t>
  </si>
  <si>
    <t>（７）その他</t>
  </si>
  <si>
    <t>うち消費税及び地方消費税資本的収支調整額</t>
  </si>
  <si>
    <t>（８）計　　　（１）～（７）　　　　　　　　　　（Ｇ）</t>
  </si>
  <si>
    <t>項　　目</t>
  </si>
  <si>
    <t>第８表　企業債に関する調</t>
  </si>
  <si>
    <t>企業債現在高</t>
  </si>
  <si>
    <t>資金別内訳</t>
  </si>
  <si>
    <t>（１）政府資金</t>
  </si>
  <si>
    <t>簡　保</t>
  </si>
  <si>
    <t>（３）市中銀行</t>
  </si>
  <si>
    <t>（４）市中銀行以外の金融機関</t>
  </si>
  <si>
    <t>（５）市場公募債</t>
  </si>
  <si>
    <t>（６）共済組合</t>
  </si>
  <si>
    <t>利率別内訳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</si>
  <si>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</si>
  <si>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</si>
  <si>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</si>
  <si>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</si>
  <si>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</si>
  <si>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</si>
  <si>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</si>
  <si>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</si>
  <si>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</si>
  <si>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</si>
  <si>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</si>
  <si>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</si>
  <si>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</si>
  <si>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082210</t>
  </si>
  <si>
    <t>082228</t>
  </si>
  <si>
    <t>082236</t>
  </si>
  <si>
    <t>基本給（千円）</t>
  </si>
  <si>
    <t>手当（千円）</t>
  </si>
  <si>
    <t>計（千円）</t>
  </si>
  <si>
    <t>基本給の内訳（千円）</t>
  </si>
  <si>
    <t>082015</t>
  </si>
  <si>
    <t>082023</t>
  </si>
  <si>
    <t>082031</t>
  </si>
  <si>
    <t>082040</t>
  </si>
  <si>
    <t>082058</t>
  </si>
  <si>
    <t>082074</t>
  </si>
  <si>
    <t>082104</t>
  </si>
  <si>
    <t>082112</t>
  </si>
  <si>
    <t>082121</t>
  </si>
  <si>
    <t>082147</t>
  </si>
  <si>
    <t>082155</t>
  </si>
  <si>
    <t>082163</t>
  </si>
  <si>
    <t>082201</t>
  </si>
  <si>
    <t>082210</t>
  </si>
  <si>
    <t>082228</t>
  </si>
  <si>
    <t>082236</t>
  </si>
  <si>
    <t>（ａ）</t>
  </si>
  <si>
    <t>（ｂ）</t>
  </si>
  <si>
    <t>（ｃ）</t>
  </si>
  <si>
    <t>団　体　名</t>
  </si>
  <si>
    <t>（キ）応急給水・応急復旧計画
　　　策定に要する経費</t>
  </si>
  <si>
    <t>（イ）公共施設における
　　　無償給水に要する経費</t>
  </si>
  <si>
    <t>（ア）水源開発対策
　　（建設仮勘定支払利息分）</t>
  </si>
  <si>
    <t>（イ）広域化対策
　　（建設仮勘定支払利息分）</t>
  </si>
  <si>
    <t>（ウ）水源開発対策
　　（建設仮勘定以外支払利息分）</t>
  </si>
  <si>
    <t>（エ）水道広域化対策
　　（建設仮勘定以外支払利息分）</t>
  </si>
  <si>
    <t>（カ）統合水道
　　（支払利息分）</t>
  </si>
  <si>
    <t>　　（当年度支出分）</t>
  </si>
  <si>
    <t>　　（建設仮勘定元金分）</t>
  </si>
  <si>
    <t>エ水道水源施設</t>
  </si>
  <si>
    <t>　　（建設仮勘定支払利息分）</t>
  </si>
  <si>
    <t>ウ水道水源施設</t>
  </si>
  <si>
    <t>イ水道広域化施設</t>
  </si>
  <si>
    <t>ア水道水源開発</t>
  </si>
  <si>
    <t>オ水道広域化施設</t>
  </si>
  <si>
    <t>　　（建設仮勘定元金分）</t>
  </si>
  <si>
    <t>カ水道広域化施設</t>
  </si>
  <si>
    <t>　　（建設仮勘定支払利息分）</t>
  </si>
  <si>
    <t>　　（建設仮勘定以外元金償還分）</t>
  </si>
  <si>
    <t>　償還に要する経費（元金分）</t>
  </si>
  <si>
    <t>５．収益勘定他
    会計借入金</t>
  </si>
  <si>
    <t>６．資本勘定
　　他会計借入金</t>
  </si>
  <si>
    <t>第５表　　財務分析に関する調</t>
  </si>
  <si>
    <t>（％）</t>
  </si>
  <si>
    <t>１．自己資本構成比率</t>
  </si>
  <si>
    <t>自己資本金＋剰余金　</t>
  </si>
  <si>
    <t>（％）</t>
  </si>
  <si>
    <t>負債・資本合計</t>
  </si>
  <si>
    <t>２．固定資産対長期資本比率</t>
  </si>
  <si>
    <t>（％）</t>
  </si>
  <si>
    <t>固定負債＋資本金＋剰余金</t>
  </si>
  <si>
    <t>３．流動比率</t>
  </si>
  <si>
    <t>流動資産</t>
  </si>
  <si>
    <t>（％）</t>
  </si>
  <si>
    <t>４．総収支比率</t>
  </si>
  <si>
    <t>総収益</t>
  </si>
  <si>
    <t>（％）</t>
  </si>
  <si>
    <t>総費用</t>
  </si>
  <si>
    <t>５．経常収支比率</t>
  </si>
  <si>
    <t>営業収益＋営業外収益</t>
  </si>
  <si>
    <t>（％）</t>
  </si>
  <si>
    <t>営業費用＋営業外費用</t>
  </si>
  <si>
    <t>７．企業債償還元金対減価償却費比率</t>
  </si>
  <si>
    <t>建設改良のための企業債償還元金</t>
  </si>
  <si>
    <t>（％）</t>
  </si>
  <si>
    <t>当年度減価償却費</t>
  </si>
  <si>
    <t>８．給水収益に対する比率</t>
  </si>
  <si>
    <t>（１）企業債償還元金</t>
  </si>
  <si>
    <t>企業債償還元金</t>
  </si>
  <si>
    <t>給水収益</t>
  </si>
  <si>
    <t>企業債利息</t>
  </si>
  <si>
    <t>（３）減価償却費</t>
  </si>
  <si>
    <t>減価償却費</t>
  </si>
  <si>
    <t>（％）</t>
  </si>
  <si>
    <t>（４）職員給与費</t>
  </si>
  <si>
    <t>（％）</t>
  </si>
  <si>
    <t>　団　　体　　名</t>
  </si>
  <si>
    <t>区　　　分</t>
  </si>
  <si>
    <t>第６表　経営分析に関する調</t>
  </si>
  <si>
    <t>団　　　体　　　名</t>
  </si>
  <si>
    <t>区　　　　　　　分</t>
  </si>
  <si>
    <t>　１．施設利用率</t>
  </si>
  <si>
    <t>一日平均配水量</t>
  </si>
  <si>
    <t>（％）</t>
  </si>
  <si>
    <t>一日配水能力</t>
  </si>
  <si>
    <t>×１００</t>
  </si>
  <si>
    <t>　２．負荷率</t>
  </si>
  <si>
    <t>一日最大配水量</t>
  </si>
  <si>
    <t>　３．最大稼働率</t>
  </si>
  <si>
    <t>　４．配水管使用効率</t>
  </si>
  <si>
    <t>年間総配水量</t>
  </si>
  <si>
    <t>（ｍ3／ｍ）</t>
  </si>
  <si>
    <t>導送配水管延長</t>
  </si>
  <si>
    <t>　５．固定資産使用効率</t>
  </si>
  <si>
    <t>（ｍ3／円）</t>
  </si>
  <si>
    <t>　６．供給単価</t>
  </si>
  <si>
    <t xml:space="preserve"> 給　水　収　益</t>
  </si>
  <si>
    <t>（円／ｍ3）</t>
  </si>
  <si>
    <t>年間総有収水量</t>
  </si>
  <si>
    <t>　７．給水原価</t>
  </si>
  <si>
    <t>　８．資本費単価</t>
  </si>
  <si>
    <t>減価償却費+企業債利息＋受水資本費相当額</t>
  </si>
  <si>
    <t>　９．職員一人当たり</t>
  </si>
  <si>
    <t>　 現在給水人口</t>
  </si>
  <si>
    <t>損益勘定所属職員</t>
  </si>
  <si>
    <t>１０．職員一人当たり</t>
  </si>
  <si>
    <t xml:space="preserve"> 年間総有収水量</t>
  </si>
  <si>
    <t>１１．職員一人当たり</t>
  </si>
  <si>
    <t>営　　業　　収　　益</t>
  </si>
  <si>
    <t>　　　営業収益　　　（千円）</t>
  </si>
  <si>
    <t>内訳</t>
  </si>
  <si>
    <t>原水関係職員</t>
  </si>
  <si>
    <t>浄水関係職員</t>
  </si>
  <si>
    <t>配水関係職員</t>
  </si>
  <si>
    <t>検針・集金職員</t>
  </si>
  <si>
    <t>６．営業収支比率</t>
  </si>
  <si>
    <t>営業収益－受託工事収益</t>
  </si>
  <si>
    <t>営業費用－受託工事費用</t>
  </si>
  <si>
    <t>×１００</t>
  </si>
  <si>
    <t>９．累積欠損金比率</t>
  </si>
  <si>
    <t>　　　累積欠損金　　　</t>
  </si>
  <si>
    <t>（％）</t>
  </si>
  <si>
    <t>１０．不良債務比率</t>
  </si>
  <si>
    <t>　　　不良債務　　　</t>
  </si>
  <si>
    <t>　年間総有収水量</t>
  </si>
  <si>
    <t>　　年間総有収水量</t>
  </si>
  <si>
    <t>（１３）前年度同意等債で今年度収入分　　（Ｃ）</t>
  </si>
  <si>
    <t>起債前借</t>
  </si>
  <si>
    <t>１．０％未満</t>
  </si>
  <si>
    <t>１．０％以上２．０％未満</t>
  </si>
  <si>
    <t>２．０％以上３．０％未満</t>
  </si>
  <si>
    <t>３．０％以上４．０％未満</t>
  </si>
  <si>
    <t>４．０％以上５．０％未満</t>
  </si>
  <si>
    <t>５．０％以上６．０％未満</t>
  </si>
  <si>
    <t>６．０％以上７．０％未満</t>
  </si>
  <si>
    <t>７．０％以上７．５％未満</t>
  </si>
  <si>
    <t>７．５％以上８．０％未満</t>
  </si>
  <si>
    <t>８．０％以上</t>
  </si>
  <si>
    <t>キ未普及地域解消</t>
  </si>
  <si>
    <t>ク老朽管更新</t>
  </si>
  <si>
    <t>ケ安全対策（災害対策）</t>
  </si>
  <si>
    <t>コ安全対策（保安対策）</t>
  </si>
  <si>
    <t>サ安全対策（水質安全対策）</t>
  </si>
  <si>
    <t>シ水道水源開発</t>
  </si>
  <si>
    <t>ス水道広域化施設</t>
  </si>
  <si>
    <t>セ統合水道（元金償還分）</t>
  </si>
  <si>
    <t>ツ臨時財政特例債等の</t>
  </si>
  <si>
    <t>テその他</t>
  </si>
  <si>
    <t>（ソ）基礎年金拠出金
　　　公的負担経費</t>
  </si>
  <si>
    <t>（タ）児童手当に要する経費</t>
  </si>
  <si>
    <t>（チ）臨時財政特例債等の償還
　　　に要する経費（支払利息分）</t>
  </si>
  <si>
    <t>（テ）その他</t>
  </si>
  <si>
    <t>（ツ）特定用地の先行取得
　　　に要する経費</t>
  </si>
  <si>
    <t>（７）一人一日平均有収水量　（Ｆ）／366日／（Ｃ）  　（㍑）</t>
  </si>
  <si>
    <t>４．経常損失（△）</t>
  </si>
  <si>
    <t>８．純損失（△）</t>
  </si>
  <si>
    <t>ウ減価消却累計額（△）</t>
  </si>
  <si>
    <t>カ当年度未処理欠損金（△）</t>
  </si>
  <si>
    <t>当年度純損失（△）</t>
  </si>
  <si>
    <t>経常損失（△）</t>
  </si>
  <si>
    <t>（２）不足額（△）</t>
  </si>
  <si>
    <t>５．補てん財源不足額（△）　　　　（Ｆ）―（Ｇ）</t>
  </si>
  <si>
    <t>2年</t>
  </si>
  <si>
    <t>１年</t>
  </si>
  <si>
    <t>2年3月</t>
  </si>
  <si>
    <t>1年6月</t>
  </si>
  <si>
    <t>9年</t>
  </si>
  <si>
    <t>5年</t>
  </si>
  <si>
    <t>6年</t>
  </si>
  <si>
    <t>7年3月</t>
  </si>
  <si>
    <t>8年</t>
  </si>
  <si>
    <t>11年</t>
  </si>
  <si>
    <t>8年10月</t>
  </si>
  <si>
    <t>5年7月</t>
  </si>
  <si>
    <t>3年</t>
  </si>
  <si>
    <t>７年11月</t>
  </si>
  <si>
    <t>7年11月</t>
  </si>
  <si>
    <t>8年6月</t>
  </si>
  <si>
    <t>4年</t>
  </si>
  <si>
    <t>7年7月</t>
  </si>
  <si>
    <t>11年2月</t>
  </si>
  <si>
    <t>7年</t>
  </si>
  <si>
    <t>11年7月</t>
  </si>
  <si>
    <t>10年</t>
  </si>
  <si>
    <t>11年1月</t>
  </si>
  <si>
    <t>1年9月</t>
  </si>
  <si>
    <t>6年8月</t>
  </si>
  <si>
    <t>1年</t>
  </si>
  <si>
    <t>機構資金（旧公庫資金）</t>
  </si>
  <si>
    <t>機構資金（旧公庫資金）に係る繰上償還金分</t>
  </si>
  <si>
    <t>６．当年度同意等債で未借入又は未発行の額</t>
  </si>
  <si>
    <t>（２）地方公営企業等金融機構</t>
  </si>
  <si>
    <t>（セ）財政再建及び準用再建の
　　ための繰入れに要する経費</t>
  </si>
  <si>
    <t>経常費用―（受託工事費＋附帯事業費＋材料及び不用品売却原価）</t>
  </si>
  <si>
    <t>×１００</t>
  </si>
  <si>
    <t>（％）</t>
  </si>
  <si>
    <t>×１００</t>
  </si>
  <si>
    <t>×１００</t>
  </si>
  <si>
    <t>×１００</t>
  </si>
  <si>
    <t>×１００</t>
  </si>
  <si>
    <t>（％）</t>
  </si>
  <si>
    <t>×１００</t>
  </si>
  <si>
    <t>８．企業債償還に対して
　　繰入れたもの</t>
  </si>
  <si>
    <t>９．企業債利息に対して
    繰入れたもの</t>
  </si>
  <si>
    <t>10．企業債元利償還金
　　 に対して繰入れたもの</t>
  </si>
  <si>
    <t>082244</t>
  </si>
  <si>
    <t>082252</t>
  </si>
  <si>
    <t>082261</t>
  </si>
  <si>
    <t>082279</t>
  </si>
  <si>
    <t>082287</t>
  </si>
  <si>
    <t>082295</t>
  </si>
  <si>
    <t>082309</t>
  </si>
  <si>
    <t>082317</t>
  </si>
  <si>
    <t>082325</t>
  </si>
  <si>
    <t>082333</t>
  </si>
  <si>
    <t>082341</t>
  </si>
  <si>
    <t>082350</t>
  </si>
  <si>
    <t>082368</t>
  </si>
  <si>
    <t>083020</t>
  </si>
  <si>
    <t>083097</t>
  </si>
  <si>
    <t>083101</t>
  </si>
  <si>
    <t>083411</t>
  </si>
  <si>
    <t>083640</t>
  </si>
  <si>
    <t>084425</t>
  </si>
  <si>
    <t>084433</t>
  </si>
  <si>
    <t>084476</t>
  </si>
  <si>
    <t>085219</t>
  </si>
  <si>
    <t>085421</t>
  </si>
  <si>
    <t>085464</t>
  </si>
  <si>
    <t>085642</t>
  </si>
  <si>
    <t>088412</t>
  </si>
  <si>
    <t>088421</t>
  </si>
  <si>
    <t>1.2.4.5.6</t>
  </si>
  <si>
    <t>1.2.4</t>
  </si>
  <si>
    <t>4.5</t>
  </si>
  <si>
    <t>1.4.5</t>
  </si>
  <si>
    <t>2</t>
  </si>
  <si>
    <t>1.2</t>
  </si>
  <si>
    <t>1.5</t>
  </si>
  <si>
    <t>1.4.5.6</t>
  </si>
  <si>
    <t>5</t>
  </si>
  <si>
    <t>4.5.6</t>
  </si>
  <si>
    <t>1.4</t>
  </si>
  <si>
    <t>（４）一日平均配水量　（Ｅ）／366日        （ｍ3）</t>
  </si>
  <si>
    <t>（５）一人一日最大配水量（Ｄ）／（Ｃ）     　（㍑）</t>
  </si>
  <si>
    <t>{（Ｂ＋Ｃ）-（Ｅ＋Ｆ）}</t>
  </si>
  <si>
    <t>（Ａ）－（Ｄ）</t>
  </si>
  <si>
    <t>茨城県南水道企業団</t>
  </si>
  <si>
    <t>湖北水道企業団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</si>
</sst>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#,##0.00_ ;[Red]\-#,##0.00\ "/>
    <numFmt numFmtId="182" formatCode="0.000"/>
    <numFmt numFmtId="183" formatCode="[&lt;=999]000;000\-00"/>
    <numFmt numFmtId="184" formatCode="0_ "/>
    <numFmt numFmtId="185" formatCode="0.0_ "/>
    <numFmt numFmtId="186" formatCode="0.00_ "/>
    <numFmt numFmtId="187" formatCode="0_);[Red]\(0\)"/>
    <numFmt numFmtId="188" formatCode="0.0_);[Red]\(0.0\)"/>
    <numFmt numFmtId="189" formatCode="0.00_);[Red]\(0.00\)"/>
    <numFmt numFmtId="190" formatCode="0_ ;[Red]\-0\ "/>
    <numFmt numFmtId="191" formatCode="#,##0.00_);[Red]\(#,##0.00\)"/>
    <numFmt numFmtId="192" formatCode="#,##0_ "/>
    <numFmt numFmtId="193" formatCode="#,##0_);[Red]\(#,##0\)"/>
    <numFmt numFmtId="194" formatCode="#,##0;&quot;▲ &quot;#,##0"/>
    <numFmt numFmtId="195" formatCode="#,##0.00_ "/>
    <numFmt numFmtId="196" formatCode="#,##0.0_);[Red]\(#,##0.0\)"/>
    <numFmt numFmtId="197" formatCode="0.00000_ "/>
    <numFmt numFmtId="198" formatCode="0.0000_ "/>
    <numFmt numFmtId="199" formatCode="0.000_ "/>
    <numFmt numFmtId="200" formatCode="0.0000000_ "/>
    <numFmt numFmtId="201" formatCode="0.000000_ "/>
    <numFmt numFmtId="202" formatCode="0.00000000_ "/>
    <numFmt numFmtId="203" formatCode="[$-411]ggge&quot;年&quot;m&quot;月&quot;d&quot;日&quot;;@"/>
    <numFmt numFmtId="204" formatCode="#,##0;&quot;△ &quot;#,##0"/>
    <numFmt numFmtId="205" formatCode="[&lt;=999]000;[&lt;=9999]000\-00;000\-0000"/>
    <numFmt numFmtId="206" formatCode="#,##0_ ;[Red]\-#,##0\ "/>
    <numFmt numFmtId="207" formatCode="#,##0.0_ ;[Red]\-#,##0.0\ "/>
    <numFmt numFmtId="208" formatCode="0.0;&quot;△ &quot;0.0"/>
    <numFmt numFmtId="209" formatCode="#,##0.0;&quot;△ &quot;#,##0.0"/>
    <numFmt numFmtId="210" formatCode="#,##0.0_ "/>
    <numFmt numFmtId="211" formatCode="#,##0.0;[White]\-#,##0.0"/>
    <numFmt numFmtId="212" formatCode="#,##0.0"/>
    <numFmt numFmtId="213" formatCode="0.0_ ;[Red]\-0.0\ 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0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u val="single"/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u val="single"/>
      <sz val="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hair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365">
    <xf numFmtId="0" fontId="0" fillId="0" borderId="0" xfId="0" applyAlignment="1">
      <alignment/>
    </xf>
    <xf numFmtId="0" fontId="0" fillId="2" borderId="0" xfId="0" applyFill="1" applyAlignment="1">
      <alignment/>
    </xf>
    <xf numFmtId="38" fontId="4" fillId="0" borderId="1" xfId="17" applyFont="1" applyFill="1" applyBorder="1" applyAlignment="1">
      <alignment vertical="center"/>
    </xf>
    <xf numFmtId="38" fontId="4" fillId="0" borderId="2" xfId="17" applyFont="1" applyFill="1" applyBorder="1" applyAlignment="1">
      <alignment vertical="center"/>
    </xf>
    <xf numFmtId="38" fontId="4" fillId="0" borderId="3" xfId="17" applyFont="1" applyFill="1" applyBorder="1" applyAlignment="1">
      <alignment vertical="center"/>
    </xf>
    <xf numFmtId="38" fontId="4" fillId="0" borderId="4" xfId="17" applyFont="1" applyFill="1" applyBorder="1" applyAlignment="1">
      <alignment vertical="center"/>
    </xf>
    <xf numFmtId="38" fontId="2" fillId="0" borderId="0" xfId="17" applyFont="1" applyAlignment="1">
      <alignment vertical="center"/>
    </xf>
    <xf numFmtId="38" fontId="2" fillId="0" borderId="5" xfId="17" applyFont="1" applyBorder="1" applyAlignment="1">
      <alignment vertical="center"/>
    </xf>
    <xf numFmtId="0" fontId="2" fillId="0" borderId="2" xfId="17" applyNumberFormat="1" applyFont="1" applyBorder="1" applyAlignment="1">
      <alignment vertical="center"/>
    </xf>
    <xf numFmtId="0" fontId="2" fillId="0" borderId="4" xfId="17" applyNumberFormat="1" applyFont="1" applyBorder="1" applyAlignment="1">
      <alignment vertical="center"/>
    </xf>
    <xf numFmtId="0" fontId="2" fillId="0" borderId="6" xfId="17" applyNumberFormat="1" applyFont="1" applyBorder="1" applyAlignment="1">
      <alignment vertical="center"/>
    </xf>
    <xf numFmtId="38" fontId="2" fillId="0" borderId="7" xfId="17" applyFont="1" applyBorder="1" applyAlignment="1">
      <alignment vertical="center"/>
    </xf>
    <xf numFmtId="0" fontId="2" fillId="0" borderId="0" xfId="17" applyNumberFormat="1" applyFont="1" applyBorder="1" applyAlignment="1">
      <alignment vertical="center"/>
    </xf>
    <xf numFmtId="0" fontId="2" fillId="0" borderId="4" xfId="17" applyNumberFormat="1" applyFont="1" applyBorder="1" applyAlignment="1">
      <alignment horizontal="left" vertical="center"/>
    </xf>
    <xf numFmtId="38" fontId="3" fillId="0" borderId="7" xfId="17" applyFont="1" applyBorder="1" applyAlignment="1">
      <alignment vertical="center"/>
    </xf>
    <xf numFmtId="38" fontId="3" fillId="0" borderId="5" xfId="17" applyFont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38" fontId="3" fillId="0" borderId="2" xfId="17" applyFont="1" applyBorder="1" applyAlignment="1">
      <alignment vertical="center"/>
    </xf>
    <xf numFmtId="38" fontId="3" fillId="0" borderId="3" xfId="17" applyFont="1" applyBorder="1" applyAlignment="1">
      <alignment vertical="center"/>
    </xf>
    <xf numFmtId="38" fontId="3" fillId="0" borderId="6" xfId="17" applyFont="1" applyBorder="1" applyAlignment="1">
      <alignment vertical="center"/>
    </xf>
    <xf numFmtId="38" fontId="3" fillId="0" borderId="8" xfId="17" applyFont="1" applyFill="1" applyBorder="1" applyAlignment="1">
      <alignment vertical="center"/>
    </xf>
    <xf numFmtId="38" fontId="4" fillId="0" borderId="0" xfId="17" applyFont="1" applyFill="1" applyAlignment="1">
      <alignment vertical="center"/>
    </xf>
    <xf numFmtId="38" fontId="4" fillId="0" borderId="7" xfId="17" applyFont="1" applyFill="1" applyBorder="1" applyAlignment="1">
      <alignment vertical="center"/>
    </xf>
    <xf numFmtId="38" fontId="4" fillId="0" borderId="5" xfId="17" applyFont="1" applyFill="1" applyBorder="1" applyAlignment="1">
      <alignment vertical="center"/>
    </xf>
    <xf numFmtId="38" fontId="4" fillId="0" borderId="9" xfId="17" applyFont="1" applyFill="1" applyBorder="1" applyAlignment="1">
      <alignment vertical="center"/>
    </xf>
    <xf numFmtId="38" fontId="4" fillId="0" borderId="6" xfId="17" applyFont="1" applyFill="1" applyBorder="1" applyAlignment="1">
      <alignment vertical="center"/>
    </xf>
    <xf numFmtId="38" fontId="4" fillId="0" borderId="0" xfId="17" applyFont="1" applyFill="1" applyAlignment="1">
      <alignment horizontal="center" vertical="center"/>
    </xf>
    <xf numFmtId="38" fontId="4" fillId="0" borderId="0" xfId="17" applyFont="1" applyAlignment="1">
      <alignment vertical="center"/>
    </xf>
    <xf numFmtId="38" fontId="4" fillId="0" borderId="0" xfId="17" applyFont="1" applyFill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38" fontId="3" fillId="0" borderId="0" xfId="17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8" xfId="0" applyNumberFormat="1" applyFont="1" applyFill="1" applyBorder="1" applyAlignment="1">
      <alignment horizontal="left" vertical="center"/>
    </xf>
    <xf numFmtId="38" fontId="3" fillId="0" borderId="0" xfId="0" applyNumberFormat="1" applyFont="1" applyFill="1" applyAlignment="1">
      <alignment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38" fontId="3" fillId="0" borderId="0" xfId="17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7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38" fontId="3" fillId="0" borderId="2" xfId="17" applyFont="1" applyBorder="1" applyAlignment="1">
      <alignment horizontal="left" vertical="center"/>
    </xf>
    <xf numFmtId="38" fontId="3" fillId="0" borderId="9" xfId="17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17" applyFont="1" applyFill="1" applyAlignment="1">
      <alignment horizontal="right" vertical="center"/>
    </xf>
    <xf numFmtId="38" fontId="3" fillId="0" borderId="11" xfId="17" applyFont="1" applyFill="1" applyBorder="1" applyAlignment="1">
      <alignment vertical="center"/>
    </xf>
    <xf numFmtId="38" fontId="4" fillId="0" borderId="11" xfId="17" applyFont="1" applyFill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7" fontId="3" fillId="0" borderId="0" xfId="17" applyNumberFormat="1" applyFont="1" applyAlignment="1">
      <alignment vertical="center"/>
    </xf>
    <xf numFmtId="177" fontId="3" fillId="0" borderId="0" xfId="17" applyNumberFormat="1" applyFont="1" applyAlignment="1">
      <alignment horizontal="center" vertical="center"/>
    </xf>
    <xf numFmtId="177" fontId="3" fillId="0" borderId="0" xfId="17" applyNumberFormat="1" applyFont="1" applyAlignment="1">
      <alignment/>
    </xf>
    <xf numFmtId="177" fontId="3" fillId="0" borderId="5" xfId="17" applyNumberFormat="1" applyFont="1" applyBorder="1" applyAlignment="1">
      <alignment vertical="center"/>
    </xf>
    <xf numFmtId="177" fontId="3" fillId="0" borderId="0" xfId="17" applyNumberFormat="1" applyFont="1" applyBorder="1" applyAlignment="1">
      <alignment vertical="center"/>
    </xf>
    <xf numFmtId="177" fontId="3" fillId="2" borderId="0" xfId="17" applyNumberFormat="1" applyFont="1" applyFill="1" applyAlignment="1">
      <alignment/>
    </xf>
    <xf numFmtId="177" fontId="7" fillId="0" borderId="0" xfId="17" applyNumberFormat="1" applyFont="1" applyAlignment="1">
      <alignment vertical="center"/>
    </xf>
    <xf numFmtId="177" fontId="3" fillId="0" borderId="0" xfId="17" applyNumberFormat="1" applyFont="1" applyAlignment="1">
      <alignment vertical="center" shrinkToFit="1"/>
    </xf>
    <xf numFmtId="177" fontId="3" fillId="0" borderId="9" xfId="17" applyNumberFormat="1" applyFont="1" applyBorder="1" applyAlignment="1">
      <alignment horizontal="center" vertical="center" shrinkToFit="1"/>
    </xf>
    <xf numFmtId="177" fontId="6" fillId="0" borderId="0" xfId="17" applyNumberFormat="1" applyFont="1" applyBorder="1" applyAlignment="1">
      <alignment horizontal="center" vertical="center" shrinkToFit="1"/>
    </xf>
    <xf numFmtId="177" fontId="6" fillId="0" borderId="5" xfId="17" applyNumberFormat="1" applyFont="1" applyBorder="1" applyAlignment="1">
      <alignment horizontal="center" vertical="center" shrinkToFit="1"/>
    </xf>
    <xf numFmtId="177" fontId="6" fillId="0" borderId="5" xfId="17" applyNumberFormat="1" applyFont="1" applyBorder="1" applyAlignment="1">
      <alignment horizontal="left" vertical="center" shrinkToFit="1"/>
    </xf>
    <xf numFmtId="177" fontId="3" fillId="3" borderId="5" xfId="17" applyNumberFormat="1" applyFont="1" applyFill="1" applyBorder="1" applyAlignment="1">
      <alignment horizontal="center" vertical="center" shrinkToFit="1"/>
    </xf>
    <xf numFmtId="177" fontId="4" fillId="0" borderId="0" xfId="17" applyNumberFormat="1" applyFont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4" fillId="0" borderId="12" xfId="17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8" fontId="2" fillId="0" borderId="0" xfId="17" applyFont="1" applyFill="1" applyBorder="1" applyAlignment="1">
      <alignment vertical="center"/>
    </xf>
    <xf numFmtId="38" fontId="2" fillId="0" borderId="14" xfId="17" applyFont="1" applyFill="1" applyBorder="1" applyAlignment="1">
      <alignment vertical="center"/>
    </xf>
    <xf numFmtId="38" fontId="3" fillId="0" borderId="15" xfId="17" applyFont="1" applyFill="1" applyBorder="1" applyAlignment="1">
      <alignment vertical="center"/>
    </xf>
    <xf numFmtId="193" fontId="5" fillId="0" borderId="0" xfId="17" applyNumberFormat="1" applyFont="1" applyBorder="1" applyAlignment="1">
      <alignment vertical="center"/>
    </xf>
    <xf numFmtId="193" fontId="3" fillId="0" borderId="0" xfId="17" applyNumberFormat="1" applyFont="1" applyAlignment="1">
      <alignment horizontal="center" vertical="center"/>
    </xf>
    <xf numFmtId="193" fontId="3" fillId="0" borderId="7" xfId="17" applyNumberFormat="1" applyFont="1" applyBorder="1" applyAlignment="1">
      <alignment vertical="center"/>
    </xf>
    <xf numFmtId="193" fontId="3" fillId="0" borderId="5" xfId="17" applyNumberFormat="1" applyFont="1" applyBorder="1" applyAlignment="1">
      <alignment vertical="center"/>
    </xf>
    <xf numFmtId="193" fontId="3" fillId="0" borderId="2" xfId="17" applyNumberFormat="1" applyFont="1" applyBorder="1" applyAlignment="1">
      <alignment vertical="center"/>
    </xf>
    <xf numFmtId="193" fontId="3" fillId="0" borderId="3" xfId="17" applyNumberFormat="1" applyFont="1" applyBorder="1" applyAlignment="1">
      <alignment vertical="center"/>
    </xf>
    <xf numFmtId="38" fontId="3" fillId="0" borderId="6" xfId="17" applyFont="1" applyFill="1" applyBorder="1" applyAlignment="1">
      <alignment vertical="center"/>
    </xf>
    <xf numFmtId="0" fontId="2" fillId="0" borderId="6" xfId="17" applyNumberFormat="1" applyFont="1" applyBorder="1" applyAlignment="1">
      <alignment horizontal="left" vertical="center"/>
    </xf>
    <xf numFmtId="193" fontId="3" fillId="0" borderId="0" xfId="17" applyNumberFormat="1" applyFont="1" applyBorder="1" applyAlignment="1">
      <alignment vertical="center"/>
    </xf>
    <xf numFmtId="193" fontId="3" fillId="0" borderId="9" xfId="17" applyNumberFormat="1" applyFont="1" applyBorder="1" applyAlignment="1">
      <alignment vertical="center"/>
    </xf>
    <xf numFmtId="40" fontId="0" fillId="0" borderId="0" xfId="17" applyNumberFormat="1" applyFont="1" applyFill="1" applyAlignment="1">
      <alignment vertical="center"/>
    </xf>
    <xf numFmtId="38" fontId="0" fillId="0" borderId="0" xfId="17" applyFont="1" applyFill="1" applyAlignment="1">
      <alignment vertical="center"/>
    </xf>
    <xf numFmtId="0" fontId="12" fillId="0" borderId="0" xfId="0" applyFont="1" applyAlignment="1">
      <alignment vertical="center"/>
    </xf>
    <xf numFmtId="38" fontId="4" fillId="0" borderId="16" xfId="17" applyFont="1" applyFill="1" applyBorder="1" applyAlignment="1">
      <alignment vertical="center"/>
    </xf>
    <xf numFmtId="38" fontId="4" fillId="0" borderId="17" xfId="17" applyFont="1" applyFill="1" applyBorder="1" applyAlignment="1">
      <alignment vertical="center"/>
    </xf>
    <xf numFmtId="38" fontId="4" fillId="0" borderId="18" xfId="17" applyFont="1" applyFill="1" applyBorder="1" applyAlignment="1">
      <alignment vertical="center"/>
    </xf>
    <xf numFmtId="38" fontId="4" fillId="0" borderId="19" xfId="17" applyFont="1" applyFill="1" applyBorder="1" applyAlignment="1">
      <alignment vertical="center"/>
    </xf>
    <xf numFmtId="38" fontId="4" fillId="0" borderId="20" xfId="17" applyFont="1" applyFill="1" applyBorder="1" applyAlignment="1">
      <alignment vertical="center"/>
    </xf>
    <xf numFmtId="38" fontId="4" fillId="0" borderId="15" xfId="17" applyFont="1" applyFill="1" applyBorder="1" applyAlignment="1">
      <alignment vertical="center"/>
    </xf>
    <xf numFmtId="193" fontId="3" fillId="0" borderId="6" xfId="17" applyNumberFormat="1" applyFont="1" applyFill="1" applyBorder="1" applyAlignment="1">
      <alignment vertical="center"/>
    </xf>
    <xf numFmtId="193" fontId="3" fillId="0" borderId="5" xfId="17" applyNumberFormat="1" applyFont="1" applyFill="1" applyBorder="1" applyAlignment="1">
      <alignment vertical="center"/>
    </xf>
    <xf numFmtId="193" fontId="3" fillId="0" borderId="19" xfId="17" applyNumberFormat="1" applyFont="1" applyFill="1" applyBorder="1" applyAlignment="1">
      <alignment vertical="center"/>
    </xf>
    <xf numFmtId="193" fontId="3" fillId="0" borderId="4" xfId="17" applyNumberFormat="1" applyFont="1" applyFill="1" applyBorder="1" applyAlignment="1">
      <alignment vertical="center"/>
    </xf>
    <xf numFmtId="193" fontId="3" fillId="0" borderId="7" xfId="17" applyNumberFormat="1" applyFont="1" applyFill="1" applyBorder="1" applyAlignment="1">
      <alignment vertical="center"/>
    </xf>
    <xf numFmtId="193" fontId="3" fillId="0" borderId="2" xfId="17" applyNumberFormat="1" applyFont="1" applyFill="1" applyBorder="1" applyAlignment="1">
      <alignment vertical="center"/>
    </xf>
    <xf numFmtId="193" fontId="3" fillId="0" borderId="21" xfId="17" applyNumberFormat="1" applyFont="1" applyFill="1" applyBorder="1" applyAlignment="1">
      <alignment vertical="center"/>
    </xf>
    <xf numFmtId="193" fontId="3" fillId="0" borderId="13" xfId="17" applyNumberFormat="1" applyFont="1" applyFill="1" applyBorder="1" applyAlignment="1">
      <alignment vertical="center"/>
    </xf>
    <xf numFmtId="193" fontId="3" fillId="0" borderId="14" xfId="17" applyNumberFormat="1" applyFont="1" applyFill="1" applyBorder="1" applyAlignment="1">
      <alignment vertical="center"/>
    </xf>
    <xf numFmtId="49" fontId="2" fillId="0" borderId="16" xfId="17" applyNumberFormat="1" applyFont="1" applyBorder="1" applyAlignment="1">
      <alignment horizontal="right" vertical="center"/>
    </xf>
    <xf numFmtId="49" fontId="2" fillId="0" borderId="17" xfId="17" applyNumberFormat="1" applyFont="1" applyBorder="1" applyAlignment="1">
      <alignment horizontal="right" vertical="center"/>
    </xf>
    <xf numFmtId="49" fontId="4" fillId="0" borderId="22" xfId="17" applyNumberFormat="1" applyFont="1" applyBorder="1" applyAlignment="1">
      <alignment horizontal="center" vertical="center"/>
    </xf>
    <xf numFmtId="49" fontId="4" fillId="0" borderId="22" xfId="17" applyNumberFormat="1" applyFont="1" applyFill="1" applyBorder="1" applyAlignment="1">
      <alignment horizontal="center" vertical="center"/>
    </xf>
    <xf numFmtId="49" fontId="2" fillId="0" borderId="22" xfId="17" applyNumberFormat="1" applyFont="1" applyBorder="1" applyAlignment="1">
      <alignment horizontal="center" vertical="center"/>
    </xf>
    <xf numFmtId="0" fontId="2" fillId="0" borderId="19" xfId="17" applyNumberFormat="1" applyFont="1" applyBorder="1" applyAlignment="1">
      <alignment vertical="center"/>
    </xf>
    <xf numFmtId="0" fontId="2" fillId="0" borderId="20" xfId="17" applyNumberFormat="1" applyFont="1" applyBorder="1" applyAlignment="1">
      <alignment vertical="center"/>
    </xf>
    <xf numFmtId="0" fontId="2" fillId="0" borderId="23" xfId="17" applyNumberFormat="1" applyFont="1" applyBorder="1" applyAlignment="1">
      <alignment vertical="center"/>
    </xf>
    <xf numFmtId="38" fontId="2" fillId="0" borderId="19" xfId="17" applyFont="1" applyBorder="1" applyAlignment="1">
      <alignment vertical="center"/>
    </xf>
    <xf numFmtId="196" fontId="2" fillId="0" borderId="19" xfId="17" applyNumberFormat="1" applyFont="1" applyBorder="1" applyAlignment="1">
      <alignment vertical="center"/>
    </xf>
    <xf numFmtId="38" fontId="2" fillId="0" borderId="19" xfId="17" applyFont="1" applyFill="1" applyBorder="1" applyAlignment="1">
      <alignment vertical="center"/>
    </xf>
    <xf numFmtId="191" fontId="2" fillId="0" borderId="19" xfId="17" applyNumberFormat="1" applyFont="1" applyFill="1" applyBorder="1" applyAlignment="1">
      <alignment vertical="center"/>
    </xf>
    <xf numFmtId="189" fontId="2" fillId="0" borderId="19" xfId="17" applyNumberFormat="1" applyFont="1" applyFill="1" applyBorder="1" applyAlignment="1">
      <alignment vertical="center"/>
    </xf>
    <xf numFmtId="0" fontId="2" fillId="0" borderId="19" xfId="17" applyNumberFormat="1" applyFont="1" applyFill="1" applyBorder="1" applyAlignment="1">
      <alignment vertical="center"/>
    </xf>
    <xf numFmtId="191" fontId="2" fillId="0" borderId="19" xfId="17" applyNumberFormat="1" applyFont="1" applyBorder="1" applyAlignment="1">
      <alignment vertical="center"/>
    </xf>
    <xf numFmtId="40" fontId="2" fillId="0" borderId="19" xfId="17" applyNumberFormat="1" applyFont="1" applyBorder="1" applyAlignment="1">
      <alignment vertical="center"/>
    </xf>
    <xf numFmtId="49" fontId="2" fillId="0" borderId="19" xfId="17" applyNumberFormat="1" applyFont="1" applyBorder="1" applyAlignment="1">
      <alignment horizontal="right" vertical="center"/>
    </xf>
    <xf numFmtId="57" fontId="2" fillId="0" borderId="19" xfId="17" applyNumberFormat="1" applyFont="1" applyBorder="1" applyAlignment="1">
      <alignment vertical="center"/>
    </xf>
    <xf numFmtId="177" fontId="2" fillId="0" borderId="19" xfId="17" applyNumberFormat="1" applyFont="1" applyBorder="1" applyAlignment="1">
      <alignment vertical="center"/>
    </xf>
    <xf numFmtId="0" fontId="2" fillId="0" borderId="19" xfId="17" applyNumberFormat="1" applyFont="1" applyBorder="1" applyAlignment="1">
      <alignment horizontal="right" vertical="center"/>
    </xf>
    <xf numFmtId="38" fontId="2" fillId="0" borderId="21" xfId="17" applyFont="1" applyBorder="1" applyAlignment="1">
      <alignment vertical="center"/>
    </xf>
    <xf numFmtId="38" fontId="2" fillId="0" borderId="24" xfId="17" applyFont="1" applyBorder="1" applyAlignment="1">
      <alignment vertical="center"/>
    </xf>
    <xf numFmtId="49" fontId="2" fillId="0" borderId="25" xfId="17" applyNumberFormat="1" applyFont="1" applyBorder="1" applyAlignment="1">
      <alignment horizontal="center" vertical="center"/>
    </xf>
    <xf numFmtId="38" fontId="2" fillId="0" borderId="0" xfId="17" applyFont="1" applyBorder="1" applyAlignment="1">
      <alignment vertical="center"/>
    </xf>
    <xf numFmtId="38" fontId="4" fillId="0" borderId="26" xfId="17" applyFont="1" applyBorder="1" applyAlignment="1">
      <alignment horizontal="center" vertical="center"/>
    </xf>
    <xf numFmtId="38" fontId="4" fillId="0" borderId="26" xfId="17" applyFont="1" applyFill="1" applyBorder="1" applyAlignment="1">
      <alignment horizontal="center" vertical="center"/>
    </xf>
    <xf numFmtId="38" fontId="2" fillId="0" borderId="26" xfId="17" applyFont="1" applyBorder="1" applyAlignment="1">
      <alignment horizontal="center" vertical="center" shrinkToFit="1"/>
    </xf>
    <xf numFmtId="38" fontId="2" fillId="0" borderId="13" xfId="17" applyFont="1" applyBorder="1" applyAlignment="1">
      <alignment horizontal="center" vertical="center" shrinkToFit="1"/>
    </xf>
    <xf numFmtId="49" fontId="4" fillId="0" borderId="27" xfId="17" applyNumberFormat="1" applyFont="1" applyBorder="1" applyAlignment="1">
      <alignment horizontal="center" vertical="center"/>
    </xf>
    <xf numFmtId="38" fontId="4" fillId="0" borderId="28" xfId="17" applyFont="1" applyBorder="1" applyAlignment="1">
      <alignment horizontal="center" vertical="center"/>
    </xf>
    <xf numFmtId="49" fontId="2" fillId="0" borderId="29" xfId="17" applyNumberFormat="1" applyFont="1" applyBorder="1" applyAlignment="1">
      <alignment horizontal="right" vertical="center"/>
    </xf>
    <xf numFmtId="38" fontId="2" fillId="0" borderId="30" xfId="17" applyFont="1" applyBorder="1" applyAlignment="1">
      <alignment horizontal="center" vertical="center"/>
    </xf>
    <xf numFmtId="38" fontId="2" fillId="0" borderId="31" xfId="17" applyFont="1" applyBorder="1" applyAlignment="1">
      <alignment horizontal="center" vertical="center"/>
    </xf>
    <xf numFmtId="0" fontId="2" fillId="0" borderId="32" xfId="17" applyNumberFormat="1" applyFont="1" applyBorder="1" applyAlignment="1">
      <alignment vertical="center"/>
    </xf>
    <xf numFmtId="38" fontId="2" fillId="0" borderId="33" xfId="17" applyFont="1" applyBorder="1" applyAlignment="1">
      <alignment vertical="center"/>
    </xf>
    <xf numFmtId="0" fontId="2" fillId="0" borderId="31" xfId="17" applyNumberFormat="1" applyFont="1" applyBorder="1" applyAlignment="1">
      <alignment vertical="center"/>
    </xf>
    <xf numFmtId="0" fontId="2" fillId="0" borderId="32" xfId="17" applyNumberFormat="1" applyFont="1" applyBorder="1" applyAlignment="1">
      <alignment horizontal="right" vertical="center"/>
    </xf>
    <xf numFmtId="0" fontId="2" fillId="0" borderId="34" xfId="17" applyNumberFormat="1" applyFont="1" applyBorder="1" applyAlignment="1">
      <alignment vertical="center"/>
    </xf>
    <xf numFmtId="0" fontId="2" fillId="0" borderId="14" xfId="17" applyNumberFormat="1" applyFont="1" applyBorder="1" applyAlignment="1">
      <alignment vertical="center"/>
    </xf>
    <xf numFmtId="0" fontId="2" fillId="0" borderId="35" xfId="17" applyNumberFormat="1" applyFont="1" applyBorder="1" applyAlignment="1">
      <alignment vertical="center"/>
    </xf>
    <xf numFmtId="38" fontId="2" fillId="0" borderId="31" xfId="17" applyFont="1" applyBorder="1" applyAlignment="1">
      <alignment vertical="center"/>
    </xf>
    <xf numFmtId="188" fontId="2" fillId="0" borderId="21" xfId="17" applyNumberFormat="1" applyFont="1" applyBorder="1" applyAlignment="1">
      <alignment vertical="center"/>
    </xf>
    <xf numFmtId="0" fontId="2" fillId="0" borderId="21" xfId="17" applyNumberFormat="1" applyFont="1" applyBorder="1" applyAlignment="1">
      <alignment vertical="center"/>
    </xf>
    <xf numFmtId="193" fontId="3" fillId="0" borderId="36" xfId="17" applyNumberFormat="1" applyFont="1" applyBorder="1" applyAlignment="1">
      <alignment vertical="center"/>
    </xf>
    <xf numFmtId="193" fontId="3" fillId="0" borderId="19" xfId="17" applyNumberFormat="1" applyFont="1" applyBorder="1" applyAlignment="1">
      <alignment vertical="center"/>
    </xf>
    <xf numFmtId="193" fontId="3" fillId="0" borderId="20" xfId="17" applyNumberFormat="1" applyFont="1" applyBorder="1" applyAlignment="1">
      <alignment vertical="center"/>
    </xf>
    <xf numFmtId="193" fontId="3" fillId="0" borderId="33" xfId="17" applyNumberFormat="1" applyFont="1" applyBorder="1" applyAlignment="1">
      <alignment vertical="center"/>
    </xf>
    <xf numFmtId="193" fontId="3" fillId="0" borderId="31" xfId="17" applyNumberFormat="1" applyFont="1" applyBorder="1" applyAlignment="1">
      <alignment vertical="center"/>
    </xf>
    <xf numFmtId="193" fontId="3" fillId="0" borderId="32" xfId="17" applyNumberFormat="1" applyFont="1" applyFill="1" applyBorder="1" applyAlignment="1">
      <alignment vertical="center"/>
    </xf>
    <xf numFmtId="193" fontId="3" fillId="0" borderId="33" xfId="17" applyNumberFormat="1" applyFont="1" applyFill="1" applyBorder="1" applyAlignment="1">
      <alignment vertical="center"/>
    </xf>
    <xf numFmtId="193" fontId="3" fillId="0" borderId="35" xfId="17" applyNumberFormat="1" applyFont="1" applyFill="1" applyBorder="1" applyAlignment="1">
      <alignment vertical="center"/>
    </xf>
    <xf numFmtId="193" fontId="3" fillId="0" borderId="21" xfId="17" applyNumberFormat="1" applyFont="1" applyBorder="1" applyAlignment="1">
      <alignment horizontal="center" vertical="center"/>
    </xf>
    <xf numFmtId="193" fontId="3" fillId="0" borderId="24" xfId="17" applyNumberFormat="1" applyFont="1" applyBorder="1" applyAlignment="1">
      <alignment horizontal="center" vertical="center"/>
    </xf>
    <xf numFmtId="193" fontId="3" fillId="0" borderId="30" xfId="17" applyNumberFormat="1" applyFont="1" applyBorder="1" applyAlignment="1">
      <alignment horizontal="center" vertical="center"/>
    </xf>
    <xf numFmtId="193" fontId="3" fillId="0" borderId="28" xfId="17" applyNumberFormat="1" applyFont="1" applyFill="1" applyBorder="1" applyAlignment="1">
      <alignment horizontal="center" vertical="center"/>
    </xf>
    <xf numFmtId="193" fontId="3" fillId="0" borderId="26" xfId="0" applyNumberFormat="1" applyFont="1" applyFill="1" applyBorder="1" applyAlignment="1">
      <alignment horizontal="center" vertical="center"/>
    </xf>
    <xf numFmtId="193" fontId="3" fillId="0" borderId="26" xfId="0" applyNumberFormat="1" applyFont="1" applyFill="1" applyBorder="1" applyAlignment="1">
      <alignment horizontal="center" vertical="center" shrinkToFit="1"/>
    </xf>
    <xf numFmtId="193" fontId="3" fillId="0" borderId="13" xfId="0" applyNumberFormat="1" applyFont="1" applyFill="1" applyBorder="1" applyAlignment="1">
      <alignment horizontal="center" vertical="center" shrinkToFit="1"/>
    </xf>
    <xf numFmtId="193" fontId="3" fillId="0" borderId="21" xfId="17" applyNumberFormat="1" applyFont="1" applyBorder="1" applyAlignment="1">
      <alignment vertical="center"/>
    </xf>
    <xf numFmtId="193" fontId="3" fillId="0" borderId="13" xfId="17" applyNumberFormat="1" applyFont="1" applyBorder="1" applyAlignment="1">
      <alignment vertical="center"/>
    </xf>
    <xf numFmtId="193" fontId="3" fillId="0" borderId="14" xfId="17" applyNumberFormat="1" applyFont="1" applyBorder="1" applyAlignment="1">
      <alignment vertical="center"/>
    </xf>
    <xf numFmtId="193" fontId="3" fillId="0" borderId="37" xfId="17" applyNumberFormat="1" applyFont="1" applyBorder="1" applyAlignment="1">
      <alignment vertical="center"/>
    </xf>
    <xf numFmtId="193" fontId="3" fillId="0" borderId="38" xfId="17" applyNumberFormat="1" applyFont="1" applyBorder="1" applyAlignment="1">
      <alignment vertical="center"/>
    </xf>
    <xf numFmtId="193" fontId="3" fillId="0" borderId="39" xfId="17" applyNumberFormat="1" applyFont="1" applyBorder="1" applyAlignment="1">
      <alignment vertical="center"/>
    </xf>
    <xf numFmtId="193" fontId="3" fillId="0" borderId="40" xfId="17" applyNumberFormat="1" applyFont="1" applyBorder="1" applyAlignment="1">
      <alignment vertical="center"/>
    </xf>
    <xf numFmtId="193" fontId="3" fillId="0" borderId="34" xfId="17" applyNumberFormat="1" applyFont="1" applyBorder="1" applyAlignment="1">
      <alignment vertical="center"/>
    </xf>
    <xf numFmtId="193" fontId="3" fillId="0" borderId="24" xfId="17" applyNumberFormat="1" applyFont="1" applyBorder="1" applyAlignment="1">
      <alignment vertical="center"/>
    </xf>
    <xf numFmtId="38" fontId="3" fillId="0" borderId="19" xfId="17" applyFont="1" applyBorder="1" applyAlignment="1">
      <alignment vertical="center"/>
    </xf>
    <xf numFmtId="38" fontId="3" fillId="0" borderId="14" xfId="17" applyFont="1" applyFill="1" applyBorder="1" applyAlignment="1">
      <alignment vertical="center"/>
    </xf>
    <xf numFmtId="38" fontId="3" fillId="2" borderId="41" xfId="17" applyFont="1" applyFill="1" applyBorder="1" applyAlignment="1">
      <alignment vertical="center"/>
    </xf>
    <xf numFmtId="38" fontId="3" fillId="0" borderId="42" xfId="17" applyFont="1" applyFill="1" applyBorder="1" applyAlignment="1">
      <alignment vertical="center"/>
    </xf>
    <xf numFmtId="193" fontId="4" fillId="0" borderId="43" xfId="17" applyNumberFormat="1" applyFont="1" applyBorder="1" applyAlignment="1">
      <alignment horizontal="center" vertical="center" shrinkToFit="1"/>
    </xf>
    <xf numFmtId="193" fontId="4" fillId="0" borderId="44" xfId="17" applyNumberFormat="1" applyFont="1" applyBorder="1" applyAlignment="1">
      <alignment horizontal="center" vertical="center" shrinkToFit="1"/>
    </xf>
    <xf numFmtId="38" fontId="4" fillId="0" borderId="29" xfId="17" applyFont="1" applyFill="1" applyBorder="1" applyAlignment="1">
      <alignment vertical="center"/>
    </xf>
    <xf numFmtId="38" fontId="4" fillId="0" borderId="36" xfId="17" applyFont="1" applyFill="1" applyBorder="1" applyAlignment="1">
      <alignment vertical="center"/>
    </xf>
    <xf numFmtId="38" fontId="4" fillId="0" borderId="23" xfId="17" applyFont="1" applyFill="1" applyBorder="1" applyAlignment="1">
      <alignment vertical="center"/>
    </xf>
    <xf numFmtId="38" fontId="4" fillId="0" borderId="45" xfId="17" applyFont="1" applyFill="1" applyBorder="1" applyAlignment="1">
      <alignment vertical="center"/>
    </xf>
    <xf numFmtId="38" fontId="4" fillId="0" borderId="14" xfId="17" applyFont="1" applyFill="1" applyBorder="1" applyAlignment="1">
      <alignment vertical="center"/>
    </xf>
    <xf numFmtId="49" fontId="4" fillId="0" borderId="27" xfId="17" applyNumberFormat="1" applyFont="1" applyFill="1" applyBorder="1" applyAlignment="1">
      <alignment horizontal="center" vertical="center"/>
    </xf>
    <xf numFmtId="38" fontId="4" fillId="0" borderId="46" xfId="17" applyFont="1" applyFill="1" applyBorder="1" applyAlignment="1">
      <alignment vertical="center"/>
    </xf>
    <xf numFmtId="38" fontId="4" fillId="0" borderId="33" xfId="17" applyFont="1" applyFill="1" applyBorder="1" applyAlignment="1">
      <alignment vertical="center"/>
    </xf>
    <xf numFmtId="38" fontId="4" fillId="0" borderId="32" xfId="17" applyFont="1" applyFill="1" applyBorder="1" applyAlignment="1">
      <alignment vertical="center"/>
    </xf>
    <xf numFmtId="38" fontId="4" fillId="0" borderId="31" xfId="17" applyFont="1" applyFill="1" applyBorder="1" applyAlignment="1">
      <alignment vertical="center"/>
    </xf>
    <xf numFmtId="38" fontId="4" fillId="0" borderId="35" xfId="17" applyFont="1" applyFill="1" applyBorder="1" applyAlignment="1">
      <alignment vertical="center"/>
    </xf>
    <xf numFmtId="38" fontId="4" fillId="0" borderId="21" xfId="17" applyFont="1" applyFill="1" applyBorder="1" applyAlignment="1">
      <alignment vertical="center"/>
    </xf>
    <xf numFmtId="38" fontId="4" fillId="0" borderId="24" xfId="17" applyFont="1" applyFill="1" applyBorder="1" applyAlignment="1">
      <alignment vertical="center"/>
    </xf>
    <xf numFmtId="38" fontId="4" fillId="0" borderId="30" xfId="17" applyFont="1" applyFill="1" applyBorder="1" applyAlignment="1">
      <alignment vertical="center"/>
    </xf>
    <xf numFmtId="38" fontId="4" fillId="0" borderId="28" xfId="17" applyFont="1" applyFill="1" applyBorder="1" applyAlignment="1">
      <alignment horizontal="center" vertical="center"/>
    </xf>
    <xf numFmtId="38" fontId="4" fillId="0" borderId="29" xfId="17" applyFont="1" applyFill="1" applyBorder="1" applyAlignment="1">
      <alignment horizontal="center" vertical="center"/>
    </xf>
    <xf numFmtId="49" fontId="4" fillId="0" borderId="27" xfId="17" applyNumberFormat="1" applyFont="1" applyFill="1" applyBorder="1" applyAlignment="1">
      <alignment horizontal="center" vertical="center" shrinkToFit="1"/>
    </xf>
    <xf numFmtId="190" fontId="4" fillId="0" borderId="22" xfId="0" applyNumberFormat="1" applyFont="1" applyFill="1" applyBorder="1" applyAlignment="1">
      <alignment horizontal="center" vertical="center" shrinkToFit="1"/>
    </xf>
    <xf numFmtId="38" fontId="4" fillId="0" borderId="28" xfId="17" applyFont="1" applyFill="1" applyBorder="1" applyAlignment="1">
      <alignment horizontal="center" vertical="center" shrinkToFit="1"/>
    </xf>
    <xf numFmtId="190" fontId="4" fillId="0" borderId="26" xfId="0" applyNumberFormat="1" applyFont="1" applyFill="1" applyBorder="1" applyAlignment="1">
      <alignment horizontal="center" vertical="center" shrinkToFit="1"/>
    </xf>
    <xf numFmtId="190" fontId="4" fillId="0" borderId="25" xfId="0" applyNumberFormat="1" applyFont="1" applyFill="1" applyBorder="1" applyAlignment="1">
      <alignment horizontal="center" vertical="center" shrinkToFit="1"/>
    </xf>
    <xf numFmtId="190" fontId="4" fillId="0" borderId="13" xfId="0" applyNumberFormat="1" applyFont="1" applyFill="1" applyBorder="1" applyAlignment="1">
      <alignment horizontal="center" vertical="center" shrinkToFit="1"/>
    </xf>
    <xf numFmtId="38" fontId="4" fillId="0" borderId="47" xfId="17" applyFont="1" applyFill="1" applyBorder="1" applyAlignment="1">
      <alignment vertical="center"/>
    </xf>
    <xf numFmtId="38" fontId="4" fillId="0" borderId="48" xfId="17" applyFont="1" applyFill="1" applyBorder="1" applyAlignment="1">
      <alignment vertical="center"/>
    </xf>
    <xf numFmtId="38" fontId="4" fillId="0" borderId="49" xfId="17" applyFont="1" applyFill="1" applyBorder="1" applyAlignment="1">
      <alignment vertical="center"/>
    </xf>
    <xf numFmtId="38" fontId="4" fillId="0" borderId="50" xfId="17" applyFont="1" applyFill="1" applyBorder="1" applyAlignment="1">
      <alignment vertical="center"/>
    </xf>
    <xf numFmtId="38" fontId="4" fillId="0" borderId="51" xfId="17" applyFont="1" applyFill="1" applyBorder="1" applyAlignment="1">
      <alignment vertical="center"/>
    </xf>
    <xf numFmtId="38" fontId="4" fillId="0" borderId="52" xfId="17" applyFont="1" applyFill="1" applyBorder="1" applyAlignment="1">
      <alignment vertical="center"/>
    </xf>
    <xf numFmtId="49" fontId="3" fillId="0" borderId="16" xfId="17" applyNumberFormat="1" applyFont="1" applyFill="1" applyBorder="1" applyAlignment="1">
      <alignment horizontal="left" vertical="center"/>
    </xf>
    <xf numFmtId="49" fontId="3" fillId="0" borderId="17" xfId="17" applyNumberFormat="1" applyFont="1" applyFill="1" applyBorder="1" applyAlignment="1">
      <alignment horizontal="left" vertical="center"/>
    </xf>
    <xf numFmtId="49" fontId="3" fillId="0" borderId="27" xfId="17" applyNumberFormat="1" applyFont="1" applyFill="1" applyBorder="1" applyAlignment="1">
      <alignment horizontal="center" vertical="center"/>
    </xf>
    <xf numFmtId="49" fontId="3" fillId="0" borderId="29" xfId="17" applyNumberFormat="1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49" fontId="3" fillId="0" borderId="45" xfId="0" applyNumberFormat="1" applyFont="1" applyBorder="1" applyAlignment="1">
      <alignment horizontal="left" vertical="center"/>
    </xf>
    <xf numFmtId="38" fontId="3" fillId="0" borderId="53" xfId="17" applyFont="1" applyFill="1" applyBorder="1" applyAlignment="1">
      <alignment vertical="center"/>
    </xf>
    <xf numFmtId="38" fontId="3" fillId="0" borderId="41" xfId="17" applyFont="1" applyFill="1" applyBorder="1" applyAlignment="1">
      <alignment vertical="center"/>
    </xf>
    <xf numFmtId="49" fontId="3" fillId="0" borderId="21" xfId="17" applyNumberFormat="1" applyFont="1" applyFill="1" applyBorder="1" applyAlignment="1">
      <alignment horizontal="left" vertical="center"/>
    </xf>
    <xf numFmtId="49" fontId="3" fillId="0" borderId="24" xfId="17" applyNumberFormat="1" applyFont="1" applyFill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/>
    </xf>
    <xf numFmtId="38" fontId="3" fillId="0" borderId="28" xfId="17" applyFont="1" applyFill="1" applyBorder="1" applyAlignment="1">
      <alignment horizontal="center" vertical="center"/>
    </xf>
    <xf numFmtId="38" fontId="3" fillId="0" borderId="30" xfId="17" applyFont="1" applyFill="1" applyBorder="1" applyAlignment="1">
      <alignment horizontal="center" vertical="center"/>
    </xf>
    <xf numFmtId="38" fontId="3" fillId="0" borderId="37" xfId="17" applyFont="1" applyFill="1" applyBorder="1" applyAlignment="1">
      <alignment vertical="center"/>
    </xf>
    <xf numFmtId="38" fontId="3" fillId="0" borderId="10" xfId="17" applyFont="1" applyFill="1" applyBorder="1" applyAlignment="1">
      <alignment vertical="center"/>
    </xf>
    <xf numFmtId="38" fontId="3" fillId="0" borderId="54" xfId="17" applyFont="1" applyFill="1" applyBorder="1" applyAlignment="1">
      <alignment vertical="center"/>
    </xf>
    <xf numFmtId="49" fontId="3" fillId="0" borderId="29" xfId="17" applyNumberFormat="1" applyFont="1" applyFill="1" applyBorder="1" applyAlignment="1">
      <alignment horizontal="right" vertical="center"/>
    </xf>
    <xf numFmtId="49" fontId="3" fillId="0" borderId="30" xfId="17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49" fontId="3" fillId="0" borderId="33" xfId="0" applyNumberFormat="1" applyFont="1" applyFill="1" applyBorder="1" applyAlignment="1">
      <alignment horizontal="left" vertical="center"/>
    </xf>
    <xf numFmtId="49" fontId="3" fillId="0" borderId="32" xfId="0" applyNumberFormat="1" applyFont="1" applyFill="1" applyBorder="1" applyAlignment="1">
      <alignment horizontal="left" vertical="center"/>
    </xf>
    <xf numFmtId="49" fontId="3" fillId="0" borderId="35" xfId="0" applyNumberFormat="1" applyFont="1" applyFill="1" applyBorder="1" applyAlignment="1">
      <alignment horizontal="left" vertical="center"/>
    </xf>
    <xf numFmtId="179" fontId="0" fillId="0" borderId="0" xfId="17" applyNumberFormat="1" applyFont="1" applyAlignment="1">
      <alignment vertical="center"/>
    </xf>
    <xf numFmtId="38" fontId="3" fillId="0" borderId="3" xfId="17" applyFont="1" applyBorder="1" applyAlignment="1">
      <alignment horizontal="left" vertical="center"/>
    </xf>
    <xf numFmtId="38" fontId="3" fillId="0" borderId="0" xfId="17" applyFont="1" applyBorder="1" applyAlignment="1">
      <alignment horizontal="left" vertical="center"/>
    </xf>
    <xf numFmtId="190" fontId="3" fillId="0" borderId="22" xfId="0" applyNumberFormat="1" applyFont="1" applyFill="1" applyBorder="1" applyAlignment="1">
      <alignment horizontal="center" vertical="center"/>
    </xf>
    <xf numFmtId="190" fontId="3" fillId="0" borderId="55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54" xfId="0" applyNumberFormat="1" applyFont="1" applyFill="1" applyBorder="1" applyAlignment="1">
      <alignment horizontal="left" vertical="center"/>
    </xf>
    <xf numFmtId="49" fontId="3" fillId="0" borderId="56" xfId="0" applyNumberFormat="1" applyFont="1" applyFill="1" applyBorder="1" applyAlignment="1">
      <alignment horizontal="left" vertical="center"/>
    </xf>
    <xf numFmtId="38" fontId="3" fillId="0" borderId="57" xfId="17" applyFont="1" applyFill="1" applyBorder="1" applyAlignment="1">
      <alignment vertical="center"/>
    </xf>
    <xf numFmtId="38" fontId="3" fillId="0" borderId="58" xfId="17" applyFont="1" applyFill="1" applyBorder="1" applyAlignment="1">
      <alignment vertical="center"/>
    </xf>
    <xf numFmtId="49" fontId="3" fillId="0" borderId="59" xfId="0" applyNumberFormat="1" applyFont="1" applyFill="1" applyBorder="1" applyAlignment="1">
      <alignment horizontal="left" vertical="center"/>
    </xf>
    <xf numFmtId="38" fontId="3" fillId="0" borderId="60" xfId="17" applyFont="1" applyFill="1" applyBorder="1" applyAlignment="1">
      <alignment vertical="center"/>
    </xf>
    <xf numFmtId="38" fontId="3" fillId="0" borderId="61" xfId="17" applyFont="1" applyFill="1" applyBorder="1" applyAlignment="1">
      <alignment vertical="center"/>
    </xf>
    <xf numFmtId="49" fontId="3" fillId="0" borderId="62" xfId="0" applyNumberFormat="1" applyFont="1" applyFill="1" applyBorder="1" applyAlignment="1">
      <alignment horizontal="left" vertical="center"/>
    </xf>
    <xf numFmtId="38" fontId="3" fillId="0" borderId="63" xfId="17" applyFont="1" applyFill="1" applyBorder="1" applyAlignment="1">
      <alignment vertical="center"/>
    </xf>
    <xf numFmtId="38" fontId="3" fillId="0" borderId="64" xfId="17" applyFont="1" applyFill="1" applyBorder="1" applyAlignment="1">
      <alignment vertical="center"/>
    </xf>
    <xf numFmtId="49" fontId="3" fillId="0" borderId="65" xfId="0" applyNumberFormat="1" applyFont="1" applyFill="1" applyBorder="1" applyAlignment="1">
      <alignment horizontal="left" vertical="center"/>
    </xf>
    <xf numFmtId="38" fontId="3" fillId="0" borderId="66" xfId="17" applyFont="1" applyFill="1" applyBorder="1" applyAlignment="1">
      <alignment vertical="center"/>
    </xf>
    <xf numFmtId="49" fontId="3" fillId="0" borderId="67" xfId="0" applyNumberFormat="1" applyFont="1" applyFill="1" applyBorder="1" applyAlignment="1">
      <alignment horizontal="left" vertical="center"/>
    </xf>
    <xf numFmtId="38" fontId="3" fillId="0" borderId="68" xfId="17" applyFont="1" applyFill="1" applyBorder="1" applyAlignment="1">
      <alignment vertical="center"/>
    </xf>
    <xf numFmtId="49" fontId="3" fillId="0" borderId="69" xfId="0" applyNumberFormat="1" applyFont="1" applyFill="1" applyBorder="1" applyAlignment="1">
      <alignment horizontal="left" vertical="center"/>
    </xf>
    <xf numFmtId="38" fontId="3" fillId="0" borderId="70" xfId="17" applyFont="1" applyFill="1" applyBorder="1" applyAlignment="1">
      <alignment vertical="center"/>
    </xf>
    <xf numFmtId="38" fontId="3" fillId="0" borderId="45" xfId="17" applyFont="1" applyFill="1" applyBorder="1" applyAlignment="1">
      <alignment vertical="center"/>
    </xf>
    <xf numFmtId="38" fontId="3" fillId="0" borderId="51" xfId="0" applyNumberFormat="1" applyFont="1" applyFill="1" applyBorder="1" applyAlignment="1">
      <alignment vertical="center"/>
    </xf>
    <xf numFmtId="38" fontId="3" fillId="0" borderId="71" xfId="17" applyFont="1" applyFill="1" applyBorder="1" applyAlignment="1">
      <alignment vertical="center"/>
    </xf>
    <xf numFmtId="38" fontId="3" fillId="0" borderId="72" xfId="0" applyNumberFormat="1" applyFont="1" applyFill="1" applyBorder="1" applyAlignment="1">
      <alignment vertical="center"/>
    </xf>
    <xf numFmtId="38" fontId="3" fillId="0" borderId="73" xfId="17" applyFont="1" applyFill="1" applyBorder="1" applyAlignment="1">
      <alignment vertical="center"/>
    </xf>
    <xf numFmtId="38" fontId="3" fillId="0" borderId="74" xfId="0" applyNumberFormat="1" applyFont="1" applyFill="1" applyBorder="1" applyAlignment="1">
      <alignment vertical="center"/>
    </xf>
    <xf numFmtId="38" fontId="3" fillId="0" borderId="75" xfId="17" applyFont="1" applyFill="1" applyBorder="1" applyAlignment="1">
      <alignment vertical="center"/>
    </xf>
    <xf numFmtId="38" fontId="3" fillId="0" borderId="76" xfId="0" applyNumberFormat="1" applyFont="1" applyFill="1" applyBorder="1" applyAlignment="1">
      <alignment vertical="center"/>
    </xf>
    <xf numFmtId="49" fontId="3" fillId="0" borderId="77" xfId="0" applyNumberFormat="1" applyFont="1" applyFill="1" applyBorder="1" applyAlignment="1">
      <alignment horizontal="left" vertical="center"/>
    </xf>
    <xf numFmtId="38" fontId="3" fillId="2" borderId="11" xfId="17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53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38" fontId="2" fillId="0" borderId="67" xfId="17" applyFont="1" applyBorder="1" applyAlignment="1">
      <alignment vertical="center"/>
    </xf>
    <xf numFmtId="38" fontId="2" fillId="0" borderId="69" xfId="17" applyFont="1" applyBorder="1" applyAlignment="1">
      <alignment vertical="center"/>
    </xf>
    <xf numFmtId="0" fontId="2" fillId="0" borderId="67" xfId="17" applyNumberFormat="1" applyFont="1" applyBorder="1" applyAlignment="1">
      <alignment vertical="center"/>
    </xf>
    <xf numFmtId="0" fontId="2" fillId="0" borderId="78" xfId="17" applyNumberFormat="1" applyFont="1" applyBorder="1" applyAlignment="1">
      <alignment vertical="center"/>
    </xf>
    <xf numFmtId="38" fontId="4" fillId="0" borderId="60" xfId="17" applyFont="1" applyFill="1" applyBorder="1" applyAlignment="1">
      <alignment vertical="center"/>
    </xf>
    <xf numFmtId="38" fontId="2" fillId="0" borderId="67" xfId="17" applyFont="1" applyBorder="1" applyAlignment="1">
      <alignment horizontal="left" vertical="center"/>
    </xf>
    <xf numFmtId="38" fontId="4" fillId="0" borderId="63" xfId="17" applyFont="1" applyFill="1" applyBorder="1" applyAlignment="1">
      <alignment vertical="center"/>
    </xf>
    <xf numFmtId="38" fontId="2" fillId="0" borderId="20" xfId="17" applyFont="1" applyBorder="1" applyAlignment="1">
      <alignment vertical="center"/>
    </xf>
    <xf numFmtId="38" fontId="2" fillId="0" borderId="79" xfId="17" applyFont="1" applyBorder="1" applyAlignment="1">
      <alignment vertical="center"/>
    </xf>
    <xf numFmtId="38" fontId="2" fillId="0" borderId="80" xfId="17" applyFont="1" applyBorder="1" applyAlignment="1">
      <alignment vertical="center"/>
    </xf>
    <xf numFmtId="38" fontId="2" fillId="0" borderId="81" xfId="17" applyFont="1" applyBorder="1" applyAlignment="1">
      <alignment vertical="center"/>
    </xf>
    <xf numFmtId="192" fontId="3" fillId="0" borderId="60" xfId="0" applyNumberFormat="1" applyFont="1" applyBorder="1" applyAlignment="1">
      <alignment vertical="center"/>
    </xf>
    <xf numFmtId="0" fontId="2" fillId="0" borderId="80" xfId="17" applyNumberFormat="1" applyFont="1" applyFill="1" applyBorder="1" applyAlignment="1">
      <alignment vertical="center"/>
    </xf>
    <xf numFmtId="0" fontId="2" fillId="0" borderId="81" xfId="17" applyNumberFormat="1" applyFont="1" applyFill="1" applyBorder="1" applyAlignment="1">
      <alignment vertical="center"/>
    </xf>
    <xf numFmtId="188" fontId="2" fillId="0" borderId="82" xfId="17" applyNumberFormat="1" applyFont="1" applyBorder="1" applyAlignment="1">
      <alignment vertical="center"/>
    </xf>
    <xf numFmtId="188" fontId="2" fillId="0" borderId="83" xfId="17" applyNumberFormat="1" applyFont="1" applyBorder="1" applyAlignment="1">
      <alignment vertical="center"/>
    </xf>
    <xf numFmtId="38" fontId="2" fillId="0" borderId="67" xfId="17" applyFont="1" applyBorder="1" applyAlignment="1">
      <alignment vertical="center" shrinkToFit="1"/>
    </xf>
    <xf numFmtId="38" fontId="2" fillId="0" borderId="80" xfId="17" applyFont="1" applyFill="1" applyBorder="1" applyAlignment="1">
      <alignment vertical="center"/>
    </xf>
    <xf numFmtId="38" fontId="2" fillId="0" borderId="81" xfId="17" applyFont="1" applyFill="1" applyBorder="1" applyAlignment="1">
      <alignment vertical="center"/>
    </xf>
    <xf numFmtId="192" fontId="3" fillId="0" borderId="68" xfId="0" applyNumberFormat="1" applyFont="1" applyBorder="1" applyAlignment="1">
      <alignment vertical="center"/>
    </xf>
    <xf numFmtId="191" fontId="2" fillId="0" borderId="80" xfId="17" applyNumberFormat="1" applyFont="1" applyFill="1" applyBorder="1" applyAlignment="1">
      <alignment vertical="center"/>
    </xf>
    <xf numFmtId="191" fontId="2" fillId="0" borderId="81" xfId="17" applyNumberFormat="1" applyFont="1" applyFill="1" applyBorder="1" applyAlignment="1">
      <alignment vertical="center"/>
    </xf>
    <xf numFmtId="189" fontId="2" fillId="0" borderId="80" xfId="17" applyNumberFormat="1" applyFont="1" applyFill="1" applyBorder="1" applyAlignment="1">
      <alignment vertical="center"/>
    </xf>
    <xf numFmtId="189" fontId="2" fillId="0" borderId="81" xfId="17" applyNumberFormat="1" applyFont="1" applyFill="1" applyBorder="1" applyAlignment="1">
      <alignment vertical="center"/>
    </xf>
    <xf numFmtId="38" fontId="2" fillId="0" borderId="84" xfId="17" applyFont="1" applyBorder="1" applyAlignment="1">
      <alignment vertical="center"/>
    </xf>
    <xf numFmtId="38" fontId="2" fillId="0" borderId="85" xfId="17" applyFont="1" applyBorder="1" applyAlignment="1">
      <alignment vertical="center"/>
    </xf>
    <xf numFmtId="196" fontId="2" fillId="0" borderId="86" xfId="17" applyNumberFormat="1" applyFont="1" applyBorder="1" applyAlignment="1">
      <alignment vertical="center"/>
    </xf>
    <xf numFmtId="196" fontId="2" fillId="0" borderId="87" xfId="17" applyNumberFormat="1" applyFont="1" applyBorder="1" applyAlignment="1">
      <alignment vertical="center"/>
    </xf>
    <xf numFmtId="38" fontId="2" fillId="0" borderId="88" xfId="17" applyFont="1" applyBorder="1" applyAlignment="1">
      <alignment vertical="center"/>
    </xf>
    <xf numFmtId="38" fontId="2" fillId="0" borderId="86" xfId="17" applyFont="1" applyBorder="1" applyAlignment="1">
      <alignment vertical="center"/>
    </xf>
    <xf numFmtId="38" fontId="2" fillId="0" borderId="87" xfId="17" applyFont="1" applyBorder="1" applyAlignment="1">
      <alignment vertical="center"/>
    </xf>
    <xf numFmtId="38" fontId="2" fillId="0" borderId="67" xfId="17" applyFont="1" applyFill="1" applyBorder="1" applyAlignment="1">
      <alignment vertical="center"/>
    </xf>
    <xf numFmtId="0" fontId="2" fillId="0" borderId="79" xfId="17" applyNumberFormat="1" applyFont="1" applyBorder="1" applyAlignment="1">
      <alignment vertical="center"/>
    </xf>
    <xf numFmtId="0" fontId="2" fillId="0" borderId="80" xfId="17" applyNumberFormat="1" applyFont="1" applyBorder="1" applyAlignment="1">
      <alignment vertical="center"/>
    </xf>
    <xf numFmtId="0" fontId="2" fillId="0" borderId="81" xfId="17" applyNumberFormat="1" applyFont="1" applyBorder="1" applyAlignment="1">
      <alignment vertical="center"/>
    </xf>
    <xf numFmtId="0" fontId="2" fillId="0" borderId="89" xfId="17" applyNumberFormat="1" applyFont="1" applyBorder="1" applyAlignment="1">
      <alignment vertical="center"/>
    </xf>
    <xf numFmtId="0" fontId="2" fillId="0" borderId="84" xfId="17" applyNumberFormat="1" applyFont="1" applyBorder="1" applyAlignment="1">
      <alignment vertical="center"/>
    </xf>
    <xf numFmtId="0" fontId="2" fillId="0" borderId="85" xfId="17" applyNumberFormat="1" applyFont="1" applyBorder="1" applyAlignment="1">
      <alignment vertical="center"/>
    </xf>
    <xf numFmtId="193" fontId="12" fillId="0" borderId="0" xfId="17" applyNumberFormat="1" applyFont="1" applyBorder="1" applyAlignment="1">
      <alignment vertical="center"/>
    </xf>
    <xf numFmtId="38" fontId="12" fillId="0" borderId="0" xfId="17" applyFont="1" applyAlignment="1">
      <alignment vertical="center"/>
    </xf>
    <xf numFmtId="193" fontId="3" fillId="0" borderId="90" xfId="17" applyNumberFormat="1" applyFont="1" applyFill="1" applyBorder="1" applyAlignment="1">
      <alignment vertical="center"/>
    </xf>
    <xf numFmtId="193" fontId="3" fillId="0" borderId="82" xfId="17" applyNumberFormat="1" applyFont="1" applyFill="1" applyBorder="1" applyAlignment="1">
      <alignment vertical="center"/>
    </xf>
    <xf numFmtId="193" fontId="3" fillId="0" borderId="83" xfId="17" applyNumberFormat="1" applyFont="1" applyFill="1" applyBorder="1" applyAlignment="1">
      <alignment vertical="center"/>
    </xf>
    <xf numFmtId="193" fontId="3" fillId="0" borderId="0" xfId="17" applyNumberFormat="1" applyFont="1" applyFill="1" applyBorder="1" applyAlignment="1">
      <alignment vertical="center"/>
    </xf>
    <xf numFmtId="193" fontId="3" fillId="0" borderId="31" xfId="17" applyNumberFormat="1" applyFont="1" applyFill="1" applyBorder="1" applyAlignment="1">
      <alignment vertical="center"/>
    </xf>
    <xf numFmtId="193" fontId="3" fillId="0" borderId="34" xfId="17" applyNumberFormat="1" applyFont="1" applyFill="1" applyBorder="1" applyAlignment="1">
      <alignment vertical="center"/>
    </xf>
    <xf numFmtId="193" fontId="3" fillId="0" borderId="20" xfId="17" applyNumberFormat="1" applyFont="1" applyFill="1" applyBorder="1" applyAlignment="1">
      <alignment vertical="center"/>
    </xf>
    <xf numFmtId="193" fontId="3" fillId="0" borderId="9" xfId="17" applyNumberFormat="1" applyFont="1" applyFill="1" applyBorder="1" applyAlignment="1">
      <alignment vertical="center"/>
    </xf>
    <xf numFmtId="193" fontId="3" fillId="0" borderId="46" xfId="17" applyNumberFormat="1" applyFont="1" applyFill="1" applyBorder="1" applyAlignment="1">
      <alignment vertical="center"/>
    </xf>
    <xf numFmtId="193" fontId="3" fillId="0" borderId="79" xfId="17" applyNumberFormat="1" applyFont="1" applyBorder="1" applyAlignment="1">
      <alignment vertical="center"/>
    </xf>
    <xf numFmtId="193" fontId="3" fillId="0" borderId="80" xfId="17" applyNumberFormat="1" applyFont="1" applyBorder="1" applyAlignment="1">
      <alignment vertical="center"/>
    </xf>
    <xf numFmtId="193" fontId="3" fillId="0" borderId="81" xfId="17" applyNumberFormat="1" applyFont="1" applyBorder="1" applyAlignment="1">
      <alignment vertical="center"/>
    </xf>
    <xf numFmtId="193" fontId="3" fillId="0" borderId="90" xfId="17" applyNumberFormat="1" applyFont="1" applyBorder="1" applyAlignment="1">
      <alignment vertical="center"/>
    </xf>
    <xf numFmtId="193" fontId="3" fillId="0" borderId="82" xfId="17" applyNumberFormat="1" applyFont="1" applyBorder="1" applyAlignment="1">
      <alignment vertical="center"/>
    </xf>
    <xf numFmtId="193" fontId="3" fillId="0" borderId="83" xfId="17" applyNumberFormat="1" applyFont="1" applyBorder="1" applyAlignment="1">
      <alignment vertical="center"/>
    </xf>
    <xf numFmtId="193" fontId="3" fillId="0" borderId="89" xfId="17" applyNumberFormat="1" applyFont="1" applyBorder="1" applyAlignment="1">
      <alignment vertical="center"/>
    </xf>
    <xf numFmtId="193" fontId="3" fillId="0" borderId="84" xfId="17" applyNumberFormat="1" applyFont="1" applyBorder="1" applyAlignment="1">
      <alignment vertical="center"/>
    </xf>
    <xf numFmtId="193" fontId="3" fillId="0" borderId="85" xfId="17" applyNumberFormat="1" applyFont="1" applyBorder="1" applyAlignment="1">
      <alignment vertical="center"/>
    </xf>
    <xf numFmtId="193" fontId="3" fillId="0" borderId="67" xfId="17" applyNumberFormat="1" applyFont="1" applyBorder="1" applyAlignment="1">
      <alignment vertical="center"/>
    </xf>
    <xf numFmtId="193" fontId="3" fillId="0" borderId="69" xfId="17" applyNumberFormat="1" applyFont="1" applyBorder="1" applyAlignment="1">
      <alignment vertical="center"/>
    </xf>
    <xf numFmtId="193" fontId="3" fillId="0" borderId="91" xfId="17" applyNumberFormat="1" applyFont="1" applyBorder="1" applyAlignment="1">
      <alignment vertical="center"/>
    </xf>
    <xf numFmtId="193" fontId="3" fillId="0" borderId="92" xfId="0" applyNumberFormat="1" applyFont="1" applyFill="1" applyBorder="1" applyAlignment="1">
      <alignment vertical="center"/>
    </xf>
    <xf numFmtId="38" fontId="12" fillId="0" borderId="0" xfId="17" applyFont="1" applyFill="1" applyAlignment="1">
      <alignment vertical="center"/>
    </xf>
    <xf numFmtId="49" fontId="12" fillId="0" borderId="0" xfId="0" applyNumberFormat="1" applyFont="1" applyAlignment="1">
      <alignment horizontal="left" vertical="center"/>
    </xf>
    <xf numFmtId="177" fontId="12" fillId="0" borderId="0" xfId="17" applyNumberFormat="1" applyFont="1" applyAlignment="1">
      <alignment vertical="center"/>
    </xf>
    <xf numFmtId="38" fontId="4" fillId="0" borderId="67" xfId="17" applyFont="1" applyFill="1" applyBorder="1" applyAlignment="1">
      <alignment vertical="center"/>
    </xf>
    <xf numFmtId="38" fontId="4" fillId="0" borderId="73" xfId="17" applyFont="1" applyFill="1" applyBorder="1" applyAlignment="1">
      <alignment vertical="center"/>
    </xf>
    <xf numFmtId="38" fontId="4" fillId="0" borderId="69" xfId="17" applyFont="1" applyFill="1" applyBorder="1" applyAlignment="1">
      <alignment vertical="center"/>
    </xf>
    <xf numFmtId="38" fontId="4" fillId="0" borderId="75" xfId="17" applyFont="1" applyFill="1" applyBorder="1" applyAlignment="1">
      <alignment vertical="center"/>
    </xf>
    <xf numFmtId="38" fontId="4" fillId="0" borderId="93" xfId="17" applyFont="1" applyFill="1" applyBorder="1" applyAlignment="1">
      <alignment vertical="center"/>
    </xf>
    <xf numFmtId="38" fontId="4" fillId="0" borderId="79" xfId="17" applyFont="1" applyFill="1" applyBorder="1" applyAlignment="1">
      <alignment vertical="center"/>
    </xf>
    <xf numFmtId="38" fontId="4" fillId="0" borderId="81" xfId="17" applyFont="1" applyFill="1" applyBorder="1" applyAlignment="1">
      <alignment vertical="center"/>
    </xf>
    <xf numFmtId="38" fontId="4" fillId="0" borderId="89" xfId="17" applyFont="1" applyFill="1" applyBorder="1" applyAlignment="1">
      <alignment vertical="center"/>
    </xf>
    <xf numFmtId="38" fontId="4" fillId="0" borderId="85" xfId="17" applyFont="1" applyFill="1" applyBorder="1" applyAlignment="1">
      <alignment vertical="center"/>
    </xf>
    <xf numFmtId="38" fontId="4" fillId="0" borderId="80" xfId="17" applyFont="1" applyFill="1" applyBorder="1" applyAlignment="1">
      <alignment vertical="center"/>
    </xf>
    <xf numFmtId="38" fontId="4" fillId="0" borderId="84" xfId="17" applyFont="1" applyFill="1" applyBorder="1" applyAlignment="1">
      <alignment vertical="center"/>
    </xf>
    <xf numFmtId="38" fontId="4" fillId="0" borderId="71" xfId="17" applyFont="1" applyFill="1" applyBorder="1" applyAlignment="1">
      <alignment vertical="center"/>
    </xf>
    <xf numFmtId="38" fontId="4" fillId="0" borderId="94" xfId="17" applyFont="1" applyFill="1" applyBorder="1" applyAlignment="1">
      <alignment vertical="center"/>
    </xf>
    <xf numFmtId="38" fontId="4" fillId="0" borderId="95" xfId="17" applyFont="1" applyFill="1" applyBorder="1" applyAlignment="1">
      <alignment vertical="center"/>
    </xf>
    <xf numFmtId="38" fontId="4" fillId="0" borderId="96" xfId="17" applyFont="1" applyFill="1" applyBorder="1" applyAlignment="1">
      <alignment vertical="center"/>
    </xf>
    <xf numFmtId="38" fontId="4" fillId="0" borderId="92" xfId="17" applyFont="1" applyFill="1" applyBorder="1" applyAlignment="1">
      <alignment vertical="center"/>
    </xf>
    <xf numFmtId="38" fontId="4" fillId="0" borderId="97" xfId="17" applyFont="1" applyFill="1" applyBorder="1" applyAlignment="1">
      <alignment vertical="center"/>
    </xf>
    <xf numFmtId="38" fontId="4" fillId="0" borderId="57" xfId="17" applyFont="1" applyFill="1" applyBorder="1" applyAlignment="1">
      <alignment vertical="center"/>
    </xf>
    <xf numFmtId="177" fontId="3" fillId="0" borderId="9" xfId="17" applyNumberFormat="1" applyFont="1" applyBorder="1" applyAlignment="1">
      <alignment horizontal="right" vertical="center"/>
    </xf>
    <xf numFmtId="177" fontId="3" fillId="3" borderId="5" xfId="17" applyNumberFormat="1" applyFont="1" applyFill="1" applyBorder="1" applyAlignment="1">
      <alignment vertical="center"/>
    </xf>
    <xf numFmtId="177" fontId="6" fillId="0" borderId="98" xfId="17" applyNumberFormat="1" applyFont="1" applyBorder="1" applyAlignment="1">
      <alignment horizontal="center" vertical="center" shrinkToFit="1"/>
    </xf>
    <xf numFmtId="177" fontId="3" fillId="0" borderId="93" xfId="17" applyNumberFormat="1" applyFont="1" applyBorder="1" applyAlignment="1">
      <alignment horizontal="center" vertical="center" shrinkToFit="1"/>
    </xf>
    <xf numFmtId="177" fontId="6" fillId="0" borderId="98" xfId="17" applyNumberFormat="1" applyFont="1" applyBorder="1" applyAlignment="1">
      <alignment horizontal="left" vertical="center" shrinkToFit="1"/>
    </xf>
    <xf numFmtId="177" fontId="3" fillId="3" borderId="98" xfId="17" applyNumberFormat="1" applyFont="1" applyFill="1" applyBorder="1" applyAlignment="1">
      <alignment horizontal="center" vertical="center" shrinkToFit="1"/>
    </xf>
    <xf numFmtId="177" fontId="6" fillId="0" borderId="88" xfId="17" applyNumberFormat="1" applyFont="1" applyBorder="1" applyAlignment="1">
      <alignment horizontal="center" vertical="center" shrinkToFit="1"/>
    </xf>
    <xf numFmtId="177" fontId="6" fillId="0" borderId="86" xfId="17" applyNumberFormat="1" applyFont="1" applyBorder="1" applyAlignment="1">
      <alignment horizontal="center" vertical="center" shrinkToFit="1"/>
    </xf>
    <xf numFmtId="177" fontId="3" fillId="0" borderId="99" xfId="17" applyNumberFormat="1" applyFont="1" applyBorder="1" applyAlignment="1">
      <alignment vertical="center"/>
    </xf>
    <xf numFmtId="177" fontId="3" fillId="0" borderId="100" xfId="17" applyNumberFormat="1" applyFont="1" applyBorder="1" applyAlignment="1">
      <alignment horizontal="right" vertical="center"/>
    </xf>
    <xf numFmtId="177" fontId="3" fillId="0" borderId="91" xfId="17" applyNumberFormat="1" applyFont="1" applyBorder="1" applyAlignment="1">
      <alignment horizontal="center" vertical="center" shrinkToFit="1"/>
    </xf>
    <xf numFmtId="177" fontId="3" fillId="0" borderId="0" xfId="17" applyNumberFormat="1" applyFont="1" applyBorder="1" applyAlignment="1">
      <alignment horizontal="center" vertical="center" shrinkToFit="1"/>
    </xf>
    <xf numFmtId="177" fontId="3" fillId="0" borderId="100" xfId="17" applyNumberFormat="1" applyFont="1" applyBorder="1" applyAlignment="1">
      <alignment vertical="center"/>
    </xf>
    <xf numFmtId="177" fontId="6" fillId="0" borderId="91" xfId="17" applyNumberFormat="1" applyFont="1" applyBorder="1" applyAlignment="1">
      <alignment horizontal="center" vertical="center" shrinkToFit="1"/>
    </xf>
    <xf numFmtId="177" fontId="3" fillId="0" borderId="101" xfId="17" applyNumberFormat="1" applyFont="1" applyBorder="1" applyAlignment="1">
      <alignment horizontal="right" vertical="center"/>
    </xf>
    <xf numFmtId="177" fontId="3" fillId="0" borderId="102" xfId="17" applyNumberFormat="1" applyFont="1" applyBorder="1" applyAlignment="1">
      <alignment horizontal="center" vertical="center" shrinkToFit="1"/>
    </xf>
    <xf numFmtId="177" fontId="3" fillId="0" borderId="103" xfId="17" applyNumberFormat="1" applyFont="1" applyBorder="1" applyAlignment="1">
      <alignment horizontal="center" vertical="center" shrinkToFit="1"/>
    </xf>
    <xf numFmtId="177" fontId="3" fillId="0" borderId="16" xfId="17" applyNumberFormat="1" applyFont="1" applyBorder="1" applyAlignment="1">
      <alignment vertical="center"/>
    </xf>
    <xf numFmtId="177" fontId="3" fillId="0" borderId="17" xfId="17" applyNumberFormat="1" applyFont="1" applyBorder="1" applyAlignment="1">
      <alignment horizontal="right" vertical="center"/>
    </xf>
    <xf numFmtId="177" fontId="3" fillId="0" borderId="17" xfId="17" applyNumberFormat="1" applyFont="1" applyBorder="1" applyAlignment="1">
      <alignment horizontal="right" vertical="center" shrinkToFit="1"/>
    </xf>
    <xf numFmtId="177" fontId="4" fillId="0" borderId="29" xfId="17" applyNumberFormat="1" applyFont="1" applyBorder="1" applyAlignment="1">
      <alignment horizontal="right" vertical="center"/>
    </xf>
    <xf numFmtId="177" fontId="3" fillId="0" borderId="20" xfId="17" applyNumberFormat="1" applyFont="1" applyBorder="1" applyAlignment="1">
      <alignment vertical="center"/>
    </xf>
    <xf numFmtId="177" fontId="4" fillId="0" borderId="46" xfId="17" applyNumberFormat="1" applyFont="1" applyBorder="1" applyAlignment="1">
      <alignment horizontal="center" vertical="center"/>
    </xf>
    <xf numFmtId="177" fontId="3" fillId="0" borderId="19" xfId="17" applyNumberFormat="1" applyFont="1" applyBorder="1" applyAlignment="1">
      <alignment vertical="center"/>
    </xf>
    <xf numFmtId="177" fontId="3" fillId="0" borderId="36" xfId="17" applyNumberFormat="1" applyFont="1" applyBorder="1" applyAlignment="1">
      <alignment vertical="center"/>
    </xf>
    <xf numFmtId="177" fontId="4" fillId="0" borderId="33" xfId="17" applyNumberFormat="1" applyFont="1" applyBorder="1" applyAlignment="1">
      <alignment horizontal="center" vertical="center"/>
    </xf>
    <xf numFmtId="177" fontId="3" fillId="3" borderId="36" xfId="17" applyNumberFormat="1" applyFont="1" applyFill="1" applyBorder="1" applyAlignment="1">
      <alignment vertical="center"/>
    </xf>
    <xf numFmtId="177" fontId="4" fillId="3" borderId="33" xfId="17" applyNumberFormat="1" applyFont="1" applyFill="1" applyBorder="1" applyAlignment="1">
      <alignment horizontal="center" vertical="center"/>
    </xf>
    <xf numFmtId="177" fontId="4" fillId="0" borderId="87" xfId="17" applyNumberFormat="1" applyFont="1" applyBorder="1" applyAlignment="1">
      <alignment horizontal="center" vertical="center"/>
    </xf>
    <xf numFmtId="177" fontId="4" fillId="0" borderId="31" xfId="17" applyNumberFormat="1" applyFont="1" applyBorder="1" applyAlignment="1">
      <alignment horizontal="center" vertical="center"/>
    </xf>
    <xf numFmtId="177" fontId="4" fillId="0" borderId="104" xfId="17" applyNumberFormat="1" applyFont="1" applyBorder="1" applyAlignment="1">
      <alignment horizontal="center" vertical="center"/>
    </xf>
    <xf numFmtId="177" fontId="3" fillId="0" borderId="21" xfId="17" applyNumberFormat="1" applyFont="1" applyBorder="1" applyAlignment="1">
      <alignment vertical="center"/>
    </xf>
    <xf numFmtId="177" fontId="3" fillId="0" borderId="24" xfId="17" applyNumberFormat="1" applyFont="1" applyBorder="1" applyAlignment="1">
      <alignment horizontal="center" vertical="center" shrinkToFit="1"/>
    </xf>
    <xf numFmtId="177" fontId="4" fillId="0" borderId="30" xfId="17" applyNumberFormat="1" applyFont="1" applyBorder="1" applyAlignment="1">
      <alignment horizontal="center" vertical="center"/>
    </xf>
    <xf numFmtId="49" fontId="3" fillId="0" borderId="105" xfId="17" applyNumberFormat="1" applyFont="1" applyFill="1" applyBorder="1" applyAlignment="1">
      <alignment horizontal="center" vertical="center" shrinkToFit="1"/>
    </xf>
    <xf numFmtId="49" fontId="3" fillId="0" borderId="27" xfId="17" applyNumberFormat="1" applyFont="1" applyFill="1" applyBorder="1" applyAlignment="1">
      <alignment horizontal="center" vertical="center" shrinkToFit="1"/>
    </xf>
    <xf numFmtId="49" fontId="3" fillId="0" borderId="29" xfId="17" applyNumberFormat="1" applyFont="1" applyFill="1" applyBorder="1" applyAlignment="1">
      <alignment horizontal="center" vertical="center" shrinkToFit="1"/>
    </xf>
    <xf numFmtId="177" fontId="3" fillId="0" borderId="46" xfId="17" applyNumberFormat="1" applyFont="1" applyBorder="1" applyAlignment="1">
      <alignment vertical="center"/>
    </xf>
    <xf numFmtId="177" fontId="3" fillId="0" borderId="24" xfId="17" applyNumberFormat="1" applyFont="1" applyBorder="1" applyAlignment="1">
      <alignment vertical="center"/>
    </xf>
    <xf numFmtId="190" fontId="3" fillId="0" borderId="22" xfId="0" applyNumberFormat="1" applyFont="1" applyFill="1" applyBorder="1" applyAlignment="1">
      <alignment horizontal="center" vertical="center" shrinkToFit="1"/>
    </xf>
    <xf numFmtId="190" fontId="3" fillId="0" borderId="55" xfId="0" applyNumberFormat="1" applyFont="1" applyFill="1" applyBorder="1" applyAlignment="1">
      <alignment horizontal="center" vertical="center" shrinkToFit="1"/>
    </xf>
    <xf numFmtId="177" fontId="3" fillId="0" borderId="106" xfId="17" applyNumberFormat="1" applyFont="1" applyBorder="1" applyAlignment="1">
      <alignment vertical="center"/>
    </xf>
    <xf numFmtId="177" fontId="3" fillId="0" borderId="107" xfId="17" applyNumberFormat="1" applyFont="1" applyBorder="1" applyAlignment="1">
      <alignment horizontal="right" vertical="center"/>
    </xf>
    <xf numFmtId="177" fontId="3" fillId="3" borderId="106" xfId="17" applyNumberFormat="1" applyFont="1" applyFill="1" applyBorder="1" applyAlignment="1">
      <alignment vertical="center"/>
    </xf>
    <xf numFmtId="49" fontId="3" fillId="0" borderId="0" xfId="17" applyNumberFormat="1" applyFont="1" applyFill="1" applyBorder="1" applyAlignment="1">
      <alignment horizontal="center" vertical="center" shrinkToFit="1"/>
    </xf>
    <xf numFmtId="38" fontId="3" fillId="0" borderId="0" xfId="17" applyFont="1" applyFill="1" applyBorder="1" applyAlignment="1">
      <alignment horizontal="center" vertical="center" shrinkToFit="1"/>
    </xf>
    <xf numFmtId="190" fontId="3" fillId="0" borderId="0" xfId="0" applyNumberFormat="1" applyFont="1" applyFill="1" applyBorder="1" applyAlignment="1">
      <alignment horizontal="center" vertical="center" shrinkToFit="1"/>
    </xf>
    <xf numFmtId="190" fontId="3" fillId="0" borderId="25" xfId="0" applyNumberFormat="1" applyFont="1" applyFill="1" applyBorder="1" applyAlignment="1">
      <alignment horizontal="center" vertical="center" shrinkToFit="1"/>
    </xf>
    <xf numFmtId="177" fontId="3" fillId="0" borderId="0" xfId="17" applyNumberFormat="1" applyFont="1" applyBorder="1" applyAlignment="1">
      <alignment horizontal="center" vertical="center"/>
    </xf>
    <xf numFmtId="49" fontId="3" fillId="0" borderId="55" xfId="17" applyNumberFormat="1" applyFont="1" applyFill="1" applyBorder="1" applyAlignment="1">
      <alignment horizontal="center" vertical="center" shrinkToFit="1"/>
    </xf>
    <xf numFmtId="177" fontId="3" fillId="0" borderId="108" xfId="17" applyNumberFormat="1" applyFont="1" applyBorder="1" applyAlignment="1">
      <alignment vertical="center"/>
    </xf>
    <xf numFmtId="190" fontId="3" fillId="0" borderId="26" xfId="0" applyNumberFormat="1" applyFont="1" applyFill="1" applyBorder="1" applyAlignment="1">
      <alignment horizontal="center" vertical="center" shrinkToFit="1"/>
    </xf>
    <xf numFmtId="190" fontId="3" fillId="0" borderId="13" xfId="0" applyNumberFormat="1" applyFont="1" applyFill="1" applyBorder="1" applyAlignment="1">
      <alignment horizontal="center" vertical="center" shrinkToFit="1"/>
    </xf>
    <xf numFmtId="190" fontId="3" fillId="0" borderId="109" xfId="0" applyNumberFormat="1" applyFont="1" applyFill="1" applyBorder="1" applyAlignment="1">
      <alignment horizontal="center" vertical="center" shrinkToFit="1"/>
    </xf>
    <xf numFmtId="177" fontId="4" fillId="0" borderId="31" xfId="17" applyNumberFormat="1" applyFont="1" applyBorder="1" applyAlignment="1">
      <alignment vertical="center"/>
    </xf>
    <xf numFmtId="38" fontId="3" fillId="0" borderId="44" xfId="17" applyFont="1" applyFill="1" applyBorder="1" applyAlignment="1">
      <alignment horizontal="center" vertical="center" shrinkToFit="1"/>
    </xf>
    <xf numFmtId="38" fontId="3" fillId="0" borderId="28" xfId="17" applyFont="1" applyFill="1" applyBorder="1" applyAlignment="1">
      <alignment horizontal="center" vertical="center" shrinkToFit="1"/>
    </xf>
    <xf numFmtId="38" fontId="3" fillId="0" borderId="109" xfId="17" applyFont="1" applyFill="1" applyBorder="1" applyAlignment="1">
      <alignment horizontal="center" vertical="center" shrinkToFit="1"/>
    </xf>
    <xf numFmtId="49" fontId="3" fillId="0" borderId="16" xfId="17" applyNumberFormat="1" applyFont="1" applyBorder="1" applyAlignment="1">
      <alignment horizontal="right" vertical="center"/>
    </xf>
    <xf numFmtId="49" fontId="3" fillId="0" borderId="17" xfId="17" applyNumberFormat="1" applyFont="1" applyBorder="1" applyAlignment="1">
      <alignment horizontal="left" vertical="center"/>
    </xf>
    <xf numFmtId="49" fontId="3" fillId="0" borderId="29" xfId="17" applyNumberFormat="1" applyFont="1" applyBorder="1" applyAlignment="1">
      <alignment horizontal="right" vertical="center"/>
    </xf>
    <xf numFmtId="38" fontId="3" fillId="0" borderId="20" xfId="17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177" fontId="3" fillId="0" borderId="20" xfId="17" applyNumberFormat="1" applyFont="1" applyBorder="1" applyAlignment="1">
      <alignment horizontal="right" vertical="center"/>
    </xf>
    <xf numFmtId="0" fontId="3" fillId="0" borderId="36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46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186" fontId="3" fillId="0" borderId="19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3" fillId="0" borderId="21" xfId="17" applyFont="1" applyBorder="1" applyAlignment="1">
      <alignment vertical="center"/>
    </xf>
    <xf numFmtId="38" fontId="3" fillId="0" borderId="24" xfId="17" applyFont="1" applyBorder="1" applyAlignment="1">
      <alignment vertical="center"/>
    </xf>
    <xf numFmtId="38" fontId="3" fillId="0" borderId="24" xfId="17" applyFont="1" applyBorder="1" applyAlignment="1">
      <alignment horizontal="center" vertical="center"/>
    </xf>
    <xf numFmtId="38" fontId="3" fillId="0" borderId="30" xfId="17" applyFont="1" applyBorder="1" applyAlignment="1">
      <alignment horizontal="center" vertical="center"/>
    </xf>
    <xf numFmtId="0" fontId="6" fillId="0" borderId="1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177" fontId="3" fillId="0" borderId="93" xfId="17" applyNumberFormat="1" applyFont="1" applyBorder="1" applyAlignment="1">
      <alignment vertical="center"/>
    </xf>
    <xf numFmtId="0" fontId="6" fillId="0" borderId="98" xfId="0" applyFont="1" applyBorder="1" applyAlignment="1">
      <alignment vertical="center"/>
    </xf>
    <xf numFmtId="177" fontId="6" fillId="0" borderId="98" xfId="17" applyNumberFormat="1" applyFont="1" applyBorder="1" applyAlignment="1">
      <alignment vertical="center"/>
    </xf>
    <xf numFmtId="0" fontId="3" fillId="0" borderId="93" xfId="0" applyFont="1" applyBorder="1" applyAlignment="1">
      <alignment vertical="center"/>
    </xf>
    <xf numFmtId="0" fontId="6" fillId="0" borderId="91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3" fillId="0" borderId="111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4" fillId="0" borderId="112" xfId="17" applyFont="1" applyFill="1" applyBorder="1" applyAlignment="1">
      <alignment vertical="center"/>
    </xf>
    <xf numFmtId="38" fontId="4" fillId="0" borderId="113" xfId="17" applyFont="1" applyFill="1" applyBorder="1" applyAlignment="1">
      <alignment vertical="center"/>
    </xf>
    <xf numFmtId="38" fontId="4" fillId="0" borderId="114" xfId="17" applyFont="1" applyFill="1" applyBorder="1" applyAlignment="1">
      <alignment vertical="center"/>
    </xf>
    <xf numFmtId="38" fontId="4" fillId="0" borderId="76" xfId="17" applyFont="1" applyFill="1" applyBorder="1" applyAlignment="1">
      <alignment vertical="center"/>
    </xf>
    <xf numFmtId="38" fontId="4" fillId="0" borderId="65" xfId="17" applyFont="1" applyFill="1" applyBorder="1" applyAlignment="1">
      <alignment vertical="center"/>
    </xf>
    <xf numFmtId="38" fontId="4" fillId="0" borderId="72" xfId="17" applyFont="1" applyFill="1" applyBorder="1" applyAlignment="1">
      <alignment vertical="center"/>
    </xf>
    <xf numFmtId="38" fontId="4" fillId="0" borderId="115" xfId="17" applyFont="1" applyFill="1" applyBorder="1" applyAlignment="1">
      <alignment vertical="center"/>
    </xf>
    <xf numFmtId="38" fontId="4" fillId="0" borderId="26" xfId="17" applyFont="1" applyFill="1" applyBorder="1" applyAlignment="1">
      <alignment vertical="center"/>
    </xf>
    <xf numFmtId="38" fontId="4" fillId="0" borderId="13" xfId="17" applyFont="1" applyFill="1" applyBorder="1" applyAlignment="1">
      <alignment vertical="center"/>
    </xf>
    <xf numFmtId="38" fontId="4" fillId="0" borderId="116" xfId="17" applyFont="1" applyFill="1" applyBorder="1" applyAlignment="1">
      <alignment vertical="center"/>
    </xf>
    <xf numFmtId="38" fontId="4" fillId="0" borderId="74" xfId="17" applyFont="1" applyFill="1" applyBorder="1" applyAlignment="1">
      <alignment vertical="center"/>
    </xf>
    <xf numFmtId="38" fontId="4" fillId="0" borderId="88" xfId="17" applyFont="1" applyFill="1" applyBorder="1" applyAlignment="1">
      <alignment vertical="center"/>
    </xf>
    <xf numFmtId="38" fontId="4" fillId="0" borderId="86" xfId="17" applyFont="1" applyFill="1" applyBorder="1" applyAlignment="1">
      <alignment vertical="center"/>
    </xf>
    <xf numFmtId="38" fontId="4" fillId="0" borderId="87" xfId="17" applyFont="1" applyFill="1" applyBorder="1" applyAlignment="1">
      <alignment vertical="center"/>
    </xf>
    <xf numFmtId="38" fontId="4" fillId="0" borderId="117" xfId="17" applyFont="1" applyFill="1" applyBorder="1" applyAlignment="1">
      <alignment vertical="center"/>
    </xf>
    <xf numFmtId="38" fontId="4" fillId="0" borderId="118" xfId="17" applyFont="1" applyFill="1" applyBorder="1" applyAlignment="1">
      <alignment vertical="center"/>
    </xf>
    <xf numFmtId="38" fontId="4" fillId="0" borderId="119" xfId="17" applyFont="1" applyFill="1" applyBorder="1" applyAlignment="1">
      <alignment vertical="center"/>
    </xf>
    <xf numFmtId="38" fontId="4" fillId="0" borderId="101" xfId="17" applyFont="1" applyFill="1" applyBorder="1" applyAlignment="1">
      <alignment vertical="center"/>
    </xf>
    <xf numFmtId="38" fontId="4" fillId="0" borderId="120" xfId="17" applyFont="1" applyFill="1" applyBorder="1" applyAlignment="1">
      <alignment vertical="center"/>
    </xf>
    <xf numFmtId="38" fontId="4" fillId="0" borderId="121" xfId="17" applyFont="1" applyFill="1" applyBorder="1" applyAlignment="1">
      <alignment vertical="center"/>
    </xf>
    <xf numFmtId="38" fontId="4" fillId="0" borderId="122" xfId="17" applyFont="1" applyFill="1" applyBorder="1" applyAlignment="1">
      <alignment vertical="center"/>
    </xf>
    <xf numFmtId="38" fontId="4" fillId="0" borderId="67" xfId="17" applyFont="1" applyFill="1" applyBorder="1" applyAlignment="1">
      <alignment vertical="center" shrinkToFit="1"/>
    </xf>
    <xf numFmtId="38" fontId="4" fillId="0" borderId="31" xfId="17" applyFont="1" applyFill="1" applyBorder="1" applyAlignment="1">
      <alignment vertical="center" shrinkToFit="1"/>
    </xf>
    <xf numFmtId="38" fontId="4" fillId="0" borderId="123" xfId="17" applyFont="1" applyFill="1" applyBorder="1" applyAlignment="1">
      <alignment vertical="center"/>
    </xf>
    <xf numFmtId="38" fontId="4" fillId="0" borderId="124" xfId="17" applyFont="1" applyFill="1" applyBorder="1" applyAlignment="1">
      <alignment vertical="center"/>
    </xf>
    <xf numFmtId="38" fontId="4" fillId="0" borderId="125" xfId="17" applyFont="1" applyFill="1" applyBorder="1" applyAlignment="1">
      <alignment vertical="center"/>
    </xf>
    <xf numFmtId="0" fontId="4" fillId="0" borderId="71" xfId="0" applyFont="1" applyFill="1" applyBorder="1" applyAlignment="1">
      <alignment vertical="center"/>
    </xf>
    <xf numFmtId="0" fontId="4" fillId="0" borderId="73" xfId="0" applyFont="1" applyFill="1" applyBorder="1" applyAlignment="1">
      <alignment vertical="center"/>
    </xf>
    <xf numFmtId="0" fontId="4" fillId="0" borderId="118" xfId="0" applyFont="1" applyFill="1" applyBorder="1" applyAlignment="1">
      <alignment vertical="center"/>
    </xf>
    <xf numFmtId="0" fontId="4" fillId="0" borderId="122" xfId="0" applyFont="1" applyFill="1" applyBorder="1" applyAlignment="1">
      <alignment vertical="center"/>
    </xf>
    <xf numFmtId="0" fontId="4" fillId="0" borderId="7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104" xfId="0" applyFont="1" applyFill="1" applyBorder="1" applyAlignment="1">
      <alignment vertical="center"/>
    </xf>
    <xf numFmtId="0" fontId="4" fillId="0" borderId="81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4" fillId="0" borderId="67" xfId="0" applyFont="1" applyFill="1" applyBorder="1" applyAlignment="1">
      <alignment vertical="center"/>
    </xf>
    <xf numFmtId="0" fontId="4" fillId="0" borderId="85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7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90" fontId="4" fillId="0" borderId="22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190" fontId="4" fillId="0" borderId="26" xfId="0" applyNumberFormat="1" applyFont="1" applyFill="1" applyBorder="1" applyAlignment="1">
      <alignment horizontal="center" vertical="center"/>
    </xf>
    <xf numFmtId="190" fontId="4" fillId="0" borderId="25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126" xfId="0" applyFont="1" applyFill="1" applyBorder="1" applyAlignment="1">
      <alignment vertical="center"/>
    </xf>
    <xf numFmtId="3" fontId="4" fillId="0" borderId="72" xfId="0" applyNumberFormat="1" applyFont="1" applyBorder="1" applyAlignment="1">
      <alignment vertical="center"/>
    </xf>
    <xf numFmtId="3" fontId="4" fillId="0" borderId="76" xfId="0" applyNumberFormat="1" applyFont="1" applyBorder="1" applyAlignment="1">
      <alignment vertical="center"/>
    </xf>
    <xf numFmtId="3" fontId="4" fillId="0" borderId="74" xfId="0" applyNumberFormat="1" applyFont="1" applyBorder="1" applyAlignment="1">
      <alignment vertical="center"/>
    </xf>
    <xf numFmtId="3" fontId="4" fillId="0" borderId="127" xfId="0" applyNumberFormat="1" applyFont="1" applyBorder="1" applyAlignment="1">
      <alignment vertical="center"/>
    </xf>
    <xf numFmtId="38" fontId="3" fillId="0" borderId="12" xfId="17" applyFont="1" applyFill="1" applyBorder="1" applyAlignment="1">
      <alignment vertical="center"/>
    </xf>
    <xf numFmtId="0" fontId="4" fillId="0" borderId="29" xfId="0" applyFont="1" applyFill="1" applyBorder="1" applyAlignment="1">
      <alignment horizontal="right" vertical="center"/>
    </xf>
    <xf numFmtId="38" fontId="3" fillId="0" borderId="7" xfId="17" applyFont="1" applyFill="1" applyBorder="1" applyAlignment="1">
      <alignment vertical="center"/>
    </xf>
    <xf numFmtId="38" fontId="3" fillId="0" borderId="9" xfId="17" applyFont="1" applyFill="1" applyBorder="1" applyAlignment="1">
      <alignment vertical="center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38" fontId="3" fillId="0" borderId="3" xfId="17" applyFont="1" applyFill="1" applyBorder="1" applyAlignment="1">
      <alignment vertical="center"/>
    </xf>
    <xf numFmtId="38" fontId="3" fillId="0" borderId="52" xfId="0" applyNumberFormat="1" applyFont="1" applyFill="1" applyBorder="1" applyAlignment="1">
      <alignment vertical="center"/>
    </xf>
    <xf numFmtId="38" fontId="4" fillId="0" borderId="30" xfId="17" applyFont="1" applyFill="1" applyBorder="1" applyAlignment="1">
      <alignment horizontal="center" vertical="center" shrinkToFit="1"/>
    </xf>
    <xf numFmtId="38" fontId="3" fillId="0" borderId="128" xfId="17" applyFont="1" applyBorder="1" applyAlignment="1">
      <alignment vertical="center"/>
    </xf>
    <xf numFmtId="38" fontId="2" fillId="0" borderId="34" xfId="17" applyFont="1" applyFill="1" applyBorder="1" applyAlignment="1">
      <alignment vertical="center"/>
    </xf>
    <xf numFmtId="38" fontId="4" fillId="0" borderId="129" xfId="17" applyFont="1" applyFill="1" applyBorder="1" applyAlignment="1">
      <alignment vertical="center"/>
    </xf>
    <xf numFmtId="38" fontId="3" fillId="0" borderId="130" xfId="17" applyFont="1" applyFill="1" applyBorder="1" applyAlignment="1">
      <alignment vertical="center"/>
    </xf>
    <xf numFmtId="38" fontId="3" fillId="0" borderId="131" xfId="17" applyFont="1" applyFill="1" applyBorder="1" applyAlignment="1">
      <alignment vertical="center"/>
    </xf>
    <xf numFmtId="38" fontId="3" fillId="0" borderId="132" xfId="17" applyFont="1" applyFill="1" applyBorder="1" applyAlignment="1">
      <alignment vertical="center"/>
    </xf>
    <xf numFmtId="38" fontId="3" fillId="0" borderId="133" xfId="0" applyNumberFormat="1" applyFont="1" applyFill="1" applyBorder="1" applyAlignment="1">
      <alignment vertical="center"/>
    </xf>
    <xf numFmtId="38" fontId="3" fillId="0" borderId="5" xfId="17" applyFont="1" applyFill="1" applyBorder="1" applyAlignment="1">
      <alignment horizontal="left" vertical="center"/>
    </xf>
    <xf numFmtId="38" fontId="3" fillId="0" borderId="88" xfId="17" applyFont="1" applyBorder="1" applyAlignment="1">
      <alignment vertical="center"/>
    </xf>
    <xf numFmtId="38" fontId="3" fillId="0" borderId="134" xfId="17" applyFont="1" applyFill="1" applyBorder="1" applyAlignment="1">
      <alignment vertical="center"/>
    </xf>
    <xf numFmtId="38" fontId="3" fillId="0" borderId="93" xfId="17" applyFont="1" applyBorder="1" applyAlignment="1">
      <alignment vertical="center"/>
    </xf>
    <xf numFmtId="38" fontId="3" fillId="0" borderId="107" xfId="17" applyFont="1" applyFill="1" applyBorder="1" applyAlignment="1">
      <alignment vertical="center"/>
    </xf>
    <xf numFmtId="38" fontId="3" fillId="0" borderId="91" xfId="17" applyFont="1" applyBorder="1" applyAlignment="1">
      <alignment vertical="center"/>
    </xf>
    <xf numFmtId="38" fontId="3" fillId="0" borderId="108" xfId="17" applyFont="1" applyFill="1" applyBorder="1" applyAlignment="1">
      <alignment vertical="center"/>
    </xf>
    <xf numFmtId="38" fontId="3" fillId="0" borderId="102" xfId="17" applyFont="1" applyBorder="1" applyAlignment="1">
      <alignment vertical="center"/>
    </xf>
    <xf numFmtId="38" fontId="3" fillId="0" borderId="135" xfId="17" applyFont="1" applyFill="1" applyBorder="1" applyAlignment="1">
      <alignment vertical="center"/>
    </xf>
    <xf numFmtId="38" fontId="3" fillId="0" borderId="49" xfId="0" applyNumberFormat="1" applyFont="1" applyFill="1" applyBorder="1" applyAlignment="1">
      <alignment vertical="center"/>
    </xf>
    <xf numFmtId="38" fontId="4" fillId="0" borderId="136" xfId="17" applyFont="1" applyFill="1" applyBorder="1" applyAlignment="1">
      <alignment vertical="center"/>
    </xf>
    <xf numFmtId="38" fontId="3" fillId="0" borderId="124" xfId="17" applyFont="1" applyFill="1" applyBorder="1" applyAlignment="1">
      <alignment vertical="center"/>
    </xf>
    <xf numFmtId="38" fontId="3" fillId="0" borderId="122" xfId="17" applyFont="1" applyFill="1" applyBorder="1" applyAlignment="1">
      <alignment vertical="center"/>
    </xf>
    <xf numFmtId="38" fontId="3" fillId="0" borderId="125" xfId="0" applyNumberFormat="1" applyFont="1" applyFill="1" applyBorder="1" applyAlignment="1">
      <alignment vertical="center"/>
    </xf>
    <xf numFmtId="38" fontId="3" fillId="0" borderId="7" xfId="0" applyNumberFormat="1" applyFont="1" applyFill="1" applyBorder="1" applyAlignment="1">
      <alignment vertical="center"/>
    </xf>
    <xf numFmtId="38" fontId="3" fillId="0" borderId="73" xfId="0" applyNumberFormat="1" applyFont="1" applyFill="1" applyBorder="1" applyAlignment="1">
      <alignment vertical="center"/>
    </xf>
    <xf numFmtId="38" fontId="3" fillId="0" borderId="75" xfId="0" applyNumberFormat="1" applyFont="1" applyFill="1" applyBorder="1" applyAlignment="1">
      <alignment vertical="center"/>
    </xf>
    <xf numFmtId="38" fontId="3" fillId="0" borderId="137" xfId="17" applyFont="1" applyFill="1" applyBorder="1" applyAlignment="1">
      <alignment vertical="center"/>
    </xf>
    <xf numFmtId="38" fontId="3" fillId="0" borderId="138" xfId="17" applyFont="1" applyFill="1" applyBorder="1" applyAlignment="1">
      <alignment vertical="center"/>
    </xf>
    <xf numFmtId="38" fontId="4" fillId="0" borderId="65" xfId="17" applyFont="1" applyFill="1" applyBorder="1" applyAlignment="1">
      <alignment vertical="center" shrinkToFit="1"/>
    </xf>
    <xf numFmtId="38" fontId="3" fillId="0" borderId="122" xfId="17" applyFont="1" applyBorder="1" applyAlignment="1">
      <alignment vertical="center"/>
    </xf>
    <xf numFmtId="38" fontId="3" fillId="0" borderId="103" xfId="17" applyFont="1" applyBorder="1" applyAlignment="1">
      <alignment vertical="center"/>
    </xf>
    <xf numFmtId="38" fontId="3" fillId="0" borderId="103" xfId="17" applyFont="1" applyFill="1" applyBorder="1" applyAlignment="1">
      <alignment vertical="center"/>
    </xf>
    <xf numFmtId="38" fontId="2" fillId="0" borderId="98" xfId="17" applyFont="1" applyFill="1" applyBorder="1" applyAlignment="1">
      <alignment vertical="center"/>
    </xf>
    <xf numFmtId="38" fontId="2" fillId="0" borderId="93" xfId="17" applyFont="1" applyFill="1" applyBorder="1" applyAlignment="1">
      <alignment vertical="center"/>
    </xf>
    <xf numFmtId="38" fontId="2" fillId="0" borderId="89" xfId="17" applyFont="1" applyFill="1" applyBorder="1" applyAlignment="1">
      <alignment vertical="center"/>
    </xf>
    <xf numFmtId="38" fontId="2" fillId="0" borderId="139" xfId="17" applyFont="1" applyFill="1" applyBorder="1" applyAlignment="1">
      <alignment vertical="center"/>
    </xf>
    <xf numFmtId="38" fontId="3" fillId="0" borderId="16" xfId="17" applyFont="1" applyBorder="1" applyAlignment="1">
      <alignment vertical="center"/>
    </xf>
    <xf numFmtId="38" fontId="3" fillId="0" borderId="17" xfId="17" applyFont="1" applyBorder="1" applyAlignment="1">
      <alignment vertical="center"/>
    </xf>
    <xf numFmtId="38" fontId="3" fillId="0" borderId="17" xfId="17" applyFont="1" applyFill="1" applyBorder="1" applyAlignment="1">
      <alignment vertical="center"/>
    </xf>
    <xf numFmtId="38" fontId="3" fillId="0" borderId="13" xfId="17" applyFont="1" applyBorder="1" applyAlignment="1">
      <alignment vertical="center"/>
    </xf>
    <xf numFmtId="38" fontId="3" fillId="0" borderId="28" xfId="17" applyFont="1" applyFill="1" applyBorder="1" applyAlignment="1">
      <alignment vertical="center"/>
    </xf>
    <xf numFmtId="38" fontId="3" fillId="0" borderId="26" xfId="17" applyFont="1" applyFill="1" applyBorder="1" applyAlignment="1">
      <alignment vertical="center"/>
    </xf>
    <xf numFmtId="38" fontId="3" fillId="0" borderId="13" xfId="17" applyFont="1" applyFill="1" applyBorder="1" applyAlignment="1">
      <alignment vertical="center"/>
    </xf>
    <xf numFmtId="38" fontId="3" fillId="0" borderId="116" xfId="0" applyNumberFormat="1" applyFont="1" applyFill="1" applyBorder="1" applyAlignment="1">
      <alignment vertical="center"/>
    </xf>
    <xf numFmtId="38" fontId="4" fillId="0" borderId="140" xfId="17" applyFont="1" applyFill="1" applyBorder="1" applyAlignment="1">
      <alignment vertical="center"/>
    </xf>
    <xf numFmtId="38" fontId="3" fillId="0" borderId="141" xfId="0" applyNumberFormat="1" applyFont="1" applyFill="1" applyBorder="1" applyAlignment="1">
      <alignment vertical="center"/>
    </xf>
    <xf numFmtId="38" fontId="3" fillId="0" borderId="14" xfId="17" applyFont="1" applyBorder="1" applyAlignment="1">
      <alignment vertical="center"/>
    </xf>
    <xf numFmtId="38" fontId="3" fillId="0" borderId="45" xfId="0" applyNumberFormat="1" applyFont="1" applyFill="1" applyBorder="1" applyAlignment="1">
      <alignment vertical="center"/>
    </xf>
    <xf numFmtId="177" fontId="3" fillId="0" borderId="142" xfId="17" applyNumberFormat="1" applyFont="1" applyBorder="1" applyAlignment="1">
      <alignment horizontal="right" vertical="center"/>
    </xf>
    <xf numFmtId="190" fontId="3" fillId="0" borderId="27" xfId="0" applyNumberFormat="1" applyFont="1" applyFill="1" applyBorder="1" applyAlignment="1">
      <alignment horizontal="center" vertical="center" shrinkToFit="1"/>
    </xf>
    <xf numFmtId="190" fontId="3" fillId="0" borderId="28" xfId="0" applyNumberFormat="1" applyFont="1" applyFill="1" applyBorder="1" applyAlignment="1">
      <alignment horizontal="center" vertical="center" shrinkToFit="1"/>
    </xf>
    <xf numFmtId="38" fontId="3" fillId="0" borderId="143" xfId="17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7" xfId="17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left" vertical="center"/>
    </xf>
    <xf numFmtId="49" fontId="3" fillId="0" borderId="139" xfId="0" applyNumberFormat="1" applyFont="1" applyFill="1" applyBorder="1" applyAlignment="1">
      <alignment horizontal="left" vertical="center"/>
    </xf>
    <xf numFmtId="49" fontId="3" fillId="0" borderId="79" xfId="0" applyNumberFormat="1" applyFont="1" applyFill="1" applyBorder="1" applyAlignment="1">
      <alignment horizontal="left" vertical="center"/>
    </xf>
    <xf numFmtId="49" fontId="3" fillId="0" borderId="89" xfId="0" applyNumberFormat="1" applyFont="1" applyFill="1" applyBorder="1" applyAlignment="1">
      <alignment horizontal="left" vertical="center"/>
    </xf>
    <xf numFmtId="38" fontId="3" fillId="0" borderId="29" xfId="17" applyFont="1" applyFill="1" applyBorder="1" applyAlignment="1">
      <alignment vertical="center"/>
    </xf>
    <xf numFmtId="38" fontId="3" fillId="0" borderId="32" xfId="0" applyNumberFormat="1" applyFont="1" applyFill="1" applyBorder="1" applyAlignment="1">
      <alignment vertical="center"/>
    </xf>
    <xf numFmtId="38" fontId="4" fillId="0" borderId="97" xfId="17" applyFont="1" applyBorder="1" applyAlignment="1">
      <alignment vertical="center"/>
    </xf>
    <xf numFmtId="38" fontId="4" fillId="0" borderId="57" xfId="17" applyFont="1" applyBorder="1" applyAlignment="1">
      <alignment vertical="center"/>
    </xf>
    <xf numFmtId="38" fontId="4" fillId="0" borderId="71" xfId="17" applyFont="1" applyBorder="1" applyAlignment="1">
      <alignment vertical="center"/>
    </xf>
    <xf numFmtId="38" fontId="4" fillId="0" borderId="96" xfId="17" applyFont="1" applyBorder="1" applyAlignment="1">
      <alignment vertical="center"/>
    </xf>
    <xf numFmtId="38" fontId="4" fillId="0" borderId="60" xfId="17" applyFont="1" applyBorder="1" applyAlignment="1">
      <alignment vertical="center"/>
    </xf>
    <xf numFmtId="38" fontId="4" fillId="0" borderId="73" xfId="17" applyFont="1" applyBorder="1" applyAlignment="1">
      <alignment vertical="center"/>
    </xf>
    <xf numFmtId="38" fontId="4" fillId="0" borderId="92" xfId="17" applyFont="1" applyBorder="1" applyAlignment="1">
      <alignment vertical="center"/>
    </xf>
    <xf numFmtId="38" fontId="4" fillId="0" borderId="63" xfId="17" applyFont="1" applyBorder="1" applyAlignment="1">
      <alignment vertical="center"/>
    </xf>
    <xf numFmtId="38" fontId="4" fillId="0" borderId="75" xfId="17" applyFont="1" applyBorder="1" applyAlignment="1">
      <alignment vertical="center"/>
    </xf>
    <xf numFmtId="38" fontId="3" fillId="0" borderId="97" xfId="17" applyFont="1" applyBorder="1" applyAlignment="1">
      <alignment/>
    </xf>
    <xf numFmtId="38" fontId="3" fillId="0" borderId="57" xfId="17" applyFont="1" applyBorder="1" applyAlignment="1">
      <alignment/>
    </xf>
    <xf numFmtId="38" fontId="3" fillId="0" borderId="71" xfId="17" applyFont="1" applyBorder="1" applyAlignment="1">
      <alignment/>
    </xf>
    <xf numFmtId="38" fontId="3" fillId="0" borderId="144" xfId="17" applyFont="1" applyBorder="1" applyAlignment="1">
      <alignment/>
    </xf>
    <xf numFmtId="38" fontId="3" fillId="0" borderId="145" xfId="17" applyFont="1" applyBorder="1" applyAlignment="1">
      <alignment/>
    </xf>
    <xf numFmtId="38" fontId="3" fillId="0" borderId="146" xfId="17" applyFont="1" applyBorder="1" applyAlignment="1">
      <alignment/>
    </xf>
    <xf numFmtId="177" fontId="3" fillId="0" borderId="0" xfId="17" applyNumberFormat="1" applyFont="1" applyFill="1" applyBorder="1" applyAlignment="1">
      <alignment vertical="center"/>
    </xf>
    <xf numFmtId="49" fontId="4" fillId="0" borderId="105" xfId="17" applyNumberFormat="1" applyFont="1" applyFill="1" applyBorder="1" applyAlignment="1">
      <alignment horizontal="center" vertical="center" shrinkToFit="1"/>
    </xf>
    <xf numFmtId="38" fontId="4" fillId="0" borderId="44" xfId="17" applyFont="1" applyFill="1" applyBorder="1" applyAlignment="1">
      <alignment horizontal="center" vertical="center" shrinkToFit="1"/>
    </xf>
    <xf numFmtId="38" fontId="4" fillId="0" borderId="43" xfId="17" applyFont="1" applyFill="1" applyBorder="1" applyAlignment="1">
      <alignment vertical="center"/>
    </xf>
    <xf numFmtId="38" fontId="4" fillId="0" borderId="147" xfId="17" applyFont="1" applyFill="1" applyBorder="1" applyAlignment="1">
      <alignment vertical="center"/>
    </xf>
    <xf numFmtId="38" fontId="4" fillId="0" borderId="148" xfId="17" applyFont="1" applyFill="1" applyBorder="1" applyAlignment="1">
      <alignment vertical="center"/>
    </xf>
    <xf numFmtId="38" fontId="4" fillId="0" borderId="149" xfId="17" applyFont="1" applyFill="1" applyBorder="1" applyAlignment="1">
      <alignment vertical="center"/>
    </xf>
    <xf numFmtId="38" fontId="4" fillId="0" borderId="44" xfId="17" applyFont="1" applyFill="1" applyBorder="1" applyAlignment="1">
      <alignment vertical="center"/>
    </xf>
    <xf numFmtId="38" fontId="4" fillId="0" borderId="150" xfId="17" applyFont="1" applyFill="1" applyBorder="1" applyAlignment="1">
      <alignment vertical="center"/>
    </xf>
    <xf numFmtId="38" fontId="4" fillId="0" borderId="151" xfId="17" applyFont="1" applyFill="1" applyBorder="1" applyAlignment="1">
      <alignment vertical="center"/>
    </xf>
    <xf numFmtId="49" fontId="3" fillId="0" borderId="28" xfId="17" applyNumberFormat="1" applyFont="1" applyFill="1" applyBorder="1" applyAlignment="1">
      <alignment horizontal="left" vertical="center"/>
    </xf>
    <xf numFmtId="190" fontId="3" fillId="0" borderId="26" xfId="0" applyNumberFormat="1" applyFont="1" applyFill="1" applyBorder="1" applyAlignment="1">
      <alignment horizontal="center" vertical="center"/>
    </xf>
    <xf numFmtId="38" fontId="3" fillId="0" borderId="46" xfId="0" applyNumberFormat="1" applyFont="1" applyFill="1" applyBorder="1" applyAlignment="1">
      <alignment vertical="center"/>
    </xf>
    <xf numFmtId="190" fontId="3" fillId="0" borderId="109" xfId="0" applyNumberFormat="1" applyFont="1" applyFill="1" applyBorder="1" applyAlignment="1">
      <alignment horizontal="center" vertical="center"/>
    </xf>
    <xf numFmtId="38" fontId="4" fillId="0" borderId="123" xfId="17" applyFont="1" applyBorder="1" applyAlignment="1">
      <alignment vertical="center"/>
    </xf>
    <xf numFmtId="38" fontId="4" fillId="0" borderId="124" xfId="17" applyFont="1" applyBorder="1" applyAlignment="1">
      <alignment vertical="center"/>
    </xf>
    <xf numFmtId="38" fontId="4" fillId="0" borderId="122" xfId="17" applyFont="1" applyBorder="1" applyAlignment="1">
      <alignment vertical="center"/>
    </xf>
    <xf numFmtId="3" fontId="4" fillId="0" borderId="125" xfId="0" applyNumberFormat="1" applyFont="1" applyBorder="1" applyAlignment="1">
      <alignment vertical="center"/>
    </xf>
    <xf numFmtId="49" fontId="4" fillId="0" borderId="105" xfId="17" applyNumberFormat="1" applyFont="1" applyFill="1" applyBorder="1" applyAlignment="1">
      <alignment horizontal="center" vertical="center"/>
    </xf>
    <xf numFmtId="38" fontId="4" fillId="0" borderId="44" xfId="17" applyFont="1" applyFill="1" applyBorder="1" applyAlignment="1">
      <alignment horizontal="center" vertical="center"/>
    </xf>
    <xf numFmtId="188" fontId="3" fillId="0" borderId="145" xfId="17" applyNumberFormat="1" applyFont="1" applyBorder="1" applyAlignment="1">
      <alignment vertical="center"/>
    </xf>
    <xf numFmtId="188" fontId="3" fillId="0" borderId="145" xfId="17" applyNumberFormat="1" applyFont="1" applyFill="1" applyBorder="1" applyAlignment="1">
      <alignment vertical="center"/>
    </xf>
    <xf numFmtId="196" fontId="3" fillId="0" borderId="60" xfId="17" applyNumberFormat="1" applyFont="1" applyBorder="1" applyAlignment="1">
      <alignment vertical="center"/>
    </xf>
    <xf numFmtId="196" fontId="3" fillId="0" borderId="60" xfId="17" applyNumberFormat="1" applyFont="1" applyFill="1" applyBorder="1" applyAlignment="1">
      <alignment vertical="center"/>
    </xf>
    <xf numFmtId="38" fontId="14" fillId="0" borderId="0" xfId="17" applyFont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96" xfId="0" applyFont="1" applyBorder="1" applyAlignment="1">
      <alignment/>
    </xf>
    <xf numFmtId="192" fontId="3" fillId="0" borderId="152" xfId="0" applyNumberFormat="1" applyFont="1" applyBorder="1" applyAlignment="1">
      <alignment/>
    </xf>
    <xf numFmtId="192" fontId="3" fillId="0" borderId="96" xfId="0" applyNumberFormat="1" applyFont="1" applyBorder="1" applyAlignment="1">
      <alignment/>
    </xf>
    <xf numFmtId="192" fontId="3" fillId="0" borderId="60" xfId="0" applyNumberFormat="1" applyFont="1" applyBorder="1" applyAlignment="1">
      <alignment/>
    </xf>
    <xf numFmtId="192" fontId="3" fillId="0" borderId="80" xfId="0" applyNumberFormat="1" applyFont="1" applyBorder="1" applyAlignment="1">
      <alignment/>
    </xf>
    <xf numFmtId="192" fontId="3" fillId="0" borderId="68" xfId="0" applyNumberFormat="1" applyFont="1" applyBorder="1" applyAlignment="1">
      <alignment/>
    </xf>
    <xf numFmtId="0" fontId="3" fillId="0" borderId="60" xfId="0" applyFont="1" applyBorder="1" applyAlignment="1">
      <alignment/>
    </xf>
    <xf numFmtId="0" fontId="3" fillId="0" borderId="80" xfId="0" applyFont="1" applyBorder="1" applyAlignment="1">
      <alignment/>
    </xf>
    <xf numFmtId="49" fontId="2" fillId="0" borderId="3" xfId="17" applyNumberFormat="1" applyFont="1" applyBorder="1" applyAlignment="1">
      <alignment horizontal="left" vertical="center"/>
    </xf>
    <xf numFmtId="49" fontId="2" fillId="0" borderId="9" xfId="17" applyNumberFormat="1" applyFont="1" applyBorder="1" applyAlignment="1">
      <alignment horizontal="left" vertical="center"/>
    </xf>
    <xf numFmtId="192" fontId="3" fillId="0" borderId="0" xfId="0" applyNumberFormat="1" applyFont="1" applyBorder="1" applyAlignment="1">
      <alignment/>
    </xf>
    <xf numFmtId="0" fontId="3" fillId="0" borderId="81" xfId="0" applyFont="1" applyBorder="1" applyAlignment="1">
      <alignment/>
    </xf>
    <xf numFmtId="191" fontId="3" fillId="0" borderId="60" xfId="17" applyNumberFormat="1" applyFont="1" applyFill="1" applyBorder="1" applyAlignment="1">
      <alignment vertical="center"/>
    </xf>
    <xf numFmtId="0" fontId="3" fillId="0" borderId="152" xfId="0" applyFont="1" applyBorder="1" applyAlignment="1">
      <alignment/>
    </xf>
    <xf numFmtId="193" fontId="3" fillId="0" borderId="152" xfId="0" applyNumberFormat="1" applyFont="1" applyBorder="1" applyAlignment="1">
      <alignment/>
    </xf>
    <xf numFmtId="193" fontId="3" fillId="0" borderId="77" xfId="0" applyNumberFormat="1" applyFont="1" applyBorder="1" applyAlignment="1">
      <alignment/>
    </xf>
    <xf numFmtId="193" fontId="3" fillId="0" borderId="60" xfId="0" applyNumberFormat="1" applyFont="1" applyBorder="1" applyAlignment="1">
      <alignment/>
    </xf>
    <xf numFmtId="193" fontId="3" fillId="0" borderId="68" xfId="0" applyNumberFormat="1" applyFont="1" applyBorder="1" applyAlignment="1">
      <alignment/>
    </xf>
    <xf numFmtId="193" fontId="3" fillId="0" borderId="61" xfId="0" applyNumberFormat="1" applyFont="1" applyBorder="1" applyAlignment="1">
      <alignment/>
    </xf>
    <xf numFmtId="193" fontId="3" fillId="0" borderId="80" xfId="0" applyNumberFormat="1" applyFont="1" applyBorder="1" applyAlignment="1">
      <alignment/>
    </xf>
    <xf numFmtId="193" fontId="3" fillId="0" borderId="128" xfId="0" applyNumberFormat="1" applyFont="1" applyBorder="1" applyAlignment="1">
      <alignment/>
    </xf>
    <xf numFmtId="193" fontId="3" fillId="0" borderId="0" xfId="0" applyNumberFormat="1" applyFont="1" applyBorder="1" applyAlignment="1">
      <alignment/>
    </xf>
    <xf numFmtId="193" fontId="3" fillId="0" borderId="117" xfId="0" applyNumberFormat="1" applyFont="1" applyBorder="1" applyAlignment="1">
      <alignment/>
    </xf>
    <xf numFmtId="193" fontId="3" fillId="0" borderId="124" xfId="0" applyNumberFormat="1" applyFont="1" applyBorder="1" applyAlignment="1">
      <alignment/>
    </xf>
    <xf numFmtId="57" fontId="3" fillId="0" borderId="1" xfId="17" applyNumberFormat="1" applyFont="1" applyFill="1" applyBorder="1" applyAlignment="1">
      <alignment horizontal="center" vertical="center"/>
    </xf>
    <xf numFmtId="57" fontId="3" fillId="0" borderId="4" xfId="17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124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32" xfId="0" applyFont="1" applyBorder="1" applyAlignment="1">
      <alignment/>
    </xf>
    <xf numFmtId="193" fontId="0" fillId="0" borderId="147" xfId="0" applyNumberFormat="1" applyFont="1" applyBorder="1" applyAlignment="1">
      <alignment vertical="center"/>
    </xf>
    <xf numFmtId="193" fontId="12" fillId="0" borderId="24" xfId="17" applyNumberFormat="1" applyFont="1" applyBorder="1" applyAlignment="1">
      <alignment vertical="center"/>
    </xf>
    <xf numFmtId="193" fontId="7" fillId="0" borderId="0" xfId="17" applyNumberFormat="1" applyFont="1" applyBorder="1" applyAlignment="1">
      <alignment vertical="center"/>
    </xf>
    <xf numFmtId="193" fontId="7" fillId="0" borderId="16" xfId="17" applyNumberFormat="1" applyFont="1" applyBorder="1" applyAlignment="1">
      <alignment vertical="center"/>
    </xf>
    <xf numFmtId="193" fontId="7" fillId="0" borderId="17" xfId="17" applyNumberFormat="1" applyFont="1" applyBorder="1" applyAlignment="1">
      <alignment vertical="center"/>
    </xf>
    <xf numFmtId="193" fontId="3" fillId="0" borderId="31" xfId="17" applyNumberFormat="1" applyFont="1" applyBorder="1" applyAlignment="1">
      <alignment horizontal="right" vertical="center"/>
    </xf>
    <xf numFmtId="193" fontId="4" fillId="0" borderId="0" xfId="17" applyNumberFormat="1" applyFont="1" applyAlignment="1">
      <alignment horizontal="center" vertical="center" shrinkToFit="1"/>
    </xf>
    <xf numFmtId="193" fontId="4" fillId="0" borderId="0" xfId="17" applyNumberFormat="1" applyFont="1" applyBorder="1" applyAlignment="1">
      <alignment horizontal="center" vertical="center" shrinkToFit="1"/>
    </xf>
    <xf numFmtId="193" fontId="4" fillId="0" borderId="31" xfId="17" applyNumberFormat="1" applyFont="1" applyBorder="1" applyAlignment="1">
      <alignment horizontal="center" vertical="center" shrinkToFit="1"/>
    </xf>
    <xf numFmtId="193" fontId="4" fillId="0" borderId="21" xfId="17" applyNumberFormat="1" applyFont="1" applyBorder="1" applyAlignment="1">
      <alignment horizontal="center" vertical="center" shrinkToFit="1"/>
    </xf>
    <xf numFmtId="193" fontId="4" fillId="0" borderId="24" xfId="17" applyNumberFormat="1" applyFont="1" applyBorder="1" applyAlignment="1">
      <alignment horizontal="center" vertical="center" shrinkToFit="1"/>
    </xf>
    <xf numFmtId="193" fontId="4" fillId="0" borderId="30" xfId="17" applyNumberFormat="1" applyFont="1" applyBorder="1" applyAlignment="1">
      <alignment horizontal="center" vertical="center" shrinkToFit="1"/>
    </xf>
    <xf numFmtId="193" fontId="3" fillId="0" borderId="67" xfId="17" applyNumberFormat="1" applyFont="1" applyFill="1" applyBorder="1" applyAlignment="1">
      <alignment vertical="center"/>
    </xf>
    <xf numFmtId="193" fontId="3" fillId="0" borderId="69" xfId="17" applyNumberFormat="1" applyFont="1" applyFill="1" applyBorder="1" applyAlignment="1">
      <alignment vertical="center"/>
    </xf>
    <xf numFmtId="193" fontId="3" fillId="0" borderId="23" xfId="17" applyNumberFormat="1" applyFont="1" applyFill="1" applyBorder="1" applyAlignment="1">
      <alignment vertical="center"/>
    </xf>
    <xf numFmtId="193" fontId="3" fillId="0" borderId="36" xfId="17" applyNumberFormat="1" applyFont="1" applyFill="1" applyBorder="1" applyAlignment="1">
      <alignment vertical="center"/>
    </xf>
    <xf numFmtId="193" fontId="3" fillId="0" borderId="16" xfId="17" applyNumberFormat="1" applyFont="1" applyBorder="1" applyAlignment="1">
      <alignment vertical="center"/>
    </xf>
    <xf numFmtId="193" fontId="3" fillId="0" borderId="17" xfId="17" applyNumberFormat="1" applyFont="1" applyBorder="1" applyAlignment="1">
      <alignment vertical="center"/>
    </xf>
    <xf numFmtId="193" fontId="3" fillId="0" borderId="29" xfId="17" applyNumberFormat="1" applyFont="1" applyBorder="1" applyAlignment="1">
      <alignment horizontal="center" vertical="center"/>
    </xf>
    <xf numFmtId="193" fontId="3" fillId="0" borderId="27" xfId="17" applyNumberFormat="1" applyFont="1" applyFill="1" applyBorder="1" applyAlignment="1">
      <alignment horizontal="center" vertical="center"/>
    </xf>
    <xf numFmtId="193" fontId="3" fillId="0" borderId="22" xfId="0" applyNumberFormat="1" applyFont="1" applyFill="1" applyBorder="1" applyAlignment="1">
      <alignment horizontal="center" vertical="center"/>
    </xf>
    <xf numFmtId="193" fontId="3" fillId="0" borderId="25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153" xfId="17" applyNumberFormat="1" applyFont="1" applyBorder="1" applyAlignment="1">
      <alignment vertical="center"/>
    </xf>
    <xf numFmtId="0" fontId="2" fillId="0" borderId="154" xfId="17" applyNumberFormat="1" applyFont="1" applyBorder="1" applyAlignment="1">
      <alignment vertical="center"/>
    </xf>
    <xf numFmtId="193" fontId="3" fillId="0" borderId="86" xfId="0" applyNumberFormat="1" applyFont="1" applyBorder="1" applyAlignment="1">
      <alignment/>
    </xf>
    <xf numFmtId="196" fontId="2" fillId="0" borderId="79" xfId="17" applyNumberFormat="1" applyFont="1" applyBorder="1" applyAlignment="1">
      <alignment vertical="center"/>
    </xf>
    <xf numFmtId="196" fontId="2" fillId="0" borderId="80" xfId="17" applyNumberFormat="1" applyFont="1" applyBorder="1" applyAlignment="1">
      <alignment vertical="center"/>
    </xf>
    <xf numFmtId="196" fontId="2" fillId="0" borderId="81" xfId="17" applyNumberFormat="1" applyFont="1" applyBorder="1" applyAlignment="1">
      <alignment vertical="center"/>
    </xf>
    <xf numFmtId="196" fontId="2" fillId="0" borderId="88" xfId="17" applyNumberFormat="1" applyFont="1" applyBorder="1" applyAlignment="1">
      <alignment vertical="center"/>
    </xf>
    <xf numFmtId="38" fontId="2" fillId="0" borderId="79" xfId="17" applyFont="1" applyFill="1" applyBorder="1" applyAlignment="1">
      <alignment vertical="center"/>
    </xf>
    <xf numFmtId="191" fontId="2" fillId="0" borderId="79" xfId="17" applyNumberFormat="1" applyFont="1" applyFill="1" applyBorder="1" applyAlignment="1">
      <alignment vertical="center"/>
    </xf>
    <xf numFmtId="189" fontId="2" fillId="0" borderId="79" xfId="17" applyNumberFormat="1" applyFont="1" applyFill="1" applyBorder="1" applyAlignment="1">
      <alignment vertical="center"/>
    </xf>
    <xf numFmtId="38" fontId="2" fillId="0" borderId="89" xfId="17" applyFont="1" applyBorder="1" applyAlignment="1">
      <alignment vertical="center"/>
    </xf>
    <xf numFmtId="0" fontId="2" fillId="0" borderId="79" xfId="17" applyNumberFormat="1" applyFont="1" applyFill="1" applyBorder="1" applyAlignment="1">
      <alignment vertical="center"/>
    </xf>
    <xf numFmtId="188" fontId="2" fillId="0" borderId="90" xfId="17" applyNumberFormat="1" applyFont="1" applyBorder="1" applyAlignment="1">
      <alignment vertical="center"/>
    </xf>
    <xf numFmtId="38" fontId="2" fillId="0" borderId="136" xfId="17" applyFont="1" applyBorder="1" applyAlignment="1">
      <alignment vertical="center"/>
    </xf>
    <xf numFmtId="0" fontId="2" fillId="0" borderId="95" xfId="17" applyNumberFormat="1" applyFont="1" applyBorder="1" applyAlignment="1">
      <alignment vertical="center"/>
    </xf>
    <xf numFmtId="38" fontId="2" fillId="0" borderId="69" xfId="17" applyFont="1" applyBorder="1" applyAlignment="1">
      <alignment horizontal="left" vertical="center"/>
    </xf>
    <xf numFmtId="193" fontId="3" fillId="0" borderId="9" xfId="0" applyNumberFormat="1" applyFont="1" applyBorder="1" applyAlignment="1">
      <alignment/>
    </xf>
    <xf numFmtId="193" fontId="3" fillId="0" borderId="11" xfId="0" applyNumberFormat="1" applyFont="1" applyBorder="1" applyAlignment="1">
      <alignment/>
    </xf>
    <xf numFmtId="193" fontId="3" fillId="0" borderId="63" xfId="0" applyNumberFormat="1" applyFont="1" applyBorder="1" applyAlignment="1">
      <alignment/>
    </xf>
    <xf numFmtId="192" fontId="3" fillId="0" borderId="63" xfId="0" applyNumberFormat="1" applyFont="1" applyBorder="1" applyAlignment="1">
      <alignment/>
    </xf>
    <xf numFmtId="192" fontId="3" fillId="0" borderId="85" xfId="0" applyNumberFormat="1" applyFont="1" applyBorder="1" applyAlignment="1">
      <alignment/>
    </xf>
    <xf numFmtId="49" fontId="2" fillId="0" borderId="46" xfId="17" applyNumberFormat="1" applyFont="1" applyFill="1" applyBorder="1" applyAlignment="1">
      <alignment horizontal="right" vertical="center"/>
    </xf>
    <xf numFmtId="189" fontId="3" fillId="0" borderId="60" xfId="0" applyNumberFormat="1" applyFont="1" applyBorder="1" applyAlignment="1">
      <alignment/>
    </xf>
    <xf numFmtId="189" fontId="3" fillId="0" borderId="96" xfId="0" applyNumberFormat="1" applyFont="1" applyBorder="1" applyAlignment="1">
      <alignment/>
    </xf>
    <xf numFmtId="195" fontId="3" fillId="0" borderId="96" xfId="0" applyNumberFormat="1" applyFont="1" applyBorder="1" applyAlignment="1">
      <alignment/>
    </xf>
    <xf numFmtId="195" fontId="3" fillId="0" borderId="60" xfId="0" applyNumberFormat="1" applyFont="1" applyBorder="1" applyAlignment="1">
      <alignment/>
    </xf>
    <xf numFmtId="196" fontId="3" fillId="0" borderId="96" xfId="17" applyNumberFormat="1" applyFont="1" applyFill="1" applyBorder="1" applyAlignment="1">
      <alignment vertical="center"/>
    </xf>
    <xf numFmtId="196" fontId="3" fillId="0" borderId="61" xfId="17" applyNumberFormat="1" applyFont="1" applyFill="1" applyBorder="1" applyAlignment="1">
      <alignment vertical="center"/>
    </xf>
    <xf numFmtId="196" fontId="3" fillId="0" borderId="61" xfId="17" applyNumberFormat="1" applyFont="1" applyBorder="1" applyAlignment="1">
      <alignment vertical="center"/>
    </xf>
    <xf numFmtId="191" fontId="3" fillId="0" borderId="96" xfId="17" applyNumberFormat="1" applyFont="1" applyFill="1" applyBorder="1" applyAlignment="1">
      <alignment vertical="center"/>
    </xf>
    <xf numFmtId="191" fontId="3" fillId="0" borderId="61" xfId="17" applyNumberFormat="1" applyFont="1" applyFill="1" applyBorder="1" applyAlignment="1">
      <alignment vertical="center"/>
    </xf>
    <xf numFmtId="188" fontId="3" fillId="0" borderId="144" xfId="17" applyNumberFormat="1" applyFont="1" applyBorder="1" applyAlignment="1">
      <alignment vertical="center"/>
    </xf>
    <xf numFmtId="192" fontId="3" fillId="0" borderId="61" xfId="0" applyNumberFormat="1" applyFont="1" applyBorder="1" applyAlignment="1">
      <alignment vertical="center"/>
    </xf>
    <xf numFmtId="192" fontId="3" fillId="0" borderId="61" xfId="0" applyNumberFormat="1" applyFont="1" applyBorder="1" applyAlignment="1">
      <alignment/>
    </xf>
    <xf numFmtId="189" fontId="3" fillId="0" borderId="61" xfId="0" applyNumberFormat="1" applyFont="1" applyBorder="1" applyAlignment="1">
      <alignment/>
    </xf>
    <xf numFmtId="195" fontId="3" fillId="0" borderId="61" xfId="0" applyNumberFormat="1" applyFont="1" applyBorder="1" applyAlignment="1">
      <alignment/>
    </xf>
    <xf numFmtId="188" fontId="3" fillId="0" borderId="155" xfId="17" applyNumberFormat="1" applyFont="1" applyBorder="1" applyAlignment="1">
      <alignment vertical="center"/>
    </xf>
    <xf numFmtId="193" fontId="0" fillId="0" borderId="8" xfId="17" applyNumberFormat="1" applyFont="1" applyFill="1" applyBorder="1" applyAlignment="1">
      <alignment vertical="center"/>
    </xf>
    <xf numFmtId="193" fontId="4" fillId="0" borderId="152" xfId="17" applyNumberFormat="1" applyFont="1" applyBorder="1" applyAlignment="1">
      <alignment horizontal="center" vertical="center" shrinkToFit="1"/>
    </xf>
    <xf numFmtId="193" fontId="4" fillId="0" borderId="156" xfId="17" applyNumberFormat="1" applyFont="1" applyBorder="1" applyAlignment="1">
      <alignment horizontal="center" vertical="center" shrinkToFit="1"/>
    </xf>
    <xf numFmtId="193" fontId="4" fillId="0" borderId="26" xfId="17" applyNumberFormat="1" applyFont="1" applyBorder="1" applyAlignment="1">
      <alignment horizontal="center" vertical="center" shrinkToFit="1"/>
    </xf>
    <xf numFmtId="193" fontId="4" fillId="0" borderId="109" xfId="17" applyNumberFormat="1" applyFont="1" applyBorder="1" applyAlignment="1">
      <alignment horizontal="center" vertical="center" shrinkToFit="1"/>
    </xf>
    <xf numFmtId="193" fontId="4" fillId="0" borderId="12" xfId="17" applyNumberFormat="1" applyFont="1" applyBorder="1" applyAlignment="1">
      <alignment horizontal="center" vertical="center" shrinkToFit="1"/>
    </xf>
    <xf numFmtId="193" fontId="4" fillId="0" borderId="157" xfId="17" applyNumberFormat="1" applyFont="1" applyBorder="1" applyAlignment="1">
      <alignment horizontal="center" vertical="center" shrinkToFit="1"/>
    </xf>
    <xf numFmtId="196" fontId="4" fillId="0" borderId="26" xfId="17" applyNumberFormat="1" applyFont="1" applyBorder="1" applyAlignment="1">
      <alignment horizontal="center" vertical="center" shrinkToFit="1"/>
    </xf>
    <xf numFmtId="209" fontId="3" fillId="0" borderId="96" xfId="0" applyNumberFormat="1" applyFont="1" applyFill="1" applyBorder="1" applyAlignment="1">
      <alignment/>
    </xf>
    <xf numFmtId="209" fontId="3" fillId="0" borderId="60" xfId="0" applyNumberFormat="1" applyFont="1" applyFill="1" applyBorder="1" applyAlignment="1">
      <alignment/>
    </xf>
    <xf numFmtId="209" fontId="3" fillId="0" borderId="124" xfId="0" applyNumberFormat="1" applyFont="1" applyFill="1" applyBorder="1" applyAlignment="1">
      <alignment/>
    </xf>
    <xf numFmtId="209" fontId="3" fillId="0" borderId="104" xfId="0" applyNumberFormat="1" applyFont="1" applyFill="1" applyBorder="1" applyAlignment="1">
      <alignment/>
    </xf>
    <xf numFmtId="209" fontId="3" fillId="0" borderId="44" xfId="0" applyNumberFormat="1" applyFont="1" applyFill="1" applyBorder="1" applyAlignment="1">
      <alignment/>
    </xf>
    <xf numFmtId="209" fontId="3" fillId="0" borderId="26" xfId="0" applyNumberFormat="1" applyFont="1" applyFill="1" applyBorder="1" applyAlignment="1">
      <alignment/>
    </xf>
    <xf numFmtId="209" fontId="3" fillId="0" borderId="152" xfId="0" applyNumberFormat="1" applyFont="1" applyFill="1" applyBorder="1" applyAlignment="1">
      <alignment/>
    </xf>
    <xf numFmtId="209" fontId="3" fillId="0" borderId="145" xfId="0" applyNumberFormat="1" applyFont="1" applyFill="1" applyBorder="1" applyAlignment="1">
      <alignment/>
    </xf>
    <xf numFmtId="209" fontId="3" fillId="0" borderId="83" xfId="0" applyNumberFormat="1" applyFont="1" applyFill="1" applyBorder="1" applyAlignment="1">
      <alignment/>
    </xf>
    <xf numFmtId="204" fontId="0" fillId="0" borderId="151" xfId="0" applyNumberFormat="1" applyBorder="1" applyAlignment="1">
      <alignment/>
    </xf>
    <xf numFmtId="204" fontId="0" fillId="0" borderId="11" xfId="0" applyNumberFormat="1" applyBorder="1" applyAlignment="1">
      <alignment/>
    </xf>
    <xf numFmtId="204" fontId="0" fillId="0" borderId="147" xfId="0" applyNumberFormat="1" applyBorder="1" applyAlignment="1">
      <alignment/>
    </xf>
    <xf numFmtId="204" fontId="0" fillId="0" borderId="1" xfId="0" applyNumberFormat="1" applyBorder="1" applyAlignment="1">
      <alignment/>
    </xf>
    <xf numFmtId="204" fontId="0" fillId="0" borderId="0" xfId="17" applyNumberFormat="1" applyFill="1" applyAlignment="1">
      <alignment/>
    </xf>
    <xf numFmtId="204" fontId="12" fillId="0" borderId="0" xfId="17" applyNumberFormat="1" applyFont="1" applyFill="1" applyAlignment="1">
      <alignment vertical="center"/>
    </xf>
    <xf numFmtId="204" fontId="9" fillId="0" borderId="0" xfId="17" applyNumberFormat="1" applyFont="1" applyFill="1" applyAlignment="1">
      <alignment vertical="center"/>
    </xf>
    <xf numFmtId="204" fontId="4" fillId="0" borderId="0" xfId="17" applyNumberFormat="1" applyFont="1" applyFill="1" applyAlignment="1">
      <alignment vertical="center"/>
    </xf>
    <xf numFmtId="204" fontId="4" fillId="0" borderId="0" xfId="17" applyNumberFormat="1" applyFont="1" applyFill="1" applyAlignment="1">
      <alignment horizontal="center" vertical="center"/>
    </xf>
    <xf numFmtId="204" fontId="4" fillId="0" borderId="16" xfId="17" applyNumberFormat="1" applyFont="1" applyFill="1" applyBorder="1" applyAlignment="1">
      <alignment vertical="center"/>
    </xf>
    <xf numFmtId="204" fontId="4" fillId="0" borderId="17" xfId="17" applyNumberFormat="1" applyFont="1" applyFill="1" applyBorder="1" applyAlignment="1">
      <alignment vertical="center"/>
    </xf>
    <xf numFmtId="204" fontId="4" fillId="0" borderId="29" xfId="17" applyNumberFormat="1" applyFont="1" applyFill="1" applyBorder="1" applyAlignment="1">
      <alignment horizontal="right" vertical="center"/>
    </xf>
    <xf numFmtId="204" fontId="4" fillId="0" borderId="27" xfId="17" applyNumberFormat="1" applyFont="1" applyFill="1" applyBorder="1" applyAlignment="1">
      <alignment horizontal="center" vertical="center"/>
    </xf>
    <xf numFmtId="204" fontId="4" fillId="0" borderId="22" xfId="17" applyNumberFormat="1" applyFont="1" applyFill="1" applyBorder="1" applyAlignment="1">
      <alignment horizontal="center" vertical="center"/>
    </xf>
    <xf numFmtId="204" fontId="4" fillId="0" borderId="25" xfId="17" applyNumberFormat="1" applyFont="1" applyFill="1" applyBorder="1" applyAlignment="1">
      <alignment horizontal="center" vertical="center"/>
    </xf>
    <xf numFmtId="204" fontId="4" fillId="0" borderId="21" xfId="17" applyNumberFormat="1" applyFont="1" applyFill="1" applyBorder="1" applyAlignment="1">
      <alignment vertical="center"/>
    </xf>
    <xf numFmtId="204" fontId="4" fillId="0" borderId="24" xfId="17" applyNumberFormat="1" applyFont="1" applyFill="1" applyBorder="1" applyAlignment="1">
      <alignment vertical="center"/>
    </xf>
    <xf numFmtId="204" fontId="4" fillId="0" borderId="30" xfId="17" applyNumberFormat="1" applyFont="1" applyFill="1" applyBorder="1" applyAlignment="1">
      <alignment vertical="center"/>
    </xf>
    <xf numFmtId="204" fontId="4" fillId="0" borderId="28" xfId="17" applyNumberFormat="1" applyFont="1" applyFill="1" applyBorder="1" applyAlignment="1">
      <alignment horizontal="center" vertical="center"/>
    </xf>
    <xf numFmtId="204" fontId="4" fillId="0" borderId="26" xfId="17" applyNumberFormat="1" applyFont="1" applyFill="1" applyBorder="1" applyAlignment="1">
      <alignment horizontal="center" vertical="center"/>
    </xf>
    <xf numFmtId="204" fontId="4" fillId="0" borderId="26" xfId="17" applyNumberFormat="1" applyFont="1" applyFill="1" applyBorder="1" applyAlignment="1">
      <alignment horizontal="center" vertical="center" shrinkToFit="1"/>
    </xf>
    <xf numFmtId="204" fontId="4" fillId="0" borderId="13" xfId="17" applyNumberFormat="1" applyFont="1" applyFill="1" applyBorder="1" applyAlignment="1">
      <alignment horizontal="center" vertical="center" shrinkToFit="1"/>
    </xf>
    <xf numFmtId="204" fontId="4" fillId="0" borderId="19" xfId="17" applyNumberFormat="1" applyFont="1" applyFill="1" applyBorder="1" applyAlignment="1">
      <alignment vertical="center"/>
    </xf>
    <xf numFmtId="204" fontId="4" fillId="0" borderId="0" xfId="17" applyNumberFormat="1" applyFont="1" applyFill="1" applyBorder="1" applyAlignment="1">
      <alignment vertical="center"/>
    </xf>
    <xf numFmtId="204" fontId="4" fillId="0" borderId="31" xfId="17" applyNumberFormat="1" applyFont="1" applyFill="1" applyBorder="1" applyAlignment="1">
      <alignment vertical="center"/>
    </xf>
    <xf numFmtId="204" fontId="0" fillId="0" borderId="18" xfId="0" applyNumberFormat="1" applyBorder="1" applyAlignment="1">
      <alignment/>
    </xf>
    <xf numFmtId="204" fontId="0" fillId="0" borderId="60" xfId="0" applyNumberFormat="1" applyBorder="1" applyAlignment="1">
      <alignment/>
    </xf>
    <xf numFmtId="204" fontId="4" fillId="0" borderId="7" xfId="17" applyNumberFormat="1" applyFont="1" applyFill="1" applyBorder="1" applyAlignment="1">
      <alignment vertical="center"/>
    </xf>
    <xf numFmtId="204" fontId="4" fillId="0" borderId="5" xfId="17" applyNumberFormat="1" applyFont="1" applyFill="1" applyBorder="1" applyAlignment="1">
      <alignment vertical="center"/>
    </xf>
    <xf numFmtId="204" fontId="4" fillId="0" borderId="33" xfId="17" applyNumberFormat="1" applyFont="1" applyFill="1" applyBorder="1" applyAlignment="1">
      <alignment vertical="center"/>
    </xf>
    <xf numFmtId="204" fontId="0" fillId="0" borderId="124" xfId="0" applyNumberFormat="1" applyBorder="1" applyAlignment="1">
      <alignment/>
    </xf>
    <xf numFmtId="204" fontId="4" fillId="0" borderId="79" xfId="17" applyNumberFormat="1" applyFont="1" applyFill="1" applyBorder="1" applyAlignment="1">
      <alignment vertical="center"/>
    </xf>
    <xf numFmtId="204" fontId="4" fillId="0" borderId="81" xfId="17" applyNumberFormat="1" applyFont="1" applyFill="1" applyBorder="1" applyAlignment="1">
      <alignment vertical="center"/>
    </xf>
    <xf numFmtId="204" fontId="4" fillId="0" borderId="96" xfId="17" applyNumberFormat="1" applyFont="1" applyFill="1" applyBorder="1" applyAlignment="1">
      <alignment vertical="center"/>
    </xf>
    <xf numFmtId="204" fontId="4" fillId="0" borderId="60" xfId="17" applyNumberFormat="1" applyFont="1" applyFill="1" applyBorder="1" applyAlignment="1">
      <alignment vertical="center"/>
    </xf>
    <xf numFmtId="204" fontId="4" fillId="0" borderId="73" xfId="17" applyNumberFormat="1" applyFont="1" applyFill="1" applyBorder="1" applyAlignment="1">
      <alignment vertical="center"/>
    </xf>
    <xf numFmtId="204" fontId="4" fillId="0" borderId="80" xfId="17" applyNumberFormat="1" applyFont="1" applyFill="1" applyBorder="1" applyAlignment="1">
      <alignment vertical="center"/>
    </xf>
    <xf numFmtId="204" fontId="4" fillId="0" borderId="20" xfId="17" applyNumberFormat="1" applyFont="1" applyFill="1" applyBorder="1" applyAlignment="1">
      <alignment vertical="center"/>
    </xf>
    <xf numFmtId="204" fontId="4" fillId="0" borderId="3" xfId="17" applyNumberFormat="1" applyFont="1" applyFill="1" applyBorder="1" applyAlignment="1">
      <alignment vertical="center"/>
    </xf>
    <xf numFmtId="204" fontId="4" fillId="0" borderId="9" xfId="17" applyNumberFormat="1" applyFont="1" applyFill="1" applyBorder="1" applyAlignment="1">
      <alignment vertical="center"/>
    </xf>
    <xf numFmtId="204" fontId="4" fillId="0" borderId="46" xfId="17" applyNumberFormat="1" applyFont="1" applyFill="1" applyBorder="1" applyAlignment="1">
      <alignment vertical="center"/>
    </xf>
    <xf numFmtId="204" fontId="0" fillId="0" borderId="117" xfId="0" applyNumberFormat="1" applyBorder="1" applyAlignment="1">
      <alignment/>
    </xf>
    <xf numFmtId="204" fontId="4" fillId="0" borderId="36" xfId="17" applyNumberFormat="1" applyFont="1" applyFill="1" applyBorder="1" applyAlignment="1">
      <alignment vertical="center"/>
    </xf>
    <xf numFmtId="204" fontId="4" fillId="0" borderId="71" xfId="17" applyNumberFormat="1" applyFont="1" applyFill="1" applyBorder="1" applyAlignment="1">
      <alignment vertical="center"/>
    </xf>
    <xf numFmtId="204" fontId="4" fillId="0" borderId="94" xfId="17" applyNumberFormat="1" applyFont="1" applyFill="1" applyBorder="1" applyAlignment="1">
      <alignment vertical="center"/>
    </xf>
    <xf numFmtId="204" fontId="4" fillId="0" borderId="95" xfId="17" applyNumberFormat="1" applyFont="1" applyFill="1" applyBorder="1" applyAlignment="1">
      <alignment vertical="center"/>
    </xf>
    <xf numFmtId="204" fontId="4" fillId="0" borderId="75" xfId="17" applyNumberFormat="1" applyFont="1" applyFill="1" applyBorder="1" applyAlignment="1">
      <alignment vertical="center"/>
    </xf>
    <xf numFmtId="204" fontId="4" fillId="0" borderId="84" xfId="17" applyNumberFormat="1" applyFont="1" applyFill="1" applyBorder="1" applyAlignment="1">
      <alignment vertical="center"/>
    </xf>
    <xf numFmtId="204" fontId="4" fillId="0" borderId="85" xfId="17" applyNumberFormat="1" applyFont="1" applyFill="1" applyBorder="1" applyAlignment="1">
      <alignment vertical="center"/>
    </xf>
    <xf numFmtId="204" fontId="4" fillId="0" borderId="23" xfId="17" applyNumberFormat="1" applyFont="1" applyFill="1" applyBorder="1" applyAlignment="1">
      <alignment vertical="center"/>
    </xf>
    <xf numFmtId="204" fontId="4" fillId="0" borderId="6" xfId="17" applyNumberFormat="1" applyFont="1" applyFill="1" applyBorder="1" applyAlignment="1">
      <alignment vertical="center"/>
    </xf>
    <xf numFmtId="204" fontId="4" fillId="0" borderId="32" xfId="17" applyNumberFormat="1" applyFont="1" applyFill="1" applyBorder="1" applyAlignment="1">
      <alignment vertical="center"/>
    </xf>
    <xf numFmtId="204" fontId="4" fillId="0" borderId="34" xfId="17" applyNumberFormat="1" applyFont="1" applyFill="1" applyBorder="1" applyAlignment="1">
      <alignment vertical="center"/>
    </xf>
    <xf numFmtId="204" fontId="4" fillId="0" borderId="14" xfId="17" applyNumberFormat="1" applyFont="1" applyFill="1" applyBorder="1" applyAlignment="1">
      <alignment vertical="center"/>
    </xf>
    <xf numFmtId="204" fontId="4" fillId="0" borderId="35" xfId="17" applyNumberFormat="1" applyFont="1" applyFill="1" applyBorder="1" applyAlignment="1">
      <alignment vertical="center"/>
    </xf>
    <xf numFmtId="204" fontId="0" fillId="0" borderId="148" xfId="0" applyNumberFormat="1" applyBorder="1" applyAlignment="1">
      <alignment/>
    </xf>
    <xf numFmtId="204" fontId="0" fillId="0" borderId="26" xfId="0" applyNumberFormat="1" applyBorder="1" applyAlignment="1">
      <alignment/>
    </xf>
    <xf numFmtId="204" fontId="0" fillId="0" borderId="1" xfId="0" applyNumberFormat="1" applyBorder="1" applyAlignment="1">
      <alignment vertical="center" shrinkToFit="1"/>
    </xf>
    <xf numFmtId="204" fontId="0" fillId="0" borderId="145" xfId="0" applyNumberFormat="1" applyBorder="1" applyAlignment="1">
      <alignment/>
    </xf>
    <xf numFmtId="204" fontId="0" fillId="0" borderId="155" xfId="0" applyNumberFormat="1" applyBorder="1" applyAlignment="1">
      <alignment/>
    </xf>
    <xf numFmtId="204" fontId="0" fillId="0" borderId="124" xfId="0" applyNumberFormat="1" applyBorder="1" applyAlignment="1">
      <alignment vertical="center" shrinkToFit="1"/>
    </xf>
    <xf numFmtId="204" fontId="0" fillId="0" borderId="60" xfId="0" applyNumberFormat="1" applyBorder="1" applyAlignment="1">
      <alignment vertical="center" shrinkToFit="1"/>
    </xf>
    <xf numFmtId="204" fontId="4" fillId="0" borderId="89" xfId="17" applyNumberFormat="1" applyFont="1" applyFill="1" applyBorder="1" applyAlignment="1">
      <alignment vertical="center"/>
    </xf>
    <xf numFmtId="204" fontId="0" fillId="0" borderId="92" xfId="0" applyNumberFormat="1" applyBorder="1" applyAlignment="1">
      <alignment vertical="center" shrinkToFit="1"/>
    </xf>
    <xf numFmtId="204" fontId="0" fillId="0" borderId="63" xfId="0" applyNumberFormat="1" applyBorder="1" applyAlignment="1">
      <alignment vertical="center" shrinkToFit="1"/>
    </xf>
    <xf numFmtId="204" fontId="0" fillId="0" borderId="117" xfId="0" applyNumberFormat="1" applyBorder="1" applyAlignment="1">
      <alignment vertical="center" shrinkToFit="1"/>
    </xf>
    <xf numFmtId="204" fontId="0" fillId="0" borderId="147" xfId="0" applyNumberFormat="1" applyBorder="1" applyAlignment="1">
      <alignment vertical="center" shrinkToFit="1"/>
    </xf>
    <xf numFmtId="204" fontId="0" fillId="0" borderId="64" xfId="0" applyNumberFormat="1" applyBorder="1" applyAlignment="1">
      <alignment vertical="center" shrinkToFit="1"/>
    </xf>
    <xf numFmtId="204" fontId="4" fillId="0" borderId="91" xfId="17" applyNumberFormat="1" applyFont="1" applyFill="1" applyBorder="1" applyAlignment="1">
      <alignment vertical="center"/>
    </xf>
    <xf numFmtId="204" fontId="4" fillId="0" borderId="67" xfId="17" applyNumberFormat="1" applyFont="1" applyFill="1" applyBorder="1" applyAlignment="1">
      <alignment vertical="center"/>
    </xf>
    <xf numFmtId="204" fontId="4" fillId="0" borderId="93" xfId="17" applyNumberFormat="1" applyFont="1" applyFill="1" applyBorder="1" applyAlignment="1">
      <alignment vertical="center"/>
    </xf>
    <xf numFmtId="204" fontId="4" fillId="0" borderId="69" xfId="17" applyNumberFormat="1" applyFont="1" applyFill="1" applyBorder="1" applyAlignment="1">
      <alignment vertical="center"/>
    </xf>
    <xf numFmtId="204" fontId="0" fillId="0" borderId="148" xfId="0" applyNumberFormat="1" applyBorder="1" applyAlignment="1">
      <alignment vertical="center" shrinkToFit="1"/>
    </xf>
    <xf numFmtId="204" fontId="0" fillId="0" borderId="26" xfId="0" applyNumberFormat="1" applyBorder="1" applyAlignment="1">
      <alignment vertical="center" shrinkToFit="1"/>
    </xf>
    <xf numFmtId="204" fontId="0" fillId="0" borderId="152" xfId="0" applyNumberFormat="1" applyBorder="1" applyAlignment="1">
      <alignment vertical="center" shrinkToFit="1"/>
    </xf>
    <xf numFmtId="204" fontId="4" fillId="0" borderId="1" xfId="17" applyNumberFormat="1" applyFont="1" applyFill="1" applyBorder="1" applyAlignment="1">
      <alignment vertical="center"/>
    </xf>
    <xf numFmtId="204" fontId="4" fillId="0" borderId="4" xfId="17" applyNumberFormat="1" applyFont="1" applyFill="1" applyBorder="1" applyAlignment="1">
      <alignment vertical="center"/>
    </xf>
    <xf numFmtId="204" fontId="0" fillId="0" borderId="44" xfId="0" applyNumberFormat="1" applyBorder="1" applyAlignment="1">
      <alignment vertical="center" shrinkToFit="1"/>
    </xf>
    <xf numFmtId="204" fontId="4" fillId="0" borderId="15" xfId="17" applyNumberFormat="1" applyFont="1" applyFill="1" applyBorder="1" applyAlignment="1">
      <alignment vertical="center"/>
    </xf>
    <xf numFmtId="204" fontId="4" fillId="0" borderId="45" xfId="17" applyNumberFormat="1" applyFont="1" applyFill="1" applyBorder="1" applyAlignment="1">
      <alignment vertical="center"/>
    </xf>
    <xf numFmtId="204" fontId="4" fillId="0" borderId="19" xfId="17" applyNumberFormat="1" applyFont="1" applyFill="1" applyBorder="1" applyAlignment="1">
      <alignment horizontal="center" vertical="center"/>
    </xf>
    <xf numFmtId="204" fontId="4" fillId="0" borderId="158" xfId="17" applyNumberFormat="1" applyFont="1" applyFill="1" applyBorder="1" applyAlignment="1">
      <alignment vertical="center"/>
    </xf>
    <xf numFmtId="204" fontId="4" fillId="0" borderId="153" xfId="17" applyNumberFormat="1" applyFont="1" applyFill="1" applyBorder="1" applyAlignment="1">
      <alignment vertical="center"/>
    </xf>
    <xf numFmtId="204" fontId="4" fillId="0" borderId="154" xfId="17" applyNumberFormat="1" applyFont="1" applyFill="1" applyBorder="1" applyAlignment="1">
      <alignment vertical="center"/>
    </xf>
    <xf numFmtId="204" fontId="4" fillId="0" borderId="21" xfId="17" applyNumberFormat="1" applyFont="1" applyFill="1" applyBorder="1" applyAlignment="1">
      <alignment horizontal="center" vertical="center"/>
    </xf>
    <xf numFmtId="204" fontId="4" fillId="0" borderId="90" xfId="17" applyNumberFormat="1" applyFont="1" applyFill="1" applyBorder="1" applyAlignment="1">
      <alignment vertical="center"/>
    </xf>
    <xf numFmtId="204" fontId="4" fillId="0" borderId="82" xfId="17" applyNumberFormat="1" applyFont="1" applyFill="1" applyBorder="1" applyAlignment="1">
      <alignment vertical="center"/>
    </xf>
    <xf numFmtId="204" fontId="4" fillId="0" borderId="83" xfId="17" applyNumberFormat="1" applyFont="1" applyFill="1" applyBorder="1" applyAlignment="1">
      <alignment vertical="center"/>
    </xf>
    <xf numFmtId="204" fontId="0" fillId="0" borderId="97" xfId="0" applyNumberFormat="1" applyBorder="1" applyAlignment="1">
      <alignment vertical="center" shrinkToFit="1"/>
    </xf>
    <xf numFmtId="204" fontId="0" fillId="0" borderId="57" xfId="0" applyNumberFormat="1" applyBorder="1" applyAlignment="1">
      <alignment vertical="center" shrinkToFit="1"/>
    </xf>
    <xf numFmtId="38" fontId="3" fillId="0" borderId="159" xfId="17" applyFont="1" applyFill="1" applyBorder="1" applyAlignment="1">
      <alignment vertical="center"/>
    </xf>
    <xf numFmtId="38" fontId="3" fillId="0" borderId="160" xfId="17" applyFont="1" applyFill="1" applyBorder="1" applyAlignment="1">
      <alignment vertical="center"/>
    </xf>
    <xf numFmtId="38" fontId="3" fillId="0" borderId="92" xfId="17" applyFont="1" applyFill="1" applyBorder="1" applyAlignment="1">
      <alignment vertical="center"/>
    </xf>
    <xf numFmtId="207" fontId="2" fillId="0" borderId="0" xfId="17" applyNumberFormat="1" applyFont="1" applyAlignment="1">
      <alignment vertical="center"/>
    </xf>
    <xf numFmtId="57" fontId="3" fillId="0" borderId="68" xfId="17" applyNumberFormat="1" applyFont="1" applyBorder="1" applyAlignment="1">
      <alignment horizontal="center" vertical="center"/>
    </xf>
    <xf numFmtId="57" fontId="3" fillId="0" borderId="60" xfId="17" applyNumberFormat="1" applyFont="1" applyBorder="1" applyAlignment="1">
      <alignment horizontal="center" vertical="center"/>
    </xf>
    <xf numFmtId="57" fontId="3" fillId="0" borderId="60" xfId="17" applyNumberFormat="1" applyFont="1" applyFill="1" applyBorder="1" applyAlignment="1">
      <alignment horizontal="center" vertical="center"/>
    </xf>
    <xf numFmtId="57" fontId="3" fillId="0" borderId="73" xfId="17" applyNumberFormat="1" applyFont="1" applyFill="1" applyBorder="1" applyAlignment="1">
      <alignment horizontal="center" vertical="center"/>
    </xf>
    <xf numFmtId="57" fontId="3" fillId="0" borderId="70" xfId="17" applyNumberFormat="1" applyFont="1" applyBorder="1" applyAlignment="1">
      <alignment horizontal="center" vertical="center"/>
    </xf>
    <xf numFmtId="57" fontId="3" fillId="0" borderId="63" xfId="17" applyNumberFormat="1" applyFont="1" applyBorder="1" applyAlignment="1">
      <alignment horizontal="center" vertical="center"/>
    </xf>
    <xf numFmtId="57" fontId="3" fillId="0" borderId="63" xfId="17" applyNumberFormat="1" applyFont="1" applyFill="1" applyBorder="1" applyAlignment="1">
      <alignment horizontal="center" vertical="center"/>
    </xf>
    <xf numFmtId="57" fontId="3" fillId="0" borderId="75" xfId="17" applyNumberFormat="1" applyFont="1" applyFill="1" applyBorder="1" applyAlignment="1">
      <alignment horizontal="center" vertical="center"/>
    </xf>
    <xf numFmtId="57" fontId="3" fillId="0" borderId="10" xfId="17" applyNumberFormat="1" applyFont="1" applyBorder="1" applyAlignment="1">
      <alignment horizontal="center" vertical="center"/>
    </xf>
    <xf numFmtId="57" fontId="3" fillId="0" borderId="1" xfId="17" applyNumberFormat="1" applyFont="1" applyBorder="1" applyAlignment="1">
      <alignment horizontal="center" vertical="center"/>
    </xf>
    <xf numFmtId="57" fontId="3" fillId="0" borderId="54" xfId="17" applyNumberFormat="1" applyFont="1" applyBorder="1" applyAlignment="1">
      <alignment horizontal="center" vertical="center"/>
    </xf>
    <xf numFmtId="57" fontId="3" fillId="0" borderId="15" xfId="17" applyNumberFormat="1" applyFont="1" applyBorder="1" applyAlignment="1">
      <alignment horizontal="center" vertical="center"/>
    </xf>
    <xf numFmtId="57" fontId="3" fillId="0" borderId="15" xfId="17" applyNumberFormat="1" applyFont="1" applyFill="1" applyBorder="1" applyAlignment="1">
      <alignment horizontal="center" vertical="center"/>
    </xf>
    <xf numFmtId="57" fontId="3" fillId="0" borderId="45" xfId="17" applyNumberFormat="1" applyFont="1" applyFill="1" applyBorder="1" applyAlignment="1">
      <alignment horizontal="center" vertical="center"/>
    </xf>
    <xf numFmtId="189" fontId="3" fillId="0" borderId="81" xfId="17" applyNumberFormat="1" applyFont="1" applyFill="1" applyBorder="1" applyAlignment="1">
      <alignment vertical="center"/>
    </xf>
    <xf numFmtId="206" fontId="3" fillId="0" borderId="81" xfId="17" applyNumberFormat="1" applyFont="1" applyBorder="1" applyAlignment="1">
      <alignment vertical="center"/>
    </xf>
    <xf numFmtId="0" fontId="3" fillId="0" borderId="9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/>
    </xf>
    <xf numFmtId="206" fontId="3" fillId="0" borderId="85" xfId="17" applyNumberFormat="1" applyFont="1" applyBorder="1" applyAlignment="1">
      <alignment vertical="center"/>
    </xf>
    <xf numFmtId="181" fontId="3" fillId="0" borderId="81" xfId="17" applyNumberFormat="1" applyFont="1" applyFill="1" applyBorder="1" applyAlignment="1">
      <alignment vertical="center"/>
    </xf>
    <xf numFmtId="196" fontId="3" fillId="0" borderId="81" xfId="17" applyNumberFormat="1" applyFont="1" applyFill="1" applyBorder="1" applyAlignment="1">
      <alignment vertical="center"/>
    </xf>
    <xf numFmtId="196" fontId="3" fillId="0" borderId="81" xfId="17" applyNumberFormat="1" applyFont="1" applyBorder="1" applyAlignment="1">
      <alignment vertical="center"/>
    </xf>
    <xf numFmtId="188" fontId="3" fillId="0" borderId="83" xfId="17" applyNumberFormat="1" applyFont="1" applyBorder="1" applyAlignment="1">
      <alignment vertical="center"/>
    </xf>
    <xf numFmtId="40" fontId="3" fillId="0" borderId="1" xfId="17" applyNumberFormat="1" applyFont="1" applyBorder="1" applyAlignment="1">
      <alignment horizontal="center" vertical="center" shrinkToFit="1"/>
    </xf>
    <xf numFmtId="40" fontId="3" fillId="0" borderId="1" xfId="17" applyNumberFormat="1" applyFont="1" applyFill="1" applyBorder="1" applyAlignment="1">
      <alignment horizontal="center" vertical="center" shrinkToFit="1"/>
    </xf>
    <xf numFmtId="40" fontId="3" fillId="0" borderId="4" xfId="17" applyNumberFormat="1" applyFont="1" applyFill="1" applyBorder="1" applyAlignment="1">
      <alignment horizontal="center" vertical="center" shrinkToFit="1"/>
    </xf>
    <xf numFmtId="206" fontId="3" fillId="0" borderId="74" xfId="17" applyNumberFormat="1" applyFont="1" applyBorder="1" applyAlignment="1">
      <alignment vertical="center"/>
    </xf>
    <xf numFmtId="206" fontId="3" fillId="0" borderId="119" xfId="17" applyNumberFormat="1" applyFont="1" applyBorder="1" applyAlignment="1">
      <alignment vertical="center"/>
    </xf>
    <xf numFmtId="196" fontId="3" fillId="0" borderId="74" xfId="17" applyNumberFormat="1" applyFont="1" applyBorder="1" applyAlignment="1">
      <alignment vertical="center"/>
    </xf>
    <xf numFmtId="196" fontId="3" fillId="0" borderId="119" xfId="17" applyNumberFormat="1" applyFont="1" applyBorder="1" applyAlignment="1">
      <alignment vertical="center"/>
    </xf>
    <xf numFmtId="206" fontId="3" fillId="0" borderId="81" xfId="17" applyNumberFormat="1" applyFont="1" applyFill="1" applyBorder="1" applyAlignment="1">
      <alignment vertical="center"/>
    </xf>
    <xf numFmtId="207" fontId="3" fillId="0" borderId="161" xfId="17" applyNumberFormat="1" applyFont="1" applyBorder="1" applyAlignment="1">
      <alignment vertical="center"/>
    </xf>
    <xf numFmtId="207" fontId="3" fillId="0" borderId="74" xfId="17" applyNumberFormat="1" applyFont="1" applyBorder="1" applyAlignment="1">
      <alignment vertical="center"/>
    </xf>
    <xf numFmtId="207" fontId="3" fillId="0" borderId="52" xfId="17" applyNumberFormat="1" applyFont="1" applyBorder="1" applyAlignment="1">
      <alignment vertical="center"/>
    </xf>
    <xf numFmtId="209" fontId="3" fillId="0" borderId="81" xfId="0" applyNumberFormat="1" applyFont="1" applyFill="1" applyBorder="1" applyAlignment="1">
      <alignment/>
    </xf>
    <xf numFmtId="184" fontId="3" fillId="0" borderId="31" xfId="0" applyNumberFormat="1" applyFont="1" applyBorder="1" applyAlignment="1">
      <alignment/>
    </xf>
    <xf numFmtId="184" fontId="3" fillId="0" borderId="81" xfId="0" applyNumberFormat="1" applyFont="1" applyBorder="1" applyAlignment="1">
      <alignment/>
    </xf>
    <xf numFmtId="184" fontId="3" fillId="0" borderId="32" xfId="0" applyNumberFormat="1" applyFont="1" applyBorder="1" applyAlignment="1">
      <alignment/>
    </xf>
    <xf numFmtId="184" fontId="3" fillId="0" borderId="30" xfId="0" applyNumberFormat="1" applyFont="1" applyBorder="1" applyAlignment="1">
      <alignment/>
    </xf>
    <xf numFmtId="49" fontId="3" fillId="0" borderId="68" xfId="17" applyNumberFormat="1" applyFont="1" applyBorder="1" applyAlignment="1">
      <alignment horizontal="center" vertical="center"/>
    </xf>
    <xf numFmtId="49" fontId="3" fillId="0" borderId="60" xfId="17" applyNumberFormat="1" applyFont="1" applyBorder="1" applyAlignment="1">
      <alignment horizontal="center" vertical="center"/>
    </xf>
    <xf numFmtId="49" fontId="3" fillId="0" borderId="60" xfId="17" applyNumberFormat="1" applyFont="1" applyFill="1" applyBorder="1" applyAlignment="1">
      <alignment horizontal="center" vertical="center"/>
    </xf>
    <xf numFmtId="49" fontId="3" fillId="0" borderId="61" xfId="17" applyNumberFormat="1" applyFont="1" applyFill="1" applyBorder="1" applyAlignment="1">
      <alignment horizontal="center" vertical="center"/>
    </xf>
    <xf numFmtId="196" fontId="3" fillId="0" borderId="68" xfId="17" applyNumberFormat="1" applyFont="1" applyBorder="1" applyAlignment="1">
      <alignment vertical="center"/>
    </xf>
    <xf numFmtId="196" fontId="3" fillId="0" borderId="80" xfId="17" applyNumberFormat="1" applyFont="1" applyBorder="1" applyAlignment="1">
      <alignment vertical="center"/>
    </xf>
    <xf numFmtId="196" fontId="3" fillId="0" borderId="162" xfId="17" applyNumberFormat="1" applyFont="1" applyBorder="1" applyAlignment="1">
      <alignment vertical="center"/>
    </xf>
    <xf numFmtId="196" fontId="3" fillId="0" borderId="117" xfId="17" applyNumberFormat="1" applyFont="1" applyBorder="1" applyAlignment="1">
      <alignment vertical="center"/>
    </xf>
    <xf numFmtId="196" fontId="3" fillId="0" borderId="117" xfId="17" applyNumberFormat="1" applyFont="1" applyFill="1" applyBorder="1" applyAlignment="1">
      <alignment vertical="center"/>
    </xf>
    <xf numFmtId="196" fontId="3" fillId="0" borderId="118" xfId="17" applyNumberFormat="1" applyFont="1" applyBorder="1" applyAlignment="1">
      <alignment vertical="center"/>
    </xf>
    <xf numFmtId="193" fontId="3" fillId="0" borderId="0" xfId="0" applyNumberFormat="1" applyFont="1" applyFill="1" applyBorder="1" applyAlignment="1">
      <alignment horizontal="center"/>
    </xf>
    <xf numFmtId="193" fontId="3" fillId="0" borderId="152" xfId="17" applyNumberFormat="1" applyFont="1" applyFill="1" applyBorder="1" applyAlignment="1">
      <alignment horizontal="center" vertical="center"/>
    </xf>
    <xf numFmtId="193" fontId="3" fillId="0" borderId="152" xfId="0" applyNumberFormat="1" applyFont="1" applyFill="1" applyBorder="1" applyAlignment="1">
      <alignment horizontal="center"/>
    </xf>
    <xf numFmtId="193" fontId="3" fillId="0" borderId="11" xfId="0" applyNumberFormat="1" applyFont="1" applyFill="1" applyBorder="1" applyAlignment="1">
      <alignment horizontal="center"/>
    </xf>
    <xf numFmtId="49" fontId="3" fillId="0" borderId="152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5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57" fontId="3" fillId="0" borderId="6" xfId="0" applyNumberFormat="1" applyFont="1" applyBorder="1" applyAlignment="1">
      <alignment horizontal="center"/>
    </xf>
    <xf numFmtId="196" fontId="0" fillId="0" borderId="60" xfId="17" applyNumberFormat="1" applyFont="1" applyFill="1" applyBorder="1" applyAlignment="1">
      <alignment vertical="center"/>
    </xf>
    <xf numFmtId="193" fontId="0" fillId="0" borderId="50" xfId="17" applyNumberFormat="1" applyFont="1" applyFill="1" applyBorder="1" applyAlignment="1">
      <alignment vertical="center"/>
    </xf>
    <xf numFmtId="193" fontId="0" fillId="0" borderId="161" xfId="17" applyNumberFormat="1" applyFont="1" applyFill="1" applyBorder="1" applyAlignment="1">
      <alignment vertical="center"/>
    </xf>
    <xf numFmtId="193" fontId="0" fillId="0" borderId="74" xfId="17" applyNumberFormat="1" applyFont="1" applyFill="1" applyBorder="1" applyAlignment="1">
      <alignment vertical="center"/>
    </xf>
    <xf numFmtId="193" fontId="0" fillId="0" borderId="76" xfId="17" applyNumberFormat="1" applyFont="1" applyFill="1" applyBorder="1" applyAlignment="1">
      <alignment vertical="center"/>
    </xf>
    <xf numFmtId="193" fontId="0" fillId="0" borderId="49" xfId="17" applyNumberFormat="1" applyFont="1" applyFill="1" applyBorder="1" applyAlignment="1">
      <alignment vertical="center"/>
    </xf>
    <xf numFmtId="193" fontId="0" fillId="0" borderId="127" xfId="17" applyNumberFormat="1" applyFont="1" applyFill="1" applyBorder="1" applyAlignment="1">
      <alignment vertical="center"/>
    </xf>
    <xf numFmtId="193" fontId="0" fillId="0" borderId="125" xfId="17" applyNumberFormat="1" applyFont="1" applyFill="1" applyBorder="1" applyAlignment="1">
      <alignment vertical="center"/>
    </xf>
    <xf numFmtId="193" fontId="0" fillId="0" borderId="72" xfId="17" applyNumberFormat="1" applyFont="1" applyFill="1" applyBorder="1" applyAlignment="1">
      <alignment vertical="center"/>
    </xf>
    <xf numFmtId="193" fontId="0" fillId="0" borderId="51" xfId="17" applyNumberFormat="1" applyFont="1" applyFill="1" applyBorder="1" applyAlignment="1">
      <alignment vertical="center"/>
    </xf>
    <xf numFmtId="193" fontId="0" fillId="0" borderId="52" xfId="17" applyNumberFormat="1" applyFont="1" applyFill="1" applyBorder="1" applyAlignment="1">
      <alignment vertical="center"/>
    </xf>
    <xf numFmtId="204" fontId="0" fillId="0" borderId="52" xfId="17" applyNumberFormat="1" applyFont="1" applyFill="1" applyBorder="1" applyAlignment="1">
      <alignment vertical="center"/>
    </xf>
    <xf numFmtId="204" fontId="0" fillId="0" borderId="48" xfId="17" applyNumberFormat="1" applyFont="1" applyBorder="1" applyAlignment="1">
      <alignment vertical="center"/>
    </xf>
    <xf numFmtId="193" fontId="0" fillId="0" borderId="48" xfId="17" applyNumberFormat="1" applyFont="1" applyBorder="1" applyAlignment="1">
      <alignment vertical="center"/>
    </xf>
    <xf numFmtId="193" fontId="0" fillId="0" borderId="51" xfId="17" applyNumberFormat="1" applyFont="1" applyBorder="1" applyAlignment="1">
      <alignment vertical="center"/>
    </xf>
    <xf numFmtId="193" fontId="0" fillId="0" borderId="52" xfId="17" applyNumberFormat="1" applyFont="1" applyBorder="1" applyAlignment="1">
      <alignment vertical="center"/>
    </xf>
    <xf numFmtId="193" fontId="0" fillId="0" borderId="72" xfId="17" applyNumberFormat="1" applyFont="1" applyBorder="1" applyAlignment="1">
      <alignment vertical="center"/>
    </xf>
    <xf numFmtId="193" fontId="0" fillId="0" borderId="74" xfId="17" applyNumberFormat="1" applyFont="1" applyBorder="1" applyAlignment="1">
      <alignment vertical="center"/>
    </xf>
    <xf numFmtId="193" fontId="0" fillId="0" borderId="127" xfId="17" applyNumberFormat="1" applyFont="1" applyBorder="1" applyAlignment="1">
      <alignment vertical="center"/>
    </xf>
    <xf numFmtId="193" fontId="0" fillId="0" borderId="0" xfId="17" applyNumberFormat="1" applyFont="1" applyBorder="1" applyAlignment="1">
      <alignment vertical="center"/>
    </xf>
    <xf numFmtId="193" fontId="0" fillId="0" borderId="0" xfId="17" applyNumberFormat="1" applyFont="1" applyAlignment="1">
      <alignment vertical="center"/>
    </xf>
    <xf numFmtId="193" fontId="0" fillId="0" borderId="96" xfId="0" applyNumberFormat="1" applyFont="1" applyBorder="1" applyAlignment="1">
      <alignment/>
    </xf>
    <xf numFmtId="193" fontId="0" fillId="0" borderId="96" xfId="0" applyNumberFormat="1" applyFont="1" applyFill="1" applyBorder="1" applyAlignment="1">
      <alignment/>
    </xf>
    <xf numFmtId="191" fontId="0" fillId="0" borderId="61" xfId="17" applyNumberFormat="1" applyFont="1" applyFill="1" applyBorder="1" applyAlignment="1">
      <alignment vertical="center"/>
    </xf>
    <xf numFmtId="193" fontId="0" fillId="0" borderId="96" xfId="17" applyNumberFormat="1" applyFont="1" applyFill="1" applyBorder="1" applyAlignment="1">
      <alignment vertical="center"/>
    </xf>
    <xf numFmtId="193" fontId="0" fillId="0" borderId="92" xfId="0" applyNumberFormat="1" applyFont="1" applyBorder="1" applyAlignment="1">
      <alignment/>
    </xf>
    <xf numFmtId="196" fontId="0" fillId="0" borderId="63" xfId="17" applyNumberFormat="1" applyFont="1" applyFill="1" applyBorder="1" applyAlignment="1">
      <alignment vertical="center"/>
    </xf>
    <xf numFmtId="191" fontId="0" fillId="0" borderId="64" xfId="17" applyNumberFormat="1" applyFont="1" applyFill="1" applyBorder="1" applyAlignment="1">
      <alignment vertical="center"/>
    </xf>
    <xf numFmtId="193" fontId="0" fillId="0" borderId="92" xfId="17" applyNumberFormat="1" applyFont="1" applyFill="1" applyBorder="1" applyAlignment="1">
      <alignment vertical="center"/>
    </xf>
    <xf numFmtId="193" fontId="0" fillId="0" borderId="97" xfId="0" applyNumberFormat="1" applyFont="1" applyBorder="1" applyAlignment="1">
      <alignment/>
    </xf>
    <xf numFmtId="196" fontId="0" fillId="0" borderId="57" xfId="17" applyNumberFormat="1" applyFont="1" applyFill="1" applyBorder="1" applyAlignment="1">
      <alignment vertical="center"/>
    </xf>
    <xf numFmtId="191" fontId="0" fillId="0" borderId="58" xfId="17" applyNumberFormat="1" applyFont="1" applyFill="1" applyBorder="1" applyAlignment="1">
      <alignment vertical="center"/>
    </xf>
    <xf numFmtId="193" fontId="0" fillId="0" borderId="97" xfId="17" applyNumberFormat="1" applyFont="1" applyFill="1" applyBorder="1" applyAlignment="1">
      <alignment vertical="center"/>
    </xf>
    <xf numFmtId="193" fontId="0" fillId="0" borderId="147" xfId="0" applyNumberFormat="1" applyFont="1" applyBorder="1" applyAlignment="1">
      <alignment/>
    </xf>
    <xf numFmtId="196" fontId="0" fillId="0" borderId="1" xfId="17" applyNumberFormat="1" applyFont="1" applyFill="1" applyBorder="1" applyAlignment="1">
      <alignment vertical="center"/>
    </xf>
    <xf numFmtId="191" fontId="0" fillId="0" borderId="42" xfId="17" applyNumberFormat="1" applyFont="1" applyFill="1" applyBorder="1" applyAlignment="1">
      <alignment vertical="center"/>
    </xf>
    <xf numFmtId="193" fontId="0" fillId="0" borderId="147" xfId="17" applyNumberFormat="1" applyFont="1" applyFill="1" applyBorder="1" applyAlignment="1">
      <alignment vertical="center"/>
    </xf>
    <xf numFmtId="193" fontId="0" fillId="0" borderId="148" xfId="0" applyNumberFormat="1" applyFont="1" applyBorder="1" applyAlignment="1">
      <alignment/>
    </xf>
    <xf numFmtId="193" fontId="0" fillId="0" borderId="148" xfId="17" applyNumberFormat="1" applyFont="1" applyFill="1" applyBorder="1" applyAlignment="1">
      <alignment vertical="center"/>
    </xf>
    <xf numFmtId="204" fontId="0" fillId="0" borderId="72" xfId="17" applyNumberFormat="1" applyFont="1" applyFill="1" applyBorder="1" applyAlignment="1">
      <alignment vertical="center"/>
    </xf>
    <xf numFmtId="204" fontId="0" fillId="0" borderId="74" xfId="17" applyNumberFormat="1" applyFont="1" applyFill="1" applyBorder="1" applyAlignment="1">
      <alignment vertical="center"/>
    </xf>
    <xf numFmtId="204" fontId="0" fillId="0" borderId="119" xfId="17" applyNumberFormat="1" applyFont="1" applyFill="1" applyBorder="1" applyAlignment="1">
      <alignment vertical="center"/>
    </xf>
    <xf numFmtId="204" fontId="0" fillId="0" borderId="48" xfId="17" applyNumberFormat="1" applyFont="1" applyFill="1" applyBorder="1" applyAlignment="1">
      <alignment vertical="center"/>
    </xf>
    <xf numFmtId="204" fontId="0" fillId="0" borderId="125" xfId="17" applyNumberFormat="1" applyFont="1" applyFill="1" applyBorder="1" applyAlignment="1">
      <alignment vertical="center"/>
    </xf>
    <xf numFmtId="204" fontId="0" fillId="0" borderId="116" xfId="17" applyNumberFormat="1" applyFont="1" applyFill="1" applyBorder="1" applyAlignment="1">
      <alignment vertical="center"/>
    </xf>
    <xf numFmtId="204" fontId="0" fillId="0" borderId="76" xfId="17" applyNumberFormat="1" applyFont="1" applyFill="1" applyBorder="1" applyAlignment="1">
      <alignment vertical="center"/>
    </xf>
    <xf numFmtId="204" fontId="0" fillId="0" borderId="51" xfId="17" applyNumberFormat="1" applyFont="1" applyFill="1" applyBorder="1" applyAlignment="1">
      <alignment vertical="center"/>
    </xf>
    <xf numFmtId="204" fontId="0" fillId="0" borderId="161" xfId="17" applyNumberFormat="1" applyFont="1" applyFill="1" applyBorder="1" applyAlignment="1">
      <alignment vertical="center"/>
    </xf>
    <xf numFmtId="204" fontId="0" fillId="0" borderId="133" xfId="17" applyNumberFormat="1" applyFont="1" applyFill="1" applyBorder="1" applyAlignment="1">
      <alignment vertical="center"/>
    </xf>
    <xf numFmtId="204" fontId="0" fillId="0" borderId="127" xfId="17" applyNumberFormat="1" applyFont="1" applyFill="1" applyBorder="1" applyAlignment="1">
      <alignment vertical="center"/>
    </xf>
    <xf numFmtId="177" fontId="19" fillId="0" borderId="98" xfId="17" applyNumberFormat="1" applyFont="1" applyBorder="1" applyAlignment="1">
      <alignment horizontal="center" vertical="center" shrinkToFit="1"/>
    </xf>
    <xf numFmtId="177" fontId="4" fillId="0" borderId="5" xfId="17" applyNumberFormat="1" applyFont="1" applyBorder="1" applyAlignment="1">
      <alignment horizontal="center" vertical="center"/>
    </xf>
    <xf numFmtId="177" fontId="2" fillId="0" borderId="93" xfId="17" applyNumberFormat="1" applyFont="1" applyBorder="1" applyAlignment="1">
      <alignment horizontal="center" vertical="center" shrinkToFit="1"/>
    </xf>
    <xf numFmtId="177" fontId="4" fillId="0" borderId="9" xfId="17" applyNumberFormat="1" applyFont="1" applyBorder="1" applyAlignment="1">
      <alignment horizontal="center" vertical="center"/>
    </xf>
    <xf numFmtId="177" fontId="4" fillId="0" borderId="0" xfId="17" applyNumberFormat="1" applyFont="1" applyBorder="1" applyAlignment="1">
      <alignment horizontal="center" vertical="center"/>
    </xf>
    <xf numFmtId="177" fontId="3" fillId="0" borderId="24" xfId="17" applyNumberFormat="1" applyFont="1" applyBorder="1" applyAlignment="1">
      <alignment horizontal="right" vertical="center"/>
    </xf>
    <xf numFmtId="177" fontId="3" fillId="0" borderId="111" xfId="17" applyNumberFormat="1" applyFont="1" applyBorder="1" applyAlignment="1">
      <alignment horizontal="center" vertical="center" shrinkToFit="1"/>
    </xf>
    <xf numFmtId="177" fontId="4" fillId="0" borderId="24" xfId="17" applyNumberFormat="1" applyFont="1" applyBorder="1" applyAlignment="1">
      <alignment horizontal="center" vertical="center"/>
    </xf>
    <xf numFmtId="181" fontId="8" fillId="0" borderId="0" xfId="17" applyNumberFormat="1" applyFont="1" applyAlignment="1">
      <alignment vertical="center"/>
    </xf>
    <xf numFmtId="212" fontId="3" fillId="0" borderId="0" xfId="17" applyNumberFormat="1" applyFont="1" applyBorder="1" applyAlignment="1">
      <alignment vertical="center"/>
    </xf>
    <xf numFmtId="212" fontId="3" fillId="0" borderId="19" xfId="17" applyNumberFormat="1" applyFont="1" applyBorder="1" applyAlignment="1">
      <alignment vertical="center"/>
    </xf>
    <xf numFmtId="212" fontId="6" fillId="0" borderId="91" xfId="17" applyNumberFormat="1" applyFont="1" applyBorder="1" applyAlignment="1">
      <alignment horizontal="center" vertical="center" shrinkToFit="1"/>
    </xf>
    <xf numFmtId="212" fontId="4" fillId="0" borderId="31" xfId="17" applyNumberFormat="1" applyFont="1" applyBorder="1" applyAlignment="1">
      <alignment horizontal="center" vertical="center"/>
    </xf>
    <xf numFmtId="212" fontId="3" fillId="0" borderId="20" xfId="17" applyNumberFormat="1" applyFont="1" applyBorder="1" applyAlignment="1">
      <alignment vertical="center"/>
    </xf>
    <xf numFmtId="212" fontId="3" fillId="0" borderId="9" xfId="17" applyNumberFormat="1" applyFont="1" applyBorder="1" applyAlignment="1">
      <alignment horizontal="right" vertical="center"/>
    </xf>
    <xf numFmtId="212" fontId="3" fillId="0" borderId="93" xfId="17" applyNumberFormat="1" applyFont="1" applyBorder="1" applyAlignment="1">
      <alignment horizontal="center" vertical="center" shrinkToFit="1"/>
    </xf>
    <xf numFmtId="212" fontId="4" fillId="0" borderId="46" xfId="17" applyNumberFormat="1" applyFont="1" applyBorder="1" applyAlignment="1">
      <alignment horizontal="center" vertical="center"/>
    </xf>
    <xf numFmtId="185" fontId="3" fillId="0" borderId="0" xfId="17" applyNumberFormat="1" applyFont="1" applyBorder="1" applyAlignment="1">
      <alignment vertical="center"/>
    </xf>
    <xf numFmtId="185" fontId="3" fillId="0" borderId="19" xfId="17" applyNumberFormat="1" applyFont="1" applyBorder="1" applyAlignment="1">
      <alignment vertical="center"/>
    </xf>
    <xf numFmtId="185" fontId="6" fillId="0" borderId="91" xfId="17" applyNumberFormat="1" applyFont="1" applyBorder="1" applyAlignment="1">
      <alignment horizontal="center" vertical="center" shrinkToFit="1"/>
    </xf>
    <xf numFmtId="185" fontId="4" fillId="0" borderId="31" xfId="17" applyNumberFormat="1" applyFont="1" applyBorder="1" applyAlignment="1">
      <alignment horizontal="center" vertical="center"/>
    </xf>
    <xf numFmtId="185" fontId="3" fillId="0" borderId="20" xfId="17" applyNumberFormat="1" applyFont="1" applyBorder="1" applyAlignment="1">
      <alignment vertical="center"/>
    </xf>
    <xf numFmtId="185" fontId="3" fillId="0" borderId="9" xfId="17" applyNumberFormat="1" applyFont="1" applyBorder="1" applyAlignment="1">
      <alignment horizontal="right" vertical="center"/>
    </xf>
    <xf numFmtId="185" fontId="3" fillId="0" borderId="93" xfId="17" applyNumberFormat="1" applyFont="1" applyBorder="1" applyAlignment="1">
      <alignment horizontal="center" vertical="center" shrinkToFit="1"/>
    </xf>
    <xf numFmtId="185" fontId="4" fillId="0" borderId="46" xfId="17" applyNumberFormat="1" applyFont="1" applyBorder="1" applyAlignment="1">
      <alignment horizontal="center" vertical="center"/>
    </xf>
    <xf numFmtId="177" fontId="0" fillId="0" borderId="128" xfId="17" applyNumberFormat="1" applyFont="1" applyBorder="1" applyAlignment="1">
      <alignment vertical="center"/>
    </xf>
    <xf numFmtId="177" fontId="0" fillId="0" borderId="77" xfId="17" applyNumberFormat="1" applyFont="1" applyBorder="1" applyAlignment="1">
      <alignment vertical="center"/>
    </xf>
    <xf numFmtId="177" fontId="0" fillId="0" borderId="0" xfId="17" applyNumberFormat="1" applyFont="1" applyBorder="1" applyAlignment="1">
      <alignment vertical="center"/>
    </xf>
    <xf numFmtId="177" fontId="0" fillId="0" borderId="152" xfId="17" applyNumberFormat="1" applyFont="1" applyBorder="1" applyAlignment="1">
      <alignment vertical="center"/>
    </xf>
    <xf numFmtId="177" fontId="0" fillId="0" borderId="156" xfId="17" applyNumberFormat="1" applyFont="1" applyBorder="1" applyAlignment="1">
      <alignment vertical="center"/>
    </xf>
    <xf numFmtId="177" fontId="0" fillId="0" borderId="149" xfId="17" applyNumberFormat="1" applyFont="1" applyBorder="1" applyAlignment="1">
      <alignment vertical="center"/>
    </xf>
    <xf numFmtId="177" fontId="0" fillId="0" borderId="37" xfId="17" applyNumberFormat="1" applyFont="1" applyBorder="1" applyAlignment="1">
      <alignment vertical="center"/>
    </xf>
    <xf numFmtId="177" fontId="0" fillId="0" borderId="9" xfId="17" applyNumberFormat="1" applyFont="1" applyBorder="1" applyAlignment="1">
      <alignment vertical="center"/>
    </xf>
    <xf numFmtId="177" fontId="0" fillId="0" borderId="11" xfId="17" applyNumberFormat="1" applyFont="1" applyBorder="1" applyAlignment="1">
      <alignment vertical="center"/>
    </xf>
    <xf numFmtId="177" fontId="0" fillId="0" borderId="41" xfId="17" applyNumberFormat="1" applyFont="1" applyBorder="1" applyAlignment="1">
      <alignment vertical="center"/>
    </xf>
    <xf numFmtId="177" fontId="0" fillId="0" borderId="150" xfId="17" applyNumberFormat="1" applyFont="1" applyBorder="1" applyAlignment="1">
      <alignment vertical="center"/>
    </xf>
    <xf numFmtId="177" fontId="0" fillId="0" borderId="162" xfId="17" applyNumberFormat="1" applyFont="1" applyBorder="1" applyAlignment="1">
      <alignment vertical="center"/>
    </xf>
    <xf numFmtId="177" fontId="0" fillId="0" borderId="86" xfId="17" applyNumberFormat="1" applyFont="1" applyBorder="1" applyAlignment="1">
      <alignment vertical="center"/>
    </xf>
    <xf numFmtId="177" fontId="0" fillId="0" borderId="117" xfId="17" applyNumberFormat="1" applyFont="1" applyBorder="1" applyAlignment="1">
      <alignment vertical="center"/>
    </xf>
    <xf numFmtId="177" fontId="0" fillId="0" borderId="163" xfId="17" applyNumberFormat="1" applyFont="1" applyBorder="1" applyAlignment="1">
      <alignment vertical="center"/>
    </xf>
    <xf numFmtId="177" fontId="0" fillId="0" borderId="123" xfId="17" applyNumberFormat="1" applyFont="1" applyBorder="1" applyAlignment="1">
      <alignment vertical="center"/>
    </xf>
    <xf numFmtId="177" fontId="0" fillId="0" borderId="143" xfId="17" applyNumberFormat="1" applyFont="1" applyBorder="1" applyAlignment="1">
      <alignment vertical="center"/>
    </xf>
    <xf numFmtId="177" fontId="0" fillId="0" borderId="103" xfId="17" applyNumberFormat="1" applyFont="1" applyBorder="1" applyAlignment="1">
      <alignment vertical="center"/>
    </xf>
    <xf numFmtId="177" fontId="0" fillId="0" borderId="124" xfId="17" applyNumberFormat="1" applyFont="1" applyBorder="1" applyAlignment="1">
      <alignment vertical="center"/>
    </xf>
    <xf numFmtId="177" fontId="0" fillId="0" borderId="164" xfId="17" applyNumberFormat="1" applyFont="1" applyBorder="1" applyAlignment="1">
      <alignment vertical="center"/>
    </xf>
    <xf numFmtId="185" fontId="0" fillId="0" borderId="128" xfId="17" applyNumberFormat="1" applyFont="1" applyBorder="1" applyAlignment="1">
      <alignment vertical="center"/>
    </xf>
    <xf numFmtId="185" fontId="0" fillId="0" borderId="152" xfId="17" applyNumberFormat="1" applyFont="1" applyBorder="1" applyAlignment="1">
      <alignment vertical="center"/>
    </xf>
    <xf numFmtId="185" fontId="0" fillId="0" borderId="156" xfId="17" applyNumberFormat="1" applyFont="1" applyBorder="1" applyAlignment="1">
      <alignment vertical="center"/>
    </xf>
    <xf numFmtId="185" fontId="0" fillId="0" borderId="149" xfId="17" applyNumberFormat="1" applyFont="1" applyBorder="1" applyAlignment="1">
      <alignment vertical="center"/>
    </xf>
    <xf numFmtId="185" fontId="0" fillId="0" borderId="11" xfId="17" applyNumberFormat="1" applyFont="1" applyBorder="1" applyAlignment="1">
      <alignment vertical="center"/>
    </xf>
    <xf numFmtId="185" fontId="0" fillId="0" borderId="41" xfId="17" applyNumberFormat="1" applyFont="1" applyBorder="1" applyAlignment="1">
      <alignment vertical="center"/>
    </xf>
    <xf numFmtId="177" fontId="0" fillId="0" borderId="44" xfId="17" applyNumberFormat="1" applyFont="1" applyBorder="1" applyAlignment="1">
      <alignment vertical="center"/>
    </xf>
    <xf numFmtId="177" fontId="0" fillId="0" borderId="26" xfId="17" applyNumberFormat="1" applyFont="1" applyBorder="1" applyAlignment="1">
      <alignment vertical="center"/>
    </xf>
    <xf numFmtId="177" fontId="0" fillId="0" borderId="109" xfId="17" applyNumberFormat="1" applyFont="1" applyBorder="1" applyAlignment="1">
      <alignment vertical="center"/>
    </xf>
    <xf numFmtId="212" fontId="0" fillId="0" borderId="43" xfId="17" applyNumberFormat="1" applyFont="1" applyBorder="1" applyAlignment="1">
      <alignment vertical="center"/>
    </xf>
    <xf numFmtId="212" fontId="0" fillId="0" borderId="12" xfId="17" applyNumberFormat="1" applyFont="1" applyBorder="1" applyAlignment="1">
      <alignment vertical="center"/>
    </xf>
    <xf numFmtId="212" fontId="0" fillId="0" borderId="157" xfId="17" applyNumberFormat="1" applyFont="1" applyBorder="1" applyAlignment="1">
      <alignment vertical="center"/>
    </xf>
    <xf numFmtId="212" fontId="0" fillId="0" borderId="149" xfId="17" applyNumberFormat="1" applyFont="1" applyBorder="1" applyAlignment="1">
      <alignment vertical="center"/>
    </xf>
    <xf numFmtId="212" fontId="0" fillId="0" borderId="11" xfId="17" applyNumberFormat="1" applyFont="1" applyBorder="1" applyAlignment="1">
      <alignment vertical="center"/>
    </xf>
    <xf numFmtId="212" fontId="0" fillId="0" borderId="41" xfId="17" applyNumberFormat="1" applyFont="1" applyBorder="1" applyAlignment="1">
      <alignment vertical="center"/>
    </xf>
    <xf numFmtId="177" fontId="0" fillId="0" borderId="161" xfId="17" applyNumberFormat="1" applyFont="1" applyBorder="1" applyAlignment="1">
      <alignment vertical="center"/>
    </xf>
    <xf numFmtId="177" fontId="0" fillId="0" borderId="52" xfId="17" applyNumberFormat="1" applyFont="1" applyBorder="1" applyAlignment="1">
      <alignment vertical="center"/>
    </xf>
    <xf numFmtId="177" fontId="0" fillId="0" borderId="119" xfId="17" applyNumberFormat="1" applyFont="1" applyBorder="1" applyAlignment="1">
      <alignment vertical="center"/>
    </xf>
    <xf numFmtId="177" fontId="0" fillId="0" borderId="125" xfId="17" applyNumberFormat="1" applyFont="1" applyBorder="1" applyAlignment="1">
      <alignment vertical="center"/>
    </xf>
    <xf numFmtId="212" fontId="0" fillId="0" borderId="77" xfId="17" applyNumberFormat="1" applyFont="1" applyBorder="1" applyAlignment="1">
      <alignment vertical="center"/>
    </xf>
    <xf numFmtId="212" fontId="0" fillId="0" borderId="152" xfId="17" applyNumberFormat="1" applyFont="1" applyBorder="1" applyAlignment="1">
      <alignment vertical="center"/>
    </xf>
    <xf numFmtId="212" fontId="0" fillId="0" borderId="2" xfId="17" applyNumberFormat="1" applyFont="1" applyBorder="1" applyAlignment="1">
      <alignment vertical="center"/>
    </xf>
    <xf numFmtId="212" fontId="0" fillId="0" borderId="49" xfId="17" applyNumberFormat="1" applyFont="1" applyBorder="1" applyAlignment="1">
      <alignment vertical="center"/>
    </xf>
    <xf numFmtId="212" fontId="0" fillId="0" borderId="37" xfId="17" applyNumberFormat="1" applyFont="1" applyBorder="1" applyAlignment="1">
      <alignment vertical="center"/>
    </xf>
    <xf numFmtId="212" fontId="0" fillId="0" borderId="3" xfId="17" applyNumberFormat="1" applyFont="1" applyBorder="1" applyAlignment="1">
      <alignment vertical="center"/>
    </xf>
    <xf numFmtId="212" fontId="0" fillId="0" borderId="52" xfId="17" applyNumberFormat="1" applyFont="1" applyBorder="1" applyAlignment="1">
      <alignment vertical="center"/>
    </xf>
    <xf numFmtId="177" fontId="0" fillId="0" borderId="2" xfId="17" applyNumberFormat="1" applyFont="1" applyBorder="1" applyAlignment="1">
      <alignment vertical="center"/>
    </xf>
    <xf numFmtId="177" fontId="0" fillId="0" borderId="28" xfId="17" applyNumberFormat="1" applyFont="1" applyBorder="1" applyAlignment="1">
      <alignment vertical="center"/>
    </xf>
    <xf numFmtId="177" fontId="0" fillId="0" borderId="13" xfId="17" applyNumberFormat="1" applyFont="1" applyBorder="1" applyAlignment="1">
      <alignment vertical="center"/>
    </xf>
    <xf numFmtId="177" fontId="0" fillId="0" borderId="116" xfId="17" applyNumberFormat="1" applyFont="1" applyBorder="1" applyAlignment="1">
      <alignment vertical="center"/>
    </xf>
    <xf numFmtId="185" fontId="0" fillId="0" borderId="77" xfId="17" applyNumberFormat="1" applyFont="1" applyBorder="1" applyAlignment="1">
      <alignment vertical="center"/>
    </xf>
    <xf numFmtId="185" fontId="0" fillId="0" borderId="37" xfId="17" applyNumberFormat="1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1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178" fontId="0" fillId="0" borderId="9" xfId="0" applyNumberFormat="1" applyFont="1" applyBorder="1" applyAlignment="1">
      <alignment vertical="center"/>
    </xf>
    <xf numFmtId="178" fontId="0" fillId="0" borderId="52" xfId="0" applyNumberFormat="1" applyFont="1" applyBorder="1" applyAlignment="1">
      <alignment vertical="center"/>
    </xf>
    <xf numFmtId="40" fontId="0" fillId="0" borderId="37" xfId="17" applyNumberFormat="1" applyFont="1" applyBorder="1" applyAlignment="1">
      <alignment vertical="center"/>
    </xf>
    <xf numFmtId="40" fontId="0" fillId="0" borderId="9" xfId="17" applyNumberFormat="1" applyFont="1" applyBorder="1" applyAlignment="1">
      <alignment vertical="center"/>
    </xf>
    <xf numFmtId="40" fontId="0" fillId="0" borderId="52" xfId="17" applyNumberFormat="1" applyFont="1" applyBorder="1" applyAlignment="1">
      <alignment vertical="center"/>
    </xf>
    <xf numFmtId="2" fontId="0" fillId="0" borderId="37" xfId="0" applyNumberFormat="1" applyFont="1" applyFill="1" applyBorder="1" applyAlignment="1">
      <alignment vertical="center"/>
    </xf>
    <xf numFmtId="2" fontId="0" fillId="0" borderId="9" xfId="0" applyNumberFormat="1" applyFont="1" applyFill="1" applyBorder="1" applyAlignment="1">
      <alignment vertical="center"/>
    </xf>
    <xf numFmtId="2" fontId="0" fillId="0" borderId="52" xfId="0" applyNumberFormat="1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61" xfId="0" applyFont="1" applyFill="1" applyBorder="1" applyAlignment="1">
      <alignment vertical="center"/>
    </xf>
    <xf numFmtId="189" fontId="0" fillId="0" borderId="37" xfId="0" applyNumberFormat="1" applyFont="1" applyFill="1" applyBorder="1" applyAlignment="1">
      <alignment vertical="center"/>
    </xf>
    <xf numFmtId="189" fontId="0" fillId="0" borderId="9" xfId="0" applyNumberFormat="1" applyFont="1" applyFill="1" applyBorder="1" applyAlignment="1">
      <alignment vertical="center"/>
    </xf>
    <xf numFmtId="189" fontId="0" fillId="0" borderId="52" xfId="0" applyNumberFormat="1" applyFont="1" applyFill="1" applyBorder="1" applyAlignment="1">
      <alignment vertical="center"/>
    </xf>
    <xf numFmtId="40" fontId="0" fillId="0" borderId="96" xfId="17" applyNumberFormat="1" applyFont="1" applyBorder="1" applyAlignment="1">
      <alignment vertical="center"/>
    </xf>
    <xf numFmtId="40" fontId="0" fillId="0" borderId="60" xfId="17" applyNumberFormat="1" applyFont="1" applyBorder="1" applyAlignment="1">
      <alignment vertical="center"/>
    </xf>
    <xf numFmtId="40" fontId="0" fillId="0" borderId="61" xfId="17" applyNumberFormat="1" applyFont="1" applyBorder="1" applyAlignment="1">
      <alignment vertical="center"/>
    </xf>
    <xf numFmtId="40" fontId="0" fillId="0" borderId="74" xfId="17" applyNumberFormat="1" applyFont="1" applyBorder="1" applyAlignment="1">
      <alignment vertical="center"/>
    </xf>
    <xf numFmtId="40" fontId="0" fillId="0" borderId="128" xfId="17" applyNumberFormat="1" applyFont="1" applyBorder="1" applyAlignment="1">
      <alignment vertical="center"/>
    </xf>
    <xf numFmtId="40" fontId="0" fillId="0" borderId="152" xfId="17" applyNumberFormat="1" applyFont="1" applyBorder="1" applyAlignment="1">
      <alignment vertical="center"/>
    </xf>
    <xf numFmtId="40" fontId="0" fillId="0" borderId="156" xfId="17" applyNumberFormat="1" applyFont="1" applyBorder="1" applyAlignment="1">
      <alignment vertical="center"/>
    </xf>
    <xf numFmtId="40" fontId="0" fillId="0" borderId="161" xfId="17" applyNumberFormat="1" applyFont="1" applyBorder="1" applyAlignment="1">
      <alignment vertical="center"/>
    </xf>
    <xf numFmtId="40" fontId="0" fillId="0" borderId="44" xfId="17" applyNumberFormat="1" applyFont="1" applyBorder="1" applyAlignment="1">
      <alignment vertical="center"/>
    </xf>
    <xf numFmtId="40" fontId="0" fillId="0" borderId="26" xfId="17" applyNumberFormat="1" applyFont="1" applyBorder="1" applyAlignment="1">
      <alignment vertical="center"/>
    </xf>
    <xf numFmtId="40" fontId="0" fillId="0" borderId="109" xfId="17" applyNumberFormat="1" applyFont="1" applyBorder="1" applyAlignment="1">
      <alignment vertical="center"/>
    </xf>
    <xf numFmtId="40" fontId="0" fillId="0" borderId="116" xfId="17" applyNumberFormat="1" applyFont="1" applyBorder="1" applyAlignment="1">
      <alignment vertical="center"/>
    </xf>
    <xf numFmtId="38" fontId="4" fillId="0" borderId="144" xfId="17" applyFont="1" applyBorder="1" applyAlignment="1">
      <alignment vertical="center"/>
    </xf>
    <xf numFmtId="38" fontId="4" fillId="0" borderId="145" xfId="17" applyFont="1" applyBorder="1" applyAlignment="1">
      <alignment vertical="center"/>
    </xf>
    <xf numFmtId="38" fontId="4" fillId="0" borderId="146" xfId="17" applyFont="1" applyBorder="1" applyAlignment="1">
      <alignment vertical="center"/>
    </xf>
    <xf numFmtId="38" fontId="4" fillId="4" borderId="152" xfId="17" applyFont="1" applyFill="1" applyBorder="1" applyAlignment="1">
      <alignment horizontal="center" vertical="center"/>
    </xf>
    <xf numFmtId="38" fontId="2" fillId="4" borderId="152" xfId="17" applyFont="1" applyFill="1" applyBorder="1" applyAlignment="1">
      <alignment horizontal="center" vertical="center"/>
    </xf>
    <xf numFmtId="38" fontId="2" fillId="4" borderId="2" xfId="17" applyFont="1" applyFill="1" applyBorder="1" applyAlignment="1">
      <alignment horizontal="center" vertical="center"/>
    </xf>
    <xf numFmtId="179" fontId="0" fillId="4" borderId="161" xfId="17" applyNumberFormat="1" applyFont="1" applyFill="1" applyBorder="1" applyAlignment="1">
      <alignment horizontal="center" vertical="center"/>
    </xf>
    <xf numFmtId="38" fontId="4" fillId="4" borderId="77" xfId="17" applyFont="1" applyFill="1" applyBorder="1" applyAlignment="1">
      <alignment horizontal="center" vertical="center"/>
    </xf>
    <xf numFmtId="179" fontId="0" fillId="4" borderId="74" xfId="17" applyNumberFormat="1" applyFont="1" applyFill="1" applyBorder="1" applyAlignment="1">
      <alignment vertical="center"/>
    </xf>
    <xf numFmtId="179" fontId="0" fillId="4" borderId="76" xfId="17" applyNumberFormat="1" applyFont="1" applyFill="1" applyBorder="1" applyAlignment="1">
      <alignment vertical="center"/>
    </xf>
    <xf numFmtId="179" fontId="0" fillId="4" borderId="48" xfId="17" applyNumberFormat="1" applyFont="1" applyFill="1" applyBorder="1" applyAlignment="1">
      <alignment vertical="center"/>
    </xf>
    <xf numFmtId="179" fontId="0" fillId="4" borderId="51" xfId="17" applyNumberFormat="1" applyFont="1" applyFill="1" applyBorder="1" applyAlignment="1">
      <alignment vertical="center"/>
    </xf>
    <xf numFmtId="179" fontId="3" fillId="4" borderId="133" xfId="17" applyNumberFormat="1" applyFont="1" applyFill="1" applyBorder="1" applyAlignment="1">
      <alignment vertical="center"/>
    </xf>
    <xf numFmtId="57" fontId="4" fillId="4" borderId="159" xfId="17" applyNumberFormat="1" applyFont="1" applyFill="1" applyBorder="1" applyAlignment="1">
      <alignment horizontal="center" vertical="center"/>
    </xf>
    <xf numFmtId="57" fontId="4" fillId="4" borderId="131" xfId="17" applyNumberFormat="1" applyFont="1" applyFill="1" applyBorder="1" applyAlignment="1">
      <alignment horizontal="center" vertical="center"/>
    </xf>
    <xf numFmtId="57" fontId="2" fillId="4" borderId="131" xfId="17" applyNumberFormat="1" applyFont="1" applyFill="1" applyBorder="1" applyAlignment="1">
      <alignment horizontal="center" vertical="center"/>
    </xf>
    <xf numFmtId="57" fontId="2" fillId="4" borderId="160" xfId="17" applyNumberFormat="1" applyFont="1" applyFill="1" applyBorder="1" applyAlignment="1">
      <alignment horizontal="center" vertical="center"/>
    </xf>
    <xf numFmtId="177" fontId="4" fillId="4" borderId="162" xfId="17" applyNumberFormat="1" applyFont="1" applyFill="1" applyBorder="1" applyAlignment="1">
      <alignment vertical="center"/>
    </xf>
    <xf numFmtId="177" fontId="4" fillId="4" borderId="117" xfId="17" applyNumberFormat="1" applyFont="1" applyFill="1" applyBorder="1" applyAlignment="1">
      <alignment vertical="center"/>
    </xf>
    <xf numFmtId="177" fontId="2" fillId="4" borderId="117" xfId="17" applyNumberFormat="1" applyFont="1" applyFill="1" applyBorder="1" applyAlignment="1">
      <alignment vertical="center"/>
    </xf>
    <xf numFmtId="177" fontId="2" fillId="4" borderId="118" xfId="17" applyNumberFormat="1" applyFont="1" applyFill="1" applyBorder="1" applyAlignment="1">
      <alignment vertical="center"/>
    </xf>
    <xf numFmtId="177" fontId="3" fillId="4" borderId="119" xfId="17" applyNumberFormat="1" applyFont="1" applyFill="1" applyBorder="1" applyAlignment="1">
      <alignment vertical="center"/>
    </xf>
    <xf numFmtId="49" fontId="3" fillId="4" borderId="81" xfId="17" applyNumberFormat="1" applyFont="1" applyFill="1" applyBorder="1" applyAlignment="1">
      <alignment horizontal="center" vertical="center"/>
    </xf>
    <xf numFmtId="38" fontId="3" fillId="4" borderId="97" xfId="17" applyFont="1" applyFill="1" applyBorder="1" applyAlignment="1">
      <alignment vertical="center"/>
    </xf>
    <xf numFmtId="38" fontId="3" fillId="4" borderId="57" xfId="17" applyFont="1" applyFill="1" applyBorder="1" applyAlignment="1">
      <alignment vertical="center"/>
    </xf>
    <xf numFmtId="38" fontId="3" fillId="4" borderId="58" xfId="17" applyFont="1" applyFill="1" applyBorder="1" applyAlignment="1">
      <alignment vertical="center"/>
    </xf>
    <xf numFmtId="40" fontId="3" fillId="4" borderId="95" xfId="17" applyNumberFormat="1" applyFont="1" applyFill="1" applyBorder="1" applyAlignment="1">
      <alignment vertical="center"/>
    </xf>
    <xf numFmtId="40" fontId="3" fillId="0" borderId="147" xfId="17" applyNumberFormat="1" applyFont="1" applyBorder="1" applyAlignment="1">
      <alignment horizontal="center" vertical="center" shrinkToFit="1"/>
    </xf>
    <xf numFmtId="40" fontId="3" fillId="4" borderId="37" xfId="17" applyNumberFormat="1" applyFont="1" applyFill="1" applyBorder="1" applyAlignment="1">
      <alignment vertical="center"/>
    </xf>
    <xf numFmtId="40" fontId="3" fillId="4" borderId="11" xfId="17" applyNumberFormat="1" applyFont="1" applyFill="1" applyBorder="1" applyAlignment="1">
      <alignment vertical="center"/>
    </xf>
    <xf numFmtId="40" fontId="3" fillId="4" borderId="9" xfId="17" applyNumberFormat="1" applyFont="1" applyFill="1" applyBorder="1" applyAlignment="1">
      <alignment vertical="center"/>
    </xf>
    <xf numFmtId="40" fontId="3" fillId="4" borderId="52" xfId="17" applyNumberFormat="1" applyFont="1" applyFill="1" applyBorder="1" applyAlignment="1">
      <alignment vertical="center"/>
    </xf>
    <xf numFmtId="40" fontId="3" fillId="4" borderId="48" xfId="17" applyNumberFormat="1" applyFont="1" applyFill="1" applyBorder="1" applyAlignment="1">
      <alignment horizontal="center" vertical="center" shrinkToFit="1"/>
    </xf>
    <xf numFmtId="40" fontId="3" fillId="4" borderId="72" xfId="17" applyNumberFormat="1" applyFont="1" applyFill="1" applyBorder="1" applyAlignment="1">
      <alignment vertical="center"/>
    </xf>
    <xf numFmtId="40" fontId="4" fillId="4" borderId="97" xfId="17" applyNumberFormat="1" applyFont="1" applyFill="1" applyBorder="1" applyAlignment="1">
      <alignment vertical="center"/>
    </xf>
    <xf numFmtId="40" fontId="4" fillId="4" borderId="57" xfId="17" applyNumberFormat="1" applyFont="1" applyFill="1" applyBorder="1" applyAlignment="1">
      <alignment vertical="center"/>
    </xf>
    <xf numFmtId="40" fontId="2" fillId="4" borderId="57" xfId="17" applyNumberFormat="1" applyFont="1" applyFill="1" applyBorder="1" applyAlignment="1">
      <alignment vertical="center"/>
    </xf>
    <xf numFmtId="40" fontId="2" fillId="4" borderId="58" xfId="17" applyNumberFormat="1" applyFont="1" applyFill="1" applyBorder="1" applyAlignment="1">
      <alignment vertical="center"/>
    </xf>
    <xf numFmtId="57" fontId="3" fillId="4" borderId="8" xfId="17" applyNumberFormat="1" applyFont="1" applyFill="1" applyBorder="1" applyAlignment="1">
      <alignment horizontal="center" vertical="center"/>
    </xf>
    <xf numFmtId="57" fontId="3" fillId="4" borderId="12" xfId="17" applyNumberFormat="1" applyFont="1" applyFill="1" applyBorder="1" applyAlignment="1">
      <alignment horizontal="center" vertical="center"/>
    </xf>
    <xf numFmtId="57" fontId="3" fillId="4" borderId="57" xfId="17" applyNumberFormat="1" applyFont="1" applyFill="1" applyBorder="1" applyAlignment="1">
      <alignment horizontal="center" vertical="center"/>
    </xf>
    <xf numFmtId="57" fontId="3" fillId="4" borderId="58" xfId="17" applyNumberFormat="1" applyFont="1" applyFill="1" applyBorder="1" applyAlignment="1">
      <alignment horizontal="center" vertical="center"/>
    </xf>
    <xf numFmtId="179" fontId="3" fillId="4" borderId="49" xfId="17" applyNumberFormat="1" applyFont="1" applyFill="1" applyBorder="1" applyAlignment="1">
      <alignment vertical="center"/>
    </xf>
    <xf numFmtId="179" fontId="3" fillId="4" borderId="161" xfId="17" applyNumberFormat="1" applyFont="1" applyFill="1" applyBorder="1" applyAlignment="1">
      <alignment horizontal="center" vertical="center"/>
    </xf>
    <xf numFmtId="179" fontId="3" fillId="4" borderId="48" xfId="17" applyNumberFormat="1" applyFont="1" applyFill="1" applyBorder="1" applyAlignment="1">
      <alignment horizontal="center" vertical="center"/>
    </xf>
    <xf numFmtId="38" fontId="3" fillId="4" borderId="37" xfId="17" applyFont="1" applyFill="1" applyBorder="1" applyAlignment="1">
      <alignment vertical="center"/>
    </xf>
    <xf numFmtId="177" fontId="3" fillId="4" borderId="11" xfId="17" applyNumberFormat="1" applyFont="1" applyFill="1" applyBorder="1" applyAlignment="1">
      <alignment vertical="center"/>
    </xf>
    <xf numFmtId="177" fontId="3" fillId="4" borderId="18" xfId="17" applyNumberFormat="1" applyFont="1" applyFill="1" applyBorder="1" applyAlignment="1">
      <alignment vertical="center"/>
    </xf>
    <xf numFmtId="177" fontId="3" fillId="4" borderId="41" xfId="17" applyNumberFormat="1" applyFont="1" applyFill="1" applyBorder="1" applyAlignment="1">
      <alignment vertical="center"/>
    </xf>
    <xf numFmtId="40" fontId="3" fillId="4" borderId="46" xfId="17" applyNumberFormat="1" applyFont="1" applyFill="1" applyBorder="1" applyAlignment="1">
      <alignment vertical="center"/>
    </xf>
    <xf numFmtId="193" fontId="0" fillId="4" borderId="159" xfId="17" applyNumberFormat="1" applyFont="1" applyFill="1" applyBorder="1" applyAlignment="1">
      <alignment vertical="center"/>
    </xf>
    <xf numFmtId="193" fontId="0" fillId="4" borderId="131" xfId="17" applyNumberFormat="1" applyFont="1" applyFill="1" applyBorder="1" applyAlignment="1">
      <alignment horizontal="right" vertical="center"/>
    </xf>
    <xf numFmtId="191" fontId="0" fillId="4" borderId="160" xfId="17" applyNumberFormat="1" applyFont="1" applyFill="1" applyBorder="1" applyAlignment="1">
      <alignment vertical="center"/>
    </xf>
    <xf numFmtId="196" fontId="0" fillId="4" borderId="131" xfId="17" applyNumberFormat="1" applyFont="1" applyFill="1" applyBorder="1" applyAlignment="1">
      <alignment horizontal="right" vertical="center"/>
    </xf>
    <xf numFmtId="193" fontId="0" fillId="4" borderId="160" xfId="17" applyNumberFormat="1" applyFont="1" applyFill="1" applyBorder="1" applyAlignment="1">
      <alignment vertical="center"/>
    </xf>
    <xf numFmtId="193" fontId="0" fillId="4" borderId="159" xfId="17" applyNumberFormat="1" applyFont="1" applyFill="1" applyBorder="1" applyAlignment="1">
      <alignment horizontal="center" vertical="center"/>
    </xf>
    <xf numFmtId="196" fontId="0" fillId="4" borderId="1" xfId="17" applyNumberFormat="1" applyFont="1" applyFill="1" applyBorder="1" applyAlignment="1">
      <alignment vertical="center"/>
    </xf>
    <xf numFmtId="191" fontId="0" fillId="4" borderId="42" xfId="17" applyNumberFormat="1" applyFont="1" applyFill="1" applyBorder="1" applyAlignment="1">
      <alignment vertical="center"/>
    </xf>
    <xf numFmtId="196" fontId="0" fillId="4" borderId="15" xfId="17" applyNumberFormat="1" applyFont="1" applyFill="1" applyBorder="1" applyAlignment="1">
      <alignment vertical="center"/>
    </xf>
    <xf numFmtId="191" fontId="0" fillId="4" borderId="53" xfId="17" applyNumberFormat="1" applyFont="1" applyFill="1" applyBorder="1" applyAlignment="1">
      <alignment vertical="center"/>
    </xf>
    <xf numFmtId="177" fontId="0" fillId="4" borderId="128" xfId="17" applyNumberFormat="1" applyFont="1" applyFill="1" applyBorder="1" applyAlignment="1">
      <alignment vertical="center"/>
    </xf>
    <xf numFmtId="177" fontId="0" fillId="4" borderId="77" xfId="17" applyNumberFormat="1" applyFont="1" applyFill="1" applyBorder="1" applyAlignment="1">
      <alignment vertical="center"/>
    </xf>
    <xf numFmtId="177" fontId="0" fillId="4" borderId="0" xfId="17" applyNumberFormat="1" applyFont="1" applyFill="1" applyBorder="1" applyAlignment="1">
      <alignment vertical="center"/>
    </xf>
    <xf numFmtId="177" fontId="0" fillId="4" borderId="152" xfId="17" applyNumberFormat="1" applyFont="1" applyFill="1" applyBorder="1" applyAlignment="1">
      <alignment vertical="center"/>
    </xf>
    <xf numFmtId="177" fontId="0" fillId="4" borderId="156" xfId="17" applyNumberFormat="1" applyFont="1" applyFill="1" applyBorder="1" applyAlignment="1">
      <alignment vertical="center"/>
    </xf>
    <xf numFmtId="177" fontId="0" fillId="4" borderId="161" xfId="17" applyNumberFormat="1" applyFont="1" applyFill="1" applyBorder="1" applyAlignment="1">
      <alignment vertical="center"/>
    </xf>
    <xf numFmtId="0" fontId="0" fillId="4" borderId="77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161" xfId="0" applyFont="1" applyFill="1" applyBorder="1" applyAlignment="1">
      <alignment vertical="center"/>
    </xf>
    <xf numFmtId="38" fontId="4" fillId="4" borderId="128" xfId="17" applyFont="1" applyFill="1" applyBorder="1" applyAlignment="1">
      <alignment vertical="center"/>
    </xf>
    <xf numFmtId="38" fontId="4" fillId="4" borderId="152" xfId="17" applyFont="1" applyFill="1" applyBorder="1" applyAlignment="1">
      <alignment vertical="center"/>
    </xf>
    <xf numFmtId="38" fontId="4" fillId="4" borderId="2" xfId="17" applyFont="1" applyFill="1" applyBorder="1" applyAlignment="1">
      <alignment vertical="center"/>
    </xf>
    <xf numFmtId="38" fontId="4" fillId="4" borderId="161" xfId="17" applyFont="1" applyFill="1" applyBorder="1" applyAlignment="1">
      <alignment vertical="center"/>
    </xf>
    <xf numFmtId="38" fontId="4" fillId="0" borderId="60" xfId="17" applyNumberFormat="1" applyFont="1" applyFill="1" applyBorder="1" applyAlignment="1">
      <alignment vertical="center"/>
    </xf>
    <xf numFmtId="38" fontId="4" fillId="4" borderId="149" xfId="17" applyFont="1" applyFill="1" applyBorder="1" applyAlignment="1">
      <alignment vertical="center"/>
    </xf>
    <xf numFmtId="38" fontId="4" fillId="4" borderId="11" xfId="17" applyFont="1" applyFill="1" applyBorder="1" applyAlignment="1">
      <alignment vertical="center"/>
    </xf>
    <xf numFmtId="38" fontId="4" fillId="4" borderId="3" xfId="17" applyFont="1" applyFill="1" applyBorder="1" applyAlignment="1">
      <alignment vertical="center"/>
    </xf>
    <xf numFmtId="38" fontId="4" fillId="4" borderId="52" xfId="17" applyFont="1" applyFill="1" applyBorder="1" applyAlignment="1">
      <alignment vertical="center"/>
    </xf>
    <xf numFmtId="38" fontId="4" fillId="4" borderId="52" xfId="17" applyFont="1" applyFill="1" applyBorder="1" applyAlignment="1">
      <alignment horizontal="center" vertical="center"/>
    </xf>
    <xf numFmtId="38" fontId="3" fillId="4" borderId="1" xfId="17" applyFont="1" applyFill="1" applyBorder="1" applyAlignment="1">
      <alignment vertical="center"/>
    </xf>
    <xf numFmtId="38" fontId="3" fillId="4" borderId="42" xfId="17" applyFont="1" applyFill="1" applyBorder="1" applyAlignment="1">
      <alignment vertical="center"/>
    </xf>
    <xf numFmtId="38" fontId="3" fillId="4" borderId="11" xfId="17" applyFont="1" applyFill="1" applyBorder="1" applyAlignment="1">
      <alignment vertical="center"/>
    </xf>
    <xf numFmtId="38" fontId="3" fillId="4" borderId="41" xfId="17" applyFont="1" applyFill="1" applyBorder="1" applyAlignment="1">
      <alignment vertical="center"/>
    </xf>
    <xf numFmtId="38" fontId="3" fillId="4" borderId="10" xfId="17" applyFont="1" applyFill="1" applyBorder="1" applyAlignment="1">
      <alignment vertical="center"/>
    </xf>
    <xf numFmtId="38" fontId="3" fillId="0" borderId="33" xfId="0" applyNumberFormat="1" applyFont="1" applyFill="1" applyBorder="1" applyAlignment="1">
      <alignment vertical="center"/>
    </xf>
    <xf numFmtId="0" fontId="4" fillId="4" borderId="149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52" xfId="0" applyFont="1" applyFill="1" applyBorder="1" applyAlignment="1">
      <alignment vertical="center"/>
    </xf>
    <xf numFmtId="38" fontId="4" fillId="4" borderId="147" xfId="17" applyFont="1" applyFill="1" applyBorder="1" applyAlignment="1">
      <alignment vertical="center"/>
    </xf>
    <xf numFmtId="38" fontId="4" fillId="4" borderId="1" xfId="17" applyFont="1" applyFill="1" applyBorder="1" applyAlignment="1">
      <alignment vertical="center"/>
    </xf>
    <xf numFmtId="38" fontId="4" fillId="4" borderId="4" xfId="17" applyFont="1" applyFill="1" applyBorder="1" applyAlignment="1">
      <alignment vertical="center"/>
    </xf>
    <xf numFmtId="3" fontId="4" fillId="4" borderId="48" xfId="0" applyNumberFormat="1" applyFont="1" applyFill="1" applyBorder="1" applyAlignment="1">
      <alignment vertical="center"/>
    </xf>
    <xf numFmtId="38" fontId="4" fillId="4" borderId="151" xfId="17" applyFont="1" applyFill="1" applyBorder="1" applyAlignment="1">
      <alignment vertical="center"/>
    </xf>
    <xf numFmtId="38" fontId="4" fillId="4" borderId="18" xfId="17" applyFont="1" applyFill="1" applyBorder="1" applyAlignment="1">
      <alignment vertical="center"/>
    </xf>
    <xf numFmtId="38" fontId="4" fillId="4" borderId="47" xfId="17" applyFont="1" applyFill="1" applyBorder="1" applyAlignment="1">
      <alignment vertical="center"/>
    </xf>
    <xf numFmtId="3" fontId="4" fillId="4" borderId="50" xfId="0" applyNumberFormat="1" applyFont="1" applyFill="1" applyBorder="1" applyAlignment="1">
      <alignment vertical="center"/>
    </xf>
    <xf numFmtId="38" fontId="4" fillId="4" borderId="43" xfId="17" applyFont="1" applyFill="1" applyBorder="1" applyAlignment="1">
      <alignment vertical="center"/>
    </xf>
    <xf numFmtId="38" fontId="4" fillId="4" borderId="12" xfId="17" applyFont="1" applyFill="1" applyBorder="1" applyAlignment="1">
      <alignment vertical="center"/>
    </xf>
    <xf numFmtId="38" fontId="4" fillId="4" borderId="7" xfId="17" applyFont="1" applyFill="1" applyBorder="1" applyAlignment="1">
      <alignment vertical="center"/>
    </xf>
    <xf numFmtId="3" fontId="4" fillId="4" borderId="49" xfId="0" applyNumberFormat="1" applyFont="1" applyFill="1" applyBorder="1" applyAlignment="1">
      <alignment vertical="center"/>
    </xf>
    <xf numFmtId="38" fontId="3" fillId="4" borderId="40" xfId="17" applyFont="1" applyFill="1" applyBorder="1" applyAlignment="1">
      <alignment vertical="center"/>
    </xf>
    <xf numFmtId="38" fontId="3" fillId="4" borderId="18" xfId="17" applyFont="1" applyFill="1" applyBorder="1" applyAlignment="1">
      <alignment vertical="center"/>
    </xf>
    <xf numFmtId="38" fontId="3" fillId="4" borderId="47" xfId="17" applyFont="1" applyFill="1" applyBorder="1" applyAlignment="1">
      <alignment vertical="center"/>
    </xf>
    <xf numFmtId="38" fontId="3" fillId="4" borderId="50" xfId="0" applyNumberFormat="1" applyFont="1" applyFill="1" applyBorder="1" applyAlignment="1">
      <alignment vertical="center"/>
    </xf>
    <xf numFmtId="38" fontId="3" fillId="4" borderId="4" xfId="17" applyFont="1" applyFill="1" applyBorder="1" applyAlignment="1">
      <alignment vertical="center"/>
    </xf>
    <xf numFmtId="38" fontId="3" fillId="4" borderId="48" xfId="0" applyNumberFormat="1" applyFont="1" applyFill="1" applyBorder="1" applyAlignment="1">
      <alignment vertical="center"/>
    </xf>
    <xf numFmtId="38" fontId="3" fillId="4" borderId="8" xfId="17" applyFont="1" applyFill="1" applyBorder="1" applyAlignment="1">
      <alignment vertical="center"/>
    </xf>
    <xf numFmtId="38" fontId="3" fillId="4" borderId="12" xfId="17" applyFont="1" applyFill="1" applyBorder="1" applyAlignment="1">
      <alignment vertical="center"/>
    </xf>
    <xf numFmtId="38" fontId="3" fillId="4" borderId="7" xfId="17" applyFont="1" applyFill="1" applyBorder="1" applyAlignment="1">
      <alignment vertical="center"/>
    </xf>
    <xf numFmtId="38" fontId="3" fillId="4" borderId="49" xfId="0" applyNumberFormat="1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Alignment="1">
      <alignment vertical="center"/>
    </xf>
    <xf numFmtId="207" fontId="0" fillId="0" borderId="0" xfId="17" applyNumberFormat="1" applyFont="1" applyAlignment="1">
      <alignment vertical="center"/>
    </xf>
    <xf numFmtId="207" fontId="0" fillId="0" borderId="0" xfId="17" applyNumberFormat="1" applyFont="1" applyFill="1" applyAlignment="1">
      <alignment vertical="center"/>
    </xf>
    <xf numFmtId="49" fontId="0" fillId="0" borderId="0" xfId="17" applyNumberFormat="1" applyFont="1" applyAlignment="1">
      <alignment horizontal="right" vertical="center"/>
    </xf>
    <xf numFmtId="40" fontId="0" fillId="0" borderId="0" xfId="17" applyNumberFormat="1" applyFont="1" applyAlignment="1">
      <alignment vertical="center"/>
    </xf>
    <xf numFmtId="57" fontId="0" fillId="0" borderId="0" xfId="17" applyNumberFormat="1" applyFont="1" applyAlignment="1">
      <alignment vertical="center"/>
    </xf>
    <xf numFmtId="196" fontId="0" fillId="0" borderId="0" xfId="17" applyNumberFormat="1" applyFont="1" applyAlignment="1">
      <alignment vertical="center"/>
    </xf>
    <xf numFmtId="191" fontId="0" fillId="0" borderId="0" xfId="17" applyNumberFormat="1" applyFont="1" applyFill="1" applyAlignment="1">
      <alignment vertical="center"/>
    </xf>
    <xf numFmtId="189" fontId="0" fillId="0" borderId="0" xfId="17" applyNumberFormat="1" applyFont="1" applyFill="1" applyAlignment="1">
      <alignment vertical="center"/>
    </xf>
    <xf numFmtId="191" fontId="0" fillId="0" borderId="0" xfId="17" applyNumberFormat="1" applyFont="1" applyAlignment="1">
      <alignment vertical="center"/>
    </xf>
    <xf numFmtId="188" fontId="0" fillId="0" borderId="0" xfId="17" applyNumberFormat="1" applyFont="1" applyAlignment="1">
      <alignment vertical="center"/>
    </xf>
    <xf numFmtId="177" fontId="0" fillId="0" borderId="0" xfId="17" applyNumberFormat="1" applyFont="1" applyAlignment="1">
      <alignment vertical="center"/>
    </xf>
    <xf numFmtId="0" fontId="3" fillId="0" borderId="103" xfId="0" applyFont="1" applyBorder="1" applyAlignment="1">
      <alignment/>
    </xf>
    <xf numFmtId="0" fontId="3" fillId="0" borderId="104" xfId="0" applyFont="1" applyBorder="1" applyAlignment="1">
      <alignment/>
    </xf>
    <xf numFmtId="0" fontId="3" fillId="0" borderId="0" xfId="0" applyFont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17" applyNumberFormat="1" applyFont="1" applyAlignment="1">
      <alignment horizontal="right" vertical="center"/>
    </xf>
    <xf numFmtId="38" fontId="0" fillId="0" borderId="0" xfId="17" applyFont="1" applyBorder="1" applyAlignment="1">
      <alignment vertical="center"/>
    </xf>
    <xf numFmtId="193" fontId="0" fillId="0" borderId="0" xfId="17" applyNumberFormat="1" applyFont="1" applyFill="1" applyBorder="1" applyAlignment="1">
      <alignment vertical="center"/>
    </xf>
    <xf numFmtId="193" fontId="0" fillId="0" borderId="0" xfId="17" applyNumberFormat="1" applyFont="1" applyFill="1" applyAlignment="1">
      <alignment vertical="center"/>
    </xf>
    <xf numFmtId="193" fontId="0" fillId="0" borderId="0" xfId="17" applyNumberFormat="1" applyFont="1" applyAlignment="1">
      <alignment horizontal="center" vertical="center"/>
    </xf>
    <xf numFmtId="193" fontId="0" fillId="0" borderId="151" xfId="0" applyNumberFormat="1" applyFont="1" applyBorder="1" applyAlignment="1">
      <alignment/>
    </xf>
    <xf numFmtId="193" fontId="0" fillId="0" borderId="18" xfId="0" applyNumberFormat="1" applyFont="1" applyBorder="1" applyAlignment="1">
      <alignment/>
    </xf>
    <xf numFmtId="193" fontId="0" fillId="0" borderId="40" xfId="0" applyNumberFormat="1" applyFont="1" applyBorder="1" applyAlignment="1">
      <alignment/>
    </xf>
    <xf numFmtId="193" fontId="0" fillId="0" borderId="124" xfId="0" applyNumberFormat="1" applyFont="1" applyBorder="1" applyAlignment="1">
      <alignment/>
    </xf>
    <xf numFmtId="193" fontId="0" fillId="0" borderId="143" xfId="0" applyNumberFormat="1" applyFont="1" applyBorder="1" applyAlignment="1">
      <alignment/>
    </xf>
    <xf numFmtId="193" fontId="0" fillId="0" borderId="135" xfId="0" applyNumberFormat="1" applyFont="1" applyBorder="1" applyAlignment="1">
      <alignment/>
    </xf>
    <xf numFmtId="193" fontId="0" fillId="0" borderId="60" xfId="0" applyNumberFormat="1" applyFont="1" applyBorder="1" applyAlignment="1">
      <alignment/>
    </xf>
    <xf numFmtId="193" fontId="0" fillId="0" borderId="68" xfId="0" applyNumberFormat="1" applyFont="1" applyBorder="1" applyAlignment="1">
      <alignment/>
    </xf>
    <xf numFmtId="193" fontId="0" fillId="0" borderId="165" xfId="0" applyNumberFormat="1" applyFont="1" applyBorder="1" applyAlignment="1">
      <alignment/>
    </xf>
    <xf numFmtId="193" fontId="0" fillId="0" borderId="123" xfId="0" applyNumberFormat="1" applyFont="1" applyBorder="1" applyAlignment="1">
      <alignment/>
    </xf>
    <xf numFmtId="193" fontId="0" fillId="0" borderId="0" xfId="0" applyNumberFormat="1" applyFont="1" applyBorder="1" applyAlignment="1">
      <alignment/>
    </xf>
    <xf numFmtId="193" fontId="0" fillId="0" borderId="63" xfId="0" applyNumberFormat="1" applyFont="1" applyBorder="1" applyAlignment="1">
      <alignment/>
    </xf>
    <xf numFmtId="193" fontId="0" fillId="0" borderId="64" xfId="0" applyNumberFormat="1" applyFont="1" applyBorder="1" applyAlignment="1">
      <alignment/>
    </xf>
    <xf numFmtId="193" fontId="0" fillId="0" borderId="150" xfId="0" applyNumberFormat="1" applyFont="1" applyBorder="1" applyAlignment="1">
      <alignment/>
    </xf>
    <xf numFmtId="193" fontId="0" fillId="0" borderId="44" xfId="0" applyNumberFormat="1" applyFont="1" applyBorder="1" applyAlignment="1">
      <alignment/>
    </xf>
    <xf numFmtId="193" fontId="0" fillId="0" borderId="145" xfId="0" applyNumberFormat="1" applyFont="1" applyBorder="1" applyAlignment="1">
      <alignment/>
    </xf>
    <xf numFmtId="193" fontId="0" fillId="0" borderId="155" xfId="0" applyNumberFormat="1" applyFont="1" applyBorder="1" applyAlignment="1">
      <alignment/>
    </xf>
    <xf numFmtId="193" fontId="0" fillId="0" borderId="138" xfId="0" applyNumberFormat="1" applyFont="1" applyBorder="1" applyAlignment="1">
      <alignment/>
    </xf>
    <xf numFmtId="193" fontId="0" fillId="0" borderId="144" xfId="0" applyNumberFormat="1" applyFont="1" applyBorder="1" applyAlignment="1">
      <alignment/>
    </xf>
    <xf numFmtId="193" fontId="0" fillId="0" borderId="11" xfId="0" applyNumberFormat="1" applyFont="1" applyBorder="1" applyAlignment="1">
      <alignment/>
    </xf>
    <xf numFmtId="193" fontId="0" fillId="0" borderId="41" xfId="0" applyNumberFormat="1" applyFont="1" applyBorder="1" applyAlignment="1">
      <alignment/>
    </xf>
    <xf numFmtId="193" fontId="0" fillId="0" borderId="15" xfId="0" applyNumberFormat="1" applyFont="1" applyBorder="1" applyAlignment="1">
      <alignment/>
    </xf>
    <xf numFmtId="193" fontId="0" fillId="0" borderId="1" xfId="0" applyNumberFormat="1" applyFont="1" applyBorder="1" applyAlignment="1">
      <alignment/>
    </xf>
    <xf numFmtId="204" fontId="0" fillId="0" borderId="151" xfId="0" applyNumberFormat="1" applyFont="1" applyBorder="1" applyAlignment="1">
      <alignment/>
    </xf>
    <xf numFmtId="204" fontId="0" fillId="0" borderId="11" xfId="0" applyNumberFormat="1" applyFont="1" applyBorder="1" applyAlignment="1">
      <alignment/>
    </xf>
    <xf numFmtId="204" fontId="0" fillId="0" borderId="147" xfId="0" applyNumberFormat="1" applyFont="1" applyBorder="1" applyAlignment="1">
      <alignment/>
    </xf>
    <xf numFmtId="204" fontId="0" fillId="0" borderId="1" xfId="0" applyNumberFormat="1" applyFont="1" applyBorder="1" applyAlignment="1">
      <alignment/>
    </xf>
    <xf numFmtId="193" fontId="0" fillId="0" borderId="57" xfId="0" applyNumberFormat="1" applyFont="1" applyBorder="1" applyAlignment="1">
      <alignment/>
    </xf>
    <xf numFmtId="193" fontId="0" fillId="0" borderId="12" xfId="0" applyNumberFormat="1" applyFont="1" applyBorder="1" applyAlignment="1">
      <alignment/>
    </xf>
    <xf numFmtId="193" fontId="0" fillId="0" borderId="157" xfId="0" applyNumberFormat="1" applyFont="1" applyBorder="1" applyAlignment="1">
      <alignment/>
    </xf>
    <xf numFmtId="193" fontId="0" fillId="0" borderId="61" xfId="0" applyNumberFormat="1" applyFont="1" applyBorder="1" applyAlignment="1">
      <alignment/>
    </xf>
    <xf numFmtId="193" fontId="0" fillId="0" borderId="0" xfId="17" applyNumberFormat="1" applyFont="1" applyBorder="1" applyAlignment="1">
      <alignment horizontal="center" vertical="center"/>
    </xf>
    <xf numFmtId="193" fontId="0" fillId="0" borderId="29" xfId="17" applyNumberFormat="1" applyFont="1" applyBorder="1" applyAlignment="1">
      <alignment vertical="center"/>
    </xf>
    <xf numFmtId="193" fontId="0" fillId="0" borderId="19" xfId="17" applyNumberFormat="1" applyFont="1" applyBorder="1" applyAlignment="1">
      <alignment vertical="center"/>
    </xf>
    <xf numFmtId="38" fontId="2" fillId="0" borderId="2" xfId="17" applyFont="1" applyBorder="1" applyAlignment="1">
      <alignment horizontal="center" vertical="center"/>
    </xf>
    <xf numFmtId="38" fontId="2" fillId="0" borderId="0" xfId="17" applyFont="1" applyBorder="1" applyAlignment="1">
      <alignment horizontal="center" vertical="center"/>
    </xf>
    <xf numFmtId="38" fontId="2" fillId="0" borderId="3" xfId="17" applyFont="1" applyBorder="1" applyAlignment="1">
      <alignment horizontal="center" vertical="center"/>
    </xf>
    <xf numFmtId="38" fontId="2" fillId="0" borderId="9" xfId="17" applyFont="1" applyBorder="1" applyAlignment="1">
      <alignment horizontal="center" vertical="center"/>
    </xf>
    <xf numFmtId="38" fontId="2" fillId="0" borderId="91" xfId="17" applyFont="1" applyBorder="1" applyAlignment="1">
      <alignment horizontal="center" vertical="center"/>
    </xf>
    <xf numFmtId="38" fontId="2" fillId="0" borderId="102" xfId="17" applyFont="1" applyBorder="1" applyAlignment="1">
      <alignment horizontal="center" vertical="center"/>
    </xf>
    <xf numFmtId="38" fontId="2" fillId="0" borderId="103" xfId="17" applyFont="1" applyBorder="1" applyAlignment="1">
      <alignment horizontal="center" vertical="center"/>
    </xf>
    <xf numFmtId="38" fontId="13" fillId="0" borderId="0" xfId="17" applyFont="1" applyAlignment="1">
      <alignment horizontal="left" vertical="center"/>
    </xf>
    <xf numFmtId="179" fontId="0" fillId="0" borderId="141" xfId="17" applyNumberFormat="1" applyFont="1" applyBorder="1" applyAlignment="1">
      <alignment horizontal="center" vertical="center"/>
    </xf>
    <xf numFmtId="179" fontId="0" fillId="0" borderId="116" xfId="17" applyNumberFormat="1" applyFont="1" applyBorder="1" applyAlignment="1">
      <alignment horizontal="center" vertical="center"/>
    </xf>
    <xf numFmtId="177" fontId="2" fillId="0" borderId="2" xfId="17" applyNumberFormat="1" applyFont="1" applyBorder="1" applyAlignment="1">
      <alignment horizontal="center" vertical="center"/>
    </xf>
    <xf numFmtId="177" fontId="2" fillId="0" borderId="0" xfId="17" applyNumberFormat="1" applyFont="1" applyBorder="1" applyAlignment="1">
      <alignment horizontal="center" vertical="center"/>
    </xf>
    <xf numFmtId="177" fontId="2" fillId="0" borderId="13" xfId="17" applyNumberFormat="1" applyFont="1" applyBorder="1" applyAlignment="1">
      <alignment horizontal="center" vertical="center"/>
    </xf>
    <xf numFmtId="177" fontId="2" fillId="0" borderId="24" xfId="17" applyNumberFormat="1" applyFont="1" applyBorder="1" applyAlignment="1">
      <alignment horizontal="center" vertical="center"/>
    </xf>
    <xf numFmtId="196" fontId="2" fillId="0" borderId="79" xfId="17" applyNumberFormat="1" applyFont="1" applyBorder="1" applyAlignment="1">
      <alignment horizontal="left" vertical="center"/>
    </xf>
    <xf numFmtId="196" fontId="2" fillId="0" borderId="80" xfId="17" applyNumberFormat="1" applyFont="1" applyBorder="1" applyAlignment="1">
      <alignment horizontal="left" vertical="center"/>
    </xf>
    <xf numFmtId="196" fontId="2" fillId="0" borderId="81" xfId="17" applyNumberFormat="1" applyFont="1" applyBorder="1" applyAlignment="1">
      <alignment horizontal="left" vertical="center"/>
    </xf>
    <xf numFmtId="191" fontId="2" fillId="0" borderId="79" xfId="17" applyNumberFormat="1" applyFont="1" applyBorder="1" applyAlignment="1">
      <alignment horizontal="left" vertical="center" shrinkToFit="1"/>
    </xf>
    <xf numFmtId="191" fontId="2" fillId="0" borderId="80" xfId="17" applyNumberFormat="1" applyFont="1" applyBorder="1" applyAlignment="1">
      <alignment horizontal="left" vertical="center" shrinkToFit="1"/>
    </xf>
    <xf numFmtId="191" fontId="2" fillId="0" borderId="81" xfId="17" applyNumberFormat="1" applyFont="1" applyBorder="1" applyAlignment="1">
      <alignment horizontal="left" vertical="center" shrinkToFit="1"/>
    </xf>
    <xf numFmtId="193" fontId="3" fillId="0" borderId="141" xfId="17" applyNumberFormat="1" applyFont="1" applyFill="1" applyBorder="1" applyAlignment="1">
      <alignment horizontal="center" vertical="center"/>
    </xf>
    <xf numFmtId="193" fontId="3" fillId="0" borderId="116" xfId="17" applyNumberFormat="1" applyFont="1" applyFill="1" applyBorder="1" applyAlignment="1">
      <alignment horizontal="center" vertical="center"/>
    </xf>
    <xf numFmtId="193" fontId="3" fillId="0" borderId="79" xfId="17" applyNumberFormat="1" applyFont="1" applyFill="1" applyBorder="1" applyAlignment="1">
      <alignment horizontal="left" vertical="center" shrinkToFit="1"/>
    </xf>
    <xf numFmtId="193" fontId="3" fillId="0" borderId="80" xfId="17" applyNumberFormat="1" applyFont="1" applyFill="1" applyBorder="1" applyAlignment="1">
      <alignment horizontal="left" vertical="center" shrinkToFit="1"/>
    </xf>
    <xf numFmtId="193" fontId="3" fillId="0" borderId="81" xfId="17" applyNumberFormat="1" applyFont="1" applyFill="1" applyBorder="1" applyAlignment="1">
      <alignment horizontal="left" vertical="center" shrinkToFit="1"/>
    </xf>
    <xf numFmtId="193" fontId="3" fillId="0" borderId="23" xfId="17" applyNumberFormat="1" applyFont="1" applyBorder="1" applyAlignment="1">
      <alignment horizontal="left" vertical="center" shrinkToFit="1"/>
    </xf>
    <xf numFmtId="193" fontId="0" fillId="0" borderId="6" xfId="0" applyNumberFormat="1" applyFont="1" applyBorder="1" applyAlignment="1">
      <alignment vertical="center"/>
    </xf>
    <xf numFmtId="193" fontId="0" fillId="0" borderId="32" xfId="0" applyNumberFormat="1" applyFont="1" applyBorder="1" applyAlignment="1">
      <alignment vertical="center"/>
    </xf>
    <xf numFmtId="193" fontId="3" fillId="0" borderId="55" xfId="17" applyNumberFormat="1" applyFont="1" applyBorder="1" applyAlignment="1">
      <alignment horizontal="center" vertical="center"/>
    </xf>
    <xf numFmtId="193" fontId="3" fillId="0" borderId="109" xfId="17" applyNumberFormat="1" applyFont="1" applyBorder="1" applyAlignment="1">
      <alignment horizontal="center" vertical="center"/>
    </xf>
    <xf numFmtId="193" fontId="3" fillId="0" borderId="156" xfId="17" applyNumberFormat="1" applyFont="1" applyBorder="1" applyAlignment="1">
      <alignment horizontal="center" vertical="center"/>
    </xf>
    <xf numFmtId="193" fontId="3" fillId="0" borderId="38" xfId="17" applyNumberFormat="1" applyFont="1" applyBorder="1" applyAlignment="1">
      <alignment vertical="center" shrinkToFit="1"/>
    </xf>
    <xf numFmtId="193" fontId="0" fillId="0" borderId="39" xfId="0" applyNumberFormat="1" applyFont="1" applyBorder="1" applyAlignment="1">
      <alignment vertical="center" shrinkToFit="1"/>
    </xf>
    <xf numFmtId="193" fontId="0" fillId="0" borderId="126" xfId="0" applyNumberFormat="1" applyFont="1" applyBorder="1" applyAlignment="1">
      <alignment vertical="center" shrinkToFit="1"/>
    </xf>
    <xf numFmtId="193" fontId="3" fillId="0" borderId="91" xfId="17" applyNumberFormat="1" applyFont="1" applyBorder="1" applyAlignment="1">
      <alignment horizontal="center" vertical="center"/>
    </xf>
    <xf numFmtId="193" fontId="3" fillId="0" borderId="0" xfId="17" applyNumberFormat="1" applyFont="1" applyBorder="1" applyAlignment="1">
      <alignment horizontal="center" vertical="center"/>
    </xf>
    <xf numFmtId="193" fontId="3" fillId="0" borderId="93" xfId="17" applyNumberFormat="1" applyFont="1" applyBorder="1" applyAlignment="1">
      <alignment horizontal="center" vertical="center"/>
    </xf>
    <xf numFmtId="193" fontId="3" fillId="0" borderId="9" xfId="17" applyNumberFormat="1" applyFont="1" applyBorder="1" applyAlignment="1">
      <alignment horizontal="center" vertical="center"/>
    </xf>
    <xf numFmtId="193" fontId="3" fillId="0" borderId="19" xfId="17" applyNumberFormat="1" applyFont="1" applyFill="1" applyBorder="1" applyAlignment="1">
      <alignment horizontal="center" vertical="center"/>
    </xf>
    <xf numFmtId="193" fontId="3" fillId="0" borderId="0" xfId="17" applyNumberFormat="1" applyFont="1" applyFill="1" applyBorder="1" applyAlignment="1">
      <alignment horizontal="center" vertical="center"/>
    </xf>
    <xf numFmtId="193" fontId="3" fillId="0" borderId="20" xfId="17" applyNumberFormat="1" applyFont="1" applyFill="1" applyBorder="1" applyAlignment="1">
      <alignment horizontal="center" vertical="center"/>
    </xf>
    <xf numFmtId="193" fontId="3" fillId="0" borderId="9" xfId="17" applyNumberFormat="1" applyFont="1" applyFill="1" applyBorder="1" applyAlignment="1">
      <alignment horizontal="center" vertical="center"/>
    </xf>
    <xf numFmtId="193" fontId="3" fillId="0" borderId="149" xfId="17" applyNumberFormat="1" applyFont="1" applyFill="1" applyBorder="1" applyAlignment="1">
      <alignment horizontal="center" vertical="center"/>
    </xf>
    <xf numFmtId="193" fontId="3" fillId="0" borderId="11" xfId="17" applyNumberFormat="1" applyFont="1" applyFill="1" applyBorder="1" applyAlignment="1">
      <alignment horizontal="center" vertical="center"/>
    </xf>
    <xf numFmtId="193" fontId="3" fillId="0" borderId="41" xfId="17" applyNumberFormat="1" applyFont="1" applyFill="1" applyBorder="1" applyAlignment="1">
      <alignment horizontal="center" vertical="center"/>
    </xf>
    <xf numFmtId="193" fontId="3" fillId="0" borderId="105" xfId="17" applyNumberFormat="1" applyFont="1" applyFill="1" applyBorder="1" applyAlignment="1">
      <alignment horizontal="center" vertical="center"/>
    </xf>
    <xf numFmtId="193" fontId="3" fillId="0" borderId="22" xfId="17" applyNumberFormat="1" applyFont="1" applyFill="1" applyBorder="1" applyAlignment="1">
      <alignment horizontal="center" vertical="center"/>
    </xf>
    <xf numFmtId="193" fontId="3" fillId="0" borderId="55" xfId="17" applyNumberFormat="1" applyFont="1" applyFill="1" applyBorder="1" applyAlignment="1">
      <alignment horizontal="center" vertical="center"/>
    </xf>
    <xf numFmtId="193" fontId="3" fillId="0" borderId="23" xfId="17" applyNumberFormat="1" applyFont="1" applyFill="1" applyBorder="1" applyAlignment="1">
      <alignment horizontal="left" vertical="center" shrinkToFit="1"/>
    </xf>
    <xf numFmtId="193" fontId="3" fillId="0" borderId="6" xfId="17" applyNumberFormat="1" applyFont="1" applyFill="1" applyBorder="1" applyAlignment="1">
      <alignment horizontal="left" vertical="center" shrinkToFit="1"/>
    </xf>
    <xf numFmtId="193" fontId="3" fillId="0" borderId="32" xfId="17" applyNumberFormat="1" applyFont="1" applyFill="1" applyBorder="1" applyAlignment="1">
      <alignment horizontal="left" vertical="center" shrinkToFit="1"/>
    </xf>
    <xf numFmtId="204" fontId="4" fillId="0" borderId="2" xfId="17" applyNumberFormat="1" applyFont="1" applyFill="1" applyBorder="1" applyAlignment="1">
      <alignment horizontal="center" vertical="center"/>
    </xf>
    <xf numFmtId="204" fontId="4" fillId="0" borderId="0" xfId="17" applyNumberFormat="1" applyFont="1" applyFill="1" applyBorder="1" applyAlignment="1">
      <alignment horizontal="center" vertical="center"/>
    </xf>
    <xf numFmtId="204" fontId="4" fillId="0" borderId="3" xfId="17" applyNumberFormat="1" applyFont="1" applyFill="1" applyBorder="1" applyAlignment="1">
      <alignment horizontal="center" vertical="center"/>
    </xf>
    <xf numFmtId="204" fontId="4" fillId="0" borderId="9" xfId="17" applyNumberFormat="1" applyFont="1" applyFill="1" applyBorder="1" applyAlignment="1">
      <alignment horizontal="center" vertical="center"/>
    </xf>
    <xf numFmtId="204" fontId="4" fillId="0" borderId="122" xfId="17" applyNumberFormat="1" applyFont="1" applyFill="1" applyBorder="1" applyAlignment="1">
      <alignment horizontal="center" vertical="center"/>
    </xf>
    <xf numFmtId="204" fontId="4" fillId="0" borderId="103" xfId="17" applyNumberFormat="1" applyFont="1" applyFill="1" applyBorder="1" applyAlignment="1">
      <alignment horizontal="center" vertical="center"/>
    </xf>
    <xf numFmtId="204" fontId="4" fillId="0" borderId="141" xfId="17" applyNumberFormat="1" applyFont="1" applyFill="1" applyBorder="1" applyAlignment="1">
      <alignment horizontal="center" vertical="center"/>
    </xf>
    <xf numFmtId="204" fontId="4" fillId="0" borderId="116" xfId="17" applyNumberFormat="1" applyFont="1" applyFill="1" applyBorder="1" applyAlignment="1">
      <alignment horizontal="center" vertical="center"/>
    </xf>
    <xf numFmtId="38" fontId="3" fillId="0" borderId="141" xfId="17" applyFont="1" applyFill="1" applyBorder="1" applyAlignment="1">
      <alignment horizontal="center" vertical="center" shrinkToFit="1"/>
    </xf>
    <xf numFmtId="38" fontId="3" fillId="0" borderId="116" xfId="17" applyFont="1" applyFill="1" applyBorder="1" applyAlignment="1">
      <alignment horizontal="center" vertical="center" shrinkToFit="1"/>
    </xf>
    <xf numFmtId="177" fontId="3" fillId="0" borderId="36" xfId="17" applyNumberFormat="1" applyFont="1" applyBorder="1" applyAlignment="1">
      <alignment horizontal="left" vertical="center" shrinkToFit="1"/>
    </xf>
    <xf numFmtId="177" fontId="3" fillId="0" borderId="5" xfId="17" applyNumberFormat="1" applyFont="1" applyBorder="1" applyAlignment="1">
      <alignment horizontal="left" vertical="center" shrinkToFit="1"/>
    </xf>
    <xf numFmtId="177" fontId="3" fillId="0" borderId="106" xfId="17" applyNumberFormat="1" applyFont="1" applyBorder="1" applyAlignment="1">
      <alignment horizontal="left" vertical="center" shrinkToFit="1"/>
    </xf>
    <xf numFmtId="0" fontId="3" fillId="0" borderId="9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6" fillId="0" borderId="33" xfId="0" applyFont="1" applyFill="1" applyBorder="1" applyAlignment="1">
      <alignment horizontal="left" vertical="center" shrinkToFit="1"/>
    </xf>
    <xf numFmtId="0" fontId="11" fillId="0" borderId="98" xfId="0" applyFont="1" applyBorder="1" applyAlignment="1">
      <alignment horizontal="center" shrinkToFit="1"/>
    </xf>
    <xf numFmtId="0" fontId="11" fillId="0" borderId="5" xfId="0" applyFont="1" applyBorder="1" applyAlignment="1">
      <alignment horizontal="center" shrinkToFit="1"/>
    </xf>
    <xf numFmtId="0" fontId="11" fillId="0" borderId="33" xfId="0" applyFont="1" applyBorder="1" applyAlignment="1">
      <alignment horizontal="center" shrinkToFit="1"/>
    </xf>
    <xf numFmtId="38" fontId="2" fillId="0" borderId="36" xfId="17" applyFont="1" applyFill="1" applyBorder="1" applyAlignment="1">
      <alignment horizontal="left" vertical="center" wrapText="1"/>
    </xf>
    <xf numFmtId="38" fontId="2" fillId="0" borderId="5" xfId="17" applyFont="1" applyFill="1" applyBorder="1" applyAlignment="1">
      <alignment horizontal="left" vertical="center" wrapText="1"/>
    </xf>
    <xf numFmtId="38" fontId="2" fillId="0" borderId="21" xfId="17" applyFont="1" applyFill="1" applyBorder="1" applyAlignment="1">
      <alignment horizontal="left" vertical="center" wrapText="1"/>
    </xf>
    <xf numFmtId="38" fontId="2" fillId="0" borderId="24" xfId="17" applyFont="1" applyFill="1" applyBorder="1" applyAlignment="1">
      <alignment horizontal="left" vertical="center" wrapText="1"/>
    </xf>
    <xf numFmtId="38" fontId="4" fillId="0" borderId="4" xfId="17" applyFont="1" applyFill="1" applyBorder="1" applyAlignment="1">
      <alignment horizontal="left" vertical="center" shrinkToFit="1"/>
    </xf>
    <xf numFmtId="38" fontId="4" fillId="0" borderId="6" xfId="17" applyFont="1" applyFill="1" applyBorder="1" applyAlignment="1">
      <alignment horizontal="left" vertical="center" shrinkToFit="1"/>
    </xf>
    <xf numFmtId="38" fontId="4" fillId="0" borderId="32" xfId="17" applyFont="1" applyFill="1" applyBorder="1" applyAlignment="1">
      <alignment horizontal="left" vertical="center" shrinkToFit="1"/>
    </xf>
    <xf numFmtId="38" fontId="4" fillId="0" borderId="79" xfId="17" applyFont="1" applyFill="1" applyBorder="1" applyAlignment="1">
      <alignment horizontal="left" vertical="center" shrinkToFit="1"/>
    </xf>
    <xf numFmtId="38" fontId="4" fillId="0" borderId="80" xfId="17" applyFont="1" applyFill="1" applyBorder="1" applyAlignment="1">
      <alignment horizontal="left" vertical="center" shrinkToFit="1"/>
    </xf>
    <xf numFmtId="38" fontId="4" fillId="0" borderId="81" xfId="17" applyFont="1" applyFill="1" applyBorder="1" applyAlignment="1">
      <alignment horizontal="left" vertical="center" shrinkToFit="1"/>
    </xf>
    <xf numFmtId="38" fontId="4" fillId="0" borderId="91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4" fillId="0" borderId="102" xfId="17" applyFont="1" applyFill="1" applyBorder="1" applyAlignment="1">
      <alignment horizontal="center" vertical="center"/>
    </xf>
    <xf numFmtId="38" fontId="4" fillId="0" borderId="103" xfId="17" applyFont="1" applyFill="1" applyBorder="1" applyAlignment="1">
      <alignment horizontal="center" vertical="center"/>
    </xf>
    <xf numFmtId="38" fontId="4" fillId="0" borderId="91" xfId="17" applyFont="1" applyFill="1" applyBorder="1" applyAlignment="1">
      <alignment horizontal="left" vertical="center"/>
    </xf>
    <xf numFmtId="38" fontId="4" fillId="0" borderId="0" xfId="17" applyFont="1" applyFill="1" applyBorder="1" applyAlignment="1">
      <alignment horizontal="left" vertical="center"/>
    </xf>
    <xf numFmtId="38" fontId="4" fillId="0" borderId="88" xfId="17" applyFont="1" applyFill="1" applyBorder="1" applyAlignment="1">
      <alignment horizontal="left" vertical="center"/>
    </xf>
    <xf numFmtId="38" fontId="4" fillId="0" borderId="86" xfId="17" applyFont="1" applyFill="1" applyBorder="1" applyAlignment="1">
      <alignment horizontal="left" vertical="center"/>
    </xf>
    <xf numFmtId="38" fontId="4" fillId="0" borderId="141" xfId="17" applyFont="1" applyFill="1" applyBorder="1" applyAlignment="1">
      <alignment horizontal="center" vertical="center" shrinkToFit="1"/>
    </xf>
    <xf numFmtId="38" fontId="4" fillId="0" borderId="116" xfId="17" applyFont="1" applyFill="1" applyBorder="1" applyAlignment="1">
      <alignment horizontal="center" vertical="center" shrinkToFit="1"/>
    </xf>
    <xf numFmtId="38" fontId="2" fillId="0" borderId="20" xfId="17" applyFont="1" applyFill="1" applyBorder="1" applyAlignment="1">
      <alignment horizontal="left" vertical="center" wrapText="1"/>
    </xf>
    <xf numFmtId="38" fontId="2" fillId="0" borderId="9" xfId="17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7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38" fontId="4" fillId="0" borderId="141" xfId="17" applyFont="1" applyFill="1" applyBorder="1" applyAlignment="1">
      <alignment horizontal="center" vertical="center"/>
    </xf>
    <xf numFmtId="38" fontId="4" fillId="0" borderId="116" xfId="17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38" fontId="2" fillId="0" borderId="138" xfId="17" applyFont="1" applyFill="1" applyBorder="1" applyAlignment="1">
      <alignment horizontal="left" vertical="center" wrapText="1" shrinkToFit="1"/>
    </xf>
    <xf numFmtId="38" fontId="2" fillId="0" borderId="138" xfId="17" applyFont="1" applyFill="1" applyBorder="1" applyAlignment="1">
      <alignment horizontal="left" vertical="center" shrinkToFit="1"/>
    </xf>
    <xf numFmtId="0" fontId="3" fillId="0" borderId="24" xfId="0" applyFont="1" applyBorder="1" applyAlignment="1">
      <alignment horizontal="center" vertical="center" shrinkToFit="1"/>
    </xf>
    <xf numFmtId="38" fontId="18" fillId="0" borderId="138" xfId="17" applyFont="1" applyFill="1" applyBorder="1" applyAlignment="1">
      <alignment horizontal="left" vertical="center" wrapText="1" shrinkToFit="1"/>
    </xf>
    <xf numFmtId="38" fontId="18" fillId="0" borderId="138" xfId="17" applyFont="1" applyFill="1" applyBorder="1" applyAlignment="1">
      <alignment horizontal="left" vertical="center" shrinkToFit="1"/>
    </xf>
    <xf numFmtId="38" fontId="1" fillId="0" borderId="138" xfId="17" applyFont="1" applyFill="1" applyBorder="1" applyAlignment="1">
      <alignment horizontal="left" vertical="center" wrapText="1" shrinkToFit="1"/>
    </xf>
    <xf numFmtId="38" fontId="1" fillId="0" borderId="138" xfId="17" applyFont="1" applyFill="1" applyBorder="1" applyAlignment="1">
      <alignment horizontal="left" vertical="center" shrinkToFit="1"/>
    </xf>
    <xf numFmtId="38" fontId="3" fillId="0" borderId="138" xfId="17" applyFont="1" applyFill="1" applyBorder="1" applyAlignment="1">
      <alignment horizontal="left" vertical="center" shrinkToFit="1"/>
    </xf>
    <xf numFmtId="38" fontId="3" fillId="0" borderId="138" xfId="17" applyFont="1" applyFill="1" applyBorder="1" applyAlignment="1">
      <alignment horizontal="left" vertical="center" wrapText="1" shrinkToFit="1"/>
    </xf>
    <xf numFmtId="38" fontId="3" fillId="0" borderId="7" xfId="17" applyFont="1" applyBorder="1" applyAlignment="1">
      <alignment horizontal="left" vertical="center"/>
    </xf>
    <xf numFmtId="38" fontId="3" fillId="0" borderId="5" xfId="17" applyFont="1" applyBorder="1" applyAlignment="1">
      <alignment horizontal="left" vertical="center"/>
    </xf>
    <xf numFmtId="38" fontId="3" fillId="0" borderId="2" xfId="17" applyFont="1" applyBorder="1" applyAlignment="1">
      <alignment horizontal="left" vertical="center"/>
    </xf>
    <xf numFmtId="38" fontId="3" fillId="0" borderId="0" xfId="17" applyFont="1" applyBorder="1" applyAlignment="1">
      <alignment horizontal="left" vertical="center"/>
    </xf>
    <xf numFmtId="38" fontId="2" fillId="0" borderId="36" xfId="17" applyFont="1" applyBorder="1" applyAlignment="1">
      <alignment horizontal="left" vertical="center" wrapText="1"/>
    </xf>
    <xf numFmtId="38" fontId="2" fillId="0" borderId="5" xfId="17" applyFont="1" applyBorder="1" applyAlignment="1">
      <alignment horizontal="left" vertical="center"/>
    </xf>
    <xf numFmtId="38" fontId="2" fillId="0" borderId="20" xfId="17" applyFont="1" applyBorder="1" applyAlignment="1">
      <alignment horizontal="left" vertical="center"/>
    </xf>
    <xf numFmtId="38" fontId="2" fillId="0" borderId="9" xfId="17" applyFont="1" applyBorder="1" applyAlignment="1">
      <alignment horizontal="left" vertical="center"/>
    </xf>
    <xf numFmtId="38" fontId="3" fillId="0" borderId="9" xfId="17" applyFont="1" applyBorder="1" applyAlignment="1">
      <alignment horizontal="center" vertical="center"/>
    </xf>
    <xf numFmtId="38" fontId="3" fillId="0" borderId="46" xfId="17" applyFont="1" applyBorder="1" applyAlignment="1">
      <alignment horizontal="center" vertical="center"/>
    </xf>
    <xf numFmtId="38" fontId="3" fillId="0" borderId="138" xfId="17" applyFont="1" applyFill="1" applyBorder="1" applyAlignment="1">
      <alignment horizontal="left" vertical="center"/>
    </xf>
    <xf numFmtId="38" fontId="3" fillId="0" borderId="166" xfId="17" applyFont="1" applyFill="1" applyBorder="1" applyAlignment="1">
      <alignment horizontal="left" vertical="center"/>
    </xf>
    <xf numFmtId="38" fontId="3" fillId="0" borderId="88" xfId="17" applyFont="1" applyBorder="1" applyAlignment="1">
      <alignment horizontal="left" vertical="center"/>
    </xf>
    <xf numFmtId="38" fontId="3" fillId="0" borderId="134" xfId="17" applyFont="1" applyBorder="1" applyAlignment="1">
      <alignment horizontal="left" vertical="center"/>
    </xf>
    <xf numFmtId="38" fontId="3" fillId="0" borderId="111" xfId="17" applyFont="1" applyBorder="1" applyAlignment="1">
      <alignment horizontal="left" vertical="center"/>
    </xf>
    <xf numFmtId="38" fontId="3" fillId="0" borderId="167" xfId="17" applyFont="1" applyBorder="1" applyAlignment="1">
      <alignment horizontal="left" vertical="center"/>
    </xf>
    <xf numFmtId="38" fontId="3" fillId="0" borderId="16" xfId="17" applyFont="1" applyBorder="1" applyAlignment="1">
      <alignment horizontal="left" vertical="center" shrinkToFit="1"/>
    </xf>
    <xf numFmtId="38" fontId="3" fillId="0" borderId="17" xfId="17" applyFont="1" applyBorder="1" applyAlignment="1">
      <alignment horizontal="left" vertical="center" shrinkToFit="1"/>
    </xf>
    <xf numFmtId="38" fontId="3" fillId="0" borderId="29" xfId="17" applyFont="1" applyBorder="1" applyAlignment="1">
      <alignment horizontal="left" vertical="center" shrinkToFit="1"/>
    </xf>
    <xf numFmtId="38" fontId="4" fillId="0" borderId="99" xfId="17" applyFont="1" applyFill="1" applyBorder="1" applyAlignment="1">
      <alignment horizontal="left" vertical="center" wrapText="1" shrinkToFit="1"/>
    </xf>
    <xf numFmtId="38" fontId="4" fillId="0" borderId="101" xfId="17" applyFont="1" applyFill="1" applyBorder="1" applyAlignment="1">
      <alignment horizontal="left" vertical="center" shrinkToFit="1"/>
    </xf>
    <xf numFmtId="38" fontId="3" fillId="0" borderId="166" xfId="17" applyFont="1" applyFill="1" applyBorder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5</xdr:col>
      <xdr:colOff>9525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8575" y="561975"/>
          <a:ext cx="2628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5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29718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1400175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257175"/>
          <a:ext cx="21240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4</xdr:col>
      <xdr:colOff>1228725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8575" y="219075"/>
          <a:ext cx="1962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6</xdr:col>
      <xdr:colOff>0</xdr:colOff>
      <xdr:row>2</xdr:row>
      <xdr:rowOff>180975</xdr:rowOff>
    </xdr:to>
    <xdr:sp>
      <xdr:nvSpPr>
        <xdr:cNvPr id="1" name="Line 1"/>
        <xdr:cNvSpPr>
          <a:spLocks/>
        </xdr:cNvSpPr>
      </xdr:nvSpPr>
      <xdr:spPr>
        <a:xfrm>
          <a:off x="28575" y="304800"/>
          <a:ext cx="4171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32</xdr:row>
      <xdr:rowOff>9525</xdr:rowOff>
    </xdr:from>
    <xdr:to>
      <xdr:col>6</xdr:col>
      <xdr:colOff>0</xdr:colOff>
      <xdr:row>33</xdr:row>
      <xdr:rowOff>180975</xdr:rowOff>
    </xdr:to>
    <xdr:sp>
      <xdr:nvSpPr>
        <xdr:cNvPr id="2" name="Line 2"/>
        <xdr:cNvSpPr>
          <a:spLocks/>
        </xdr:cNvSpPr>
      </xdr:nvSpPr>
      <xdr:spPr>
        <a:xfrm>
          <a:off x="28575" y="6210300"/>
          <a:ext cx="4171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</xdr:row>
      <xdr:rowOff>9525</xdr:rowOff>
    </xdr:from>
    <xdr:to>
      <xdr:col>22</xdr:col>
      <xdr:colOff>0</xdr:colOff>
      <xdr:row>2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5087600" y="304800"/>
          <a:ext cx="4152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32</xdr:row>
      <xdr:rowOff>9525</xdr:rowOff>
    </xdr:from>
    <xdr:to>
      <xdr:col>22</xdr:col>
      <xdr:colOff>0</xdr:colOff>
      <xdr:row>33</xdr:row>
      <xdr:rowOff>180975</xdr:rowOff>
    </xdr:to>
    <xdr:sp>
      <xdr:nvSpPr>
        <xdr:cNvPr id="4" name="Line 4"/>
        <xdr:cNvSpPr>
          <a:spLocks/>
        </xdr:cNvSpPr>
      </xdr:nvSpPr>
      <xdr:spPr>
        <a:xfrm>
          <a:off x="15087600" y="6210300"/>
          <a:ext cx="4152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4</xdr:col>
      <xdr:colOff>1638300</xdr:colOff>
      <xdr:row>2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8575" y="200025"/>
          <a:ext cx="28575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9525</xdr:rowOff>
    </xdr:from>
    <xdr:to>
      <xdr:col>5</xdr:col>
      <xdr:colOff>9525</xdr:colOff>
      <xdr:row>2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8575" y="266700"/>
          <a:ext cx="29527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Z61"/>
  <sheetViews>
    <sheetView showZeros="0" tabSelected="1" zoomScaleSheetLayoutView="100" workbookViewId="0" topLeftCell="A1">
      <pane xSplit="5" ySplit="5" topLeftCell="F6" activePane="bottomRight" state="frozen"/>
      <selection pane="topLeft" activeCell="E34" sqref="E34"/>
      <selection pane="topRight" activeCell="E34" sqref="E34"/>
      <selection pane="bottomLeft" activeCell="E34" sqref="E34"/>
      <selection pane="bottomRight" activeCell="E34" sqref="E34"/>
    </sheetView>
  </sheetViews>
  <sheetFormatPr defaultColWidth="9.00390625" defaultRowHeight="13.5"/>
  <cols>
    <col min="1" max="1" width="3.25390625" style="1166" customWidth="1"/>
    <col min="2" max="4" width="2.125" style="1166" customWidth="1"/>
    <col min="5" max="5" width="25.125" style="1166" customWidth="1"/>
    <col min="6" max="9" width="10.25390625" style="1166" customWidth="1"/>
    <col min="10" max="10" width="10.25390625" style="105" customWidth="1"/>
    <col min="11" max="36" width="10.25390625" style="1166" customWidth="1"/>
    <col min="37" max="48" width="10.25390625" style="6" customWidth="1"/>
    <col min="49" max="49" width="12.625" style="246" customWidth="1"/>
    <col min="50" max="16384" width="9.00390625" style="1166" customWidth="1"/>
  </cols>
  <sheetData>
    <row r="1" spans="1:36" ht="19.5" customHeight="1">
      <c r="A1" s="1230" t="s">
        <v>178</v>
      </c>
      <c r="B1" s="1230"/>
      <c r="C1" s="1230"/>
      <c r="D1" s="1230"/>
      <c r="E1" s="1230"/>
      <c r="F1" s="1230"/>
      <c r="G1" s="1230"/>
      <c r="H1" s="1167"/>
      <c r="I1" s="1167"/>
      <c r="J1" s="1168"/>
      <c r="K1" s="1167"/>
      <c r="L1" s="1167"/>
      <c r="M1" s="1167"/>
      <c r="N1" s="1167"/>
      <c r="O1" s="1167"/>
      <c r="P1" s="1167"/>
      <c r="Q1" s="1167"/>
      <c r="R1" s="1167"/>
      <c r="S1" s="1167"/>
      <c r="T1" s="1167"/>
      <c r="U1" s="1167"/>
      <c r="V1" s="1167"/>
      <c r="W1" s="1167"/>
      <c r="X1" s="1167"/>
      <c r="Y1" s="1167"/>
      <c r="Z1" s="1167"/>
      <c r="AA1" s="1167"/>
      <c r="AB1" s="1167"/>
      <c r="AC1" s="1167"/>
      <c r="AD1" s="1167"/>
      <c r="AE1" s="1167"/>
      <c r="AF1" s="1167"/>
      <c r="AG1" s="1167"/>
      <c r="AH1" s="1167"/>
      <c r="AI1" s="1167"/>
      <c r="AJ1" s="1167"/>
    </row>
    <row r="2" spans="6:48" ht="8.25" customHeight="1">
      <c r="F2" s="1169"/>
      <c r="G2" s="1169"/>
      <c r="H2" s="1169"/>
      <c r="I2" s="1169"/>
      <c r="J2" s="1170"/>
      <c r="K2" s="1169"/>
      <c r="L2" s="1169"/>
      <c r="M2" s="1169"/>
      <c r="N2" s="1169"/>
      <c r="O2" s="1169"/>
      <c r="P2" s="1169"/>
      <c r="Q2" s="1169"/>
      <c r="R2" s="1169"/>
      <c r="S2" s="1169"/>
      <c r="T2" s="1169"/>
      <c r="U2" s="1169"/>
      <c r="V2" s="1169"/>
      <c r="W2" s="1169"/>
      <c r="X2" s="1169"/>
      <c r="Y2" s="1169"/>
      <c r="Z2" s="1169"/>
      <c r="AA2" s="1169"/>
      <c r="AB2" s="1169"/>
      <c r="AC2" s="1169"/>
      <c r="AD2" s="1169"/>
      <c r="AE2" s="1169"/>
      <c r="AF2" s="1169"/>
      <c r="AG2" s="1169"/>
      <c r="AH2" s="1169"/>
      <c r="AI2" s="1169"/>
      <c r="AJ2" s="1169"/>
      <c r="AK2" s="835"/>
      <c r="AL2" s="835"/>
      <c r="AM2" s="835"/>
      <c r="AN2" s="835"/>
      <c r="AO2" s="835"/>
      <c r="AP2" s="835"/>
      <c r="AQ2" s="835"/>
      <c r="AR2" s="835"/>
      <c r="AS2" s="835"/>
      <c r="AT2" s="835"/>
      <c r="AU2" s="835"/>
      <c r="AV2" s="835"/>
    </row>
    <row r="3" spans="1:36" ht="14.25" thickBot="1">
      <c r="A3" s="625" t="s">
        <v>179</v>
      </c>
      <c r="B3" s="1167"/>
      <c r="C3" s="1167"/>
      <c r="D3" s="1167"/>
      <c r="E3" s="1167"/>
      <c r="F3" s="1167"/>
      <c r="G3" s="1167"/>
      <c r="H3" s="1167"/>
      <c r="I3" s="1167"/>
      <c r="J3" s="1168"/>
      <c r="K3" s="1167"/>
      <c r="L3" s="1167"/>
      <c r="M3" s="1167"/>
      <c r="N3" s="1167"/>
      <c r="O3" s="1167"/>
      <c r="P3" s="1167"/>
      <c r="Q3" s="1167"/>
      <c r="R3" s="1167"/>
      <c r="S3" s="1167"/>
      <c r="T3" s="1167"/>
      <c r="U3" s="1167"/>
      <c r="V3" s="1167"/>
      <c r="W3" s="1167"/>
      <c r="X3" s="1167"/>
      <c r="Y3" s="1167"/>
      <c r="Z3" s="1167"/>
      <c r="AA3" s="1167"/>
      <c r="AB3" s="1167"/>
      <c r="AC3" s="1167"/>
      <c r="AD3" s="1167"/>
      <c r="AE3" s="1167"/>
      <c r="AF3" s="1167"/>
      <c r="AG3" s="1167"/>
      <c r="AH3" s="1167"/>
      <c r="AI3" s="1167"/>
      <c r="AJ3" s="1167"/>
    </row>
    <row r="4" spans="1:49" s="1171" customFormat="1" ht="13.5">
      <c r="A4" s="122"/>
      <c r="B4" s="123"/>
      <c r="C4" s="123"/>
      <c r="D4" s="123"/>
      <c r="E4" s="152" t="s">
        <v>250</v>
      </c>
      <c r="F4" s="150" t="s">
        <v>252</v>
      </c>
      <c r="G4" s="124" t="s">
        <v>253</v>
      </c>
      <c r="H4" s="124" t="s">
        <v>254</v>
      </c>
      <c r="I4" s="124" t="s">
        <v>255</v>
      </c>
      <c r="J4" s="125" t="s">
        <v>256</v>
      </c>
      <c r="K4" s="124" t="s">
        <v>257</v>
      </c>
      <c r="L4" s="124" t="s">
        <v>258</v>
      </c>
      <c r="M4" s="124" t="s">
        <v>259</v>
      </c>
      <c r="N4" s="124" t="s">
        <v>260</v>
      </c>
      <c r="O4" s="124" t="s">
        <v>261</v>
      </c>
      <c r="P4" s="124" t="s">
        <v>262</v>
      </c>
      <c r="Q4" s="124" t="s">
        <v>263</v>
      </c>
      <c r="R4" s="124" t="s">
        <v>264</v>
      </c>
      <c r="S4" s="124" t="s">
        <v>294</v>
      </c>
      <c r="T4" s="124" t="s">
        <v>295</v>
      </c>
      <c r="U4" s="124" t="s">
        <v>296</v>
      </c>
      <c r="V4" s="124" t="s">
        <v>723</v>
      </c>
      <c r="W4" s="124" t="s">
        <v>724</v>
      </c>
      <c r="X4" s="124" t="s">
        <v>725</v>
      </c>
      <c r="Y4" s="124" t="s">
        <v>726</v>
      </c>
      <c r="Z4" s="124" t="s">
        <v>727</v>
      </c>
      <c r="AA4" s="124" t="s">
        <v>728</v>
      </c>
      <c r="AB4" s="124" t="s">
        <v>729</v>
      </c>
      <c r="AC4" s="124" t="s">
        <v>730</v>
      </c>
      <c r="AD4" s="124" t="s">
        <v>731</v>
      </c>
      <c r="AE4" s="124" t="s">
        <v>732</v>
      </c>
      <c r="AF4" s="124" t="s">
        <v>733</v>
      </c>
      <c r="AG4" s="124" t="s">
        <v>734</v>
      </c>
      <c r="AH4" s="124" t="s">
        <v>735</v>
      </c>
      <c r="AI4" s="124" t="s">
        <v>736</v>
      </c>
      <c r="AJ4" s="124" t="s">
        <v>737</v>
      </c>
      <c r="AK4" s="126" t="s">
        <v>738</v>
      </c>
      <c r="AL4" s="126" t="s">
        <v>739</v>
      </c>
      <c r="AM4" s="126" t="s">
        <v>740</v>
      </c>
      <c r="AN4" s="126" t="s">
        <v>741</v>
      </c>
      <c r="AO4" s="126" t="s">
        <v>742</v>
      </c>
      <c r="AP4" s="126" t="s">
        <v>743</v>
      </c>
      <c r="AQ4" s="126" t="s">
        <v>744</v>
      </c>
      <c r="AR4" s="126" t="s">
        <v>745</v>
      </c>
      <c r="AS4" s="126" t="s">
        <v>746</v>
      </c>
      <c r="AT4" s="126" t="s">
        <v>747</v>
      </c>
      <c r="AU4" s="126" t="s">
        <v>748</v>
      </c>
      <c r="AV4" s="144" t="s">
        <v>749</v>
      </c>
      <c r="AW4" s="1231" t="s">
        <v>195</v>
      </c>
    </row>
    <row r="5" spans="1:49" ht="14.25" thickBot="1">
      <c r="A5" s="142" t="s">
        <v>249</v>
      </c>
      <c r="B5" s="143"/>
      <c r="C5" s="143"/>
      <c r="D5" s="143"/>
      <c r="E5" s="153"/>
      <c r="F5" s="151" t="s">
        <v>181</v>
      </c>
      <c r="G5" s="146" t="s">
        <v>182</v>
      </c>
      <c r="H5" s="146" t="s">
        <v>183</v>
      </c>
      <c r="I5" s="146" t="s">
        <v>184</v>
      </c>
      <c r="J5" s="147" t="s">
        <v>19</v>
      </c>
      <c r="K5" s="146" t="s">
        <v>185</v>
      </c>
      <c r="L5" s="146" t="s">
        <v>186</v>
      </c>
      <c r="M5" s="146" t="s">
        <v>20</v>
      </c>
      <c r="N5" s="146" t="s">
        <v>187</v>
      </c>
      <c r="O5" s="146" t="s">
        <v>188</v>
      </c>
      <c r="P5" s="146" t="s">
        <v>189</v>
      </c>
      <c r="Q5" s="146" t="s">
        <v>190</v>
      </c>
      <c r="R5" s="146" t="s">
        <v>21</v>
      </c>
      <c r="S5" s="146" t="s">
        <v>191</v>
      </c>
      <c r="T5" s="146" t="s">
        <v>192</v>
      </c>
      <c r="U5" s="146" t="s">
        <v>24</v>
      </c>
      <c r="V5" s="146" t="s">
        <v>86</v>
      </c>
      <c r="W5" s="146" t="s">
        <v>87</v>
      </c>
      <c r="X5" s="146" t="s">
        <v>88</v>
      </c>
      <c r="Y5" s="146" t="s">
        <v>89</v>
      </c>
      <c r="Z5" s="146" t="s">
        <v>90</v>
      </c>
      <c r="AA5" s="146" t="s">
        <v>103</v>
      </c>
      <c r="AB5" s="146" t="s">
        <v>91</v>
      </c>
      <c r="AC5" s="146" t="s">
        <v>92</v>
      </c>
      <c r="AD5" s="146" t="s">
        <v>93</v>
      </c>
      <c r="AE5" s="146" t="s">
        <v>94</v>
      </c>
      <c r="AF5" s="146" t="s">
        <v>95</v>
      </c>
      <c r="AG5" s="146" t="s">
        <v>96</v>
      </c>
      <c r="AH5" s="146" t="s">
        <v>97</v>
      </c>
      <c r="AI5" s="146" t="s">
        <v>109</v>
      </c>
      <c r="AJ5" s="146" t="s">
        <v>110</v>
      </c>
      <c r="AK5" s="146" t="s">
        <v>98</v>
      </c>
      <c r="AL5" s="146" t="s">
        <v>111</v>
      </c>
      <c r="AM5" s="146" t="s">
        <v>112</v>
      </c>
      <c r="AN5" s="146" t="s">
        <v>113</v>
      </c>
      <c r="AO5" s="146" t="s">
        <v>114</v>
      </c>
      <c r="AP5" s="146" t="s">
        <v>115</v>
      </c>
      <c r="AQ5" s="146" t="s">
        <v>116</v>
      </c>
      <c r="AR5" s="146" t="s">
        <v>117</v>
      </c>
      <c r="AS5" s="146" t="s">
        <v>193</v>
      </c>
      <c r="AT5" s="146" t="s">
        <v>194</v>
      </c>
      <c r="AU5" s="148" t="s">
        <v>118</v>
      </c>
      <c r="AV5" s="149" t="s">
        <v>119</v>
      </c>
      <c r="AW5" s="1232"/>
    </row>
    <row r="6" spans="1:52" ht="14.25" customHeight="1">
      <c r="A6" s="127" t="s">
        <v>196</v>
      </c>
      <c r="B6" s="145"/>
      <c r="C6" s="145"/>
      <c r="D6" s="145"/>
      <c r="E6" s="154"/>
      <c r="F6" s="1062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8"/>
      <c r="X6" s="1058"/>
      <c r="Y6" s="1058"/>
      <c r="Z6" s="1058"/>
      <c r="AA6" s="1058"/>
      <c r="AB6" s="1058"/>
      <c r="AC6" s="1058"/>
      <c r="AD6" s="1058"/>
      <c r="AE6" s="1058"/>
      <c r="AF6" s="1058"/>
      <c r="AG6" s="1058"/>
      <c r="AH6" s="1058"/>
      <c r="AI6" s="1058"/>
      <c r="AJ6" s="1058"/>
      <c r="AK6" s="1059"/>
      <c r="AL6" s="1059"/>
      <c r="AM6" s="1059"/>
      <c r="AN6" s="1059"/>
      <c r="AO6" s="1059"/>
      <c r="AP6" s="1059"/>
      <c r="AQ6" s="1059"/>
      <c r="AR6" s="1059"/>
      <c r="AS6" s="1059"/>
      <c r="AT6" s="1059"/>
      <c r="AU6" s="1059"/>
      <c r="AV6" s="1060"/>
      <c r="AW6" s="1061"/>
      <c r="AX6" s="105"/>
      <c r="AY6" s="105"/>
      <c r="AZ6" s="105"/>
    </row>
    <row r="7" spans="1:49" s="1173" customFormat="1" ht="14.25" customHeight="1">
      <c r="A7" s="127"/>
      <c r="B7" s="313" t="s">
        <v>197</v>
      </c>
      <c r="C7" s="314"/>
      <c r="D7" s="314"/>
      <c r="E7" s="315"/>
      <c r="F7" s="836">
        <v>11168</v>
      </c>
      <c r="G7" s="837">
        <v>14788</v>
      </c>
      <c r="H7" s="837">
        <v>20949</v>
      </c>
      <c r="I7" s="837">
        <v>21963</v>
      </c>
      <c r="J7" s="838">
        <v>22477</v>
      </c>
      <c r="K7" s="838">
        <v>23007</v>
      </c>
      <c r="L7" s="838">
        <v>29311</v>
      </c>
      <c r="M7" s="838">
        <v>22656</v>
      </c>
      <c r="N7" s="838">
        <v>15967</v>
      </c>
      <c r="O7" s="838">
        <v>24548</v>
      </c>
      <c r="P7" s="838">
        <v>18811</v>
      </c>
      <c r="Q7" s="838">
        <v>27170</v>
      </c>
      <c r="R7" s="838">
        <v>26562</v>
      </c>
      <c r="S7" s="838">
        <v>19807</v>
      </c>
      <c r="T7" s="838">
        <v>23102</v>
      </c>
      <c r="U7" s="838">
        <v>22006</v>
      </c>
      <c r="V7" s="838">
        <v>26036</v>
      </c>
      <c r="W7" s="838">
        <v>21371</v>
      </c>
      <c r="X7" s="838">
        <v>26394</v>
      </c>
      <c r="Y7" s="838">
        <v>21275</v>
      </c>
      <c r="Z7" s="838">
        <v>27479</v>
      </c>
      <c r="AA7" s="838">
        <v>19459</v>
      </c>
      <c r="AB7" s="838">
        <v>22812</v>
      </c>
      <c r="AC7" s="838">
        <v>26059</v>
      </c>
      <c r="AD7" s="838">
        <v>24560</v>
      </c>
      <c r="AE7" s="838">
        <v>29677</v>
      </c>
      <c r="AF7" s="838">
        <v>34059</v>
      </c>
      <c r="AG7" s="838">
        <v>21812</v>
      </c>
      <c r="AH7" s="838">
        <v>23586</v>
      </c>
      <c r="AI7" s="838">
        <v>21772</v>
      </c>
      <c r="AJ7" s="838">
        <v>22998</v>
      </c>
      <c r="AK7" s="838">
        <v>22433</v>
      </c>
      <c r="AL7" s="838">
        <v>26843</v>
      </c>
      <c r="AM7" s="838">
        <v>23095</v>
      </c>
      <c r="AN7" s="838">
        <v>27780</v>
      </c>
      <c r="AO7" s="838">
        <v>23651</v>
      </c>
      <c r="AP7" s="838">
        <v>20904</v>
      </c>
      <c r="AQ7" s="838">
        <v>29676</v>
      </c>
      <c r="AR7" s="838">
        <v>29699</v>
      </c>
      <c r="AS7" s="838">
        <v>27137</v>
      </c>
      <c r="AT7" s="838">
        <v>27892</v>
      </c>
      <c r="AU7" s="838">
        <v>22727</v>
      </c>
      <c r="AV7" s="839">
        <v>22736</v>
      </c>
      <c r="AW7" s="1063"/>
    </row>
    <row r="8" spans="1:49" s="1173" customFormat="1" ht="14.25" customHeight="1">
      <c r="A8" s="128"/>
      <c r="B8" s="316" t="s">
        <v>198</v>
      </c>
      <c r="C8" s="317"/>
      <c r="D8" s="317"/>
      <c r="E8" s="318"/>
      <c r="F8" s="840">
        <v>11871</v>
      </c>
      <c r="G8" s="841">
        <v>17807</v>
      </c>
      <c r="H8" s="841">
        <v>22251</v>
      </c>
      <c r="I8" s="841">
        <v>22737</v>
      </c>
      <c r="J8" s="842">
        <v>22828</v>
      </c>
      <c r="K8" s="842">
        <v>23743</v>
      </c>
      <c r="L8" s="842">
        <v>30512</v>
      </c>
      <c r="M8" s="842">
        <v>23651</v>
      </c>
      <c r="N8" s="842">
        <v>15967</v>
      </c>
      <c r="O8" s="842">
        <v>26755</v>
      </c>
      <c r="P8" s="842">
        <v>19343</v>
      </c>
      <c r="Q8" s="842">
        <v>27851</v>
      </c>
      <c r="R8" s="842">
        <v>26952</v>
      </c>
      <c r="S8" s="842">
        <v>21028</v>
      </c>
      <c r="T8" s="842">
        <v>23833</v>
      </c>
      <c r="U8" s="842">
        <v>22969</v>
      </c>
      <c r="V8" s="842">
        <v>26634</v>
      </c>
      <c r="W8" s="842">
        <v>21565</v>
      </c>
      <c r="X8" s="842">
        <v>26969</v>
      </c>
      <c r="Y8" s="842">
        <v>22221</v>
      </c>
      <c r="Z8" s="842">
        <v>28642</v>
      </c>
      <c r="AA8" s="842">
        <v>20179</v>
      </c>
      <c r="AB8" s="842">
        <v>23468</v>
      </c>
      <c r="AC8" s="842">
        <v>27242</v>
      </c>
      <c r="AD8" s="842">
        <v>25569</v>
      </c>
      <c r="AE8" s="842">
        <v>30468</v>
      </c>
      <c r="AF8" s="842">
        <v>34060</v>
      </c>
      <c r="AG8" s="842">
        <v>22337</v>
      </c>
      <c r="AH8" s="842">
        <v>23986</v>
      </c>
      <c r="AI8" s="842">
        <v>22098</v>
      </c>
      <c r="AJ8" s="842">
        <v>23285</v>
      </c>
      <c r="AK8" s="842">
        <v>22798</v>
      </c>
      <c r="AL8" s="842">
        <v>28272</v>
      </c>
      <c r="AM8" s="842">
        <v>23833</v>
      </c>
      <c r="AN8" s="842">
        <v>28581</v>
      </c>
      <c r="AO8" s="842">
        <v>23651</v>
      </c>
      <c r="AP8" s="842">
        <v>20904</v>
      </c>
      <c r="AQ8" s="842">
        <v>31260</v>
      </c>
      <c r="AR8" s="842">
        <v>30895</v>
      </c>
      <c r="AS8" s="842">
        <v>27942</v>
      </c>
      <c r="AT8" s="842">
        <v>27892</v>
      </c>
      <c r="AU8" s="842">
        <v>23682</v>
      </c>
      <c r="AV8" s="843">
        <v>23833</v>
      </c>
      <c r="AW8" s="1064"/>
    </row>
    <row r="9" spans="1:49" s="1173" customFormat="1" ht="14.25" customHeight="1">
      <c r="A9" s="129" t="s">
        <v>199</v>
      </c>
      <c r="B9" s="10"/>
      <c r="C9" s="10"/>
      <c r="D9" s="10"/>
      <c r="E9" s="155"/>
      <c r="F9" s="844">
        <v>19511</v>
      </c>
      <c r="G9" s="845">
        <v>22372</v>
      </c>
      <c r="H9" s="845">
        <v>24198</v>
      </c>
      <c r="I9" s="845">
        <v>38607</v>
      </c>
      <c r="J9" s="651">
        <v>38626</v>
      </c>
      <c r="K9" s="651">
        <v>24563</v>
      </c>
      <c r="L9" s="651">
        <v>29312</v>
      </c>
      <c r="M9" s="651">
        <v>24929</v>
      </c>
      <c r="N9" s="651">
        <v>24929</v>
      </c>
      <c r="O9" s="651">
        <v>24929</v>
      </c>
      <c r="P9" s="651">
        <v>24563</v>
      </c>
      <c r="Q9" s="651">
        <v>38795</v>
      </c>
      <c r="R9" s="651">
        <v>37561</v>
      </c>
      <c r="S9" s="651">
        <v>22737</v>
      </c>
      <c r="T9" s="651">
        <v>24929</v>
      </c>
      <c r="U9" s="651">
        <v>24563</v>
      </c>
      <c r="V9" s="651">
        <v>28581</v>
      </c>
      <c r="W9" s="651">
        <v>24929</v>
      </c>
      <c r="X9" s="651">
        <v>26394</v>
      </c>
      <c r="Y9" s="651">
        <v>24929</v>
      </c>
      <c r="Z9" s="651">
        <v>27576</v>
      </c>
      <c r="AA9" s="651">
        <v>38433</v>
      </c>
      <c r="AB9" s="651">
        <v>38439</v>
      </c>
      <c r="AC9" s="651">
        <v>38626</v>
      </c>
      <c r="AD9" s="651">
        <v>30042</v>
      </c>
      <c r="AE9" s="651">
        <v>38597</v>
      </c>
      <c r="AF9" s="651">
        <v>38636</v>
      </c>
      <c r="AG9" s="651">
        <v>38803</v>
      </c>
      <c r="AH9" s="651">
        <v>38803</v>
      </c>
      <c r="AI9" s="651">
        <v>29312</v>
      </c>
      <c r="AJ9" s="651">
        <v>24929</v>
      </c>
      <c r="AK9" s="651">
        <v>30407</v>
      </c>
      <c r="AL9" s="651">
        <v>26843</v>
      </c>
      <c r="AM9" s="651">
        <v>24563</v>
      </c>
      <c r="AN9" s="651">
        <v>27871</v>
      </c>
      <c r="AO9" s="651">
        <v>24563</v>
      </c>
      <c r="AP9" s="651">
        <v>24929</v>
      </c>
      <c r="AQ9" s="651">
        <v>29677</v>
      </c>
      <c r="AR9" s="651">
        <v>29699</v>
      </c>
      <c r="AS9" s="651">
        <v>27137</v>
      </c>
      <c r="AT9" s="651">
        <v>27892</v>
      </c>
      <c r="AU9" s="651">
        <v>24563</v>
      </c>
      <c r="AV9" s="652">
        <v>24929</v>
      </c>
      <c r="AW9" s="1065"/>
    </row>
    <row r="10" spans="1:49" s="1173" customFormat="1" ht="14.25" customHeight="1" thickBot="1">
      <c r="A10" s="159" t="s">
        <v>200</v>
      </c>
      <c r="B10" s="160"/>
      <c r="C10" s="160"/>
      <c r="D10" s="160"/>
      <c r="E10" s="161"/>
      <c r="F10" s="846" t="s">
        <v>201</v>
      </c>
      <c r="G10" s="847" t="s">
        <v>201</v>
      </c>
      <c r="H10" s="847" t="s">
        <v>101</v>
      </c>
      <c r="I10" s="847" t="s">
        <v>101</v>
      </c>
      <c r="J10" s="848" t="s">
        <v>101</v>
      </c>
      <c r="K10" s="848" t="s">
        <v>101</v>
      </c>
      <c r="L10" s="848" t="s">
        <v>101</v>
      </c>
      <c r="M10" s="848" t="s">
        <v>101</v>
      </c>
      <c r="N10" s="848" t="s">
        <v>101</v>
      </c>
      <c r="O10" s="848" t="s">
        <v>101</v>
      </c>
      <c r="P10" s="848" t="s">
        <v>101</v>
      </c>
      <c r="Q10" s="848" t="s">
        <v>101</v>
      </c>
      <c r="R10" s="848" t="s">
        <v>101</v>
      </c>
      <c r="S10" s="848" t="s">
        <v>201</v>
      </c>
      <c r="T10" s="848" t="s">
        <v>101</v>
      </c>
      <c r="U10" s="848" t="s">
        <v>101</v>
      </c>
      <c r="V10" s="848" t="s">
        <v>101</v>
      </c>
      <c r="W10" s="848" t="s">
        <v>101</v>
      </c>
      <c r="X10" s="848" t="s">
        <v>101</v>
      </c>
      <c r="Y10" s="848" t="s">
        <v>101</v>
      </c>
      <c r="Z10" s="848" t="s">
        <v>101</v>
      </c>
      <c r="AA10" s="848" t="s">
        <v>101</v>
      </c>
      <c r="AB10" s="848" t="s">
        <v>101</v>
      </c>
      <c r="AC10" s="848" t="s">
        <v>101</v>
      </c>
      <c r="AD10" s="848" t="s">
        <v>101</v>
      </c>
      <c r="AE10" s="848" t="s">
        <v>101</v>
      </c>
      <c r="AF10" s="848" t="s">
        <v>101</v>
      </c>
      <c r="AG10" s="848" t="s">
        <v>101</v>
      </c>
      <c r="AH10" s="848" t="s">
        <v>101</v>
      </c>
      <c r="AI10" s="848" t="s">
        <v>101</v>
      </c>
      <c r="AJ10" s="848" t="s">
        <v>101</v>
      </c>
      <c r="AK10" s="848" t="s">
        <v>101</v>
      </c>
      <c r="AL10" s="848" t="s">
        <v>101</v>
      </c>
      <c r="AM10" s="848" t="s">
        <v>101</v>
      </c>
      <c r="AN10" s="848" t="s">
        <v>101</v>
      </c>
      <c r="AO10" s="848" t="s">
        <v>101</v>
      </c>
      <c r="AP10" s="848" t="s">
        <v>101</v>
      </c>
      <c r="AQ10" s="848" t="s">
        <v>101</v>
      </c>
      <c r="AR10" s="848" t="s">
        <v>101</v>
      </c>
      <c r="AS10" s="848" t="s">
        <v>101</v>
      </c>
      <c r="AT10" s="848" t="s">
        <v>101</v>
      </c>
      <c r="AU10" s="848" t="s">
        <v>201</v>
      </c>
      <c r="AV10" s="849" t="s">
        <v>201</v>
      </c>
      <c r="AW10" s="1066"/>
    </row>
    <row r="11" spans="1:49" s="1173" customFormat="1" ht="14.25" customHeight="1">
      <c r="A11" s="127" t="s">
        <v>202</v>
      </c>
      <c r="B11" s="688"/>
      <c r="C11" s="688"/>
      <c r="D11" s="688"/>
      <c r="E11" s="689"/>
      <c r="F11" s="1068"/>
      <c r="G11" s="1069"/>
      <c r="H11" s="1069"/>
      <c r="I11" s="1069"/>
      <c r="J11" s="1069"/>
      <c r="K11" s="1069"/>
      <c r="L11" s="1069"/>
      <c r="M11" s="1069"/>
      <c r="N11" s="1069"/>
      <c r="O11" s="1069"/>
      <c r="P11" s="1069"/>
      <c r="Q11" s="1069"/>
      <c r="R11" s="1069"/>
      <c r="S11" s="1069"/>
      <c r="T11" s="1069"/>
      <c r="U11" s="1069"/>
      <c r="V11" s="1069"/>
      <c r="W11" s="1069"/>
      <c r="X11" s="1069"/>
      <c r="Y11" s="1069"/>
      <c r="Z11" s="1069"/>
      <c r="AA11" s="1069"/>
      <c r="AB11" s="1069"/>
      <c r="AC11" s="1069"/>
      <c r="AD11" s="1069"/>
      <c r="AE11" s="1069"/>
      <c r="AF11" s="1069"/>
      <c r="AG11" s="1069"/>
      <c r="AH11" s="1069"/>
      <c r="AI11" s="1069"/>
      <c r="AJ11" s="1069"/>
      <c r="AK11" s="1070"/>
      <c r="AL11" s="1070"/>
      <c r="AM11" s="1070"/>
      <c r="AN11" s="1070"/>
      <c r="AO11" s="1070"/>
      <c r="AP11" s="1070"/>
      <c r="AQ11" s="1070"/>
      <c r="AR11" s="1070"/>
      <c r="AS11" s="1070"/>
      <c r="AT11" s="1070"/>
      <c r="AU11" s="1070"/>
      <c r="AV11" s="1071"/>
      <c r="AW11" s="1067"/>
    </row>
    <row r="12" spans="1:49" ht="14.25" customHeight="1">
      <c r="A12" s="130"/>
      <c r="B12" s="289" t="s">
        <v>203</v>
      </c>
      <c r="C12" s="290"/>
      <c r="D12" s="290"/>
      <c r="E12" s="291"/>
      <c r="F12" s="647">
        <v>268703</v>
      </c>
      <c r="G12" s="641">
        <v>198711</v>
      </c>
      <c r="H12" s="641">
        <v>146824</v>
      </c>
      <c r="I12" s="641">
        <v>150796</v>
      </c>
      <c r="J12" s="641">
        <v>82493</v>
      </c>
      <c r="K12" s="641">
        <v>54239</v>
      </c>
      <c r="L12" s="641">
        <v>47024</v>
      </c>
      <c r="M12" s="641">
        <v>69111</v>
      </c>
      <c r="N12" s="641">
        <v>60032</v>
      </c>
      <c r="O12" s="641">
        <v>32511</v>
      </c>
      <c r="P12" s="641">
        <v>49382</v>
      </c>
      <c r="Q12" s="641">
        <v>81591</v>
      </c>
      <c r="R12" s="641">
        <v>207733</v>
      </c>
      <c r="S12" s="641">
        <v>159020</v>
      </c>
      <c r="T12" s="641">
        <v>66758</v>
      </c>
      <c r="U12" s="641">
        <v>31295</v>
      </c>
      <c r="V12" s="641">
        <v>60555</v>
      </c>
      <c r="W12" s="641">
        <v>47650</v>
      </c>
      <c r="X12" s="641">
        <v>56480</v>
      </c>
      <c r="Y12" s="641">
        <v>114049</v>
      </c>
      <c r="Z12" s="641">
        <v>58667</v>
      </c>
      <c r="AA12" s="641">
        <v>48485</v>
      </c>
      <c r="AB12" s="641">
        <v>45591</v>
      </c>
      <c r="AC12" s="641">
        <v>48431</v>
      </c>
      <c r="AD12" s="641">
        <v>94390</v>
      </c>
      <c r="AE12" s="641">
        <v>40155</v>
      </c>
      <c r="AF12" s="641">
        <v>53812</v>
      </c>
      <c r="AG12" s="641">
        <v>44100</v>
      </c>
      <c r="AH12" s="641">
        <v>54286</v>
      </c>
      <c r="AI12" s="641">
        <v>35458</v>
      </c>
      <c r="AJ12" s="641">
        <v>19454</v>
      </c>
      <c r="AK12" s="641">
        <v>22758</v>
      </c>
      <c r="AL12" s="641">
        <v>37306</v>
      </c>
      <c r="AM12" s="641">
        <v>21340</v>
      </c>
      <c r="AN12" s="641">
        <v>18203</v>
      </c>
      <c r="AO12" s="641">
        <v>47595</v>
      </c>
      <c r="AP12" s="641">
        <v>10309</v>
      </c>
      <c r="AQ12" s="641">
        <v>24529</v>
      </c>
      <c r="AR12" s="641">
        <v>9799</v>
      </c>
      <c r="AS12" s="641">
        <v>27112</v>
      </c>
      <c r="AT12" s="641">
        <v>18116</v>
      </c>
      <c r="AU12" s="641">
        <v>273280</v>
      </c>
      <c r="AV12" s="648">
        <v>136767</v>
      </c>
      <c r="AW12" s="864">
        <f>SUM(F12:AV12)</f>
        <v>3174900</v>
      </c>
    </row>
    <row r="13" spans="1:49" ht="14.25" customHeight="1">
      <c r="A13" s="130"/>
      <c r="B13" s="289" t="s">
        <v>204</v>
      </c>
      <c r="C13" s="290"/>
      <c r="D13" s="290"/>
      <c r="E13" s="291"/>
      <c r="F13" s="644">
        <v>317100</v>
      </c>
      <c r="G13" s="643">
        <v>251730</v>
      </c>
      <c r="H13" s="643">
        <v>161900</v>
      </c>
      <c r="I13" s="643">
        <v>196500</v>
      </c>
      <c r="J13" s="643">
        <v>31800</v>
      </c>
      <c r="K13" s="643">
        <v>61400</v>
      </c>
      <c r="L13" s="643">
        <v>47820</v>
      </c>
      <c r="M13" s="643">
        <v>62000</v>
      </c>
      <c r="N13" s="643">
        <v>57000</v>
      </c>
      <c r="O13" s="643">
        <v>37200</v>
      </c>
      <c r="P13" s="643">
        <v>57450</v>
      </c>
      <c r="Q13" s="643">
        <v>99700</v>
      </c>
      <c r="R13" s="643">
        <v>182300</v>
      </c>
      <c r="S13" s="643">
        <v>168300</v>
      </c>
      <c r="T13" s="643">
        <v>68300</v>
      </c>
      <c r="U13" s="643">
        <v>44050</v>
      </c>
      <c r="V13" s="643">
        <v>64000</v>
      </c>
      <c r="W13" s="643">
        <v>32130</v>
      </c>
      <c r="X13" s="643">
        <v>59900</v>
      </c>
      <c r="Y13" s="643">
        <v>121350</v>
      </c>
      <c r="Z13" s="643">
        <v>47530</v>
      </c>
      <c r="AA13" s="643">
        <v>39950</v>
      </c>
      <c r="AB13" s="643">
        <v>46100</v>
      </c>
      <c r="AC13" s="643">
        <v>42810</v>
      </c>
      <c r="AD13" s="643">
        <v>94300</v>
      </c>
      <c r="AE13" s="643">
        <v>44130</v>
      </c>
      <c r="AF13" s="643">
        <v>50270</v>
      </c>
      <c r="AG13" s="643">
        <v>42960</v>
      </c>
      <c r="AH13" s="643">
        <v>54000</v>
      </c>
      <c r="AI13" s="643">
        <v>44700</v>
      </c>
      <c r="AJ13" s="643">
        <v>29600</v>
      </c>
      <c r="AK13" s="643">
        <v>26370</v>
      </c>
      <c r="AL13" s="643">
        <v>44500</v>
      </c>
      <c r="AM13" s="643">
        <v>30650</v>
      </c>
      <c r="AN13" s="643">
        <v>17530</v>
      </c>
      <c r="AO13" s="643">
        <v>43400</v>
      </c>
      <c r="AP13" s="643">
        <v>10200</v>
      </c>
      <c r="AQ13" s="643">
        <v>25700</v>
      </c>
      <c r="AR13" s="643">
        <v>14200</v>
      </c>
      <c r="AS13" s="643">
        <v>28900</v>
      </c>
      <c r="AT13" s="643">
        <v>23200</v>
      </c>
      <c r="AU13" s="643">
        <v>238120</v>
      </c>
      <c r="AV13" s="645">
        <v>61250</v>
      </c>
      <c r="AW13" s="851">
        <f>SUM(F13:AV13)</f>
        <v>3222300</v>
      </c>
    </row>
    <row r="14" spans="1:49" ht="14.25" customHeight="1">
      <c r="A14" s="130"/>
      <c r="B14" s="309" t="s">
        <v>205</v>
      </c>
      <c r="C14" s="310"/>
      <c r="D14" s="310"/>
      <c r="E14" s="311"/>
      <c r="F14" s="642">
        <v>262830</v>
      </c>
      <c r="G14" s="641">
        <v>190223</v>
      </c>
      <c r="H14" s="641">
        <v>134353</v>
      </c>
      <c r="I14" s="641">
        <v>139087</v>
      </c>
      <c r="J14" s="641">
        <v>28864</v>
      </c>
      <c r="K14" s="641">
        <v>52268</v>
      </c>
      <c r="L14" s="641">
        <v>40114</v>
      </c>
      <c r="M14" s="641">
        <v>54965</v>
      </c>
      <c r="N14" s="641">
        <v>49592</v>
      </c>
      <c r="O14" s="649">
        <v>30525</v>
      </c>
      <c r="P14" s="649">
        <v>47163</v>
      </c>
      <c r="Q14" s="649">
        <v>72855</v>
      </c>
      <c r="R14" s="649">
        <v>156806</v>
      </c>
      <c r="S14" s="649">
        <v>151552</v>
      </c>
      <c r="T14" s="649">
        <v>48022</v>
      </c>
      <c r="U14" s="649">
        <v>29090</v>
      </c>
      <c r="V14" s="649">
        <v>60148</v>
      </c>
      <c r="W14" s="649">
        <v>26154</v>
      </c>
      <c r="X14" s="649">
        <v>55258</v>
      </c>
      <c r="Y14" s="649">
        <v>95847</v>
      </c>
      <c r="Z14" s="649">
        <v>43406</v>
      </c>
      <c r="AA14" s="649">
        <v>31181</v>
      </c>
      <c r="AB14" s="649">
        <v>42670</v>
      </c>
      <c r="AC14" s="649">
        <v>41359</v>
      </c>
      <c r="AD14" s="649">
        <v>81661</v>
      </c>
      <c r="AE14" s="649">
        <v>36117</v>
      </c>
      <c r="AF14" s="649">
        <v>31956</v>
      </c>
      <c r="AG14" s="649">
        <v>40857</v>
      </c>
      <c r="AH14" s="649">
        <v>41766</v>
      </c>
      <c r="AI14" s="649">
        <v>30543</v>
      </c>
      <c r="AJ14" s="649">
        <v>19119</v>
      </c>
      <c r="AK14" s="649">
        <v>21459</v>
      </c>
      <c r="AL14" s="649">
        <v>36681</v>
      </c>
      <c r="AM14" s="649">
        <v>21191</v>
      </c>
      <c r="AN14" s="649">
        <v>16469</v>
      </c>
      <c r="AO14" s="649">
        <v>37154</v>
      </c>
      <c r="AP14" s="649">
        <v>9507</v>
      </c>
      <c r="AQ14" s="649">
        <v>20738</v>
      </c>
      <c r="AR14" s="649">
        <v>9494</v>
      </c>
      <c r="AS14" s="649">
        <v>26094</v>
      </c>
      <c r="AT14" s="649">
        <v>17249</v>
      </c>
      <c r="AU14" s="649">
        <v>220455</v>
      </c>
      <c r="AV14" s="690">
        <v>52870</v>
      </c>
      <c r="AW14" s="865">
        <f>SUM(F14:AV14)</f>
        <v>2655712</v>
      </c>
    </row>
    <row r="15" spans="1:49" s="1174" customFormat="1" ht="14.25" customHeight="1">
      <c r="A15" s="131"/>
      <c r="B15" s="691" t="s">
        <v>85</v>
      </c>
      <c r="C15" s="692"/>
      <c r="D15" s="692"/>
      <c r="E15" s="693"/>
      <c r="F15" s="881">
        <f aca="true" t="shared" si="0" ref="F15:AM15">ROUND(+F14/F12*100,1)</f>
        <v>97.8</v>
      </c>
      <c r="G15" s="623">
        <f t="shared" si="0"/>
        <v>95.7</v>
      </c>
      <c r="H15" s="623">
        <f t="shared" si="0"/>
        <v>91.5</v>
      </c>
      <c r="I15" s="623">
        <f t="shared" si="0"/>
        <v>92.2</v>
      </c>
      <c r="J15" s="624">
        <f>ROUND(+J14/J12*100,1)</f>
        <v>35</v>
      </c>
      <c r="K15" s="623">
        <f t="shared" si="0"/>
        <v>96.4</v>
      </c>
      <c r="L15" s="623">
        <f t="shared" si="0"/>
        <v>85.3</v>
      </c>
      <c r="M15" s="623">
        <f t="shared" si="0"/>
        <v>79.5</v>
      </c>
      <c r="N15" s="623">
        <f t="shared" si="0"/>
        <v>82.6</v>
      </c>
      <c r="O15" s="623">
        <f t="shared" si="0"/>
        <v>93.9</v>
      </c>
      <c r="P15" s="623">
        <f t="shared" si="0"/>
        <v>95.5</v>
      </c>
      <c r="Q15" s="623">
        <f t="shared" si="0"/>
        <v>89.3</v>
      </c>
      <c r="R15" s="623">
        <f t="shared" si="0"/>
        <v>75.5</v>
      </c>
      <c r="S15" s="623">
        <f t="shared" si="0"/>
        <v>95.3</v>
      </c>
      <c r="T15" s="623">
        <f t="shared" si="0"/>
        <v>71.9</v>
      </c>
      <c r="U15" s="623">
        <f aca="true" t="shared" si="1" ref="U15:AH15">ROUND(+U14/U12*100,1)</f>
        <v>93</v>
      </c>
      <c r="V15" s="623">
        <f t="shared" si="1"/>
        <v>99.3</v>
      </c>
      <c r="W15" s="623">
        <f t="shared" si="1"/>
        <v>54.9</v>
      </c>
      <c r="X15" s="623">
        <f t="shared" si="1"/>
        <v>97.8</v>
      </c>
      <c r="Y15" s="623">
        <f t="shared" si="1"/>
        <v>84</v>
      </c>
      <c r="Z15" s="623">
        <f t="shared" si="1"/>
        <v>74</v>
      </c>
      <c r="AA15" s="623">
        <f t="shared" si="1"/>
        <v>64.3</v>
      </c>
      <c r="AB15" s="623">
        <f t="shared" si="1"/>
        <v>93.6</v>
      </c>
      <c r="AC15" s="623">
        <f t="shared" si="1"/>
        <v>85.4</v>
      </c>
      <c r="AD15" s="623">
        <f t="shared" si="1"/>
        <v>86.5</v>
      </c>
      <c r="AE15" s="623">
        <f t="shared" si="1"/>
        <v>89.9</v>
      </c>
      <c r="AF15" s="623">
        <f t="shared" si="1"/>
        <v>59.4</v>
      </c>
      <c r="AG15" s="623">
        <f t="shared" si="1"/>
        <v>92.6</v>
      </c>
      <c r="AH15" s="623">
        <f t="shared" si="1"/>
        <v>76.9</v>
      </c>
      <c r="AI15" s="623">
        <f t="shared" si="0"/>
        <v>86.1</v>
      </c>
      <c r="AJ15" s="623">
        <f t="shared" si="0"/>
        <v>98.3</v>
      </c>
      <c r="AK15" s="623">
        <f t="shared" si="0"/>
        <v>94.3</v>
      </c>
      <c r="AL15" s="623">
        <f t="shared" si="0"/>
        <v>98.3</v>
      </c>
      <c r="AM15" s="623">
        <f t="shared" si="0"/>
        <v>99.3</v>
      </c>
      <c r="AN15" s="623">
        <f aca="true" t="shared" si="2" ref="AN15:AW15">ROUND(+AN14/AN12*100,1)</f>
        <v>90.5</v>
      </c>
      <c r="AO15" s="623">
        <f t="shared" si="2"/>
        <v>78.1</v>
      </c>
      <c r="AP15" s="623">
        <f t="shared" si="2"/>
        <v>92.2</v>
      </c>
      <c r="AQ15" s="623">
        <f t="shared" si="2"/>
        <v>84.5</v>
      </c>
      <c r="AR15" s="623">
        <f t="shared" si="2"/>
        <v>96.9</v>
      </c>
      <c r="AS15" s="623">
        <f t="shared" si="2"/>
        <v>96.2</v>
      </c>
      <c r="AT15" s="623">
        <f t="shared" si="2"/>
        <v>95.2</v>
      </c>
      <c r="AU15" s="623">
        <f t="shared" si="2"/>
        <v>80.7</v>
      </c>
      <c r="AV15" s="882">
        <f t="shared" si="2"/>
        <v>38.7</v>
      </c>
      <c r="AW15" s="866">
        <f t="shared" si="2"/>
        <v>83.6</v>
      </c>
    </row>
    <row r="16" spans="1:49" s="1174" customFormat="1" ht="14.25" customHeight="1">
      <c r="A16" s="131"/>
      <c r="B16" s="694" t="s">
        <v>206</v>
      </c>
      <c r="C16" s="307"/>
      <c r="D16" s="307"/>
      <c r="E16" s="308"/>
      <c r="F16" s="883">
        <f>ROUND(+F14/F13*100,1)</f>
        <v>82.9</v>
      </c>
      <c r="G16" s="884">
        <f aca="true" t="shared" si="3" ref="G16:AR16">ROUND(+G14/G13*100,1)</f>
        <v>75.6</v>
      </c>
      <c r="H16" s="884">
        <f t="shared" si="3"/>
        <v>83</v>
      </c>
      <c r="I16" s="884">
        <f t="shared" si="3"/>
        <v>70.8</v>
      </c>
      <c r="J16" s="885">
        <f>ROUND(+J14/J13*100,1)</f>
        <v>90.8</v>
      </c>
      <c r="K16" s="884">
        <f t="shared" si="3"/>
        <v>85.1</v>
      </c>
      <c r="L16" s="884">
        <f t="shared" si="3"/>
        <v>83.9</v>
      </c>
      <c r="M16" s="884">
        <f t="shared" si="3"/>
        <v>88.7</v>
      </c>
      <c r="N16" s="884">
        <f t="shared" si="3"/>
        <v>87</v>
      </c>
      <c r="O16" s="884">
        <f t="shared" si="3"/>
        <v>82.1</v>
      </c>
      <c r="P16" s="884">
        <f t="shared" si="3"/>
        <v>82.1</v>
      </c>
      <c r="Q16" s="884">
        <f t="shared" si="3"/>
        <v>73.1</v>
      </c>
      <c r="R16" s="884">
        <f>ROUND(+R14/R13*100,1)</f>
        <v>86</v>
      </c>
      <c r="S16" s="884">
        <f t="shared" si="3"/>
        <v>90</v>
      </c>
      <c r="T16" s="884">
        <f t="shared" si="3"/>
        <v>70.3</v>
      </c>
      <c r="U16" s="884">
        <f aca="true" t="shared" si="4" ref="U16:AH16">ROUND(+U14/U13*100,1)</f>
        <v>66</v>
      </c>
      <c r="V16" s="884">
        <f t="shared" si="4"/>
        <v>94</v>
      </c>
      <c r="W16" s="884">
        <f t="shared" si="4"/>
        <v>81.4</v>
      </c>
      <c r="X16" s="884">
        <f t="shared" si="4"/>
        <v>92.3</v>
      </c>
      <c r="Y16" s="884">
        <f t="shared" si="4"/>
        <v>79</v>
      </c>
      <c r="Z16" s="884">
        <f t="shared" si="4"/>
        <v>91.3</v>
      </c>
      <c r="AA16" s="884">
        <f>ROUND(+AA14/AA13*100,1)</f>
        <v>78.1</v>
      </c>
      <c r="AB16" s="884">
        <f t="shared" si="4"/>
        <v>92.6</v>
      </c>
      <c r="AC16" s="884">
        <f t="shared" si="4"/>
        <v>96.6</v>
      </c>
      <c r="AD16" s="884">
        <f t="shared" si="4"/>
        <v>86.6</v>
      </c>
      <c r="AE16" s="884">
        <f t="shared" si="4"/>
        <v>81.8</v>
      </c>
      <c r="AF16" s="884">
        <f t="shared" si="4"/>
        <v>63.6</v>
      </c>
      <c r="AG16" s="884">
        <f t="shared" si="4"/>
        <v>95.1</v>
      </c>
      <c r="AH16" s="884">
        <f t="shared" si="4"/>
        <v>77.3</v>
      </c>
      <c r="AI16" s="884">
        <f t="shared" si="3"/>
        <v>68.3</v>
      </c>
      <c r="AJ16" s="884">
        <f t="shared" si="3"/>
        <v>64.6</v>
      </c>
      <c r="AK16" s="884">
        <f>ROUND(+AK14/AK13*100,1)</f>
        <v>81.4</v>
      </c>
      <c r="AL16" s="884">
        <f t="shared" si="3"/>
        <v>82.4</v>
      </c>
      <c r="AM16" s="884">
        <f t="shared" si="3"/>
        <v>69.1</v>
      </c>
      <c r="AN16" s="884">
        <f t="shared" si="3"/>
        <v>93.9</v>
      </c>
      <c r="AO16" s="884">
        <f t="shared" si="3"/>
        <v>85.6</v>
      </c>
      <c r="AP16" s="884">
        <f t="shared" si="3"/>
        <v>93.2</v>
      </c>
      <c r="AQ16" s="884">
        <f t="shared" si="3"/>
        <v>80.7</v>
      </c>
      <c r="AR16" s="884">
        <f t="shared" si="3"/>
        <v>66.9</v>
      </c>
      <c r="AS16" s="884">
        <f>ROUND(+AS14/AS13*100,1)</f>
        <v>90.3</v>
      </c>
      <c r="AT16" s="623">
        <f>ROUND(+AT14/AT13*100,1)</f>
        <v>74.3</v>
      </c>
      <c r="AU16" s="884">
        <f>ROUND(+AU14/AU13*100,1)</f>
        <v>92.6</v>
      </c>
      <c r="AV16" s="886">
        <f>ROUND(+AV14/AV13*100,1)</f>
        <v>86.3</v>
      </c>
      <c r="AW16" s="867">
        <f>ROUND(+AW14/AW13*100,1)</f>
        <v>82.4</v>
      </c>
    </row>
    <row r="17" spans="1:49" ht="14.25" customHeight="1">
      <c r="A17" s="130"/>
      <c r="B17" s="309" t="s">
        <v>207</v>
      </c>
      <c r="C17" s="310"/>
      <c r="D17" s="310"/>
      <c r="E17" s="311"/>
      <c r="F17" s="1072"/>
      <c r="G17" s="1073"/>
      <c r="H17" s="1073"/>
      <c r="I17" s="1073"/>
      <c r="J17" s="1073"/>
      <c r="K17" s="1073"/>
      <c r="L17" s="1073"/>
      <c r="M17" s="1073"/>
      <c r="N17" s="1073"/>
      <c r="O17" s="1073"/>
      <c r="P17" s="1073"/>
      <c r="Q17" s="1073"/>
      <c r="R17" s="1073"/>
      <c r="S17" s="1073"/>
      <c r="T17" s="1073"/>
      <c r="U17" s="1073"/>
      <c r="V17" s="1073"/>
      <c r="W17" s="1073"/>
      <c r="X17" s="1073"/>
      <c r="Y17" s="1073"/>
      <c r="Z17" s="1073"/>
      <c r="AA17" s="1073"/>
      <c r="AB17" s="1073"/>
      <c r="AC17" s="1073"/>
      <c r="AD17" s="1073"/>
      <c r="AE17" s="1073"/>
      <c r="AF17" s="1073"/>
      <c r="AG17" s="1073"/>
      <c r="AH17" s="1073"/>
      <c r="AI17" s="1073"/>
      <c r="AJ17" s="1073"/>
      <c r="AK17" s="1074"/>
      <c r="AL17" s="1074"/>
      <c r="AM17" s="1074"/>
      <c r="AN17" s="1074"/>
      <c r="AO17" s="1074"/>
      <c r="AP17" s="1074"/>
      <c r="AQ17" s="1074"/>
      <c r="AR17" s="1074"/>
      <c r="AS17" s="1074"/>
      <c r="AT17" s="1074"/>
      <c r="AU17" s="1074"/>
      <c r="AV17" s="1075"/>
      <c r="AW17" s="1076"/>
    </row>
    <row r="18" spans="1:49" ht="14.25" customHeight="1">
      <c r="A18" s="130"/>
      <c r="B18" s="1227"/>
      <c r="C18" s="1224"/>
      <c r="D18" s="1224"/>
      <c r="E18" s="297" t="s">
        <v>208</v>
      </c>
      <c r="F18" s="877" t="s">
        <v>750</v>
      </c>
      <c r="G18" s="878" t="s">
        <v>751</v>
      </c>
      <c r="H18" s="878" t="s">
        <v>752</v>
      </c>
      <c r="I18" s="878" t="s">
        <v>753</v>
      </c>
      <c r="J18" s="879" t="s">
        <v>752</v>
      </c>
      <c r="K18" s="879" t="s">
        <v>752</v>
      </c>
      <c r="L18" s="879" t="s">
        <v>752</v>
      </c>
      <c r="M18" s="879" t="s">
        <v>752</v>
      </c>
      <c r="N18" s="879" t="s">
        <v>751</v>
      </c>
      <c r="O18" s="879" t="s">
        <v>754</v>
      </c>
      <c r="P18" s="879" t="s">
        <v>755</v>
      </c>
      <c r="Q18" s="879" t="s">
        <v>752</v>
      </c>
      <c r="R18" s="879" t="s">
        <v>752</v>
      </c>
      <c r="S18" s="879" t="s">
        <v>753</v>
      </c>
      <c r="T18" s="879" t="s">
        <v>752</v>
      </c>
      <c r="U18" s="879" t="s">
        <v>756</v>
      </c>
      <c r="V18" s="879" t="s">
        <v>752</v>
      </c>
      <c r="W18" s="879" t="s">
        <v>753</v>
      </c>
      <c r="X18" s="879" t="s">
        <v>753</v>
      </c>
      <c r="Y18" s="879" t="s">
        <v>752</v>
      </c>
      <c r="Z18" s="879" t="s">
        <v>752</v>
      </c>
      <c r="AA18" s="879" t="s">
        <v>757</v>
      </c>
      <c r="AB18" s="879" t="s">
        <v>752</v>
      </c>
      <c r="AC18" s="879" t="s">
        <v>752</v>
      </c>
      <c r="AD18" s="879" t="s">
        <v>758</v>
      </c>
      <c r="AE18" s="879" t="s">
        <v>752</v>
      </c>
      <c r="AF18" s="879" t="s">
        <v>752</v>
      </c>
      <c r="AG18" s="879" t="s">
        <v>752</v>
      </c>
      <c r="AH18" s="879" t="s">
        <v>752</v>
      </c>
      <c r="AI18" s="879" t="s">
        <v>752</v>
      </c>
      <c r="AJ18" s="879" t="s">
        <v>759</v>
      </c>
      <c r="AK18" s="879" t="s">
        <v>760</v>
      </c>
      <c r="AL18" s="879" t="s">
        <v>756</v>
      </c>
      <c r="AM18" s="879" t="s">
        <v>760</v>
      </c>
      <c r="AN18" s="879" t="s">
        <v>758</v>
      </c>
      <c r="AO18" s="879" t="s">
        <v>752</v>
      </c>
      <c r="AP18" s="879" t="s">
        <v>758</v>
      </c>
      <c r="AQ18" s="879" t="s">
        <v>752</v>
      </c>
      <c r="AR18" s="879" t="s">
        <v>756</v>
      </c>
      <c r="AS18" s="879" t="s">
        <v>752</v>
      </c>
      <c r="AT18" s="879" t="s">
        <v>752</v>
      </c>
      <c r="AU18" s="879" t="s">
        <v>758</v>
      </c>
      <c r="AV18" s="880" t="s">
        <v>752</v>
      </c>
      <c r="AW18" s="1077"/>
    </row>
    <row r="19" spans="1:49" s="105" customFormat="1" ht="14.25" customHeight="1">
      <c r="A19" s="132"/>
      <c r="B19" s="1228"/>
      <c r="C19" s="1229"/>
      <c r="D19" s="1229"/>
      <c r="E19" s="312" t="s">
        <v>209</v>
      </c>
      <c r="F19" s="300">
        <v>172160</v>
      </c>
      <c r="G19" s="292">
        <v>125752</v>
      </c>
      <c r="H19" s="292">
        <v>67800</v>
      </c>
      <c r="I19" s="292">
        <v>58964</v>
      </c>
      <c r="J19" s="292">
        <v>9860</v>
      </c>
      <c r="K19" s="292">
        <v>25600</v>
      </c>
      <c r="L19" s="292">
        <v>13210</v>
      </c>
      <c r="M19" s="292">
        <v>24700</v>
      </c>
      <c r="N19" s="292">
        <v>24880</v>
      </c>
      <c r="O19" s="292">
        <v>20500</v>
      </c>
      <c r="P19" s="292">
        <v>30980</v>
      </c>
      <c r="Q19" s="292">
        <v>29639</v>
      </c>
      <c r="R19" s="292">
        <v>103755</v>
      </c>
      <c r="S19" s="292">
        <v>69629</v>
      </c>
      <c r="T19" s="292">
        <v>31590</v>
      </c>
      <c r="U19" s="292">
        <v>16500</v>
      </c>
      <c r="V19" s="292">
        <v>22800</v>
      </c>
      <c r="W19" s="292">
        <v>16541</v>
      </c>
      <c r="X19" s="292">
        <v>22092</v>
      </c>
      <c r="Y19" s="292">
        <v>37554</v>
      </c>
      <c r="Z19" s="292">
        <v>18340</v>
      </c>
      <c r="AA19" s="292">
        <v>12164</v>
      </c>
      <c r="AB19" s="292">
        <v>18130</v>
      </c>
      <c r="AC19" s="292">
        <v>17020</v>
      </c>
      <c r="AD19" s="292">
        <v>45700</v>
      </c>
      <c r="AE19" s="292">
        <v>17940</v>
      </c>
      <c r="AF19" s="292">
        <v>12070</v>
      </c>
      <c r="AG19" s="292">
        <v>17720</v>
      </c>
      <c r="AH19" s="292">
        <v>19580</v>
      </c>
      <c r="AI19" s="292">
        <v>13480</v>
      </c>
      <c r="AJ19" s="292">
        <v>16200</v>
      </c>
      <c r="AK19" s="292">
        <v>12450</v>
      </c>
      <c r="AL19" s="292">
        <v>19739</v>
      </c>
      <c r="AM19" s="292">
        <v>12138</v>
      </c>
      <c r="AN19" s="292">
        <v>11000</v>
      </c>
      <c r="AO19" s="292">
        <v>15700</v>
      </c>
      <c r="AP19" s="292">
        <v>4000</v>
      </c>
      <c r="AQ19" s="292">
        <v>6800</v>
      </c>
      <c r="AR19" s="292">
        <v>12040</v>
      </c>
      <c r="AS19" s="292">
        <v>11490</v>
      </c>
      <c r="AT19" s="292">
        <v>8700</v>
      </c>
      <c r="AU19" s="292">
        <v>95000</v>
      </c>
      <c r="AV19" s="720">
        <v>37440</v>
      </c>
      <c r="AW19" s="868">
        <f aca="true" t="shared" si="5" ref="AW19:AW25">SUM(F19:AV19)</f>
        <v>1379347</v>
      </c>
    </row>
    <row r="20" spans="1:49" s="105" customFormat="1" ht="14.25" customHeight="1">
      <c r="A20" s="132"/>
      <c r="B20" s="695" t="s">
        <v>212</v>
      </c>
      <c r="C20" s="298"/>
      <c r="D20" s="298"/>
      <c r="E20" s="299"/>
      <c r="F20" s="632">
        <v>137100</v>
      </c>
      <c r="G20" s="630">
        <v>124923</v>
      </c>
      <c r="H20" s="630">
        <v>0</v>
      </c>
      <c r="I20" s="630">
        <v>40176</v>
      </c>
      <c r="J20" s="630">
        <v>0</v>
      </c>
      <c r="K20" s="630">
        <v>0</v>
      </c>
      <c r="L20" s="630">
        <v>0</v>
      </c>
      <c r="M20" s="630">
        <v>0</v>
      </c>
      <c r="N20" s="630">
        <v>7507</v>
      </c>
      <c r="O20" s="630">
        <v>13620</v>
      </c>
      <c r="P20" s="630">
        <v>30980</v>
      </c>
      <c r="Q20" s="630">
        <v>0</v>
      </c>
      <c r="R20" s="630">
        <v>0</v>
      </c>
      <c r="S20" s="630">
        <v>38100</v>
      </c>
      <c r="T20" s="630">
        <v>0</v>
      </c>
      <c r="U20" s="630">
        <v>11300</v>
      </c>
      <c r="V20" s="630">
        <v>0</v>
      </c>
      <c r="W20" s="630">
        <v>7776</v>
      </c>
      <c r="X20" s="630">
        <v>11290</v>
      </c>
      <c r="Y20" s="630">
        <v>0</v>
      </c>
      <c r="Z20" s="630">
        <v>0</v>
      </c>
      <c r="AA20" s="630">
        <v>1200</v>
      </c>
      <c r="AB20" s="630">
        <v>6100</v>
      </c>
      <c r="AC20" s="630">
        <v>0</v>
      </c>
      <c r="AD20" s="630">
        <v>0</v>
      </c>
      <c r="AE20" s="630">
        <v>0</v>
      </c>
      <c r="AF20" s="630">
        <v>0</v>
      </c>
      <c r="AG20" s="630">
        <v>0</v>
      </c>
      <c r="AH20" s="630">
        <v>0</v>
      </c>
      <c r="AI20" s="630">
        <v>0</v>
      </c>
      <c r="AJ20" s="630">
        <v>0</v>
      </c>
      <c r="AK20" s="630">
        <v>3645</v>
      </c>
      <c r="AL20" s="630">
        <v>10250</v>
      </c>
      <c r="AM20" s="630">
        <v>4494</v>
      </c>
      <c r="AN20" s="630">
        <v>0</v>
      </c>
      <c r="AO20" s="630">
        <v>0</v>
      </c>
      <c r="AP20" s="630">
        <v>0</v>
      </c>
      <c r="AQ20" s="630">
        <v>0</v>
      </c>
      <c r="AR20" s="630">
        <v>3456</v>
      </c>
      <c r="AS20" s="630">
        <v>11490</v>
      </c>
      <c r="AT20" s="630">
        <v>0</v>
      </c>
      <c r="AU20" s="630">
        <v>95000</v>
      </c>
      <c r="AV20" s="721">
        <v>0</v>
      </c>
      <c r="AW20" s="868">
        <f t="shared" si="5"/>
        <v>558407</v>
      </c>
    </row>
    <row r="21" spans="1:49" s="1175" customFormat="1" ht="14.25" customHeight="1">
      <c r="A21" s="133"/>
      <c r="B21" s="696" t="s">
        <v>213</v>
      </c>
      <c r="C21" s="301"/>
      <c r="D21" s="301"/>
      <c r="E21" s="302"/>
      <c r="F21" s="711">
        <v>25.44</v>
      </c>
      <c r="G21" s="710">
        <v>15.03</v>
      </c>
      <c r="H21" s="710">
        <v>1.15</v>
      </c>
      <c r="I21" s="710">
        <v>10.87</v>
      </c>
      <c r="J21" s="710">
        <v>25.58</v>
      </c>
      <c r="K21" s="710">
        <v>5.79</v>
      </c>
      <c r="L21" s="710">
        <v>11.79</v>
      </c>
      <c r="M21" s="710">
        <v>14.52</v>
      </c>
      <c r="N21" s="710">
        <v>7.58</v>
      </c>
      <c r="O21" s="710">
        <v>4.75</v>
      </c>
      <c r="P21" s="710">
        <v>2.96</v>
      </c>
      <c r="Q21" s="710">
        <v>21.93</v>
      </c>
      <c r="R21" s="710">
        <v>4.27</v>
      </c>
      <c r="S21" s="710">
        <v>16.82</v>
      </c>
      <c r="T21" s="710">
        <v>7.01</v>
      </c>
      <c r="U21" s="710">
        <v>11.43</v>
      </c>
      <c r="V21" s="710">
        <v>7.55</v>
      </c>
      <c r="W21" s="710">
        <v>3.54</v>
      </c>
      <c r="X21" s="710">
        <v>7.05</v>
      </c>
      <c r="Y21" s="710">
        <v>13.6</v>
      </c>
      <c r="Z21" s="710">
        <v>8.65</v>
      </c>
      <c r="AA21" s="710">
        <v>3.21</v>
      </c>
      <c r="AB21" s="710">
        <v>6.12</v>
      </c>
      <c r="AC21" s="710">
        <v>34.32</v>
      </c>
      <c r="AD21" s="710">
        <v>1.26</v>
      </c>
      <c r="AE21" s="710">
        <v>27.74</v>
      </c>
      <c r="AF21" s="710">
        <v>6.75</v>
      </c>
      <c r="AG21" s="710">
        <v>20.75</v>
      </c>
      <c r="AH21" s="710">
        <v>16.48</v>
      </c>
      <c r="AI21" s="710">
        <v>27.23</v>
      </c>
      <c r="AJ21" s="710">
        <v>10.75</v>
      </c>
      <c r="AK21" s="710">
        <v>11.66</v>
      </c>
      <c r="AL21" s="710">
        <v>1.28</v>
      </c>
      <c r="AM21" s="710">
        <v>2.91</v>
      </c>
      <c r="AN21" s="710">
        <v>0</v>
      </c>
      <c r="AO21" s="710">
        <v>0</v>
      </c>
      <c r="AP21" s="710">
        <v>0.53</v>
      </c>
      <c r="AQ21" s="710">
        <v>5.22</v>
      </c>
      <c r="AR21" s="710">
        <v>3.73</v>
      </c>
      <c r="AS21" s="710">
        <v>2.36</v>
      </c>
      <c r="AT21" s="710">
        <v>9.7</v>
      </c>
      <c r="AU21" s="710">
        <v>4.16</v>
      </c>
      <c r="AV21" s="722">
        <v>16.38</v>
      </c>
      <c r="AW21" s="850">
        <f t="shared" si="5"/>
        <v>439.85000000000014</v>
      </c>
    </row>
    <row r="22" spans="1:49" s="1175" customFormat="1" ht="14.25" customHeight="1">
      <c r="A22" s="133"/>
      <c r="B22" s="696" t="s">
        <v>214</v>
      </c>
      <c r="C22" s="301"/>
      <c r="D22" s="301"/>
      <c r="E22" s="302"/>
      <c r="F22" s="711">
        <v>15.47</v>
      </c>
      <c r="G22" s="710">
        <v>42.3</v>
      </c>
      <c r="H22" s="710">
        <v>19.14</v>
      </c>
      <c r="I22" s="710">
        <v>0.05</v>
      </c>
      <c r="J22" s="710">
        <v>52.18</v>
      </c>
      <c r="K22" s="710">
        <v>0.18</v>
      </c>
      <c r="L22" s="710">
        <v>4.01</v>
      </c>
      <c r="M22" s="710">
        <v>1.83</v>
      </c>
      <c r="N22" s="710">
        <v>13.21</v>
      </c>
      <c r="O22" s="710">
        <v>4.74</v>
      </c>
      <c r="P22" s="710">
        <v>5.96</v>
      </c>
      <c r="Q22" s="710">
        <v>5.56</v>
      </c>
      <c r="R22" s="710">
        <v>29.17</v>
      </c>
      <c r="S22" s="710">
        <v>0.65</v>
      </c>
      <c r="T22" s="710">
        <v>2.4</v>
      </c>
      <c r="U22" s="710">
        <v>0.17</v>
      </c>
      <c r="V22" s="710">
        <v>0</v>
      </c>
      <c r="W22" s="710">
        <v>7.52</v>
      </c>
      <c r="X22" s="710">
        <v>0</v>
      </c>
      <c r="Y22" s="710">
        <v>4.38</v>
      </c>
      <c r="Z22" s="710">
        <v>0</v>
      </c>
      <c r="AA22" s="710">
        <v>3.71</v>
      </c>
      <c r="AB22" s="710">
        <v>8.56</v>
      </c>
      <c r="AC22" s="710">
        <v>9.09</v>
      </c>
      <c r="AD22" s="710">
        <v>17.32</v>
      </c>
      <c r="AE22" s="710">
        <v>0</v>
      </c>
      <c r="AF22" s="710">
        <v>4</v>
      </c>
      <c r="AG22" s="710">
        <v>0</v>
      </c>
      <c r="AH22" s="710">
        <v>1.52</v>
      </c>
      <c r="AI22" s="710">
        <v>12.64</v>
      </c>
      <c r="AJ22" s="710">
        <v>0.56</v>
      </c>
      <c r="AK22" s="710">
        <v>5.24</v>
      </c>
      <c r="AL22" s="710">
        <v>0</v>
      </c>
      <c r="AM22" s="710">
        <v>30.49</v>
      </c>
      <c r="AN22" s="710">
        <v>11.19</v>
      </c>
      <c r="AO22" s="710">
        <v>0</v>
      </c>
      <c r="AP22" s="710">
        <v>0</v>
      </c>
      <c r="AQ22" s="710">
        <v>0</v>
      </c>
      <c r="AR22" s="710">
        <v>2.55</v>
      </c>
      <c r="AS22" s="710">
        <v>0.3</v>
      </c>
      <c r="AT22" s="710">
        <v>3.52</v>
      </c>
      <c r="AU22" s="710">
        <v>0</v>
      </c>
      <c r="AV22" s="722">
        <v>3.16</v>
      </c>
      <c r="AW22" s="850">
        <f t="shared" si="5"/>
        <v>322.7700000000001</v>
      </c>
    </row>
    <row r="23" spans="1:49" s="1176" customFormat="1" ht="14.25" customHeight="1">
      <c r="A23" s="134"/>
      <c r="B23" s="697" t="s">
        <v>215</v>
      </c>
      <c r="C23" s="303"/>
      <c r="D23" s="303"/>
      <c r="E23" s="304"/>
      <c r="F23" s="711">
        <v>1664.81</v>
      </c>
      <c r="G23" s="710">
        <v>880.93</v>
      </c>
      <c r="H23" s="710">
        <v>808.59</v>
      </c>
      <c r="I23" s="710">
        <v>959.18</v>
      </c>
      <c r="J23" s="710">
        <v>334.62</v>
      </c>
      <c r="K23" s="710">
        <v>373.03</v>
      </c>
      <c r="L23" s="710">
        <v>354.13</v>
      </c>
      <c r="M23" s="710">
        <v>604.7</v>
      </c>
      <c r="N23" s="710">
        <v>452.9</v>
      </c>
      <c r="O23" s="710">
        <v>173.78</v>
      </c>
      <c r="P23" s="710">
        <v>293.09</v>
      </c>
      <c r="Q23" s="710">
        <v>768.5</v>
      </c>
      <c r="R23" s="710">
        <v>1115.33</v>
      </c>
      <c r="S23" s="710">
        <v>808.63</v>
      </c>
      <c r="T23" s="710">
        <v>501.81</v>
      </c>
      <c r="U23" s="710">
        <v>283.42</v>
      </c>
      <c r="V23" s="710">
        <v>361.91</v>
      </c>
      <c r="W23" s="710">
        <v>257.72</v>
      </c>
      <c r="X23" s="710">
        <v>451.87</v>
      </c>
      <c r="Y23" s="710">
        <v>931.41</v>
      </c>
      <c r="Z23" s="710">
        <v>544.49</v>
      </c>
      <c r="AA23" s="710">
        <v>461.54</v>
      </c>
      <c r="AB23" s="710">
        <v>386.13</v>
      </c>
      <c r="AC23" s="710">
        <v>486.63</v>
      </c>
      <c r="AD23" s="710">
        <v>613.16</v>
      </c>
      <c r="AE23" s="710">
        <v>666.72</v>
      </c>
      <c r="AF23" s="710">
        <v>750.07</v>
      </c>
      <c r="AG23" s="710">
        <v>407.12</v>
      </c>
      <c r="AH23" s="710">
        <v>454.34</v>
      </c>
      <c r="AI23" s="710">
        <v>391.19</v>
      </c>
      <c r="AJ23" s="710">
        <v>114.49</v>
      </c>
      <c r="AK23" s="710">
        <v>274.25</v>
      </c>
      <c r="AL23" s="710">
        <v>260.94</v>
      </c>
      <c r="AM23" s="710">
        <v>211.63</v>
      </c>
      <c r="AN23" s="710">
        <v>123.71</v>
      </c>
      <c r="AO23" s="710">
        <v>153.64</v>
      </c>
      <c r="AP23" s="710">
        <v>141.08</v>
      </c>
      <c r="AQ23" s="710">
        <v>242.66</v>
      </c>
      <c r="AR23" s="710">
        <v>121.16</v>
      </c>
      <c r="AS23" s="710">
        <v>222.37</v>
      </c>
      <c r="AT23" s="710">
        <v>131.87</v>
      </c>
      <c r="AU23" s="710">
        <v>1197.69</v>
      </c>
      <c r="AV23" s="722">
        <v>279.76</v>
      </c>
      <c r="AW23" s="850">
        <f t="shared" si="5"/>
        <v>21016.999999999993</v>
      </c>
    </row>
    <row r="24" spans="1:49" ht="14.25" customHeight="1">
      <c r="A24" s="130"/>
      <c r="B24" s="289" t="s">
        <v>216</v>
      </c>
      <c r="C24" s="290"/>
      <c r="D24" s="290"/>
      <c r="E24" s="291"/>
      <c r="F24" s="627">
        <v>4</v>
      </c>
      <c r="G24" s="633">
        <v>3</v>
      </c>
      <c r="H24" s="633">
        <v>1</v>
      </c>
      <c r="I24" s="633">
        <v>4</v>
      </c>
      <c r="J24" s="633">
        <v>5</v>
      </c>
      <c r="K24" s="633">
        <v>2</v>
      </c>
      <c r="L24" s="633">
        <v>2</v>
      </c>
      <c r="M24" s="633">
        <v>3</v>
      </c>
      <c r="N24" s="633">
        <v>4</v>
      </c>
      <c r="O24" s="633">
        <v>2</v>
      </c>
      <c r="P24" s="633">
        <v>4</v>
      </c>
      <c r="Q24" s="633">
        <v>3</v>
      </c>
      <c r="R24" s="633">
        <v>8</v>
      </c>
      <c r="S24" s="633">
        <v>1</v>
      </c>
      <c r="T24" s="633">
        <v>5</v>
      </c>
      <c r="U24" s="633">
        <v>1</v>
      </c>
      <c r="V24" s="633">
        <v>1</v>
      </c>
      <c r="W24" s="633">
        <v>4</v>
      </c>
      <c r="X24" s="633">
        <v>3</v>
      </c>
      <c r="Y24" s="633">
        <v>9</v>
      </c>
      <c r="Z24" s="633">
        <v>2</v>
      </c>
      <c r="AA24" s="633">
        <v>4</v>
      </c>
      <c r="AB24" s="633">
        <v>8</v>
      </c>
      <c r="AC24" s="633">
        <v>4</v>
      </c>
      <c r="AD24" s="633">
        <v>2</v>
      </c>
      <c r="AE24" s="633">
        <v>11</v>
      </c>
      <c r="AF24" s="633">
        <v>3</v>
      </c>
      <c r="AG24" s="633">
        <v>2</v>
      </c>
      <c r="AH24" s="633">
        <v>2</v>
      </c>
      <c r="AI24" s="633">
        <v>2</v>
      </c>
      <c r="AJ24" s="633">
        <v>2</v>
      </c>
      <c r="AK24" s="633">
        <v>10</v>
      </c>
      <c r="AL24" s="633">
        <v>2</v>
      </c>
      <c r="AM24" s="633">
        <v>13</v>
      </c>
      <c r="AN24" s="633">
        <v>0</v>
      </c>
      <c r="AO24" s="633">
        <v>0</v>
      </c>
      <c r="AP24" s="633">
        <v>1</v>
      </c>
      <c r="AQ24" s="633">
        <v>1</v>
      </c>
      <c r="AR24" s="633">
        <v>1</v>
      </c>
      <c r="AS24" s="633">
        <v>2</v>
      </c>
      <c r="AT24" s="633">
        <v>1</v>
      </c>
      <c r="AU24" s="633">
        <v>4</v>
      </c>
      <c r="AV24" s="658">
        <v>3</v>
      </c>
      <c r="AW24" s="851">
        <f t="shared" si="5"/>
        <v>149</v>
      </c>
    </row>
    <row r="25" spans="1:49" ht="14.25" customHeight="1">
      <c r="A25" s="288"/>
      <c r="B25" s="698" t="s">
        <v>217</v>
      </c>
      <c r="C25" s="305"/>
      <c r="D25" s="305"/>
      <c r="E25" s="306"/>
      <c r="F25" s="852">
        <v>12</v>
      </c>
      <c r="G25" s="853">
        <v>78</v>
      </c>
      <c r="H25" s="853">
        <v>11</v>
      </c>
      <c r="I25" s="854">
        <v>9</v>
      </c>
      <c r="J25" s="854">
        <v>17</v>
      </c>
      <c r="K25" s="853">
        <v>8</v>
      </c>
      <c r="L25" s="853">
        <v>12</v>
      </c>
      <c r="M25" s="853">
        <v>10</v>
      </c>
      <c r="N25" s="854">
        <v>17</v>
      </c>
      <c r="O25" s="854">
        <v>5</v>
      </c>
      <c r="P25" s="854">
        <v>11</v>
      </c>
      <c r="Q25" s="854">
        <v>9</v>
      </c>
      <c r="R25" s="854">
        <v>30</v>
      </c>
      <c r="S25" s="854">
        <v>10</v>
      </c>
      <c r="T25" s="854">
        <v>10</v>
      </c>
      <c r="U25" s="854">
        <v>6</v>
      </c>
      <c r="V25" s="854">
        <v>4</v>
      </c>
      <c r="W25" s="854">
        <v>4</v>
      </c>
      <c r="X25" s="854">
        <v>6</v>
      </c>
      <c r="Y25" s="854">
        <v>14</v>
      </c>
      <c r="Z25" s="854">
        <v>6</v>
      </c>
      <c r="AA25" s="854">
        <v>12</v>
      </c>
      <c r="AB25" s="854">
        <v>18</v>
      </c>
      <c r="AC25" s="854">
        <v>18</v>
      </c>
      <c r="AD25" s="854">
        <v>3</v>
      </c>
      <c r="AE25" s="854">
        <v>22</v>
      </c>
      <c r="AF25" s="854">
        <v>14</v>
      </c>
      <c r="AG25" s="854">
        <v>5</v>
      </c>
      <c r="AH25" s="854">
        <v>3</v>
      </c>
      <c r="AI25" s="854">
        <v>5</v>
      </c>
      <c r="AJ25" s="854">
        <v>4</v>
      </c>
      <c r="AK25" s="854">
        <v>15</v>
      </c>
      <c r="AL25" s="854">
        <v>4</v>
      </c>
      <c r="AM25" s="854">
        <v>112</v>
      </c>
      <c r="AN25" s="854">
        <v>4</v>
      </c>
      <c r="AO25" s="854">
        <v>3</v>
      </c>
      <c r="AP25" s="854">
        <v>1</v>
      </c>
      <c r="AQ25" s="854">
        <v>2</v>
      </c>
      <c r="AR25" s="854">
        <v>4</v>
      </c>
      <c r="AS25" s="854">
        <v>6</v>
      </c>
      <c r="AT25" s="854">
        <v>4</v>
      </c>
      <c r="AU25" s="854">
        <v>12</v>
      </c>
      <c r="AV25" s="855">
        <v>9</v>
      </c>
      <c r="AW25" s="856">
        <f t="shared" si="5"/>
        <v>569</v>
      </c>
    </row>
    <row r="26" spans="1:49" ht="14.25" customHeight="1">
      <c r="A26" s="130" t="s">
        <v>218</v>
      </c>
      <c r="B26" s="130"/>
      <c r="C26" s="145"/>
      <c r="D26" s="145"/>
      <c r="E26" s="162"/>
      <c r="F26" s="1078"/>
      <c r="G26" s="1079"/>
      <c r="H26" s="1079"/>
      <c r="I26" s="1079"/>
      <c r="J26" s="1079"/>
      <c r="K26" s="1079"/>
      <c r="L26" s="1079"/>
      <c r="M26" s="1079"/>
      <c r="N26" s="1079"/>
      <c r="O26" s="1079"/>
      <c r="P26" s="1079"/>
      <c r="Q26" s="1079"/>
      <c r="R26" s="1079"/>
      <c r="S26" s="1079"/>
      <c r="T26" s="1079"/>
      <c r="U26" s="1079"/>
      <c r="V26" s="1079"/>
      <c r="W26" s="1079"/>
      <c r="X26" s="1079"/>
      <c r="Y26" s="1079"/>
      <c r="Z26" s="1079"/>
      <c r="AA26" s="1079"/>
      <c r="AB26" s="1079"/>
      <c r="AC26" s="1079"/>
      <c r="AD26" s="1079"/>
      <c r="AE26" s="1079"/>
      <c r="AF26" s="1079"/>
      <c r="AG26" s="1079"/>
      <c r="AH26" s="1079"/>
      <c r="AI26" s="1079"/>
      <c r="AJ26" s="1079"/>
      <c r="AK26" s="1079"/>
      <c r="AL26" s="1079"/>
      <c r="AM26" s="1079"/>
      <c r="AN26" s="1079"/>
      <c r="AO26" s="1079"/>
      <c r="AP26" s="1079"/>
      <c r="AQ26" s="1079"/>
      <c r="AR26" s="1079"/>
      <c r="AS26" s="1079"/>
      <c r="AT26" s="1079"/>
      <c r="AU26" s="1079"/>
      <c r="AV26" s="1080"/>
      <c r="AW26" s="1081"/>
    </row>
    <row r="27" spans="1:49" ht="14.25" customHeight="1">
      <c r="A27" s="130"/>
      <c r="B27" s="289" t="s">
        <v>84</v>
      </c>
      <c r="C27" s="290"/>
      <c r="D27" s="290"/>
      <c r="E27" s="291"/>
      <c r="F27" s="629">
        <v>165310</v>
      </c>
      <c r="G27" s="630">
        <v>124451</v>
      </c>
      <c r="H27" s="630">
        <v>67800</v>
      </c>
      <c r="I27" s="630">
        <v>57186</v>
      </c>
      <c r="J27" s="630">
        <v>9600</v>
      </c>
      <c r="K27" s="630">
        <v>25000</v>
      </c>
      <c r="L27" s="630">
        <v>17200</v>
      </c>
      <c r="M27" s="630">
        <v>21900</v>
      </c>
      <c r="N27" s="630">
        <v>24600</v>
      </c>
      <c r="O27" s="630">
        <v>13750</v>
      </c>
      <c r="P27" s="630">
        <v>30980</v>
      </c>
      <c r="Q27" s="630">
        <v>29639</v>
      </c>
      <c r="R27" s="630">
        <v>103400</v>
      </c>
      <c r="S27" s="630">
        <v>68029</v>
      </c>
      <c r="T27" s="630">
        <v>31590</v>
      </c>
      <c r="U27" s="630">
        <v>15900</v>
      </c>
      <c r="V27" s="630">
        <v>22000</v>
      </c>
      <c r="W27" s="630">
        <v>13940</v>
      </c>
      <c r="X27" s="630">
        <v>21610</v>
      </c>
      <c r="Y27" s="630">
        <v>37904</v>
      </c>
      <c r="Z27" s="630">
        <v>19380</v>
      </c>
      <c r="AA27" s="630">
        <v>12164</v>
      </c>
      <c r="AB27" s="630">
        <v>23120</v>
      </c>
      <c r="AC27" s="630">
        <v>16640</v>
      </c>
      <c r="AD27" s="630">
        <v>51200</v>
      </c>
      <c r="AE27" s="630">
        <v>17500</v>
      </c>
      <c r="AF27" s="630">
        <v>12040</v>
      </c>
      <c r="AG27" s="630">
        <v>17400</v>
      </c>
      <c r="AH27" s="630">
        <v>19580</v>
      </c>
      <c r="AI27" s="630">
        <v>16245</v>
      </c>
      <c r="AJ27" s="630">
        <v>16200</v>
      </c>
      <c r="AK27" s="630">
        <v>11680</v>
      </c>
      <c r="AL27" s="630">
        <v>19739</v>
      </c>
      <c r="AM27" s="630">
        <v>10755</v>
      </c>
      <c r="AN27" s="630">
        <v>11000</v>
      </c>
      <c r="AO27" s="630">
        <v>15700</v>
      </c>
      <c r="AP27" s="630">
        <v>4000</v>
      </c>
      <c r="AQ27" s="630">
        <v>6800</v>
      </c>
      <c r="AR27" s="630">
        <v>6649</v>
      </c>
      <c r="AS27" s="630">
        <v>9900</v>
      </c>
      <c r="AT27" s="630">
        <v>8700</v>
      </c>
      <c r="AU27" s="630">
        <v>95000</v>
      </c>
      <c r="AV27" s="721">
        <v>36900</v>
      </c>
      <c r="AW27" s="851">
        <f>SUM(F27:AV27)</f>
        <v>1360081</v>
      </c>
    </row>
    <row r="28" spans="1:49" ht="14.25" customHeight="1">
      <c r="A28" s="130"/>
      <c r="B28" s="289" t="s">
        <v>219</v>
      </c>
      <c r="C28" s="290"/>
      <c r="D28" s="290"/>
      <c r="E28" s="291"/>
      <c r="F28" s="629">
        <v>109939</v>
      </c>
      <c r="G28" s="630">
        <v>73628</v>
      </c>
      <c r="H28" s="630">
        <v>48224</v>
      </c>
      <c r="I28" s="630">
        <v>47379</v>
      </c>
      <c r="J28" s="630">
        <v>8411</v>
      </c>
      <c r="K28" s="630">
        <v>18141</v>
      </c>
      <c r="L28" s="630">
        <v>10256</v>
      </c>
      <c r="M28" s="630">
        <v>16978</v>
      </c>
      <c r="N28" s="630">
        <v>21261</v>
      </c>
      <c r="O28" s="630">
        <v>11800</v>
      </c>
      <c r="P28" s="630">
        <v>23891</v>
      </c>
      <c r="Q28" s="630">
        <v>24585</v>
      </c>
      <c r="R28" s="630">
        <v>70195</v>
      </c>
      <c r="S28" s="630">
        <v>59011</v>
      </c>
      <c r="T28" s="630">
        <v>20470</v>
      </c>
      <c r="U28" s="630">
        <v>10544</v>
      </c>
      <c r="V28" s="630">
        <v>18581</v>
      </c>
      <c r="W28" s="630">
        <v>10746</v>
      </c>
      <c r="X28" s="630">
        <v>17910</v>
      </c>
      <c r="Y28" s="630">
        <v>28928</v>
      </c>
      <c r="Z28" s="630">
        <v>16557</v>
      </c>
      <c r="AA28" s="630">
        <v>11165</v>
      </c>
      <c r="AB28" s="630">
        <v>14493</v>
      </c>
      <c r="AC28" s="630">
        <v>13832</v>
      </c>
      <c r="AD28" s="630">
        <v>37962</v>
      </c>
      <c r="AE28" s="630">
        <v>10922</v>
      </c>
      <c r="AF28" s="630">
        <v>6950</v>
      </c>
      <c r="AG28" s="630">
        <v>14066</v>
      </c>
      <c r="AH28" s="630">
        <v>14855</v>
      </c>
      <c r="AI28" s="630">
        <v>11257</v>
      </c>
      <c r="AJ28" s="630">
        <v>13000</v>
      </c>
      <c r="AK28" s="630">
        <v>8365</v>
      </c>
      <c r="AL28" s="630">
        <v>13534</v>
      </c>
      <c r="AM28" s="630">
        <v>10755</v>
      </c>
      <c r="AN28" s="630">
        <v>9394</v>
      </c>
      <c r="AO28" s="630">
        <v>12425</v>
      </c>
      <c r="AP28" s="630">
        <v>3400</v>
      </c>
      <c r="AQ28" s="630">
        <v>4479</v>
      </c>
      <c r="AR28" s="630">
        <v>7384</v>
      </c>
      <c r="AS28" s="630">
        <v>9158</v>
      </c>
      <c r="AT28" s="630">
        <v>6164</v>
      </c>
      <c r="AU28" s="630">
        <v>72520</v>
      </c>
      <c r="AV28" s="721">
        <v>25000</v>
      </c>
      <c r="AW28" s="851">
        <f>SUM(F28:AV28)</f>
        <v>998515</v>
      </c>
    </row>
    <row r="29" spans="1:49" s="104" customFormat="1" ht="14.25" customHeight="1">
      <c r="A29" s="135"/>
      <c r="B29" s="699" t="s">
        <v>220</v>
      </c>
      <c r="C29" s="293"/>
      <c r="D29" s="293"/>
      <c r="E29" s="294"/>
      <c r="F29" s="712">
        <v>35454.61</v>
      </c>
      <c r="G29" s="713">
        <v>23717.94</v>
      </c>
      <c r="H29" s="713">
        <v>15509.63</v>
      </c>
      <c r="I29" s="713">
        <v>15565.13</v>
      </c>
      <c r="J29" s="713">
        <v>2741.17</v>
      </c>
      <c r="K29" s="713">
        <v>5783.42</v>
      </c>
      <c r="L29" s="713">
        <v>3377.92</v>
      </c>
      <c r="M29" s="713">
        <v>5463.97</v>
      </c>
      <c r="N29" s="713">
        <v>6288.12</v>
      </c>
      <c r="O29" s="713">
        <v>3462.69</v>
      </c>
      <c r="P29" s="713">
        <v>6890.91</v>
      </c>
      <c r="Q29" s="713">
        <v>7880.69</v>
      </c>
      <c r="R29" s="713">
        <v>22188.89</v>
      </c>
      <c r="S29" s="713">
        <v>18922.88</v>
      </c>
      <c r="T29" s="713">
        <v>6029.65</v>
      </c>
      <c r="U29" s="713">
        <v>3286.8</v>
      </c>
      <c r="V29" s="713">
        <v>6028.03</v>
      </c>
      <c r="W29" s="713">
        <v>3547.36</v>
      </c>
      <c r="X29" s="713">
        <v>5537.77</v>
      </c>
      <c r="Y29" s="713">
        <v>9030.59</v>
      </c>
      <c r="Z29" s="713">
        <v>4656.88</v>
      </c>
      <c r="AA29" s="713">
        <v>3534.36</v>
      </c>
      <c r="AB29" s="713">
        <v>4393.35</v>
      </c>
      <c r="AC29" s="713">
        <v>4186.53</v>
      </c>
      <c r="AD29" s="713">
        <v>11880.16</v>
      </c>
      <c r="AE29" s="713">
        <v>3667.25</v>
      </c>
      <c r="AF29" s="713">
        <v>1870.52</v>
      </c>
      <c r="AG29" s="713">
        <v>4612.32</v>
      </c>
      <c r="AH29" s="713">
        <v>4454.85</v>
      </c>
      <c r="AI29" s="713">
        <v>3542.44</v>
      </c>
      <c r="AJ29" s="713">
        <v>3191.36</v>
      </c>
      <c r="AK29" s="713">
        <v>2392.47</v>
      </c>
      <c r="AL29" s="713">
        <v>4219.41</v>
      </c>
      <c r="AM29" s="713">
        <v>2694.67</v>
      </c>
      <c r="AN29" s="713">
        <v>2588.18</v>
      </c>
      <c r="AO29" s="713">
        <v>4043.72</v>
      </c>
      <c r="AP29" s="713">
        <v>1024.28</v>
      </c>
      <c r="AQ29" s="713">
        <v>1388.81</v>
      </c>
      <c r="AR29" s="713">
        <v>1925.86</v>
      </c>
      <c r="AS29" s="713">
        <v>2790.17</v>
      </c>
      <c r="AT29" s="713">
        <v>1847.38</v>
      </c>
      <c r="AU29" s="713">
        <v>23462.39</v>
      </c>
      <c r="AV29" s="723">
        <v>7732.71</v>
      </c>
      <c r="AW29" s="857">
        <f>SUM(F29:AV29)</f>
        <v>312808.23999999993</v>
      </c>
    </row>
    <row r="30" spans="1:49" s="1174" customFormat="1" ht="14.25" customHeight="1">
      <c r="A30" s="131"/>
      <c r="B30" s="1237" t="s">
        <v>761</v>
      </c>
      <c r="C30" s="1238"/>
      <c r="D30" s="1238"/>
      <c r="E30" s="1239"/>
      <c r="F30" s="714">
        <f>ROUND(+F29/366*1000,1)</f>
        <v>96870.5</v>
      </c>
      <c r="G30" s="624">
        <f>ROUND(+G29/366*1000,1)</f>
        <v>64803.1</v>
      </c>
      <c r="H30" s="624">
        <f aca="true" t="shared" si="6" ref="H30:AW30">ROUND(+H29/366*1000,1)</f>
        <v>42376</v>
      </c>
      <c r="I30" s="624">
        <f t="shared" si="6"/>
        <v>42527.7</v>
      </c>
      <c r="J30" s="624">
        <f t="shared" si="6"/>
        <v>7489.5</v>
      </c>
      <c r="K30" s="624">
        <f t="shared" si="6"/>
        <v>15801.7</v>
      </c>
      <c r="L30" s="624">
        <f t="shared" si="6"/>
        <v>9229.3</v>
      </c>
      <c r="M30" s="624">
        <f t="shared" si="6"/>
        <v>14928.9</v>
      </c>
      <c r="N30" s="624">
        <f t="shared" si="6"/>
        <v>17180.7</v>
      </c>
      <c r="O30" s="624">
        <f t="shared" si="6"/>
        <v>9460.9</v>
      </c>
      <c r="P30" s="624">
        <f t="shared" si="6"/>
        <v>18827.6</v>
      </c>
      <c r="Q30" s="624">
        <f t="shared" si="6"/>
        <v>21531.9</v>
      </c>
      <c r="R30" s="624">
        <f t="shared" si="6"/>
        <v>60625.4</v>
      </c>
      <c r="S30" s="624">
        <f t="shared" si="6"/>
        <v>51701.9</v>
      </c>
      <c r="T30" s="624">
        <f t="shared" si="6"/>
        <v>16474.5</v>
      </c>
      <c r="U30" s="624">
        <f t="shared" si="6"/>
        <v>8980.3</v>
      </c>
      <c r="V30" s="624">
        <f t="shared" si="6"/>
        <v>16470</v>
      </c>
      <c r="W30" s="624">
        <f t="shared" si="6"/>
        <v>9692.2</v>
      </c>
      <c r="X30" s="624">
        <f t="shared" si="6"/>
        <v>15130.5</v>
      </c>
      <c r="Y30" s="624">
        <f t="shared" si="6"/>
        <v>24673.7</v>
      </c>
      <c r="Z30" s="624">
        <f t="shared" si="6"/>
        <v>12723.7</v>
      </c>
      <c r="AA30" s="624">
        <f t="shared" si="6"/>
        <v>9656.7</v>
      </c>
      <c r="AB30" s="624">
        <f t="shared" si="6"/>
        <v>12003.7</v>
      </c>
      <c r="AC30" s="624">
        <f t="shared" si="6"/>
        <v>11438.6</v>
      </c>
      <c r="AD30" s="624">
        <f t="shared" si="6"/>
        <v>32459.5</v>
      </c>
      <c r="AE30" s="624">
        <f t="shared" si="6"/>
        <v>10019.8</v>
      </c>
      <c r="AF30" s="624">
        <f t="shared" si="6"/>
        <v>5110.7</v>
      </c>
      <c r="AG30" s="624">
        <f t="shared" si="6"/>
        <v>12602</v>
      </c>
      <c r="AH30" s="624">
        <f t="shared" si="6"/>
        <v>12171.7</v>
      </c>
      <c r="AI30" s="624">
        <f t="shared" si="6"/>
        <v>9678.8</v>
      </c>
      <c r="AJ30" s="624">
        <f t="shared" si="6"/>
        <v>8719.6</v>
      </c>
      <c r="AK30" s="624">
        <f t="shared" si="6"/>
        <v>6536.8</v>
      </c>
      <c r="AL30" s="624">
        <f t="shared" si="6"/>
        <v>11528.4</v>
      </c>
      <c r="AM30" s="624">
        <f t="shared" si="6"/>
        <v>7362.5</v>
      </c>
      <c r="AN30" s="624">
        <f t="shared" si="6"/>
        <v>7071.5</v>
      </c>
      <c r="AO30" s="624">
        <f t="shared" si="6"/>
        <v>11048.4</v>
      </c>
      <c r="AP30" s="624">
        <f t="shared" si="6"/>
        <v>2798.6</v>
      </c>
      <c r="AQ30" s="624">
        <f t="shared" si="6"/>
        <v>3794.6</v>
      </c>
      <c r="AR30" s="624">
        <f t="shared" si="6"/>
        <v>5261.9</v>
      </c>
      <c r="AS30" s="624">
        <f t="shared" si="6"/>
        <v>7623.4</v>
      </c>
      <c r="AT30" s="624">
        <f t="shared" si="6"/>
        <v>5047.5</v>
      </c>
      <c r="AU30" s="624">
        <f t="shared" si="6"/>
        <v>64104.9</v>
      </c>
      <c r="AV30" s="715">
        <f t="shared" si="6"/>
        <v>21127.6</v>
      </c>
      <c r="AW30" s="858">
        <f t="shared" si="6"/>
        <v>854667.3</v>
      </c>
    </row>
    <row r="31" spans="1:49" s="1174" customFormat="1" ht="14.25" customHeight="1">
      <c r="A31" s="131"/>
      <c r="B31" s="1237" t="s">
        <v>762</v>
      </c>
      <c r="C31" s="1238"/>
      <c r="D31" s="1238"/>
      <c r="E31" s="1239"/>
      <c r="F31" s="714">
        <f>ROUND(+F28/F14*1000,1)</f>
        <v>418.3</v>
      </c>
      <c r="G31" s="623">
        <f aca="true" t="shared" si="7" ref="G31:AR31">ROUND(+G28/G14*1000,1)</f>
        <v>387.1</v>
      </c>
      <c r="H31" s="623">
        <f t="shared" si="7"/>
        <v>358.9</v>
      </c>
      <c r="I31" s="623">
        <f t="shared" si="7"/>
        <v>340.6</v>
      </c>
      <c r="J31" s="624">
        <f>ROUND(+J28/J14*1000,1)</f>
        <v>291.4</v>
      </c>
      <c r="K31" s="623">
        <f t="shared" si="7"/>
        <v>347.1</v>
      </c>
      <c r="L31" s="623">
        <f t="shared" si="7"/>
        <v>255.7</v>
      </c>
      <c r="M31" s="623">
        <f t="shared" si="7"/>
        <v>308.9</v>
      </c>
      <c r="N31" s="623">
        <f t="shared" si="7"/>
        <v>428.7</v>
      </c>
      <c r="O31" s="623">
        <f t="shared" si="7"/>
        <v>386.6</v>
      </c>
      <c r="P31" s="623">
        <f t="shared" si="7"/>
        <v>506.6</v>
      </c>
      <c r="Q31" s="623">
        <f t="shared" si="7"/>
        <v>337.5</v>
      </c>
      <c r="R31" s="623">
        <f>ROUND(+R28/R14*1000,1)</f>
        <v>447.7</v>
      </c>
      <c r="S31" s="623">
        <f t="shared" si="7"/>
        <v>389.4</v>
      </c>
      <c r="T31" s="623">
        <f t="shared" si="7"/>
        <v>426.3</v>
      </c>
      <c r="U31" s="623">
        <f aca="true" t="shared" si="8" ref="U31:AH31">ROUND(+U28/U14*1000,1)</f>
        <v>362.5</v>
      </c>
      <c r="V31" s="623">
        <f t="shared" si="8"/>
        <v>308.9</v>
      </c>
      <c r="W31" s="623">
        <f t="shared" si="8"/>
        <v>410.9</v>
      </c>
      <c r="X31" s="623">
        <f t="shared" si="8"/>
        <v>324.1</v>
      </c>
      <c r="Y31" s="623">
        <f t="shared" si="8"/>
        <v>301.8</v>
      </c>
      <c r="Z31" s="623">
        <f t="shared" si="8"/>
        <v>381.4</v>
      </c>
      <c r="AA31" s="623">
        <f>ROUND(+AA28/AA14*1000,1)</f>
        <v>358.1</v>
      </c>
      <c r="AB31" s="623">
        <f t="shared" si="8"/>
        <v>339.7</v>
      </c>
      <c r="AC31" s="623">
        <f t="shared" si="8"/>
        <v>334.4</v>
      </c>
      <c r="AD31" s="623">
        <f t="shared" si="8"/>
        <v>464.9</v>
      </c>
      <c r="AE31" s="623">
        <f t="shared" si="8"/>
        <v>302.4</v>
      </c>
      <c r="AF31" s="623">
        <f t="shared" si="8"/>
        <v>217.5</v>
      </c>
      <c r="AG31" s="623">
        <f t="shared" si="8"/>
        <v>344.3</v>
      </c>
      <c r="AH31" s="623">
        <f t="shared" si="8"/>
        <v>355.7</v>
      </c>
      <c r="AI31" s="623">
        <f t="shared" si="7"/>
        <v>368.6</v>
      </c>
      <c r="AJ31" s="623">
        <f t="shared" si="7"/>
        <v>680</v>
      </c>
      <c r="AK31" s="623">
        <f>ROUND(+AK28/AK14*1000,1)</f>
        <v>389.8</v>
      </c>
      <c r="AL31" s="623">
        <f t="shared" si="7"/>
        <v>369</v>
      </c>
      <c r="AM31" s="623">
        <f t="shared" si="7"/>
        <v>507.5</v>
      </c>
      <c r="AN31" s="623">
        <f t="shared" si="7"/>
        <v>570.4</v>
      </c>
      <c r="AO31" s="623">
        <f t="shared" si="7"/>
        <v>334.4</v>
      </c>
      <c r="AP31" s="623">
        <f t="shared" si="7"/>
        <v>357.6</v>
      </c>
      <c r="AQ31" s="623">
        <f t="shared" si="7"/>
        <v>216</v>
      </c>
      <c r="AR31" s="623">
        <f t="shared" si="7"/>
        <v>777.8</v>
      </c>
      <c r="AS31" s="623">
        <f>ROUND(+AS28/AS14*1000,1)</f>
        <v>351</v>
      </c>
      <c r="AT31" s="623">
        <f>ROUND(+AT28/AT14*1000,1)</f>
        <v>357.4</v>
      </c>
      <c r="AU31" s="623">
        <f>ROUND(+AU28/AU14*1000,1)</f>
        <v>329</v>
      </c>
      <c r="AV31" s="716">
        <f>ROUND(+AV28/AV14*1000,1)</f>
        <v>472.9</v>
      </c>
      <c r="AW31" s="859">
        <f>ROUND(+AW28/AW14*1000,1)</f>
        <v>376</v>
      </c>
    </row>
    <row r="32" spans="1:49" s="104" customFormat="1" ht="14.25" customHeight="1">
      <c r="A32" s="135"/>
      <c r="B32" s="699" t="s">
        <v>221</v>
      </c>
      <c r="C32" s="293"/>
      <c r="D32" s="293"/>
      <c r="E32" s="294"/>
      <c r="F32" s="712">
        <v>33075.19</v>
      </c>
      <c r="G32" s="713">
        <v>20824.95</v>
      </c>
      <c r="H32" s="713">
        <v>14018.73</v>
      </c>
      <c r="I32" s="713">
        <v>13741.09</v>
      </c>
      <c r="J32" s="713">
        <v>2008.18</v>
      </c>
      <c r="K32" s="713">
        <v>5207.47</v>
      </c>
      <c r="L32" s="713">
        <v>3265.51</v>
      </c>
      <c r="M32" s="713">
        <v>5290.57</v>
      </c>
      <c r="N32" s="713">
        <v>5490.39</v>
      </c>
      <c r="O32" s="713">
        <v>3388</v>
      </c>
      <c r="P32" s="713">
        <v>5835.58</v>
      </c>
      <c r="Q32" s="713">
        <v>6815.33</v>
      </c>
      <c r="R32" s="713">
        <v>20207.37</v>
      </c>
      <c r="S32" s="713">
        <v>17273.27</v>
      </c>
      <c r="T32" s="713">
        <v>5621.46</v>
      </c>
      <c r="U32" s="713">
        <v>2686.78</v>
      </c>
      <c r="V32" s="713">
        <v>5832.75</v>
      </c>
      <c r="W32" s="713">
        <v>2879.07</v>
      </c>
      <c r="X32" s="713">
        <v>5013.22</v>
      </c>
      <c r="Y32" s="713">
        <v>8025.21</v>
      </c>
      <c r="Z32" s="713">
        <v>4171.59</v>
      </c>
      <c r="AA32" s="713">
        <v>3142.27</v>
      </c>
      <c r="AB32" s="713">
        <v>3867.47</v>
      </c>
      <c r="AC32" s="713">
        <v>2835.58</v>
      </c>
      <c r="AD32" s="713">
        <v>9280.34</v>
      </c>
      <c r="AE32" s="713">
        <v>3265.18</v>
      </c>
      <c r="AF32" s="713">
        <v>1495.53</v>
      </c>
      <c r="AG32" s="713">
        <v>3939.33</v>
      </c>
      <c r="AH32" s="713">
        <v>3783.88</v>
      </c>
      <c r="AI32" s="713">
        <v>2979.71</v>
      </c>
      <c r="AJ32" s="713">
        <v>2850.86</v>
      </c>
      <c r="AK32" s="713">
        <v>1846.3</v>
      </c>
      <c r="AL32" s="713">
        <v>3850.61</v>
      </c>
      <c r="AM32" s="713">
        <v>2108.06</v>
      </c>
      <c r="AN32" s="713">
        <v>2455.86</v>
      </c>
      <c r="AO32" s="713">
        <v>3566.66</v>
      </c>
      <c r="AP32" s="713">
        <v>932.59</v>
      </c>
      <c r="AQ32" s="713">
        <v>1363.22</v>
      </c>
      <c r="AR32" s="713">
        <v>1869.74</v>
      </c>
      <c r="AS32" s="713">
        <v>2499.78</v>
      </c>
      <c r="AT32" s="713">
        <v>1693</v>
      </c>
      <c r="AU32" s="713">
        <v>21304.83</v>
      </c>
      <c r="AV32" s="723">
        <v>6925.64</v>
      </c>
      <c r="AW32" s="850">
        <f>SUM(F32:AV32)</f>
        <v>278528.14999999985</v>
      </c>
    </row>
    <row r="33" spans="1:49" s="1177" customFormat="1" ht="14.25" customHeight="1">
      <c r="A33" s="136"/>
      <c r="B33" s="1240" t="s">
        <v>671</v>
      </c>
      <c r="C33" s="1241"/>
      <c r="D33" s="1241"/>
      <c r="E33" s="1242"/>
      <c r="F33" s="717">
        <f>ROUND(F32/366/F14*1000000,1)</f>
        <v>343.8</v>
      </c>
      <c r="G33" s="639">
        <f aca="true" t="shared" si="9" ref="G33:AW33">ROUND(G32/366/G14*1000000,1)</f>
        <v>299.1</v>
      </c>
      <c r="H33" s="639">
        <f t="shared" si="9"/>
        <v>285.1</v>
      </c>
      <c r="I33" s="639">
        <f t="shared" si="9"/>
        <v>269.9</v>
      </c>
      <c r="J33" s="639">
        <f t="shared" si="9"/>
        <v>190.1</v>
      </c>
      <c r="K33" s="639">
        <f t="shared" si="9"/>
        <v>272.2</v>
      </c>
      <c r="L33" s="639">
        <f t="shared" si="9"/>
        <v>222.4</v>
      </c>
      <c r="M33" s="639">
        <f t="shared" si="9"/>
        <v>263</v>
      </c>
      <c r="N33" s="639">
        <f t="shared" si="9"/>
        <v>302.5</v>
      </c>
      <c r="O33" s="639">
        <f t="shared" si="9"/>
        <v>303.3</v>
      </c>
      <c r="P33" s="639">
        <f t="shared" si="9"/>
        <v>338.1</v>
      </c>
      <c r="Q33" s="639">
        <f t="shared" si="9"/>
        <v>255.6</v>
      </c>
      <c r="R33" s="639">
        <f t="shared" si="9"/>
        <v>352.1</v>
      </c>
      <c r="S33" s="639">
        <f t="shared" si="9"/>
        <v>311.4</v>
      </c>
      <c r="T33" s="639">
        <f t="shared" si="9"/>
        <v>319.8</v>
      </c>
      <c r="U33" s="639">
        <f t="shared" si="9"/>
        <v>252.4</v>
      </c>
      <c r="V33" s="639">
        <f t="shared" si="9"/>
        <v>265</v>
      </c>
      <c r="W33" s="639">
        <f t="shared" si="9"/>
        <v>300.8</v>
      </c>
      <c r="X33" s="639">
        <f t="shared" si="9"/>
        <v>247.9</v>
      </c>
      <c r="Y33" s="639">
        <f t="shared" si="9"/>
        <v>228.8</v>
      </c>
      <c r="Z33" s="639">
        <f t="shared" si="9"/>
        <v>262.6</v>
      </c>
      <c r="AA33" s="639">
        <f t="shared" si="9"/>
        <v>275.3</v>
      </c>
      <c r="AB33" s="639">
        <f t="shared" si="9"/>
        <v>247.6</v>
      </c>
      <c r="AC33" s="639">
        <f t="shared" si="9"/>
        <v>187.3</v>
      </c>
      <c r="AD33" s="639">
        <f t="shared" si="9"/>
        <v>310.5</v>
      </c>
      <c r="AE33" s="639">
        <f t="shared" si="9"/>
        <v>247</v>
      </c>
      <c r="AF33" s="639">
        <f t="shared" si="9"/>
        <v>127.9</v>
      </c>
      <c r="AG33" s="639">
        <f t="shared" si="9"/>
        <v>263.4</v>
      </c>
      <c r="AH33" s="639">
        <f t="shared" si="9"/>
        <v>247.5</v>
      </c>
      <c r="AI33" s="639">
        <f t="shared" si="9"/>
        <v>266.6</v>
      </c>
      <c r="AJ33" s="639">
        <f t="shared" si="9"/>
        <v>407.4</v>
      </c>
      <c r="AK33" s="639">
        <f t="shared" si="9"/>
        <v>235.1</v>
      </c>
      <c r="AL33" s="639">
        <f t="shared" si="9"/>
        <v>286.8</v>
      </c>
      <c r="AM33" s="639">
        <f t="shared" si="9"/>
        <v>271.8</v>
      </c>
      <c r="AN33" s="639">
        <f t="shared" si="9"/>
        <v>407.4</v>
      </c>
      <c r="AO33" s="639">
        <f t="shared" si="9"/>
        <v>262.3</v>
      </c>
      <c r="AP33" s="639">
        <f t="shared" si="9"/>
        <v>268</v>
      </c>
      <c r="AQ33" s="639">
        <f t="shared" si="9"/>
        <v>179.6</v>
      </c>
      <c r="AR33" s="639">
        <f t="shared" si="9"/>
        <v>538.1</v>
      </c>
      <c r="AS33" s="639">
        <f t="shared" si="9"/>
        <v>261.7</v>
      </c>
      <c r="AT33" s="639">
        <f t="shared" si="9"/>
        <v>268.2</v>
      </c>
      <c r="AU33" s="639">
        <f t="shared" si="9"/>
        <v>264</v>
      </c>
      <c r="AV33" s="718">
        <f t="shared" si="9"/>
        <v>357.9</v>
      </c>
      <c r="AW33" s="850">
        <f t="shared" si="9"/>
        <v>286.6</v>
      </c>
    </row>
    <row r="34" spans="1:49" s="1178" customFormat="1" ht="14.25" customHeight="1" thickBot="1">
      <c r="A34" s="163"/>
      <c r="B34" s="700" t="s">
        <v>222</v>
      </c>
      <c r="C34" s="295"/>
      <c r="D34" s="295"/>
      <c r="E34" s="296"/>
      <c r="F34" s="719">
        <f aca="true" t="shared" si="10" ref="F34:T34">ROUND(F32/F29*100,1)</f>
        <v>93.3</v>
      </c>
      <c r="G34" s="621">
        <f t="shared" si="10"/>
        <v>87.8</v>
      </c>
      <c r="H34" s="621">
        <f t="shared" si="10"/>
        <v>90.4</v>
      </c>
      <c r="I34" s="621">
        <f t="shared" si="10"/>
        <v>88.3</v>
      </c>
      <c r="J34" s="622">
        <f t="shared" si="10"/>
        <v>73.3</v>
      </c>
      <c r="K34" s="621">
        <f t="shared" si="10"/>
        <v>90</v>
      </c>
      <c r="L34" s="621">
        <f t="shared" si="10"/>
        <v>96.7</v>
      </c>
      <c r="M34" s="621">
        <f t="shared" si="10"/>
        <v>96.8</v>
      </c>
      <c r="N34" s="621">
        <f t="shared" si="10"/>
        <v>87.3</v>
      </c>
      <c r="O34" s="621">
        <f t="shared" si="10"/>
        <v>97.8</v>
      </c>
      <c r="P34" s="621">
        <f t="shared" si="10"/>
        <v>84.7</v>
      </c>
      <c r="Q34" s="621">
        <f t="shared" si="10"/>
        <v>86.5</v>
      </c>
      <c r="R34" s="621">
        <f t="shared" si="10"/>
        <v>91.1</v>
      </c>
      <c r="S34" s="621">
        <f t="shared" si="10"/>
        <v>91.3</v>
      </c>
      <c r="T34" s="621">
        <f t="shared" si="10"/>
        <v>93.2</v>
      </c>
      <c r="U34" s="621">
        <f aca="true" t="shared" si="11" ref="U34:AH34">ROUND(U32/U29*100,1)</f>
        <v>81.7</v>
      </c>
      <c r="V34" s="621">
        <f t="shared" si="11"/>
        <v>96.8</v>
      </c>
      <c r="W34" s="621">
        <f t="shared" si="11"/>
        <v>81.2</v>
      </c>
      <c r="X34" s="621">
        <f t="shared" si="11"/>
        <v>90.5</v>
      </c>
      <c r="Y34" s="621">
        <f t="shared" si="11"/>
        <v>88.9</v>
      </c>
      <c r="Z34" s="621">
        <f t="shared" si="11"/>
        <v>89.6</v>
      </c>
      <c r="AA34" s="621">
        <f>ROUND(AA32/AA29*100,1)</f>
        <v>88.9</v>
      </c>
      <c r="AB34" s="621">
        <f t="shared" si="11"/>
        <v>88</v>
      </c>
      <c r="AC34" s="621">
        <f t="shared" si="11"/>
        <v>67.7</v>
      </c>
      <c r="AD34" s="621">
        <f t="shared" si="11"/>
        <v>78.1</v>
      </c>
      <c r="AE34" s="621">
        <f t="shared" si="11"/>
        <v>89</v>
      </c>
      <c r="AF34" s="621">
        <f t="shared" si="11"/>
        <v>80</v>
      </c>
      <c r="AG34" s="621">
        <f t="shared" si="11"/>
        <v>85.4</v>
      </c>
      <c r="AH34" s="621">
        <f t="shared" si="11"/>
        <v>84.9</v>
      </c>
      <c r="AI34" s="621">
        <f>ROUND(AI32/AI29*100,1)</f>
        <v>84.1</v>
      </c>
      <c r="AJ34" s="621">
        <f>ROUND(AJ32/AJ29*100,1)</f>
        <v>89.3</v>
      </c>
      <c r="AK34" s="621">
        <f>ROUND(AK32/AK29*100,1)</f>
        <v>77.2</v>
      </c>
      <c r="AL34" s="621">
        <f>ROUND(AL32/AL29*100,1)</f>
        <v>91.3</v>
      </c>
      <c r="AM34" s="621">
        <f>ROUND(AM32/AM29*100,1)</f>
        <v>78.2</v>
      </c>
      <c r="AN34" s="621">
        <f aca="true" t="shared" si="12" ref="AN34:AW34">ROUND(AN32/AN29*100,1)</f>
        <v>94.9</v>
      </c>
      <c r="AO34" s="621">
        <f t="shared" si="12"/>
        <v>88.2</v>
      </c>
      <c r="AP34" s="621">
        <f t="shared" si="12"/>
        <v>91</v>
      </c>
      <c r="AQ34" s="621">
        <f t="shared" si="12"/>
        <v>98.2</v>
      </c>
      <c r="AR34" s="621">
        <f t="shared" si="12"/>
        <v>97.1</v>
      </c>
      <c r="AS34" s="621">
        <f t="shared" si="12"/>
        <v>89.6</v>
      </c>
      <c r="AT34" s="621">
        <f t="shared" si="12"/>
        <v>91.6</v>
      </c>
      <c r="AU34" s="621">
        <f t="shared" si="12"/>
        <v>90.8</v>
      </c>
      <c r="AV34" s="724">
        <f t="shared" si="12"/>
        <v>89.6</v>
      </c>
      <c r="AW34" s="860">
        <f t="shared" si="12"/>
        <v>89</v>
      </c>
    </row>
    <row r="35" spans="1:49" s="1172" customFormat="1" ht="14.25" customHeight="1">
      <c r="A35" s="130" t="s">
        <v>223</v>
      </c>
      <c r="B35" s="127"/>
      <c r="C35" s="12"/>
      <c r="D35" s="12"/>
      <c r="E35" s="157"/>
      <c r="F35" s="1083"/>
      <c r="G35" s="1084"/>
      <c r="H35" s="1084"/>
      <c r="I35" s="1084"/>
      <c r="J35" s="1084"/>
      <c r="K35" s="1084"/>
      <c r="L35" s="1084"/>
      <c r="M35" s="1084"/>
      <c r="N35" s="1084"/>
      <c r="O35" s="1084"/>
      <c r="P35" s="1084"/>
      <c r="Q35" s="1084"/>
      <c r="R35" s="1084"/>
      <c r="S35" s="1084"/>
      <c r="T35" s="1084"/>
      <c r="U35" s="1084"/>
      <c r="V35" s="1084"/>
      <c r="W35" s="1084"/>
      <c r="X35" s="1084"/>
      <c r="Y35" s="1084"/>
      <c r="Z35" s="1084"/>
      <c r="AA35" s="1084"/>
      <c r="AB35" s="1084"/>
      <c r="AC35" s="1084"/>
      <c r="AD35" s="1084"/>
      <c r="AE35" s="1084"/>
      <c r="AF35" s="1084"/>
      <c r="AG35" s="1084"/>
      <c r="AH35" s="1084"/>
      <c r="AI35" s="1084"/>
      <c r="AJ35" s="1084"/>
      <c r="AK35" s="1084"/>
      <c r="AL35" s="1084"/>
      <c r="AM35" s="1084"/>
      <c r="AN35" s="1084"/>
      <c r="AO35" s="1084"/>
      <c r="AP35" s="1084"/>
      <c r="AQ35" s="1084"/>
      <c r="AR35" s="1084"/>
      <c r="AS35" s="1084"/>
      <c r="AT35" s="1084"/>
      <c r="AU35" s="1084"/>
      <c r="AV35" s="1085"/>
      <c r="AW35" s="1086"/>
    </row>
    <row r="36" spans="1:49" s="1172" customFormat="1" ht="14.25" customHeight="1">
      <c r="A36" s="130"/>
      <c r="B36" s="9" t="s">
        <v>224</v>
      </c>
      <c r="C36" s="10"/>
      <c r="D36" s="10"/>
      <c r="E36" s="155"/>
      <c r="F36" s="1082" t="s">
        <v>100</v>
      </c>
      <c r="G36" s="861" t="s">
        <v>100</v>
      </c>
      <c r="H36" s="861" t="s">
        <v>102</v>
      </c>
      <c r="I36" s="861" t="s">
        <v>104</v>
      </c>
      <c r="J36" s="862" t="s">
        <v>102</v>
      </c>
      <c r="K36" s="862" t="s">
        <v>225</v>
      </c>
      <c r="L36" s="862" t="s">
        <v>102</v>
      </c>
      <c r="M36" s="862" t="s">
        <v>176</v>
      </c>
      <c r="N36" s="862" t="s">
        <v>104</v>
      </c>
      <c r="O36" s="862" t="s">
        <v>102</v>
      </c>
      <c r="P36" s="862" t="s">
        <v>104</v>
      </c>
      <c r="Q36" s="862" t="s">
        <v>104</v>
      </c>
      <c r="R36" s="862" t="s">
        <v>104</v>
      </c>
      <c r="S36" s="862" t="s">
        <v>100</v>
      </c>
      <c r="T36" s="862" t="s">
        <v>99</v>
      </c>
      <c r="U36" s="862" t="s">
        <v>102</v>
      </c>
      <c r="V36" s="862" t="s">
        <v>102</v>
      </c>
      <c r="W36" s="862" t="s">
        <v>102</v>
      </c>
      <c r="X36" s="862" t="s">
        <v>102</v>
      </c>
      <c r="Y36" s="862" t="s">
        <v>100</v>
      </c>
      <c r="Z36" s="862" t="s">
        <v>102</v>
      </c>
      <c r="AA36" s="862" t="s">
        <v>104</v>
      </c>
      <c r="AB36" s="862" t="s">
        <v>102</v>
      </c>
      <c r="AC36" s="862" t="s">
        <v>104</v>
      </c>
      <c r="AD36" s="862" t="s">
        <v>104</v>
      </c>
      <c r="AE36" s="862" t="s">
        <v>100</v>
      </c>
      <c r="AF36" s="862" t="s">
        <v>104</v>
      </c>
      <c r="AG36" s="862" t="s">
        <v>104</v>
      </c>
      <c r="AH36" s="862" t="s">
        <v>102</v>
      </c>
      <c r="AI36" s="862" t="s">
        <v>104</v>
      </c>
      <c r="AJ36" s="862" t="s">
        <v>104</v>
      </c>
      <c r="AK36" s="862" t="s">
        <v>100</v>
      </c>
      <c r="AL36" s="862" t="s">
        <v>104</v>
      </c>
      <c r="AM36" s="862" t="s">
        <v>102</v>
      </c>
      <c r="AN36" s="862" t="s">
        <v>102</v>
      </c>
      <c r="AO36" s="862" t="s">
        <v>102</v>
      </c>
      <c r="AP36" s="862" t="s">
        <v>104</v>
      </c>
      <c r="AQ36" s="862" t="s">
        <v>104</v>
      </c>
      <c r="AR36" s="862" t="s">
        <v>104</v>
      </c>
      <c r="AS36" s="862" t="s">
        <v>104</v>
      </c>
      <c r="AT36" s="862" t="s">
        <v>104</v>
      </c>
      <c r="AU36" s="862" t="s">
        <v>102</v>
      </c>
      <c r="AV36" s="863" t="s">
        <v>102</v>
      </c>
      <c r="AW36" s="1087"/>
    </row>
    <row r="37" spans="1:49" s="1172" customFormat="1" ht="14.25" customHeight="1">
      <c r="A37" s="137"/>
      <c r="B37" s="11" t="s">
        <v>226</v>
      </c>
      <c r="C37" s="7"/>
      <c r="D37" s="7"/>
      <c r="E37" s="702"/>
      <c r="F37" s="1089"/>
      <c r="G37" s="1090"/>
      <c r="H37" s="1090"/>
      <c r="I37" s="1090"/>
      <c r="J37" s="1090"/>
      <c r="K37" s="1090"/>
      <c r="L37" s="1090"/>
      <c r="M37" s="1090"/>
      <c r="N37" s="1090"/>
      <c r="O37" s="1090"/>
      <c r="P37" s="1090"/>
      <c r="Q37" s="1090"/>
      <c r="R37" s="1090"/>
      <c r="S37" s="1090"/>
      <c r="T37" s="1090"/>
      <c r="U37" s="1090"/>
      <c r="V37" s="1090"/>
      <c r="W37" s="1090"/>
      <c r="X37" s="1090"/>
      <c r="Y37" s="1090"/>
      <c r="Z37" s="1090"/>
      <c r="AA37" s="1090"/>
      <c r="AB37" s="1090"/>
      <c r="AC37" s="1090"/>
      <c r="AD37" s="1090"/>
      <c r="AE37" s="1090"/>
      <c r="AF37" s="1090"/>
      <c r="AG37" s="1090"/>
      <c r="AH37" s="1090"/>
      <c r="AI37" s="1090"/>
      <c r="AJ37" s="1090"/>
      <c r="AK37" s="1091"/>
      <c r="AL37" s="1091"/>
      <c r="AM37" s="1091"/>
      <c r="AN37" s="1091"/>
      <c r="AO37" s="1091"/>
      <c r="AP37" s="1091"/>
      <c r="AQ37" s="1091"/>
      <c r="AR37" s="1091"/>
      <c r="AS37" s="1091"/>
      <c r="AT37" s="1091"/>
      <c r="AU37" s="1091"/>
      <c r="AV37" s="1092"/>
      <c r="AW37" s="1088"/>
    </row>
    <row r="38" spans="1:49" ht="14.25" customHeight="1">
      <c r="A38" s="130"/>
      <c r="B38" s="1223"/>
      <c r="C38" s="1224"/>
      <c r="D38" s="1224"/>
      <c r="E38" s="701" t="s">
        <v>234</v>
      </c>
      <c r="F38" s="648">
        <v>10</v>
      </c>
      <c r="G38" s="641">
        <v>10</v>
      </c>
      <c r="H38" s="641">
        <v>0</v>
      </c>
      <c r="I38" s="641">
        <v>0</v>
      </c>
      <c r="J38" s="641">
        <v>10</v>
      </c>
      <c r="K38" s="641">
        <v>10</v>
      </c>
      <c r="L38" s="641">
        <v>10</v>
      </c>
      <c r="M38" s="641">
        <v>10</v>
      </c>
      <c r="N38" s="641">
        <v>8</v>
      </c>
      <c r="O38" s="641">
        <v>8</v>
      </c>
      <c r="P38" s="641">
        <v>10</v>
      </c>
      <c r="Q38" s="641">
        <v>10</v>
      </c>
      <c r="R38" s="641">
        <v>10</v>
      </c>
      <c r="S38" s="641">
        <v>10</v>
      </c>
      <c r="T38" s="641">
        <v>10</v>
      </c>
      <c r="U38" s="641">
        <v>10</v>
      </c>
      <c r="V38" s="641">
        <v>0</v>
      </c>
      <c r="W38" s="641">
        <v>10</v>
      </c>
      <c r="X38" s="641">
        <v>10</v>
      </c>
      <c r="Y38" s="641">
        <v>10</v>
      </c>
      <c r="Z38" s="641">
        <v>10</v>
      </c>
      <c r="AA38" s="641">
        <v>10</v>
      </c>
      <c r="AB38" s="641">
        <v>10</v>
      </c>
      <c r="AC38" s="641">
        <v>10</v>
      </c>
      <c r="AD38" s="641">
        <v>0</v>
      </c>
      <c r="AE38" s="641">
        <v>10</v>
      </c>
      <c r="AF38" s="641">
        <v>10</v>
      </c>
      <c r="AG38" s="641">
        <v>0</v>
      </c>
      <c r="AH38" s="628">
        <v>10</v>
      </c>
      <c r="AI38" s="628">
        <v>10</v>
      </c>
      <c r="AJ38" s="628">
        <v>8</v>
      </c>
      <c r="AK38" s="628">
        <v>10</v>
      </c>
      <c r="AL38" s="628">
        <v>10</v>
      </c>
      <c r="AM38" s="628">
        <v>10</v>
      </c>
      <c r="AN38" s="628">
        <v>10</v>
      </c>
      <c r="AO38" s="628">
        <v>10</v>
      </c>
      <c r="AP38" s="628">
        <v>10</v>
      </c>
      <c r="AQ38" s="628">
        <v>10</v>
      </c>
      <c r="AR38" s="628">
        <v>10</v>
      </c>
      <c r="AS38" s="628">
        <v>10</v>
      </c>
      <c r="AT38" s="628">
        <v>10</v>
      </c>
      <c r="AU38" s="628">
        <v>10</v>
      </c>
      <c r="AV38" s="637">
        <v>0</v>
      </c>
      <c r="AW38" s="869">
        <f>SUM(F38:AV38)/43</f>
        <v>8.465116279069768</v>
      </c>
    </row>
    <row r="39" spans="1:49" ht="14.25" customHeight="1">
      <c r="A39" s="130"/>
      <c r="B39" s="1223"/>
      <c r="C39" s="1224"/>
      <c r="D39" s="1224"/>
      <c r="E39" s="281" t="s">
        <v>235</v>
      </c>
      <c r="F39" s="646">
        <v>861</v>
      </c>
      <c r="G39" s="643">
        <v>987</v>
      </c>
      <c r="H39" s="643">
        <v>472</v>
      </c>
      <c r="I39" s="643">
        <v>494</v>
      </c>
      <c r="J39" s="643">
        <v>2240</v>
      </c>
      <c r="K39" s="643">
        <v>1611</v>
      </c>
      <c r="L39" s="643">
        <v>1890</v>
      </c>
      <c r="M39" s="643">
        <v>1800</v>
      </c>
      <c r="N39" s="643">
        <v>997</v>
      </c>
      <c r="O39" s="643">
        <v>976</v>
      </c>
      <c r="P39" s="643">
        <v>1260</v>
      </c>
      <c r="Q39" s="643">
        <v>2205</v>
      </c>
      <c r="R39" s="643">
        <v>1155</v>
      </c>
      <c r="S39" s="643">
        <v>945</v>
      </c>
      <c r="T39" s="643">
        <v>1522</v>
      </c>
      <c r="U39" s="643">
        <v>1942</v>
      </c>
      <c r="V39" s="643">
        <v>525</v>
      </c>
      <c r="W39" s="643">
        <v>1900</v>
      </c>
      <c r="X39" s="643">
        <v>1680</v>
      </c>
      <c r="Y39" s="643">
        <v>1790</v>
      </c>
      <c r="Z39" s="643">
        <v>2030</v>
      </c>
      <c r="AA39" s="643">
        <v>2625</v>
      </c>
      <c r="AB39" s="643">
        <v>2130</v>
      </c>
      <c r="AC39" s="643">
        <v>2310</v>
      </c>
      <c r="AD39" s="643">
        <v>525</v>
      </c>
      <c r="AE39" s="643">
        <v>2100</v>
      </c>
      <c r="AF39" s="643">
        <v>1470</v>
      </c>
      <c r="AG39" s="643">
        <v>840</v>
      </c>
      <c r="AH39" s="630">
        <v>1470</v>
      </c>
      <c r="AI39" s="630">
        <v>1785</v>
      </c>
      <c r="AJ39" s="630">
        <v>976</v>
      </c>
      <c r="AK39" s="630">
        <v>1890</v>
      </c>
      <c r="AL39" s="630">
        <v>1155</v>
      </c>
      <c r="AM39" s="630">
        <v>1680</v>
      </c>
      <c r="AN39" s="630">
        <v>1785</v>
      </c>
      <c r="AO39" s="630">
        <v>1890</v>
      </c>
      <c r="AP39" s="630">
        <v>2310</v>
      </c>
      <c r="AQ39" s="630">
        <v>1837</v>
      </c>
      <c r="AR39" s="630">
        <v>2100</v>
      </c>
      <c r="AS39" s="630">
        <v>1470</v>
      </c>
      <c r="AT39" s="630">
        <v>1575</v>
      </c>
      <c r="AU39" s="630">
        <v>1470</v>
      </c>
      <c r="AV39" s="631">
        <v>1155</v>
      </c>
      <c r="AW39" s="870">
        <f aca="true" t="shared" si="13" ref="AW39:AW44">SUM(F39:AV39)/43</f>
        <v>1530.9302325581396</v>
      </c>
    </row>
    <row r="40" spans="1:49" ht="14.25" customHeight="1">
      <c r="A40" s="130"/>
      <c r="B40" s="1223"/>
      <c r="C40" s="1224"/>
      <c r="D40" s="1224"/>
      <c r="E40" s="281" t="s">
        <v>236</v>
      </c>
      <c r="F40" s="648">
        <v>141</v>
      </c>
      <c r="G40" s="641">
        <v>121</v>
      </c>
      <c r="H40" s="641">
        <v>120</v>
      </c>
      <c r="I40" s="641">
        <v>63</v>
      </c>
      <c r="J40" s="641">
        <v>225</v>
      </c>
      <c r="K40" s="641">
        <v>171</v>
      </c>
      <c r="L40" s="641">
        <v>220</v>
      </c>
      <c r="M40" s="641">
        <v>230</v>
      </c>
      <c r="N40" s="641">
        <v>147</v>
      </c>
      <c r="O40" s="641">
        <v>131</v>
      </c>
      <c r="P40" s="641">
        <v>157</v>
      </c>
      <c r="Q40" s="641">
        <v>220</v>
      </c>
      <c r="R40" s="641">
        <v>115</v>
      </c>
      <c r="S40" s="641">
        <v>155</v>
      </c>
      <c r="T40" s="641">
        <v>220</v>
      </c>
      <c r="U40" s="641">
        <v>231</v>
      </c>
      <c r="V40" s="641">
        <v>126</v>
      </c>
      <c r="W40" s="641">
        <v>210</v>
      </c>
      <c r="X40" s="641">
        <v>210</v>
      </c>
      <c r="Y40" s="641">
        <v>189</v>
      </c>
      <c r="Z40" s="641">
        <v>215</v>
      </c>
      <c r="AA40" s="641">
        <v>231</v>
      </c>
      <c r="AB40" s="641">
        <v>210</v>
      </c>
      <c r="AC40" s="641">
        <v>270</v>
      </c>
      <c r="AD40" s="641">
        <v>189</v>
      </c>
      <c r="AE40" s="641">
        <v>210</v>
      </c>
      <c r="AF40" s="641">
        <v>184</v>
      </c>
      <c r="AG40" s="641">
        <v>105</v>
      </c>
      <c r="AH40" s="628">
        <v>179</v>
      </c>
      <c r="AI40" s="628">
        <v>210</v>
      </c>
      <c r="AJ40" s="628">
        <v>120</v>
      </c>
      <c r="AK40" s="628">
        <v>194</v>
      </c>
      <c r="AL40" s="628">
        <v>147</v>
      </c>
      <c r="AM40" s="628">
        <v>231</v>
      </c>
      <c r="AN40" s="628">
        <v>178</v>
      </c>
      <c r="AO40" s="628">
        <v>231</v>
      </c>
      <c r="AP40" s="628">
        <v>241</v>
      </c>
      <c r="AQ40" s="628">
        <v>262</v>
      </c>
      <c r="AR40" s="628">
        <v>210</v>
      </c>
      <c r="AS40" s="628">
        <v>189</v>
      </c>
      <c r="AT40" s="628">
        <v>210</v>
      </c>
      <c r="AU40" s="628">
        <v>220</v>
      </c>
      <c r="AV40" s="637">
        <v>105</v>
      </c>
      <c r="AW40" s="869">
        <f t="shared" si="13"/>
        <v>184.72093023255815</v>
      </c>
    </row>
    <row r="41" spans="1:49" ht="14.25" customHeight="1">
      <c r="A41" s="130"/>
      <c r="B41" s="1223"/>
      <c r="C41" s="1224"/>
      <c r="D41" s="1224"/>
      <c r="E41" s="286" t="s">
        <v>237</v>
      </c>
      <c r="F41" s="646">
        <v>820</v>
      </c>
      <c r="G41" s="643">
        <v>987</v>
      </c>
      <c r="H41" s="643">
        <v>1711</v>
      </c>
      <c r="I41" s="643">
        <v>1123</v>
      </c>
      <c r="J41" s="643">
        <v>2340</v>
      </c>
      <c r="K41" s="643">
        <v>1674</v>
      </c>
      <c r="L41" s="643">
        <v>1990</v>
      </c>
      <c r="M41" s="643">
        <v>1800</v>
      </c>
      <c r="N41" s="643">
        <v>1291</v>
      </c>
      <c r="O41" s="643">
        <v>1291</v>
      </c>
      <c r="P41" s="643">
        <v>1260</v>
      </c>
      <c r="Q41" s="643">
        <v>2362</v>
      </c>
      <c r="R41" s="643">
        <v>1155</v>
      </c>
      <c r="S41" s="643">
        <v>945</v>
      </c>
      <c r="T41" s="643">
        <v>1522</v>
      </c>
      <c r="U41" s="643">
        <v>2047</v>
      </c>
      <c r="V41" s="643">
        <v>1785</v>
      </c>
      <c r="W41" s="643">
        <v>2000</v>
      </c>
      <c r="X41" s="643">
        <v>1680</v>
      </c>
      <c r="Y41" s="643">
        <v>1850</v>
      </c>
      <c r="Z41" s="643">
        <v>2115</v>
      </c>
      <c r="AA41" s="643">
        <v>2625</v>
      </c>
      <c r="AB41" s="643">
        <v>2130</v>
      </c>
      <c r="AC41" s="643">
        <v>2310</v>
      </c>
      <c r="AD41" s="643">
        <v>1470</v>
      </c>
      <c r="AE41" s="643">
        <v>2100</v>
      </c>
      <c r="AF41" s="643">
        <v>1575</v>
      </c>
      <c r="AG41" s="643">
        <v>1995</v>
      </c>
      <c r="AH41" s="630">
        <v>1544</v>
      </c>
      <c r="AI41" s="630">
        <v>1879</v>
      </c>
      <c r="AJ41" s="630">
        <v>1218</v>
      </c>
      <c r="AK41" s="630">
        <v>1890</v>
      </c>
      <c r="AL41" s="630">
        <v>1155</v>
      </c>
      <c r="AM41" s="630">
        <v>1730</v>
      </c>
      <c r="AN41" s="630">
        <v>1785</v>
      </c>
      <c r="AO41" s="630">
        <v>1974</v>
      </c>
      <c r="AP41" s="630">
        <v>2310</v>
      </c>
      <c r="AQ41" s="630">
        <v>1942</v>
      </c>
      <c r="AR41" s="630">
        <v>2152</v>
      </c>
      <c r="AS41" s="630">
        <v>1533</v>
      </c>
      <c r="AT41" s="630">
        <v>1575</v>
      </c>
      <c r="AU41" s="630">
        <v>1470</v>
      </c>
      <c r="AV41" s="631">
        <v>2289</v>
      </c>
      <c r="AW41" s="870">
        <f t="shared" si="13"/>
        <v>1730.2093023255813</v>
      </c>
    </row>
    <row r="42" spans="1:49" ht="14.25" customHeight="1">
      <c r="A42" s="130"/>
      <c r="B42" s="1223"/>
      <c r="C42" s="1224"/>
      <c r="D42" s="1224"/>
      <c r="E42" s="286" t="s">
        <v>238</v>
      </c>
      <c r="F42" s="648">
        <v>1120</v>
      </c>
      <c r="G42" s="641">
        <v>1386</v>
      </c>
      <c r="H42" s="641">
        <v>1727</v>
      </c>
      <c r="I42" s="641">
        <v>1207</v>
      </c>
      <c r="J42" s="641">
        <v>2390</v>
      </c>
      <c r="K42" s="641">
        <v>1727</v>
      </c>
      <c r="L42" s="641">
        <v>2070</v>
      </c>
      <c r="M42" s="643">
        <v>1800</v>
      </c>
      <c r="N42" s="641">
        <v>1711</v>
      </c>
      <c r="O42" s="641">
        <v>1344</v>
      </c>
      <c r="P42" s="641">
        <v>1680</v>
      </c>
      <c r="Q42" s="641">
        <v>2446</v>
      </c>
      <c r="R42" s="641">
        <v>1470</v>
      </c>
      <c r="S42" s="641">
        <v>1354</v>
      </c>
      <c r="T42" s="641">
        <v>2205</v>
      </c>
      <c r="U42" s="641">
        <v>2152</v>
      </c>
      <c r="V42" s="641">
        <v>1785</v>
      </c>
      <c r="W42" s="641">
        <v>2110</v>
      </c>
      <c r="X42" s="641">
        <v>1760</v>
      </c>
      <c r="Y42" s="641">
        <v>1910</v>
      </c>
      <c r="Z42" s="641">
        <v>2200</v>
      </c>
      <c r="AA42" s="641">
        <v>2625</v>
      </c>
      <c r="AB42" s="641">
        <v>2180</v>
      </c>
      <c r="AC42" s="641">
        <v>2310</v>
      </c>
      <c r="AD42" s="641">
        <v>1890</v>
      </c>
      <c r="AE42" s="641">
        <v>2100</v>
      </c>
      <c r="AF42" s="641">
        <v>1837</v>
      </c>
      <c r="AG42" s="641">
        <v>2310</v>
      </c>
      <c r="AH42" s="628">
        <v>1607</v>
      </c>
      <c r="AI42" s="628">
        <v>2047</v>
      </c>
      <c r="AJ42" s="628">
        <v>1365</v>
      </c>
      <c r="AK42" s="628">
        <v>1890</v>
      </c>
      <c r="AL42" s="628">
        <v>1207</v>
      </c>
      <c r="AM42" s="628">
        <v>1780</v>
      </c>
      <c r="AN42" s="628">
        <v>1785</v>
      </c>
      <c r="AO42" s="628">
        <v>2047</v>
      </c>
      <c r="AP42" s="628">
        <v>2520</v>
      </c>
      <c r="AQ42" s="628">
        <v>2572</v>
      </c>
      <c r="AR42" s="628">
        <v>2205</v>
      </c>
      <c r="AS42" s="628">
        <v>2541</v>
      </c>
      <c r="AT42" s="628">
        <v>2100</v>
      </c>
      <c r="AU42" s="628">
        <v>1470</v>
      </c>
      <c r="AV42" s="637">
        <v>2373</v>
      </c>
      <c r="AW42" s="869">
        <f t="shared" si="13"/>
        <v>1914.3023255813953</v>
      </c>
    </row>
    <row r="43" spans="1:49" ht="14.25" customHeight="1">
      <c r="A43" s="130"/>
      <c r="B43" s="1223"/>
      <c r="C43" s="1224"/>
      <c r="D43" s="1224"/>
      <c r="E43" s="286" t="s">
        <v>239</v>
      </c>
      <c r="F43" s="646">
        <v>2170</v>
      </c>
      <c r="G43" s="643">
        <v>2205</v>
      </c>
      <c r="H43" s="643">
        <v>3916</v>
      </c>
      <c r="I43" s="643">
        <v>2593</v>
      </c>
      <c r="J43" s="643">
        <v>4590</v>
      </c>
      <c r="K43" s="643">
        <v>3386</v>
      </c>
      <c r="L43" s="643">
        <v>4200</v>
      </c>
      <c r="M43" s="650">
        <v>4100</v>
      </c>
      <c r="N43" s="643">
        <v>2761</v>
      </c>
      <c r="O43" s="643">
        <v>2603</v>
      </c>
      <c r="P43" s="643">
        <v>2835</v>
      </c>
      <c r="Q43" s="643">
        <v>4725</v>
      </c>
      <c r="R43" s="643">
        <v>2310</v>
      </c>
      <c r="S43" s="643">
        <v>2499</v>
      </c>
      <c r="T43" s="643">
        <v>3727</v>
      </c>
      <c r="U43" s="643">
        <v>4357</v>
      </c>
      <c r="V43" s="643">
        <v>3570</v>
      </c>
      <c r="W43" s="643">
        <v>4100</v>
      </c>
      <c r="X43" s="643">
        <v>3680</v>
      </c>
      <c r="Y43" s="643">
        <v>3740</v>
      </c>
      <c r="Z43" s="643">
        <v>4265</v>
      </c>
      <c r="AA43" s="643">
        <v>4935</v>
      </c>
      <c r="AB43" s="643">
        <v>4230</v>
      </c>
      <c r="AC43" s="643">
        <v>5040</v>
      </c>
      <c r="AD43" s="643">
        <v>3360</v>
      </c>
      <c r="AE43" s="643">
        <v>4200</v>
      </c>
      <c r="AF43" s="643">
        <v>3465</v>
      </c>
      <c r="AG43" s="643">
        <v>4095</v>
      </c>
      <c r="AH43" s="630">
        <v>3329</v>
      </c>
      <c r="AI43" s="630">
        <v>3979</v>
      </c>
      <c r="AJ43" s="630">
        <v>2425</v>
      </c>
      <c r="AK43" s="630">
        <v>3830</v>
      </c>
      <c r="AL43" s="630">
        <v>2625</v>
      </c>
      <c r="AM43" s="630">
        <v>4040</v>
      </c>
      <c r="AN43" s="630">
        <v>3570</v>
      </c>
      <c r="AO43" s="630">
        <v>4284</v>
      </c>
      <c r="AP43" s="630">
        <v>4725</v>
      </c>
      <c r="AQ43" s="630">
        <v>4567</v>
      </c>
      <c r="AR43" s="630">
        <v>4252</v>
      </c>
      <c r="AS43" s="630">
        <v>3423</v>
      </c>
      <c r="AT43" s="630">
        <v>3675</v>
      </c>
      <c r="AU43" s="630">
        <v>3675</v>
      </c>
      <c r="AV43" s="631">
        <v>4021</v>
      </c>
      <c r="AW43" s="870">
        <f t="shared" si="13"/>
        <v>3676.2093023255816</v>
      </c>
    </row>
    <row r="44" spans="1:49" ht="14.25" customHeight="1">
      <c r="A44" s="130"/>
      <c r="B44" s="1225"/>
      <c r="C44" s="1226"/>
      <c r="D44" s="1226"/>
      <c r="E44" s="703" t="s">
        <v>240</v>
      </c>
      <c r="F44" s="704">
        <v>2470</v>
      </c>
      <c r="G44" s="705">
        <v>2604</v>
      </c>
      <c r="H44" s="705">
        <v>3932</v>
      </c>
      <c r="I44" s="705">
        <v>2677</v>
      </c>
      <c r="J44" s="705">
        <v>4640</v>
      </c>
      <c r="K44" s="705">
        <v>3438</v>
      </c>
      <c r="L44" s="705">
        <v>4280</v>
      </c>
      <c r="M44" s="705">
        <v>4100</v>
      </c>
      <c r="N44" s="705">
        <v>3181</v>
      </c>
      <c r="O44" s="706">
        <v>2656</v>
      </c>
      <c r="P44" s="706">
        <v>3255</v>
      </c>
      <c r="Q44" s="706">
        <v>4893</v>
      </c>
      <c r="R44" s="706">
        <v>2625</v>
      </c>
      <c r="S44" s="706">
        <v>2908</v>
      </c>
      <c r="T44" s="706">
        <v>4410</v>
      </c>
      <c r="U44" s="706">
        <v>4462</v>
      </c>
      <c r="V44" s="706">
        <v>3570</v>
      </c>
      <c r="W44" s="706">
        <v>4210</v>
      </c>
      <c r="X44" s="706">
        <v>3760</v>
      </c>
      <c r="Y44" s="706">
        <v>3800</v>
      </c>
      <c r="Z44" s="706">
        <v>4350</v>
      </c>
      <c r="AA44" s="706">
        <v>4935</v>
      </c>
      <c r="AB44" s="706">
        <v>4280</v>
      </c>
      <c r="AC44" s="706">
        <v>5040</v>
      </c>
      <c r="AD44" s="706">
        <v>3885</v>
      </c>
      <c r="AE44" s="706">
        <v>4200</v>
      </c>
      <c r="AF44" s="706">
        <v>3687</v>
      </c>
      <c r="AG44" s="706">
        <v>4410</v>
      </c>
      <c r="AH44" s="707">
        <v>3392</v>
      </c>
      <c r="AI44" s="707">
        <v>4147</v>
      </c>
      <c r="AJ44" s="707">
        <v>2572</v>
      </c>
      <c r="AK44" s="707">
        <v>3830</v>
      </c>
      <c r="AL44" s="707">
        <v>2677</v>
      </c>
      <c r="AM44" s="707">
        <v>4090</v>
      </c>
      <c r="AN44" s="707">
        <v>3570</v>
      </c>
      <c r="AO44" s="707">
        <v>4357</v>
      </c>
      <c r="AP44" s="707">
        <v>4935</v>
      </c>
      <c r="AQ44" s="707">
        <v>5197</v>
      </c>
      <c r="AR44" s="707">
        <v>4305</v>
      </c>
      <c r="AS44" s="707">
        <v>4431</v>
      </c>
      <c r="AT44" s="707">
        <v>4200</v>
      </c>
      <c r="AU44" s="707">
        <v>3675</v>
      </c>
      <c r="AV44" s="708">
        <v>4105</v>
      </c>
      <c r="AW44" s="871">
        <f t="shared" si="13"/>
        <v>3863.7441860465115</v>
      </c>
    </row>
    <row r="45" spans="1:49" s="1171" customFormat="1" ht="14.25" customHeight="1">
      <c r="A45" s="138"/>
      <c r="B45" s="635" t="s">
        <v>241</v>
      </c>
      <c r="C45" s="636"/>
      <c r="D45" s="636"/>
      <c r="E45" s="709"/>
      <c r="F45" s="887" t="s">
        <v>680</v>
      </c>
      <c r="G45" s="888" t="s">
        <v>681</v>
      </c>
      <c r="H45" s="889" t="s">
        <v>682</v>
      </c>
      <c r="I45" s="889" t="s">
        <v>683</v>
      </c>
      <c r="J45" s="889" t="s">
        <v>684</v>
      </c>
      <c r="K45" s="889" t="s">
        <v>685</v>
      </c>
      <c r="L45" s="890" t="s">
        <v>686</v>
      </c>
      <c r="M45" s="889" t="s">
        <v>687</v>
      </c>
      <c r="N45" s="889" t="s">
        <v>688</v>
      </c>
      <c r="O45" s="889" t="s">
        <v>689</v>
      </c>
      <c r="P45" s="889" t="s">
        <v>688</v>
      </c>
      <c r="Q45" s="889" t="s">
        <v>690</v>
      </c>
      <c r="R45" s="889" t="s">
        <v>691</v>
      </c>
      <c r="S45" s="889" t="s">
        <v>688</v>
      </c>
      <c r="T45" s="889" t="s">
        <v>692</v>
      </c>
      <c r="U45" s="890" t="s">
        <v>699</v>
      </c>
      <c r="V45" s="890" t="s">
        <v>692</v>
      </c>
      <c r="W45" s="890" t="s">
        <v>694</v>
      </c>
      <c r="X45" s="889" t="s">
        <v>695</v>
      </c>
      <c r="Y45" s="889" t="s">
        <v>696</v>
      </c>
      <c r="Z45" s="890" t="s">
        <v>688</v>
      </c>
      <c r="AA45" s="889" t="s">
        <v>693</v>
      </c>
      <c r="AB45" s="891" t="s">
        <v>703</v>
      </c>
      <c r="AC45" s="889" t="s">
        <v>685</v>
      </c>
      <c r="AD45" s="890" t="s">
        <v>697</v>
      </c>
      <c r="AE45" s="889" t="s">
        <v>698</v>
      </c>
      <c r="AF45" s="890" t="s">
        <v>699</v>
      </c>
      <c r="AG45" s="889" t="s">
        <v>696</v>
      </c>
      <c r="AH45" s="892" t="s">
        <v>700</v>
      </c>
      <c r="AI45" s="893" t="s">
        <v>696</v>
      </c>
      <c r="AJ45" s="894" t="s">
        <v>685</v>
      </c>
      <c r="AK45" s="891" t="s">
        <v>704</v>
      </c>
      <c r="AL45" s="894" t="s">
        <v>701</v>
      </c>
      <c r="AM45" s="893" t="s">
        <v>685</v>
      </c>
      <c r="AN45" s="892" t="s">
        <v>694</v>
      </c>
      <c r="AO45" s="893" t="s">
        <v>688</v>
      </c>
      <c r="AP45" s="894" t="s">
        <v>705</v>
      </c>
      <c r="AQ45" s="893" t="s">
        <v>686</v>
      </c>
      <c r="AR45" s="894" t="s">
        <v>688</v>
      </c>
      <c r="AS45" s="893" t="s">
        <v>685</v>
      </c>
      <c r="AT45" s="891" t="s">
        <v>703</v>
      </c>
      <c r="AU45" s="892" t="s">
        <v>702</v>
      </c>
      <c r="AV45" s="895" t="s">
        <v>688</v>
      </c>
      <c r="AW45" s="1098"/>
    </row>
    <row r="46" spans="1:49" s="1173" customFormat="1" ht="14.25" customHeight="1">
      <c r="A46" s="139"/>
      <c r="B46" s="9" t="s">
        <v>227</v>
      </c>
      <c r="C46" s="10"/>
      <c r="D46" s="10"/>
      <c r="E46" s="155"/>
      <c r="F46" s="896">
        <v>36251</v>
      </c>
      <c r="G46" s="651">
        <v>35521</v>
      </c>
      <c r="H46" s="651">
        <v>39630</v>
      </c>
      <c r="I46" s="651">
        <v>39722</v>
      </c>
      <c r="J46" s="651">
        <v>35521</v>
      </c>
      <c r="K46" s="651">
        <v>37347</v>
      </c>
      <c r="L46" s="651">
        <v>35521</v>
      </c>
      <c r="M46" s="651">
        <v>38169</v>
      </c>
      <c r="N46" s="651">
        <v>35521</v>
      </c>
      <c r="O46" s="651">
        <v>35521</v>
      </c>
      <c r="P46" s="651">
        <v>35521</v>
      </c>
      <c r="Q46" s="651">
        <v>37104</v>
      </c>
      <c r="R46" s="651">
        <v>37561</v>
      </c>
      <c r="S46" s="651">
        <v>35521</v>
      </c>
      <c r="T46" s="651">
        <v>36251</v>
      </c>
      <c r="U46" s="651">
        <v>38078</v>
      </c>
      <c r="V46" s="651">
        <v>38443</v>
      </c>
      <c r="W46" s="651">
        <v>35521</v>
      </c>
      <c r="X46" s="651">
        <v>35704</v>
      </c>
      <c r="Y46" s="651">
        <v>36982</v>
      </c>
      <c r="Z46" s="651">
        <v>35521</v>
      </c>
      <c r="AA46" s="651">
        <v>38433</v>
      </c>
      <c r="AB46" s="651">
        <v>38439</v>
      </c>
      <c r="AC46" s="651">
        <v>39173</v>
      </c>
      <c r="AD46" s="651">
        <v>39417</v>
      </c>
      <c r="AE46" s="651">
        <v>39600</v>
      </c>
      <c r="AF46" s="651">
        <v>38078</v>
      </c>
      <c r="AG46" s="651">
        <v>39539</v>
      </c>
      <c r="AH46" s="651">
        <v>39753</v>
      </c>
      <c r="AI46" s="651">
        <v>35521</v>
      </c>
      <c r="AJ46" s="651">
        <v>37712</v>
      </c>
      <c r="AK46" s="651">
        <v>36617</v>
      </c>
      <c r="AL46" s="651">
        <v>39173</v>
      </c>
      <c r="AM46" s="651">
        <v>35521</v>
      </c>
      <c r="AN46" s="651">
        <v>37347</v>
      </c>
      <c r="AO46" s="651">
        <v>35521</v>
      </c>
      <c r="AP46" s="651">
        <v>35886</v>
      </c>
      <c r="AQ46" s="651">
        <v>35521</v>
      </c>
      <c r="AR46" s="651">
        <v>35521</v>
      </c>
      <c r="AS46" s="651">
        <v>35886</v>
      </c>
      <c r="AT46" s="651">
        <v>36708</v>
      </c>
      <c r="AU46" s="651">
        <v>39722</v>
      </c>
      <c r="AV46" s="652">
        <v>35521</v>
      </c>
      <c r="AW46" s="1099"/>
    </row>
    <row r="47" spans="1:49" s="1173" customFormat="1" ht="14.25" customHeight="1">
      <c r="A47" s="139"/>
      <c r="B47" s="8" t="s">
        <v>120</v>
      </c>
      <c r="C47" s="12"/>
      <c r="D47" s="12"/>
      <c r="E47" s="157"/>
      <c r="F47" s="1093"/>
      <c r="G47" s="1094"/>
      <c r="H47" s="1094"/>
      <c r="I47" s="1094"/>
      <c r="J47" s="1094"/>
      <c r="K47" s="1094"/>
      <c r="L47" s="1094"/>
      <c r="M47" s="1094"/>
      <c r="N47" s="1094"/>
      <c r="O47" s="1094"/>
      <c r="P47" s="1094"/>
      <c r="Q47" s="1095"/>
      <c r="R47" s="1095"/>
      <c r="S47" s="1095"/>
      <c r="T47" s="1095"/>
      <c r="U47" s="1095"/>
      <c r="V47" s="1095"/>
      <c r="W47" s="1095"/>
      <c r="X47" s="1095"/>
      <c r="Y47" s="1095"/>
      <c r="Z47" s="1095"/>
      <c r="AA47" s="1095"/>
      <c r="AB47" s="1095"/>
      <c r="AC47" s="1095"/>
      <c r="AD47" s="1095"/>
      <c r="AE47" s="1095"/>
      <c r="AF47" s="1095"/>
      <c r="AG47" s="1095"/>
      <c r="AH47" s="1095"/>
      <c r="AI47" s="1095"/>
      <c r="AJ47" s="1095"/>
      <c r="AK47" s="1095"/>
      <c r="AL47" s="1095"/>
      <c r="AM47" s="1095"/>
      <c r="AN47" s="1095"/>
      <c r="AO47" s="1095"/>
      <c r="AP47" s="1095"/>
      <c r="AQ47" s="1095"/>
      <c r="AR47" s="1095"/>
      <c r="AS47" s="1095"/>
      <c r="AT47" s="1095"/>
      <c r="AU47" s="1095"/>
      <c r="AV47" s="1096"/>
      <c r="AW47" s="1097"/>
    </row>
    <row r="48" spans="1:49" s="1179" customFormat="1" ht="14.25" customHeight="1">
      <c r="A48" s="140"/>
      <c r="B48" s="1233"/>
      <c r="C48" s="1234"/>
      <c r="D48" s="1234"/>
      <c r="E48" s="283" t="s">
        <v>242</v>
      </c>
      <c r="F48" s="733">
        <v>0</v>
      </c>
      <c r="G48" s="734">
        <v>0</v>
      </c>
      <c r="H48" s="734">
        <v>-3</v>
      </c>
      <c r="I48" s="734">
        <v>5.4</v>
      </c>
      <c r="J48" s="734">
        <v>0</v>
      </c>
      <c r="K48" s="734">
        <v>0</v>
      </c>
      <c r="L48" s="734">
        <v>0</v>
      </c>
      <c r="M48" s="734">
        <v>0</v>
      </c>
      <c r="N48" s="734">
        <v>0</v>
      </c>
      <c r="O48" s="734">
        <v>0</v>
      </c>
      <c r="P48" s="734">
        <v>0</v>
      </c>
      <c r="Q48" s="735">
        <v>0</v>
      </c>
      <c r="R48" s="735">
        <v>0</v>
      </c>
      <c r="S48" s="735">
        <v>0</v>
      </c>
      <c r="T48" s="735">
        <v>0</v>
      </c>
      <c r="U48" s="735">
        <v>0</v>
      </c>
      <c r="V48" s="735">
        <v>0</v>
      </c>
      <c r="W48" s="735">
        <v>0</v>
      </c>
      <c r="X48" s="735">
        <v>0</v>
      </c>
      <c r="Y48" s="735">
        <v>0</v>
      </c>
      <c r="Z48" s="735">
        <v>0</v>
      </c>
      <c r="AA48" s="735">
        <v>0</v>
      </c>
      <c r="AB48" s="735">
        <v>0</v>
      </c>
      <c r="AC48" s="734">
        <v>0</v>
      </c>
      <c r="AD48" s="734">
        <v>0</v>
      </c>
      <c r="AE48" s="734">
        <v>11</v>
      </c>
      <c r="AF48" s="734">
        <v>0</v>
      </c>
      <c r="AG48" s="734">
        <v>-9.3</v>
      </c>
      <c r="AH48" s="734">
        <v>0.2</v>
      </c>
      <c r="AI48" s="734">
        <v>0</v>
      </c>
      <c r="AJ48" s="734">
        <v>0</v>
      </c>
      <c r="AK48" s="734">
        <v>0</v>
      </c>
      <c r="AL48" s="734">
        <v>0</v>
      </c>
      <c r="AM48" s="734">
        <v>0</v>
      </c>
      <c r="AN48" s="734">
        <v>0</v>
      </c>
      <c r="AO48" s="734">
        <v>0</v>
      </c>
      <c r="AP48" s="734">
        <v>0</v>
      </c>
      <c r="AQ48" s="734">
        <v>0</v>
      </c>
      <c r="AR48" s="734">
        <v>0</v>
      </c>
      <c r="AS48" s="734">
        <v>0</v>
      </c>
      <c r="AT48" s="734">
        <v>0</v>
      </c>
      <c r="AU48" s="734">
        <v>-2.1</v>
      </c>
      <c r="AV48" s="736">
        <v>0</v>
      </c>
      <c r="AW48" s="872">
        <f>SUM(F48:AV48)</f>
        <v>2.1999999999999997</v>
      </c>
    </row>
    <row r="49" spans="1:49" s="1179" customFormat="1" ht="14.25" customHeight="1" thickBot="1">
      <c r="A49" s="164"/>
      <c r="B49" s="1235"/>
      <c r="C49" s="1236"/>
      <c r="D49" s="1236"/>
      <c r="E49" s="284" t="s">
        <v>243</v>
      </c>
      <c r="F49" s="737">
        <v>0</v>
      </c>
      <c r="G49" s="738">
        <v>0</v>
      </c>
      <c r="H49" s="738">
        <v>0</v>
      </c>
      <c r="I49" s="738">
        <v>5.4</v>
      </c>
      <c r="J49" s="738">
        <v>0</v>
      </c>
      <c r="K49" s="738">
        <v>0</v>
      </c>
      <c r="L49" s="738">
        <v>0</v>
      </c>
      <c r="M49" s="738">
        <v>0</v>
      </c>
      <c r="N49" s="738">
        <v>0</v>
      </c>
      <c r="O49" s="738">
        <v>0</v>
      </c>
      <c r="P49" s="738">
        <v>0</v>
      </c>
      <c r="Q49" s="739">
        <v>0</v>
      </c>
      <c r="R49" s="738">
        <v>0</v>
      </c>
      <c r="S49" s="740">
        <v>0</v>
      </c>
      <c r="T49" s="740">
        <v>0</v>
      </c>
      <c r="U49" s="740">
        <v>0</v>
      </c>
      <c r="V49" s="740">
        <v>0</v>
      </c>
      <c r="W49" s="740">
        <v>0</v>
      </c>
      <c r="X49" s="740">
        <v>0</v>
      </c>
      <c r="Y49" s="740">
        <v>0</v>
      </c>
      <c r="Z49" s="740">
        <v>0</v>
      </c>
      <c r="AA49" s="740">
        <v>0</v>
      </c>
      <c r="AB49" s="740">
        <v>0</v>
      </c>
      <c r="AC49" s="740">
        <v>0</v>
      </c>
      <c r="AD49" s="740">
        <v>0</v>
      </c>
      <c r="AE49" s="740">
        <v>12</v>
      </c>
      <c r="AF49" s="740">
        <v>0</v>
      </c>
      <c r="AG49" s="740">
        <v>-2.3</v>
      </c>
      <c r="AH49" s="740">
        <v>0.2</v>
      </c>
      <c r="AI49" s="740">
        <v>0</v>
      </c>
      <c r="AJ49" s="740">
        <v>0</v>
      </c>
      <c r="AK49" s="740">
        <v>0</v>
      </c>
      <c r="AL49" s="740">
        <v>0</v>
      </c>
      <c r="AM49" s="740">
        <v>0</v>
      </c>
      <c r="AN49" s="740">
        <v>0</v>
      </c>
      <c r="AO49" s="740">
        <v>0</v>
      </c>
      <c r="AP49" s="740">
        <v>0</v>
      </c>
      <c r="AQ49" s="740">
        <v>0</v>
      </c>
      <c r="AR49" s="740">
        <v>0</v>
      </c>
      <c r="AS49" s="740">
        <v>0</v>
      </c>
      <c r="AT49" s="740">
        <v>0</v>
      </c>
      <c r="AU49" s="740">
        <v>-0.6</v>
      </c>
      <c r="AV49" s="741">
        <v>0</v>
      </c>
      <c r="AW49" s="741">
        <f>SUM(F49:AV49)</f>
        <v>14.699999999999998</v>
      </c>
    </row>
    <row r="50" spans="1:49" s="1179" customFormat="1" ht="14.25" customHeight="1">
      <c r="A50" s="130" t="s">
        <v>244</v>
      </c>
      <c r="B50" s="12"/>
      <c r="C50" s="12"/>
      <c r="D50" s="12"/>
      <c r="E50" s="157"/>
      <c r="F50" s="1100"/>
      <c r="G50" s="1101"/>
      <c r="H50" s="1101"/>
      <c r="I50" s="1101"/>
      <c r="J50" s="1101"/>
      <c r="K50" s="1101"/>
      <c r="L50" s="1101"/>
      <c r="M50" s="1101"/>
      <c r="N50" s="1101"/>
      <c r="O50" s="1101"/>
      <c r="P50" s="1101"/>
      <c r="Q50" s="1102"/>
      <c r="R50" s="1101"/>
      <c r="S50" s="1101"/>
      <c r="T50" s="1101"/>
      <c r="U50" s="1101"/>
      <c r="V50" s="1101"/>
      <c r="W50" s="1101"/>
      <c r="X50" s="1101"/>
      <c r="Y50" s="1101"/>
      <c r="Z50" s="1101"/>
      <c r="AA50" s="1101"/>
      <c r="AB50" s="1101"/>
      <c r="AC50" s="1101"/>
      <c r="AD50" s="1101"/>
      <c r="AE50" s="1101"/>
      <c r="AF50" s="1101"/>
      <c r="AG50" s="1101"/>
      <c r="AH50" s="1101"/>
      <c r="AI50" s="1101"/>
      <c r="AJ50" s="1101"/>
      <c r="AK50" s="1101"/>
      <c r="AL50" s="1101"/>
      <c r="AM50" s="1101"/>
      <c r="AN50" s="1101"/>
      <c r="AO50" s="1101"/>
      <c r="AP50" s="1101"/>
      <c r="AQ50" s="1101"/>
      <c r="AR50" s="1101"/>
      <c r="AS50" s="1101"/>
      <c r="AT50" s="1101"/>
      <c r="AU50" s="1101"/>
      <c r="AV50" s="1103"/>
      <c r="AW50" s="1104"/>
    </row>
    <row r="51" spans="1:49" ht="14.25" customHeight="1">
      <c r="A51" s="130"/>
      <c r="B51" s="11" t="s">
        <v>245</v>
      </c>
      <c r="C51" s="7"/>
      <c r="D51" s="7"/>
      <c r="E51" s="156"/>
      <c r="F51" s="653">
        <v>101</v>
      </c>
      <c r="G51" s="654">
        <v>81</v>
      </c>
      <c r="H51" s="640">
        <v>19</v>
      </c>
      <c r="I51" s="654">
        <v>28</v>
      </c>
      <c r="J51" s="656">
        <v>7</v>
      </c>
      <c r="K51" s="654">
        <v>7</v>
      </c>
      <c r="L51" s="654">
        <v>4</v>
      </c>
      <c r="M51" s="640">
        <v>11</v>
      </c>
      <c r="N51" s="654">
        <v>23</v>
      </c>
      <c r="O51" s="640">
        <v>13</v>
      </c>
      <c r="P51" s="654">
        <v>24</v>
      </c>
      <c r="Q51" s="640">
        <v>17</v>
      </c>
      <c r="R51" s="654">
        <v>40</v>
      </c>
      <c r="S51" s="640">
        <v>35</v>
      </c>
      <c r="T51" s="654">
        <v>10</v>
      </c>
      <c r="U51" s="640">
        <v>8</v>
      </c>
      <c r="V51" s="654">
        <v>9</v>
      </c>
      <c r="W51" s="640">
        <v>10</v>
      </c>
      <c r="X51" s="654">
        <v>12</v>
      </c>
      <c r="Y51" s="640">
        <v>21</v>
      </c>
      <c r="Z51" s="654">
        <v>10</v>
      </c>
      <c r="AA51" s="640">
        <v>15</v>
      </c>
      <c r="AB51" s="654">
        <v>10</v>
      </c>
      <c r="AC51" s="640">
        <v>13</v>
      </c>
      <c r="AD51" s="654">
        <v>16</v>
      </c>
      <c r="AE51" s="640">
        <v>10</v>
      </c>
      <c r="AF51" s="654">
        <v>9</v>
      </c>
      <c r="AG51" s="640">
        <v>13</v>
      </c>
      <c r="AH51" s="654">
        <v>14</v>
      </c>
      <c r="AI51" s="654">
        <v>14</v>
      </c>
      <c r="AJ51" s="640">
        <v>6</v>
      </c>
      <c r="AK51" s="654">
        <v>8</v>
      </c>
      <c r="AL51" s="640">
        <v>11</v>
      </c>
      <c r="AM51" s="654">
        <v>14</v>
      </c>
      <c r="AN51" s="640">
        <v>5</v>
      </c>
      <c r="AO51" s="654">
        <v>8</v>
      </c>
      <c r="AP51" s="640">
        <v>3</v>
      </c>
      <c r="AQ51" s="656">
        <v>5</v>
      </c>
      <c r="AR51" s="640">
        <v>4</v>
      </c>
      <c r="AS51" s="654">
        <v>11</v>
      </c>
      <c r="AT51" s="640">
        <v>7</v>
      </c>
      <c r="AU51" s="654">
        <v>63</v>
      </c>
      <c r="AV51" s="657">
        <v>28</v>
      </c>
      <c r="AW51" s="873">
        <f aca="true" t="shared" si="14" ref="AW51:AW58">SUM(F51:AV51)</f>
        <v>777</v>
      </c>
    </row>
    <row r="52" spans="1:49" ht="14.25" customHeight="1">
      <c r="A52" s="130"/>
      <c r="B52" s="1223"/>
      <c r="C52" s="1224"/>
      <c r="D52" s="1224"/>
      <c r="E52" s="281" t="s">
        <v>246</v>
      </c>
      <c r="F52" s="634">
        <v>0</v>
      </c>
      <c r="G52" s="633">
        <v>5</v>
      </c>
      <c r="H52" s="633">
        <v>1</v>
      </c>
      <c r="I52" s="633">
        <v>3</v>
      </c>
      <c r="J52" s="659">
        <v>0</v>
      </c>
      <c r="K52" s="633">
        <v>1</v>
      </c>
      <c r="L52" s="633">
        <v>0</v>
      </c>
      <c r="M52" s="633">
        <v>2</v>
      </c>
      <c r="N52" s="633">
        <v>0</v>
      </c>
      <c r="O52" s="633">
        <v>0</v>
      </c>
      <c r="P52" s="633">
        <v>4</v>
      </c>
      <c r="Q52" s="633">
        <v>0</v>
      </c>
      <c r="R52" s="633">
        <v>0</v>
      </c>
      <c r="S52" s="633">
        <v>5</v>
      </c>
      <c r="T52" s="633">
        <v>3</v>
      </c>
      <c r="U52" s="633">
        <v>0</v>
      </c>
      <c r="V52" s="633">
        <v>0</v>
      </c>
      <c r="W52" s="633">
        <v>1</v>
      </c>
      <c r="X52" s="633">
        <v>0</v>
      </c>
      <c r="Y52" s="633">
        <v>0</v>
      </c>
      <c r="Z52" s="633">
        <v>1</v>
      </c>
      <c r="AA52" s="633">
        <v>0</v>
      </c>
      <c r="AB52" s="633">
        <v>2</v>
      </c>
      <c r="AC52" s="633">
        <v>1</v>
      </c>
      <c r="AD52" s="633">
        <v>0</v>
      </c>
      <c r="AE52" s="633">
        <v>4</v>
      </c>
      <c r="AF52" s="633">
        <v>0</v>
      </c>
      <c r="AG52" s="633">
        <v>0</v>
      </c>
      <c r="AH52" s="633">
        <v>1</v>
      </c>
      <c r="AI52" s="633">
        <v>2</v>
      </c>
      <c r="AJ52" s="633">
        <v>2</v>
      </c>
      <c r="AK52" s="633">
        <v>1</v>
      </c>
      <c r="AL52" s="633">
        <v>2</v>
      </c>
      <c r="AM52" s="633">
        <v>2</v>
      </c>
      <c r="AN52" s="633">
        <v>0</v>
      </c>
      <c r="AO52" s="633">
        <v>0</v>
      </c>
      <c r="AP52" s="633">
        <v>0</v>
      </c>
      <c r="AQ52" s="633">
        <v>0</v>
      </c>
      <c r="AR52" s="633">
        <v>0</v>
      </c>
      <c r="AS52" s="633">
        <v>2</v>
      </c>
      <c r="AT52" s="633">
        <v>1</v>
      </c>
      <c r="AU52" s="633">
        <v>0</v>
      </c>
      <c r="AV52" s="658">
        <v>0</v>
      </c>
      <c r="AW52" s="874">
        <f t="shared" si="14"/>
        <v>46</v>
      </c>
    </row>
    <row r="53" spans="1:49" ht="14.25" customHeight="1">
      <c r="A53" s="130"/>
      <c r="B53" s="1223"/>
      <c r="C53" s="1224"/>
      <c r="D53" s="1224"/>
      <c r="E53" s="281" t="s">
        <v>105</v>
      </c>
      <c r="F53" s="634">
        <v>29</v>
      </c>
      <c r="G53" s="640">
        <v>21</v>
      </c>
      <c r="H53" s="640">
        <v>0</v>
      </c>
      <c r="I53" s="640">
        <v>4</v>
      </c>
      <c r="J53" s="640">
        <v>0</v>
      </c>
      <c r="K53" s="640">
        <v>0</v>
      </c>
      <c r="L53" s="640">
        <v>0</v>
      </c>
      <c r="M53" s="640">
        <v>2</v>
      </c>
      <c r="N53" s="640">
        <v>4</v>
      </c>
      <c r="O53" s="640">
        <v>2</v>
      </c>
      <c r="P53" s="640">
        <v>3</v>
      </c>
      <c r="Q53" s="640">
        <v>0</v>
      </c>
      <c r="R53" s="640">
        <v>0</v>
      </c>
      <c r="S53" s="640">
        <v>4</v>
      </c>
      <c r="T53" s="640">
        <v>1</v>
      </c>
      <c r="U53" s="640">
        <v>1</v>
      </c>
      <c r="V53" s="640">
        <v>0</v>
      </c>
      <c r="W53" s="640">
        <v>1</v>
      </c>
      <c r="X53" s="640">
        <v>3</v>
      </c>
      <c r="Y53" s="640">
        <v>7</v>
      </c>
      <c r="Z53" s="640">
        <v>3</v>
      </c>
      <c r="AA53" s="640">
        <v>0</v>
      </c>
      <c r="AB53" s="640">
        <v>6</v>
      </c>
      <c r="AC53" s="640">
        <v>12</v>
      </c>
      <c r="AD53" s="640">
        <v>0</v>
      </c>
      <c r="AE53" s="640">
        <v>0</v>
      </c>
      <c r="AF53" s="640">
        <v>0</v>
      </c>
      <c r="AG53" s="640">
        <v>0</v>
      </c>
      <c r="AH53" s="640">
        <v>1</v>
      </c>
      <c r="AI53" s="640">
        <v>2</v>
      </c>
      <c r="AJ53" s="640">
        <v>0</v>
      </c>
      <c r="AK53" s="640">
        <v>3</v>
      </c>
      <c r="AL53" s="640">
        <v>0</v>
      </c>
      <c r="AM53" s="640">
        <v>3</v>
      </c>
      <c r="AN53" s="640">
        <v>0</v>
      </c>
      <c r="AO53" s="640">
        <v>0</v>
      </c>
      <c r="AP53" s="640">
        <v>2</v>
      </c>
      <c r="AQ53" s="640">
        <v>0</v>
      </c>
      <c r="AR53" s="640">
        <v>4</v>
      </c>
      <c r="AS53" s="640">
        <v>0</v>
      </c>
      <c r="AT53" s="640">
        <v>0</v>
      </c>
      <c r="AU53" s="640">
        <v>0</v>
      </c>
      <c r="AV53" s="657">
        <v>0</v>
      </c>
      <c r="AW53" s="874">
        <f t="shared" si="14"/>
        <v>118</v>
      </c>
    </row>
    <row r="54" spans="1:49" ht="14.25" customHeight="1">
      <c r="A54" s="130"/>
      <c r="B54" s="1223"/>
      <c r="C54" s="1224"/>
      <c r="D54" s="1224"/>
      <c r="E54" s="281" t="s">
        <v>106</v>
      </c>
      <c r="F54" s="634">
        <v>21</v>
      </c>
      <c r="G54" s="633">
        <v>10</v>
      </c>
      <c r="H54" s="633">
        <v>11</v>
      </c>
      <c r="I54" s="633">
        <v>21</v>
      </c>
      <c r="J54" s="633">
        <v>0</v>
      </c>
      <c r="K54" s="633">
        <v>2</v>
      </c>
      <c r="L54" s="633">
        <v>4</v>
      </c>
      <c r="M54" s="633">
        <v>2</v>
      </c>
      <c r="N54" s="633">
        <v>10</v>
      </c>
      <c r="O54" s="633">
        <v>4</v>
      </c>
      <c r="P54" s="633">
        <v>8</v>
      </c>
      <c r="Q54" s="633">
        <v>0</v>
      </c>
      <c r="R54" s="633">
        <v>18</v>
      </c>
      <c r="S54" s="633">
        <v>4</v>
      </c>
      <c r="T54" s="633">
        <v>6</v>
      </c>
      <c r="U54" s="633">
        <v>4</v>
      </c>
      <c r="V54" s="633">
        <v>9</v>
      </c>
      <c r="W54" s="633">
        <v>3</v>
      </c>
      <c r="X54" s="633">
        <v>0</v>
      </c>
      <c r="Y54" s="633">
        <v>14</v>
      </c>
      <c r="Z54" s="633">
        <v>4</v>
      </c>
      <c r="AA54" s="633">
        <v>15</v>
      </c>
      <c r="AB54" s="633">
        <v>2</v>
      </c>
      <c r="AC54" s="633">
        <v>0</v>
      </c>
      <c r="AD54" s="633">
        <v>12</v>
      </c>
      <c r="AE54" s="633">
        <v>6</v>
      </c>
      <c r="AF54" s="633">
        <v>9</v>
      </c>
      <c r="AG54" s="633">
        <v>6</v>
      </c>
      <c r="AH54" s="633">
        <v>3</v>
      </c>
      <c r="AI54" s="633">
        <v>10</v>
      </c>
      <c r="AJ54" s="633">
        <v>2</v>
      </c>
      <c r="AK54" s="633">
        <v>4</v>
      </c>
      <c r="AL54" s="633">
        <v>3</v>
      </c>
      <c r="AM54" s="633">
        <v>3</v>
      </c>
      <c r="AN54" s="633">
        <v>5</v>
      </c>
      <c r="AO54" s="633">
        <v>8</v>
      </c>
      <c r="AP54" s="633">
        <v>1</v>
      </c>
      <c r="AQ54" s="633">
        <v>5</v>
      </c>
      <c r="AR54" s="633">
        <v>0</v>
      </c>
      <c r="AS54" s="633">
        <v>9</v>
      </c>
      <c r="AT54" s="633">
        <v>2</v>
      </c>
      <c r="AU54" s="633">
        <v>6</v>
      </c>
      <c r="AV54" s="638">
        <v>3</v>
      </c>
      <c r="AW54" s="874">
        <f t="shared" si="14"/>
        <v>269</v>
      </c>
    </row>
    <row r="55" spans="1:49" ht="14.25" customHeight="1">
      <c r="A55" s="130"/>
      <c r="B55" s="1223"/>
      <c r="C55" s="1224"/>
      <c r="D55" s="1224"/>
      <c r="E55" s="281" t="s">
        <v>107</v>
      </c>
      <c r="F55" s="1180">
        <v>0</v>
      </c>
      <c r="G55" s="659">
        <v>0</v>
      </c>
      <c r="H55" s="659">
        <v>0</v>
      </c>
      <c r="I55" s="659">
        <v>0</v>
      </c>
      <c r="J55" s="659">
        <v>0</v>
      </c>
      <c r="K55" s="659">
        <v>0</v>
      </c>
      <c r="L55" s="659">
        <v>0</v>
      </c>
      <c r="M55" s="659">
        <v>0</v>
      </c>
      <c r="N55" s="659">
        <v>0</v>
      </c>
      <c r="O55" s="659">
        <v>0</v>
      </c>
      <c r="P55" s="659">
        <v>0</v>
      </c>
      <c r="Q55" s="659">
        <v>0</v>
      </c>
      <c r="R55" s="659">
        <v>0</v>
      </c>
      <c r="S55" s="659">
        <v>0</v>
      </c>
      <c r="T55" s="659">
        <v>0</v>
      </c>
      <c r="U55" s="659">
        <v>0</v>
      </c>
      <c r="V55" s="659">
        <v>0</v>
      </c>
      <c r="W55" s="659">
        <v>0</v>
      </c>
      <c r="X55" s="659">
        <v>0</v>
      </c>
      <c r="Y55" s="659">
        <v>0</v>
      </c>
      <c r="Z55" s="659">
        <v>0</v>
      </c>
      <c r="AA55" s="659">
        <v>0</v>
      </c>
      <c r="AB55" s="659">
        <v>0</v>
      </c>
      <c r="AC55" s="659">
        <v>0</v>
      </c>
      <c r="AD55" s="659">
        <v>0</v>
      </c>
      <c r="AE55" s="659">
        <v>0</v>
      </c>
      <c r="AF55" s="659">
        <v>0</v>
      </c>
      <c r="AG55" s="659">
        <v>0</v>
      </c>
      <c r="AH55" s="659">
        <v>0</v>
      </c>
      <c r="AI55" s="659">
        <v>0</v>
      </c>
      <c r="AJ55" s="659">
        <v>0</v>
      </c>
      <c r="AK55" s="659">
        <v>0</v>
      </c>
      <c r="AL55" s="659">
        <v>0</v>
      </c>
      <c r="AM55" s="659">
        <v>0</v>
      </c>
      <c r="AN55" s="659">
        <v>0</v>
      </c>
      <c r="AO55" s="659">
        <v>0</v>
      </c>
      <c r="AP55" s="659">
        <v>0</v>
      </c>
      <c r="AQ55" s="659">
        <v>0</v>
      </c>
      <c r="AR55" s="659">
        <v>0</v>
      </c>
      <c r="AS55" s="659">
        <v>0</v>
      </c>
      <c r="AT55" s="659">
        <v>0</v>
      </c>
      <c r="AU55" s="659">
        <v>7</v>
      </c>
      <c r="AV55" s="1181">
        <v>0</v>
      </c>
      <c r="AW55" s="874">
        <f t="shared" si="14"/>
        <v>7</v>
      </c>
    </row>
    <row r="56" spans="1:49" ht="14.25" customHeight="1">
      <c r="A56" s="130"/>
      <c r="B56" s="1225"/>
      <c r="C56" s="1226"/>
      <c r="D56" s="1226"/>
      <c r="E56" s="282" t="s">
        <v>108</v>
      </c>
      <c r="F56" s="1182">
        <v>0</v>
      </c>
      <c r="G56" s="640">
        <v>0</v>
      </c>
      <c r="H56" s="640">
        <v>0</v>
      </c>
      <c r="I56" s="640">
        <v>0</v>
      </c>
      <c r="J56" s="640">
        <v>0</v>
      </c>
      <c r="K56" s="640">
        <v>0</v>
      </c>
      <c r="L56" s="640">
        <v>0</v>
      </c>
      <c r="M56" s="640">
        <v>0</v>
      </c>
      <c r="N56" s="640">
        <v>0</v>
      </c>
      <c r="O56" s="640">
        <v>0</v>
      </c>
      <c r="P56" s="640">
        <v>0</v>
      </c>
      <c r="Q56" s="640">
        <v>0</v>
      </c>
      <c r="R56" s="640">
        <v>0</v>
      </c>
      <c r="S56" s="640">
        <v>0</v>
      </c>
      <c r="T56" s="640">
        <v>0</v>
      </c>
      <c r="U56" s="640">
        <v>0</v>
      </c>
      <c r="V56" s="640">
        <v>0</v>
      </c>
      <c r="W56" s="640">
        <v>0</v>
      </c>
      <c r="X56" s="640">
        <v>0</v>
      </c>
      <c r="Y56" s="640">
        <v>0</v>
      </c>
      <c r="Z56" s="640">
        <v>0</v>
      </c>
      <c r="AA56" s="640">
        <v>0</v>
      </c>
      <c r="AB56" s="640">
        <v>0</v>
      </c>
      <c r="AC56" s="640">
        <v>0</v>
      </c>
      <c r="AD56" s="640">
        <v>0</v>
      </c>
      <c r="AE56" s="640">
        <v>0</v>
      </c>
      <c r="AF56" s="640">
        <v>0</v>
      </c>
      <c r="AG56" s="640">
        <v>0</v>
      </c>
      <c r="AH56" s="640">
        <v>9</v>
      </c>
      <c r="AI56" s="640">
        <v>0</v>
      </c>
      <c r="AJ56" s="640">
        <v>0</v>
      </c>
      <c r="AK56" s="640">
        <v>0</v>
      </c>
      <c r="AL56" s="640">
        <v>0</v>
      </c>
      <c r="AM56" s="640">
        <v>0</v>
      </c>
      <c r="AN56" s="640">
        <v>0</v>
      </c>
      <c r="AO56" s="640">
        <v>0</v>
      </c>
      <c r="AP56" s="640">
        <v>0</v>
      </c>
      <c r="AQ56" s="640">
        <v>0</v>
      </c>
      <c r="AR56" s="640">
        <v>0</v>
      </c>
      <c r="AS56" s="640">
        <v>0</v>
      </c>
      <c r="AT56" s="640">
        <v>0</v>
      </c>
      <c r="AU56" s="640">
        <v>8</v>
      </c>
      <c r="AV56" s="657">
        <v>0</v>
      </c>
      <c r="AW56" s="873">
        <f t="shared" si="14"/>
        <v>17</v>
      </c>
    </row>
    <row r="57" spans="1:49" s="1184" customFormat="1" ht="14.25" customHeight="1">
      <c r="A57" s="141"/>
      <c r="B57" s="13" t="s">
        <v>247</v>
      </c>
      <c r="C57" s="101"/>
      <c r="D57" s="101"/>
      <c r="E57" s="158"/>
      <c r="F57" s="660">
        <v>33</v>
      </c>
      <c r="G57" s="655">
        <v>7</v>
      </c>
      <c r="H57" s="655">
        <v>2</v>
      </c>
      <c r="I57" s="655">
        <v>3</v>
      </c>
      <c r="J57" s="655">
        <v>0</v>
      </c>
      <c r="K57" s="655">
        <v>4</v>
      </c>
      <c r="L57" s="655">
        <v>6</v>
      </c>
      <c r="M57" s="1183">
        <v>0</v>
      </c>
      <c r="N57" s="1183">
        <v>0</v>
      </c>
      <c r="O57" s="1183">
        <v>0</v>
      </c>
      <c r="P57" s="655">
        <v>1</v>
      </c>
      <c r="Q57" s="655">
        <v>1</v>
      </c>
      <c r="R57" s="655">
        <v>6</v>
      </c>
      <c r="S57" s="655">
        <v>6</v>
      </c>
      <c r="T57" s="655">
        <v>0</v>
      </c>
      <c r="U57" s="655">
        <v>0</v>
      </c>
      <c r="V57" s="655">
        <v>1</v>
      </c>
      <c r="W57" s="655">
        <v>0</v>
      </c>
      <c r="X57" s="655">
        <v>3</v>
      </c>
      <c r="Y57" s="655">
        <v>2</v>
      </c>
      <c r="Z57" s="655">
        <v>6</v>
      </c>
      <c r="AA57" s="655">
        <v>0</v>
      </c>
      <c r="AB57" s="655">
        <v>0</v>
      </c>
      <c r="AC57" s="655">
        <v>0</v>
      </c>
      <c r="AD57" s="655">
        <v>0</v>
      </c>
      <c r="AE57" s="655">
        <v>0</v>
      </c>
      <c r="AF57" s="655">
        <v>8</v>
      </c>
      <c r="AG57" s="655">
        <v>0</v>
      </c>
      <c r="AH57" s="655">
        <v>0</v>
      </c>
      <c r="AI57" s="655">
        <v>0</v>
      </c>
      <c r="AJ57" s="655">
        <v>3</v>
      </c>
      <c r="AK57" s="655">
        <v>0</v>
      </c>
      <c r="AL57" s="655">
        <v>0</v>
      </c>
      <c r="AM57" s="655">
        <v>0</v>
      </c>
      <c r="AN57" s="655">
        <v>0</v>
      </c>
      <c r="AO57" s="655">
        <v>0</v>
      </c>
      <c r="AP57" s="655">
        <v>0</v>
      </c>
      <c r="AQ57" s="655">
        <v>0</v>
      </c>
      <c r="AR57" s="655">
        <v>1</v>
      </c>
      <c r="AS57" s="655">
        <v>0</v>
      </c>
      <c r="AT57" s="655">
        <v>0</v>
      </c>
      <c r="AU57" s="655">
        <v>7</v>
      </c>
      <c r="AV57" s="661">
        <v>3</v>
      </c>
      <c r="AW57" s="875">
        <f t="shared" si="14"/>
        <v>103</v>
      </c>
    </row>
    <row r="58" spans="1:49" ht="14.25" customHeight="1" thickBot="1">
      <c r="A58" s="142"/>
      <c r="B58" s="143"/>
      <c r="C58" s="143"/>
      <c r="D58" s="143"/>
      <c r="E58" s="153" t="s">
        <v>248</v>
      </c>
      <c r="F58" s="684">
        <v>134</v>
      </c>
      <c r="G58" s="685">
        <v>88</v>
      </c>
      <c r="H58" s="686">
        <v>21</v>
      </c>
      <c r="I58" s="685">
        <v>31</v>
      </c>
      <c r="J58" s="686">
        <v>7</v>
      </c>
      <c r="K58" s="685">
        <v>11</v>
      </c>
      <c r="L58" s="686">
        <v>10</v>
      </c>
      <c r="M58" s="686">
        <v>11</v>
      </c>
      <c r="N58" s="686">
        <v>23</v>
      </c>
      <c r="O58" s="686">
        <v>13</v>
      </c>
      <c r="P58" s="686">
        <v>25</v>
      </c>
      <c r="Q58" s="686">
        <v>18</v>
      </c>
      <c r="R58" s="686">
        <v>46</v>
      </c>
      <c r="S58" s="686">
        <v>41</v>
      </c>
      <c r="T58" s="686">
        <v>10</v>
      </c>
      <c r="U58" s="686">
        <v>8</v>
      </c>
      <c r="V58" s="686">
        <v>10</v>
      </c>
      <c r="W58" s="686">
        <v>10</v>
      </c>
      <c r="X58" s="686">
        <v>15</v>
      </c>
      <c r="Y58" s="686">
        <v>23</v>
      </c>
      <c r="Z58" s="686">
        <v>16</v>
      </c>
      <c r="AA58" s="686">
        <v>15</v>
      </c>
      <c r="AB58" s="686">
        <v>10</v>
      </c>
      <c r="AC58" s="686">
        <v>13</v>
      </c>
      <c r="AD58" s="686">
        <v>16</v>
      </c>
      <c r="AE58" s="686">
        <v>10</v>
      </c>
      <c r="AF58" s="685">
        <v>17</v>
      </c>
      <c r="AG58" s="686">
        <v>13</v>
      </c>
      <c r="AH58" s="686">
        <v>14</v>
      </c>
      <c r="AI58" s="686">
        <v>14</v>
      </c>
      <c r="AJ58" s="686">
        <v>9</v>
      </c>
      <c r="AK58" s="686">
        <v>8</v>
      </c>
      <c r="AL58" s="686">
        <v>11</v>
      </c>
      <c r="AM58" s="686">
        <v>14</v>
      </c>
      <c r="AN58" s="686">
        <v>5</v>
      </c>
      <c r="AO58" s="686">
        <v>8</v>
      </c>
      <c r="AP58" s="686">
        <v>3</v>
      </c>
      <c r="AQ58" s="686">
        <v>5</v>
      </c>
      <c r="AR58" s="686">
        <v>5</v>
      </c>
      <c r="AS58" s="686">
        <v>11</v>
      </c>
      <c r="AT58" s="686">
        <v>7</v>
      </c>
      <c r="AU58" s="686">
        <v>70</v>
      </c>
      <c r="AV58" s="687">
        <v>31</v>
      </c>
      <c r="AW58" s="876">
        <f t="shared" si="14"/>
        <v>880</v>
      </c>
    </row>
    <row r="60" spans="5:48" ht="13.5">
      <c r="E60" s="1185"/>
      <c r="F60" s="1185"/>
      <c r="G60" s="1185"/>
      <c r="H60" s="1185"/>
      <c r="I60" s="1185"/>
      <c r="J60" s="1185"/>
      <c r="K60" s="1185"/>
      <c r="L60" s="1185"/>
      <c r="M60" s="1185"/>
      <c r="N60" s="1185"/>
      <c r="O60" s="1185"/>
      <c r="P60" s="1185"/>
      <c r="Q60" s="1185"/>
      <c r="R60" s="1185"/>
      <c r="S60" s="1185"/>
      <c r="T60" s="1185"/>
      <c r="U60" s="1185"/>
      <c r="V60" s="1185"/>
      <c r="W60" s="1185"/>
      <c r="X60" s="1185"/>
      <c r="Y60" s="1185"/>
      <c r="Z60" s="1185"/>
      <c r="AA60" s="1185"/>
      <c r="AB60" s="1185"/>
      <c r="AC60" s="1185"/>
      <c r="AD60" s="1185"/>
      <c r="AE60" s="1185"/>
      <c r="AF60" s="1185"/>
      <c r="AG60" s="1185"/>
      <c r="AH60" s="1185"/>
      <c r="AI60" s="1185"/>
      <c r="AJ60" s="1185"/>
      <c r="AK60" s="1185"/>
      <c r="AL60" s="1185"/>
      <c r="AM60" s="1185"/>
      <c r="AN60" s="1185"/>
      <c r="AO60" s="1185"/>
      <c r="AP60" s="1185"/>
      <c r="AQ60" s="1185"/>
      <c r="AR60" s="1185"/>
      <c r="AS60" s="1185"/>
      <c r="AT60" s="1185"/>
      <c r="AU60" s="1185"/>
      <c r="AV60" s="1185"/>
    </row>
    <row r="61" ht="13.5">
      <c r="E61" s="1185"/>
    </row>
  </sheetData>
  <mergeCells count="9">
    <mergeCell ref="B52:D56"/>
    <mergeCell ref="B18:D19"/>
    <mergeCell ref="A1:G1"/>
    <mergeCell ref="AW4:AW5"/>
    <mergeCell ref="B38:D44"/>
    <mergeCell ref="B48:D49"/>
    <mergeCell ref="B30:E30"/>
    <mergeCell ref="B31:E31"/>
    <mergeCell ref="B33:E33"/>
  </mergeCells>
  <printOptions/>
  <pageMargins left="0.9055118110236221" right="0.7874015748031497" top="0.4330708661417323" bottom="0.6692913385826772" header="0.4330708661417323" footer="0.5118110236220472"/>
  <pageSetup errors="blank" horizontalDpi="300" verticalDpi="300" orientation="landscape" pageOrder="overThenDown" paperSize="9" scale="64" r:id="rId2"/>
  <colBreaks count="2" manualBreakCount="2">
    <brk id="20" max="57" man="1"/>
    <brk id="34" max="57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BI112"/>
  <sheetViews>
    <sheetView showZeros="0" zoomScaleSheetLayoutView="100" workbookViewId="0" topLeftCell="A1">
      <pane xSplit="5" ySplit="3" topLeftCell="F4" activePane="bottomRight" state="frozen"/>
      <selection pane="topLeft" activeCell="E34" sqref="E34:E35"/>
      <selection pane="topRight" activeCell="E34" sqref="E34:E35"/>
      <selection pane="bottomLeft" activeCell="E34" sqref="E34:E35"/>
      <selection pane="bottomRight" activeCell="L23" sqref="L23"/>
    </sheetView>
  </sheetViews>
  <sheetFormatPr defaultColWidth="9.00390625" defaultRowHeight="13.5"/>
  <cols>
    <col min="1" max="1" width="2.125" style="55" customWidth="1"/>
    <col min="2" max="2" width="2.25390625" style="55" customWidth="1"/>
    <col min="3" max="3" width="6.00390625" style="55" customWidth="1"/>
    <col min="4" max="4" width="19.25390625" style="33" customWidth="1"/>
    <col min="5" max="5" width="9.375" style="47" customWidth="1"/>
    <col min="6" max="48" width="9.125" style="33" customWidth="1"/>
    <col min="49" max="49" width="10.125" style="33" customWidth="1"/>
    <col min="50" max="61" width="9.00390625" style="33" customWidth="1"/>
    <col min="62" max="16384" width="9.00390625" style="55" customWidth="1"/>
  </cols>
  <sheetData>
    <row r="1" spans="1:49" ht="20.25" customHeight="1" thickBot="1">
      <c r="A1" s="320" t="s">
        <v>144</v>
      </c>
      <c r="C1" s="56"/>
      <c r="D1" s="31"/>
      <c r="E1" s="21"/>
      <c r="H1" s="55"/>
      <c r="I1" s="64"/>
      <c r="V1" s="64" t="s">
        <v>145</v>
      </c>
      <c r="AM1" s="64" t="s">
        <v>145</v>
      </c>
      <c r="AW1" s="64" t="s">
        <v>145</v>
      </c>
    </row>
    <row r="2" spans="1:61" s="67" customFormat="1" ht="15" customHeight="1">
      <c r="A2" s="519"/>
      <c r="B2" s="520"/>
      <c r="C2" s="520"/>
      <c r="D2" s="521"/>
      <c r="E2" s="400" t="s">
        <v>537</v>
      </c>
      <c r="F2" s="399" t="s">
        <v>518</v>
      </c>
      <c r="G2" s="399" t="s">
        <v>519</v>
      </c>
      <c r="H2" s="399" t="s">
        <v>520</v>
      </c>
      <c r="I2" s="399" t="s">
        <v>521</v>
      </c>
      <c r="J2" s="399" t="s">
        <v>522</v>
      </c>
      <c r="K2" s="399" t="s">
        <v>523</v>
      </c>
      <c r="L2" s="399" t="s">
        <v>524</v>
      </c>
      <c r="M2" s="399" t="s">
        <v>525</v>
      </c>
      <c r="N2" s="399" t="s">
        <v>526</v>
      </c>
      <c r="O2" s="399" t="s">
        <v>527</v>
      </c>
      <c r="P2" s="399" t="s">
        <v>528</v>
      </c>
      <c r="Q2" s="399" t="s">
        <v>529</v>
      </c>
      <c r="R2" s="399" t="s">
        <v>530</v>
      </c>
      <c r="S2" s="399" t="s">
        <v>531</v>
      </c>
      <c r="T2" s="399" t="s">
        <v>532</v>
      </c>
      <c r="U2" s="399" t="s">
        <v>533</v>
      </c>
      <c r="V2" s="403" t="s">
        <v>25</v>
      </c>
      <c r="W2" s="403" t="s">
        <v>26</v>
      </c>
      <c r="X2" s="403" t="s">
        <v>27</v>
      </c>
      <c r="Y2" s="403" t="s">
        <v>28</v>
      </c>
      <c r="Z2" s="403" t="s">
        <v>29</v>
      </c>
      <c r="AA2" s="403" t="s">
        <v>30</v>
      </c>
      <c r="AB2" s="403" t="s">
        <v>31</v>
      </c>
      <c r="AC2" s="403" t="s">
        <v>32</v>
      </c>
      <c r="AD2" s="403" t="s">
        <v>33</v>
      </c>
      <c r="AE2" s="403" t="s">
        <v>34</v>
      </c>
      <c r="AF2" s="403" t="s">
        <v>35</v>
      </c>
      <c r="AG2" s="403" t="s">
        <v>36</v>
      </c>
      <c r="AH2" s="403" t="s">
        <v>37</v>
      </c>
      <c r="AI2" s="403" t="s">
        <v>38</v>
      </c>
      <c r="AJ2" s="403" t="s">
        <v>39</v>
      </c>
      <c r="AK2" s="403" t="s">
        <v>40</v>
      </c>
      <c r="AL2" s="403" t="s">
        <v>41</v>
      </c>
      <c r="AM2" s="403" t="s">
        <v>42</v>
      </c>
      <c r="AN2" s="403" t="s">
        <v>43</v>
      </c>
      <c r="AO2" s="403" t="s">
        <v>44</v>
      </c>
      <c r="AP2" s="403" t="s">
        <v>45</v>
      </c>
      <c r="AQ2" s="403" t="s">
        <v>46</v>
      </c>
      <c r="AR2" s="403" t="s">
        <v>47</v>
      </c>
      <c r="AS2" s="403" t="s">
        <v>48</v>
      </c>
      <c r="AT2" s="403" t="s">
        <v>49</v>
      </c>
      <c r="AU2" s="403" t="s">
        <v>50</v>
      </c>
      <c r="AV2" s="411" t="s">
        <v>51</v>
      </c>
      <c r="AW2" s="1282" t="s">
        <v>297</v>
      </c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</row>
    <row r="3" spans="1:61" s="67" customFormat="1" ht="15" customHeight="1" thickBot="1">
      <c r="A3" s="522"/>
      <c r="B3" s="1336" t="s">
        <v>487</v>
      </c>
      <c r="C3" s="1336"/>
      <c r="D3" s="523"/>
      <c r="E3" s="526"/>
      <c r="F3" s="420" t="s">
        <v>181</v>
      </c>
      <c r="G3" s="420" t="s">
        <v>182</v>
      </c>
      <c r="H3" s="420" t="s">
        <v>183</v>
      </c>
      <c r="I3" s="420" t="s">
        <v>184</v>
      </c>
      <c r="J3" s="420" t="s">
        <v>19</v>
      </c>
      <c r="K3" s="420" t="s">
        <v>185</v>
      </c>
      <c r="L3" s="420" t="s">
        <v>186</v>
      </c>
      <c r="M3" s="420" t="s">
        <v>20</v>
      </c>
      <c r="N3" s="420" t="s">
        <v>187</v>
      </c>
      <c r="O3" s="420" t="s">
        <v>188</v>
      </c>
      <c r="P3" s="420" t="s">
        <v>189</v>
      </c>
      <c r="Q3" s="420" t="s">
        <v>190</v>
      </c>
      <c r="R3" s="420" t="s">
        <v>21</v>
      </c>
      <c r="S3" s="420" t="s">
        <v>191</v>
      </c>
      <c r="T3" s="420" t="s">
        <v>192</v>
      </c>
      <c r="U3" s="420" t="s">
        <v>24</v>
      </c>
      <c r="V3" s="415" t="s">
        <v>52</v>
      </c>
      <c r="W3" s="415" t="s">
        <v>53</v>
      </c>
      <c r="X3" s="415" t="s">
        <v>54</v>
      </c>
      <c r="Y3" s="415" t="s">
        <v>55</v>
      </c>
      <c r="Z3" s="415" t="s">
        <v>56</v>
      </c>
      <c r="AA3" s="415" t="s">
        <v>57</v>
      </c>
      <c r="AB3" s="415" t="s">
        <v>58</v>
      </c>
      <c r="AC3" s="415" t="s">
        <v>59</v>
      </c>
      <c r="AD3" s="415" t="s">
        <v>60</v>
      </c>
      <c r="AE3" s="415" t="s">
        <v>61</v>
      </c>
      <c r="AF3" s="415" t="s">
        <v>62</v>
      </c>
      <c r="AG3" s="415" t="s">
        <v>63</v>
      </c>
      <c r="AH3" s="415" t="s">
        <v>64</v>
      </c>
      <c r="AI3" s="415" t="s">
        <v>65</v>
      </c>
      <c r="AJ3" s="415" t="s">
        <v>66</v>
      </c>
      <c r="AK3" s="415" t="s">
        <v>67</v>
      </c>
      <c r="AL3" s="415" t="s">
        <v>68</v>
      </c>
      <c r="AM3" s="415" t="s">
        <v>69</v>
      </c>
      <c r="AN3" s="415" t="s">
        <v>70</v>
      </c>
      <c r="AO3" s="415" t="s">
        <v>71</v>
      </c>
      <c r="AP3" s="415" t="s">
        <v>72</v>
      </c>
      <c r="AQ3" s="415" t="s">
        <v>73</v>
      </c>
      <c r="AR3" s="415" t="s">
        <v>74</v>
      </c>
      <c r="AS3" s="415" t="s">
        <v>75</v>
      </c>
      <c r="AT3" s="415" t="s">
        <v>76</v>
      </c>
      <c r="AU3" s="415" t="s">
        <v>77</v>
      </c>
      <c r="AV3" s="416" t="s">
        <v>78</v>
      </c>
      <c r="AW3" s="1283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</row>
    <row r="4" spans="1:49" ht="15" customHeight="1">
      <c r="A4" s="561" t="s">
        <v>161</v>
      </c>
      <c r="B4" s="562"/>
      <c r="C4" s="562"/>
      <c r="D4" s="563"/>
      <c r="E4" s="529" t="s">
        <v>146</v>
      </c>
      <c r="F4" s="530">
        <f>SUM(F7,F16,F45,)</f>
        <v>14566</v>
      </c>
      <c r="G4" s="531">
        <f aca="true" t="shared" si="0" ref="G4:AV4">SUM(G7,G16,G45,)</f>
        <v>21541</v>
      </c>
      <c r="H4" s="531">
        <f t="shared" si="0"/>
        <v>870</v>
      </c>
      <c r="I4" s="531">
        <f t="shared" si="0"/>
        <v>6520</v>
      </c>
      <c r="J4" s="531">
        <f t="shared" si="0"/>
        <v>65442</v>
      </c>
      <c r="K4" s="531">
        <f t="shared" si="0"/>
        <v>1719</v>
      </c>
      <c r="L4" s="531">
        <f t="shared" si="0"/>
        <v>187405</v>
      </c>
      <c r="M4" s="531">
        <f t="shared" si="0"/>
        <v>93308</v>
      </c>
      <c r="N4" s="531">
        <f t="shared" si="0"/>
        <v>11853</v>
      </c>
      <c r="O4" s="531">
        <f t="shared" si="0"/>
        <v>1057</v>
      </c>
      <c r="P4" s="531">
        <f t="shared" si="0"/>
        <v>2062</v>
      </c>
      <c r="Q4" s="531">
        <f t="shared" si="0"/>
        <v>168538</v>
      </c>
      <c r="R4" s="531">
        <f t="shared" si="0"/>
        <v>18201</v>
      </c>
      <c r="S4" s="531">
        <f t="shared" si="0"/>
        <v>2238</v>
      </c>
      <c r="T4" s="531">
        <f t="shared" si="0"/>
        <v>64859</v>
      </c>
      <c r="U4" s="531">
        <f t="shared" si="0"/>
        <v>15384</v>
      </c>
      <c r="V4" s="531">
        <f t="shared" si="0"/>
        <v>10015</v>
      </c>
      <c r="W4" s="531">
        <f t="shared" si="0"/>
        <v>0</v>
      </c>
      <c r="X4" s="531">
        <f t="shared" si="0"/>
        <v>2332</v>
      </c>
      <c r="Y4" s="531">
        <f t="shared" si="0"/>
        <v>235467</v>
      </c>
      <c r="Z4" s="531">
        <f t="shared" si="0"/>
        <v>12280</v>
      </c>
      <c r="AA4" s="531">
        <f t="shared" si="0"/>
        <v>44308</v>
      </c>
      <c r="AB4" s="531">
        <f t="shared" si="0"/>
        <v>67159</v>
      </c>
      <c r="AC4" s="531">
        <f t="shared" si="0"/>
        <v>124905</v>
      </c>
      <c r="AD4" s="531">
        <f t="shared" si="0"/>
        <v>7000</v>
      </c>
      <c r="AE4" s="531">
        <f t="shared" si="0"/>
        <v>31000</v>
      </c>
      <c r="AF4" s="531">
        <f t="shared" si="0"/>
        <v>485423</v>
      </c>
      <c r="AG4" s="531">
        <f t="shared" si="0"/>
        <v>12282</v>
      </c>
      <c r="AH4" s="531">
        <f t="shared" si="0"/>
        <v>103</v>
      </c>
      <c r="AI4" s="531">
        <f t="shared" si="0"/>
        <v>0</v>
      </c>
      <c r="AJ4" s="531">
        <f t="shared" si="0"/>
        <v>1997</v>
      </c>
      <c r="AK4" s="531">
        <f t="shared" si="0"/>
        <v>60789</v>
      </c>
      <c r="AL4" s="531">
        <f t="shared" si="0"/>
        <v>0</v>
      </c>
      <c r="AM4" s="531">
        <f t="shared" si="0"/>
        <v>0</v>
      </c>
      <c r="AN4" s="531">
        <f t="shared" si="0"/>
        <v>0</v>
      </c>
      <c r="AO4" s="531">
        <f t="shared" si="0"/>
        <v>0</v>
      </c>
      <c r="AP4" s="531">
        <f t="shared" si="0"/>
        <v>1360</v>
      </c>
      <c r="AQ4" s="531">
        <f t="shared" si="0"/>
        <v>9146</v>
      </c>
      <c r="AR4" s="531">
        <f t="shared" si="0"/>
        <v>0</v>
      </c>
      <c r="AS4" s="531">
        <f t="shared" si="0"/>
        <v>1829</v>
      </c>
      <c r="AT4" s="531">
        <f t="shared" si="0"/>
        <v>0</v>
      </c>
      <c r="AU4" s="531">
        <f t="shared" si="0"/>
        <v>8293</v>
      </c>
      <c r="AV4" s="532">
        <f t="shared" si="0"/>
        <v>11444</v>
      </c>
      <c r="AW4" s="533">
        <f>SUM(F4:AV4)</f>
        <v>1802695</v>
      </c>
    </row>
    <row r="5" spans="1:49" ht="15" customHeight="1">
      <c r="A5" s="189"/>
      <c r="B5" s="60"/>
      <c r="C5" s="60"/>
      <c r="D5" s="44"/>
      <c r="E5" s="461" t="s">
        <v>147</v>
      </c>
      <c r="F5" s="237">
        <f>SUM(F8,F17,F46,)</f>
        <v>14566</v>
      </c>
      <c r="G5" s="65">
        <f aca="true" t="shared" si="1" ref="G5:AV5">SUM(G8,G17,G46,)</f>
        <v>21541</v>
      </c>
      <c r="H5" s="65">
        <f t="shared" si="1"/>
        <v>870</v>
      </c>
      <c r="I5" s="65">
        <f t="shared" si="1"/>
        <v>6520</v>
      </c>
      <c r="J5" s="65">
        <f t="shared" si="1"/>
        <v>65442</v>
      </c>
      <c r="K5" s="65">
        <f t="shared" si="1"/>
        <v>2644</v>
      </c>
      <c r="L5" s="65">
        <f t="shared" si="1"/>
        <v>192491</v>
      </c>
      <c r="M5" s="65">
        <f t="shared" si="1"/>
        <v>93308</v>
      </c>
      <c r="N5" s="65">
        <f t="shared" si="1"/>
        <v>131748</v>
      </c>
      <c r="O5" s="65">
        <f t="shared" si="1"/>
        <v>1057</v>
      </c>
      <c r="P5" s="65">
        <f t="shared" si="1"/>
        <v>2595</v>
      </c>
      <c r="Q5" s="65">
        <f t="shared" si="1"/>
        <v>168538</v>
      </c>
      <c r="R5" s="65">
        <f t="shared" si="1"/>
        <v>359397</v>
      </c>
      <c r="S5" s="65">
        <f t="shared" si="1"/>
        <v>2238</v>
      </c>
      <c r="T5" s="65">
        <f t="shared" si="1"/>
        <v>80000</v>
      </c>
      <c r="U5" s="65">
        <f t="shared" si="1"/>
        <v>15384</v>
      </c>
      <c r="V5" s="65">
        <f t="shared" si="1"/>
        <v>10015</v>
      </c>
      <c r="W5" s="65">
        <f t="shared" si="1"/>
        <v>0</v>
      </c>
      <c r="X5" s="65">
        <f t="shared" si="1"/>
        <v>2332</v>
      </c>
      <c r="Y5" s="65">
        <f t="shared" si="1"/>
        <v>118659</v>
      </c>
      <c r="Z5" s="65">
        <f t="shared" si="1"/>
        <v>18280</v>
      </c>
      <c r="AA5" s="65">
        <f t="shared" si="1"/>
        <v>112441</v>
      </c>
      <c r="AB5" s="65">
        <f t="shared" si="1"/>
        <v>90000</v>
      </c>
      <c r="AC5" s="65">
        <f t="shared" si="1"/>
        <v>131662</v>
      </c>
      <c r="AD5" s="65">
        <f t="shared" si="1"/>
        <v>57275</v>
      </c>
      <c r="AE5" s="65">
        <f t="shared" si="1"/>
        <v>90000</v>
      </c>
      <c r="AF5" s="65">
        <f t="shared" si="1"/>
        <v>578222</v>
      </c>
      <c r="AG5" s="65">
        <f t="shared" si="1"/>
        <v>12282</v>
      </c>
      <c r="AH5" s="65">
        <f t="shared" si="1"/>
        <v>103</v>
      </c>
      <c r="AI5" s="65">
        <f t="shared" si="1"/>
        <v>27000</v>
      </c>
      <c r="AJ5" s="65">
        <f t="shared" si="1"/>
        <v>6997</v>
      </c>
      <c r="AK5" s="65">
        <f t="shared" si="1"/>
        <v>145210</v>
      </c>
      <c r="AL5" s="65">
        <f t="shared" si="1"/>
        <v>100000</v>
      </c>
      <c r="AM5" s="65">
        <f t="shared" si="1"/>
        <v>6000</v>
      </c>
      <c r="AN5" s="65">
        <f t="shared" si="1"/>
        <v>0</v>
      </c>
      <c r="AO5" s="65">
        <f t="shared" si="1"/>
        <v>27677</v>
      </c>
      <c r="AP5" s="65">
        <f t="shared" si="1"/>
        <v>38000</v>
      </c>
      <c r="AQ5" s="65">
        <f t="shared" si="1"/>
        <v>14822</v>
      </c>
      <c r="AR5" s="65">
        <f t="shared" si="1"/>
        <v>105624</v>
      </c>
      <c r="AS5" s="65">
        <f t="shared" si="1"/>
        <v>21355</v>
      </c>
      <c r="AT5" s="65">
        <f t="shared" si="1"/>
        <v>0</v>
      </c>
      <c r="AU5" s="65">
        <f t="shared" si="1"/>
        <v>8293</v>
      </c>
      <c r="AV5" s="524">
        <f t="shared" si="1"/>
        <v>11444</v>
      </c>
      <c r="AW5" s="525">
        <f aca="true" t="shared" si="2" ref="AW5:AW66">SUM(F5:AV5)</f>
        <v>2892032</v>
      </c>
    </row>
    <row r="6" spans="1:49" ht="15" customHeight="1">
      <c r="A6" s="189"/>
      <c r="B6" s="14" t="s">
        <v>148</v>
      </c>
      <c r="C6" s="19"/>
      <c r="D6" s="100"/>
      <c r="E6" s="203"/>
      <c r="F6" s="1138"/>
      <c r="G6" s="1134"/>
      <c r="H6" s="1134"/>
      <c r="I6" s="1134"/>
      <c r="J6" s="1134"/>
      <c r="K6" s="1134"/>
      <c r="L6" s="1134"/>
      <c r="M6" s="1134"/>
      <c r="N6" s="1134"/>
      <c r="O6" s="1134"/>
      <c r="P6" s="1134"/>
      <c r="Q6" s="1134"/>
      <c r="R6" s="1134"/>
      <c r="S6" s="1134"/>
      <c r="T6" s="1134"/>
      <c r="U6" s="1134"/>
      <c r="V6" s="1134"/>
      <c r="W6" s="1134"/>
      <c r="X6" s="1134"/>
      <c r="Y6" s="1134"/>
      <c r="Z6" s="1134"/>
      <c r="AA6" s="1134"/>
      <c r="AB6" s="1134"/>
      <c r="AC6" s="1134"/>
      <c r="AD6" s="1134"/>
      <c r="AE6" s="1134"/>
      <c r="AF6" s="1134"/>
      <c r="AG6" s="1134"/>
      <c r="AH6" s="1134"/>
      <c r="AI6" s="1134"/>
      <c r="AJ6" s="1134"/>
      <c r="AK6" s="1134"/>
      <c r="AL6" s="1134"/>
      <c r="AM6" s="1134"/>
      <c r="AN6" s="1134"/>
      <c r="AO6" s="1134"/>
      <c r="AP6" s="1134"/>
      <c r="AQ6" s="1134"/>
      <c r="AR6" s="1134"/>
      <c r="AS6" s="1134"/>
      <c r="AT6" s="1134"/>
      <c r="AU6" s="1134"/>
      <c r="AV6" s="1160"/>
      <c r="AW6" s="1161"/>
    </row>
    <row r="7" spans="1:49" ht="15" customHeight="1">
      <c r="A7" s="189"/>
      <c r="B7" s="17"/>
      <c r="C7" s="1343" t="s">
        <v>162</v>
      </c>
      <c r="D7" s="1344"/>
      <c r="E7" s="463" t="s">
        <v>146</v>
      </c>
      <c r="F7" s="263">
        <v>4922</v>
      </c>
      <c r="G7" s="254">
        <v>4157</v>
      </c>
      <c r="H7" s="254">
        <v>870</v>
      </c>
      <c r="I7" s="254">
        <v>2914</v>
      </c>
      <c r="J7" s="254">
        <v>1291</v>
      </c>
      <c r="K7" s="254">
        <v>1719</v>
      </c>
      <c r="L7" s="254">
        <v>8280</v>
      </c>
      <c r="M7" s="254">
        <v>28308</v>
      </c>
      <c r="N7" s="254">
        <v>1088</v>
      </c>
      <c r="O7" s="254">
        <v>0</v>
      </c>
      <c r="P7" s="254">
        <v>447</v>
      </c>
      <c r="Q7" s="254">
        <v>1150</v>
      </c>
      <c r="R7" s="254">
        <v>6281</v>
      </c>
      <c r="S7" s="254">
        <v>2238</v>
      </c>
      <c r="T7" s="254">
        <v>0</v>
      </c>
      <c r="U7" s="254">
        <v>9990</v>
      </c>
      <c r="V7" s="254">
        <v>9796</v>
      </c>
      <c r="W7" s="254">
        <v>0</v>
      </c>
      <c r="X7" s="254">
        <v>0</v>
      </c>
      <c r="Y7" s="254">
        <v>1557</v>
      </c>
      <c r="Z7" s="254">
        <v>12280</v>
      </c>
      <c r="AA7" s="254">
        <v>4913</v>
      </c>
      <c r="AB7" s="254">
        <v>0</v>
      </c>
      <c r="AC7" s="254">
        <v>0</v>
      </c>
      <c r="AD7" s="254">
        <v>7000</v>
      </c>
      <c r="AE7" s="254">
        <v>0</v>
      </c>
      <c r="AF7" s="254">
        <v>0</v>
      </c>
      <c r="AG7" s="254">
        <v>3774</v>
      </c>
      <c r="AH7" s="254">
        <v>103</v>
      </c>
      <c r="AI7" s="254">
        <v>0</v>
      </c>
      <c r="AJ7" s="254">
        <v>1997</v>
      </c>
      <c r="AK7" s="254">
        <v>0</v>
      </c>
      <c r="AL7" s="254">
        <v>0</v>
      </c>
      <c r="AM7" s="254">
        <v>0</v>
      </c>
      <c r="AN7" s="254">
        <v>0</v>
      </c>
      <c r="AO7" s="254">
        <v>0</v>
      </c>
      <c r="AP7" s="254">
        <v>0</v>
      </c>
      <c r="AQ7" s="254">
        <v>4570</v>
      </c>
      <c r="AR7" s="254">
        <v>0</v>
      </c>
      <c r="AS7" s="254">
        <v>1341</v>
      </c>
      <c r="AT7" s="254">
        <v>0</v>
      </c>
      <c r="AU7" s="254">
        <v>8293</v>
      </c>
      <c r="AV7" s="270">
        <v>11444</v>
      </c>
      <c r="AW7" s="271">
        <f t="shared" si="2"/>
        <v>140723</v>
      </c>
    </row>
    <row r="8" spans="1:49" ht="15" customHeight="1">
      <c r="A8" s="189"/>
      <c r="B8" s="17"/>
      <c r="C8" s="1345"/>
      <c r="D8" s="1346"/>
      <c r="E8" s="346" t="s">
        <v>147</v>
      </c>
      <c r="F8" s="265">
        <v>4922</v>
      </c>
      <c r="G8" s="257">
        <v>4157</v>
      </c>
      <c r="H8" s="257">
        <v>870</v>
      </c>
      <c r="I8" s="257">
        <v>2914</v>
      </c>
      <c r="J8" s="257">
        <v>1291</v>
      </c>
      <c r="K8" s="257">
        <v>1719</v>
      </c>
      <c r="L8" s="257">
        <v>16661</v>
      </c>
      <c r="M8" s="257">
        <v>28308</v>
      </c>
      <c r="N8" s="257">
        <v>1088</v>
      </c>
      <c r="O8" s="257">
        <v>0</v>
      </c>
      <c r="P8" s="257">
        <v>447</v>
      </c>
      <c r="Q8" s="257">
        <v>1150</v>
      </c>
      <c r="R8" s="257">
        <v>6281</v>
      </c>
      <c r="S8" s="257">
        <v>2238</v>
      </c>
      <c r="T8" s="257">
        <v>0</v>
      </c>
      <c r="U8" s="257">
        <v>9990</v>
      </c>
      <c r="V8" s="257">
        <v>9796</v>
      </c>
      <c r="W8" s="257">
        <v>0</v>
      </c>
      <c r="X8" s="257">
        <v>0</v>
      </c>
      <c r="Y8" s="257">
        <v>1557</v>
      </c>
      <c r="Z8" s="257">
        <v>12280</v>
      </c>
      <c r="AA8" s="257">
        <v>5213</v>
      </c>
      <c r="AB8" s="257">
        <v>0</v>
      </c>
      <c r="AC8" s="257">
        <v>6757</v>
      </c>
      <c r="AD8" s="257">
        <v>7000</v>
      </c>
      <c r="AE8" s="257">
        <v>0</v>
      </c>
      <c r="AF8" s="257">
        <v>0</v>
      </c>
      <c r="AG8" s="257">
        <v>3774</v>
      </c>
      <c r="AH8" s="257">
        <v>103</v>
      </c>
      <c r="AI8" s="257">
        <v>0</v>
      </c>
      <c r="AJ8" s="257">
        <v>1997</v>
      </c>
      <c r="AK8" s="257">
        <v>0</v>
      </c>
      <c r="AL8" s="257">
        <v>0</v>
      </c>
      <c r="AM8" s="257">
        <v>0</v>
      </c>
      <c r="AN8" s="257">
        <v>0</v>
      </c>
      <c r="AO8" s="257">
        <v>0</v>
      </c>
      <c r="AP8" s="257">
        <v>0</v>
      </c>
      <c r="AQ8" s="257">
        <v>10246</v>
      </c>
      <c r="AR8" s="257">
        <v>0</v>
      </c>
      <c r="AS8" s="257">
        <v>20867</v>
      </c>
      <c r="AT8" s="257">
        <v>0</v>
      </c>
      <c r="AU8" s="257">
        <v>8293</v>
      </c>
      <c r="AV8" s="272">
        <v>11444</v>
      </c>
      <c r="AW8" s="273">
        <f t="shared" si="2"/>
        <v>181363</v>
      </c>
    </row>
    <row r="9" spans="1:49" ht="15" customHeight="1">
      <c r="A9" s="189"/>
      <c r="B9" s="17"/>
      <c r="C9" s="61"/>
      <c r="D9" s="1341" t="s">
        <v>163</v>
      </c>
      <c r="E9" s="346" t="s">
        <v>146</v>
      </c>
      <c r="F9" s="265">
        <v>4922</v>
      </c>
      <c r="G9" s="257">
        <v>4157</v>
      </c>
      <c r="H9" s="257">
        <v>870</v>
      </c>
      <c r="I9" s="257">
        <v>2914</v>
      </c>
      <c r="J9" s="257">
        <v>1291</v>
      </c>
      <c r="K9" s="257">
        <v>1719</v>
      </c>
      <c r="L9" s="257">
        <v>8280</v>
      </c>
      <c r="M9" s="257">
        <v>28308</v>
      </c>
      <c r="N9" s="257">
        <v>1088</v>
      </c>
      <c r="O9" s="257">
        <v>0</v>
      </c>
      <c r="P9" s="257">
        <v>447</v>
      </c>
      <c r="Q9" s="257">
        <v>1150</v>
      </c>
      <c r="R9" s="257">
        <v>6281</v>
      </c>
      <c r="S9" s="257">
        <v>2238</v>
      </c>
      <c r="T9" s="257">
        <v>0</v>
      </c>
      <c r="U9" s="257">
        <v>9990</v>
      </c>
      <c r="V9" s="257">
        <v>9796</v>
      </c>
      <c r="W9" s="257">
        <v>0</v>
      </c>
      <c r="X9" s="257">
        <v>0</v>
      </c>
      <c r="Y9" s="257">
        <v>1557</v>
      </c>
      <c r="Z9" s="257">
        <v>12280</v>
      </c>
      <c r="AA9" s="257">
        <v>4913</v>
      </c>
      <c r="AB9" s="257">
        <v>0</v>
      </c>
      <c r="AC9" s="257">
        <v>0</v>
      </c>
      <c r="AD9" s="257">
        <v>7000</v>
      </c>
      <c r="AE9" s="257">
        <v>0</v>
      </c>
      <c r="AF9" s="257">
        <v>0</v>
      </c>
      <c r="AG9" s="257">
        <v>1774</v>
      </c>
      <c r="AH9" s="257">
        <v>103</v>
      </c>
      <c r="AI9" s="257">
        <v>0</v>
      </c>
      <c r="AJ9" s="257">
        <v>0</v>
      </c>
      <c r="AK9" s="257">
        <v>0</v>
      </c>
      <c r="AL9" s="257">
        <v>0</v>
      </c>
      <c r="AM9" s="257">
        <v>0</v>
      </c>
      <c r="AN9" s="257">
        <v>0</v>
      </c>
      <c r="AO9" s="257">
        <v>0</v>
      </c>
      <c r="AP9" s="257">
        <v>0</v>
      </c>
      <c r="AQ9" s="257">
        <v>4570</v>
      </c>
      <c r="AR9" s="257">
        <v>0</v>
      </c>
      <c r="AS9" s="257">
        <v>1341</v>
      </c>
      <c r="AT9" s="257">
        <v>0</v>
      </c>
      <c r="AU9" s="257">
        <v>8293</v>
      </c>
      <c r="AV9" s="272">
        <v>11444</v>
      </c>
      <c r="AW9" s="273">
        <f t="shared" si="2"/>
        <v>136726</v>
      </c>
    </row>
    <row r="10" spans="1:49" ht="15" customHeight="1">
      <c r="A10" s="189"/>
      <c r="B10" s="17"/>
      <c r="C10" s="61"/>
      <c r="D10" s="1341"/>
      <c r="E10" s="346" t="s">
        <v>147</v>
      </c>
      <c r="F10" s="265">
        <v>4922</v>
      </c>
      <c r="G10" s="257">
        <v>4157</v>
      </c>
      <c r="H10" s="257">
        <v>870</v>
      </c>
      <c r="I10" s="257">
        <v>2914</v>
      </c>
      <c r="J10" s="257">
        <v>1291</v>
      </c>
      <c r="K10" s="257">
        <v>1719</v>
      </c>
      <c r="L10" s="257">
        <v>8280</v>
      </c>
      <c r="M10" s="257">
        <v>28308</v>
      </c>
      <c r="N10" s="257">
        <v>1088</v>
      </c>
      <c r="O10" s="257">
        <v>0</v>
      </c>
      <c r="P10" s="257">
        <v>447</v>
      </c>
      <c r="Q10" s="257">
        <v>1150</v>
      </c>
      <c r="R10" s="257">
        <v>6281</v>
      </c>
      <c r="S10" s="257">
        <v>2238</v>
      </c>
      <c r="T10" s="257">
        <v>0</v>
      </c>
      <c r="U10" s="257">
        <v>9990</v>
      </c>
      <c r="V10" s="257">
        <v>9796</v>
      </c>
      <c r="W10" s="257">
        <v>0</v>
      </c>
      <c r="X10" s="257">
        <v>0</v>
      </c>
      <c r="Y10" s="257">
        <v>1557</v>
      </c>
      <c r="Z10" s="257">
        <v>12280</v>
      </c>
      <c r="AA10" s="257">
        <v>4913</v>
      </c>
      <c r="AB10" s="257">
        <v>0</v>
      </c>
      <c r="AC10" s="257">
        <v>0</v>
      </c>
      <c r="AD10" s="257">
        <v>7000</v>
      </c>
      <c r="AE10" s="257">
        <v>0</v>
      </c>
      <c r="AF10" s="257">
        <v>0</v>
      </c>
      <c r="AG10" s="257">
        <v>1774</v>
      </c>
      <c r="AH10" s="257">
        <v>103</v>
      </c>
      <c r="AI10" s="257">
        <v>0</v>
      </c>
      <c r="AJ10" s="257">
        <v>0</v>
      </c>
      <c r="AK10" s="257">
        <v>0</v>
      </c>
      <c r="AL10" s="257">
        <v>0</v>
      </c>
      <c r="AM10" s="257">
        <v>0</v>
      </c>
      <c r="AN10" s="257">
        <v>0</v>
      </c>
      <c r="AO10" s="257">
        <v>0</v>
      </c>
      <c r="AP10" s="257">
        <v>0</v>
      </c>
      <c r="AQ10" s="257">
        <v>4570</v>
      </c>
      <c r="AR10" s="257">
        <v>0</v>
      </c>
      <c r="AS10" s="257">
        <v>1341</v>
      </c>
      <c r="AT10" s="257">
        <v>0</v>
      </c>
      <c r="AU10" s="257">
        <v>8293</v>
      </c>
      <c r="AV10" s="272">
        <v>11444</v>
      </c>
      <c r="AW10" s="273">
        <f t="shared" si="2"/>
        <v>136726</v>
      </c>
    </row>
    <row r="11" spans="1:49" ht="15" customHeight="1">
      <c r="A11" s="189"/>
      <c r="B11" s="17"/>
      <c r="C11" s="61"/>
      <c r="D11" s="1334" t="s">
        <v>539</v>
      </c>
      <c r="E11" s="346" t="s">
        <v>146</v>
      </c>
      <c r="F11" s="265">
        <v>0</v>
      </c>
      <c r="G11" s="257">
        <v>0</v>
      </c>
      <c r="H11" s="257">
        <v>0</v>
      </c>
      <c r="I11" s="257">
        <v>0</v>
      </c>
      <c r="J11" s="257">
        <v>0</v>
      </c>
      <c r="K11" s="257">
        <v>0</v>
      </c>
      <c r="L11" s="257">
        <v>0</v>
      </c>
      <c r="M11" s="257">
        <v>0</v>
      </c>
      <c r="N11" s="257">
        <v>0</v>
      </c>
      <c r="O11" s="257">
        <v>0</v>
      </c>
      <c r="P11" s="257">
        <v>0</v>
      </c>
      <c r="Q11" s="257">
        <v>0</v>
      </c>
      <c r="R11" s="257">
        <v>0</v>
      </c>
      <c r="S11" s="257">
        <v>0</v>
      </c>
      <c r="T11" s="257">
        <v>0</v>
      </c>
      <c r="U11" s="257">
        <v>0</v>
      </c>
      <c r="V11" s="257">
        <v>0</v>
      </c>
      <c r="W11" s="257">
        <v>0</v>
      </c>
      <c r="X11" s="257">
        <v>0</v>
      </c>
      <c r="Y11" s="257">
        <v>0</v>
      </c>
      <c r="Z11" s="257">
        <v>0</v>
      </c>
      <c r="AA11" s="257">
        <v>0</v>
      </c>
      <c r="AB11" s="257">
        <v>0</v>
      </c>
      <c r="AC11" s="257">
        <v>0</v>
      </c>
      <c r="AD11" s="257">
        <v>0</v>
      </c>
      <c r="AE11" s="257">
        <v>0</v>
      </c>
      <c r="AF11" s="257">
        <v>0</v>
      </c>
      <c r="AG11" s="257">
        <v>2000</v>
      </c>
      <c r="AH11" s="257">
        <v>0</v>
      </c>
      <c r="AI11" s="257">
        <v>0</v>
      </c>
      <c r="AJ11" s="257">
        <v>1997</v>
      </c>
      <c r="AK11" s="257">
        <v>0</v>
      </c>
      <c r="AL11" s="257">
        <v>0</v>
      </c>
      <c r="AM11" s="257">
        <v>0</v>
      </c>
      <c r="AN11" s="257">
        <v>0</v>
      </c>
      <c r="AO11" s="257">
        <v>0</v>
      </c>
      <c r="AP11" s="257">
        <v>0</v>
      </c>
      <c r="AQ11" s="257">
        <v>0</v>
      </c>
      <c r="AR11" s="257">
        <v>0</v>
      </c>
      <c r="AS11" s="257">
        <v>0</v>
      </c>
      <c r="AT11" s="257">
        <v>0</v>
      </c>
      <c r="AU11" s="257">
        <v>0</v>
      </c>
      <c r="AV11" s="272">
        <v>0</v>
      </c>
      <c r="AW11" s="273">
        <f t="shared" si="2"/>
        <v>3997</v>
      </c>
    </row>
    <row r="12" spans="1:49" ht="15" customHeight="1">
      <c r="A12" s="189"/>
      <c r="B12" s="17"/>
      <c r="C12" s="61"/>
      <c r="D12" s="1335"/>
      <c r="E12" s="346" t="s">
        <v>147</v>
      </c>
      <c r="F12" s="265">
        <v>0</v>
      </c>
      <c r="G12" s="257">
        <v>0</v>
      </c>
      <c r="H12" s="257">
        <v>0</v>
      </c>
      <c r="I12" s="257">
        <v>0</v>
      </c>
      <c r="J12" s="257">
        <v>0</v>
      </c>
      <c r="K12" s="257">
        <v>0</v>
      </c>
      <c r="L12" s="257">
        <v>0</v>
      </c>
      <c r="M12" s="257">
        <v>0</v>
      </c>
      <c r="N12" s="257">
        <v>0</v>
      </c>
      <c r="O12" s="257">
        <v>0</v>
      </c>
      <c r="P12" s="257">
        <v>0</v>
      </c>
      <c r="Q12" s="257">
        <v>0</v>
      </c>
      <c r="R12" s="257">
        <v>0</v>
      </c>
      <c r="S12" s="257">
        <v>0</v>
      </c>
      <c r="T12" s="257">
        <v>0</v>
      </c>
      <c r="U12" s="257">
        <v>0</v>
      </c>
      <c r="V12" s="257">
        <v>0</v>
      </c>
      <c r="W12" s="257">
        <v>0</v>
      </c>
      <c r="X12" s="257">
        <v>0</v>
      </c>
      <c r="Y12" s="257">
        <v>0</v>
      </c>
      <c r="Z12" s="257">
        <v>0</v>
      </c>
      <c r="AA12" s="257">
        <v>0</v>
      </c>
      <c r="AB12" s="257">
        <v>0</v>
      </c>
      <c r="AC12" s="257">
        <v>0</v>
      </c>
      <c r="AD12" s="257">
        <v>0</v>
      </c>
      <c r="AE12" s="257">
        <v>0</v>
      </c>
      <c r="AF12" s="257">
        <v>0</v>
      </c>
      <c r="AG12" s="257">
        <v>2000</v>
      </c>
      <c r="AH12" s="257">
        <v>0</v>
      </c>
      <c r="AI12" s="257">
        <v>0</v>
      </c>
      <c r="AJ12" s="257">
        <v>1997</v>
      </c>
      <c r="AK12" s="257">
        <v>0</v>
      </c>
      <c r="AL12" s="257">
        <v>0</v>
      </c>
      <c r="AM12" s="257">
        <v>0</v>
      </c>
      <c r="AN12" s="257">
        <v>0</v>
      </c>
      <c r="AO12" s="257">
        <v>0</v>
      </c>
      <c r="AP12" s="257">
        <v>0</v>
      </c>
      <c r="AQ12" s="257">
        <v>0</v>
      </c>
      <c r="AR12" s="257">
        <v>0</v>
      </c>
      <c r="AS12" s="257">
        <v>0</v>
      </c>
      <c r="AT12" s="257">
        <v>0</v>
      </c>
      <c r="AU12" s="257">
        <v>0</v>
      </c>
      <c r="AV12" s="272">
        <v>0</v>
      </c>
      <c r="AW12" s="273">
        <f t="shared" si="2"/>
        <v>3997</v>
      </c>
    </row>
    <row r="13" spans="1:49" ht="15" customHeight="1">
      <c r="A13" s="189"/>
      <c r="B13" s="17"/>
      <c r="C13" s="61"/>
      <c r="D13" s="1341" t="s">
        <v>164</v>
      </c>
      <c r="E13" s="346"/>
      <c r="F13" s="265">
        <v>0</v>
      </c>
      <c r="G13" s="257">
        <v>0</v>
      </c>
      <c r="H13" s="257">
        <v>0</v>
      </c>
      <c r="I13" s="257">
        <v>0</v>
      </c>
      <c r="J13" s="257">
        <v>0</v>
      </c>
      <c r="K13" s="257">
        <v>0</v>
      </c>
      <c r="L13" s="257">
        <v>0</v>
      </c>
      <c r="M13" s="257">
        <v>0</v>
      </c>
      <c r="N13" s="257">
        <v>0</v>
      </c>
      <c r="O13" s="257">
        <v>0</v>
      </c>
      <c r="P13" s="257">
        <v>0</v>
      </c>
      <c r="Q13" s="257">
        <v>0</v>
      </c>
      <c r="R13" s="257">
        <v>0</v>
      </c>
      <c r="S13" s="257">
        <v>0</v>
      </c>
      <c r="T13" s="257">
        <v>0</v>
      </c>
      <c r="U13" s="257">
        <v>0</v>
      </c>
      <c r="V13" s="257">
        <v>0</v>
      </c>
      <c r="W13" s="257">
        <v>0</v>
      </c>
      <c r="X13" s="257">
        <v>0</v>
      </c>
      <c r="Y13" s="257">
        <v>0</v>
      </c>
      <c r="Z13" s="257">
        <v>0</v>
      </c>
      <c r="AA13" s="257">
        <v>0</v>
      </c>
      <c r="AB13" s="257">
        <v>0</v>
      </c>
      <c r="AC13" s="257">
        <v>0</v>
      </c>
      <c r="AD13" s="257">
        <v>0</v>
      </c>
      <c r="AE13" s="257">
        <v>0</v>
      </c>
      <c r="AF13" s="257">
        <v>0</v>
      </c>
      <c r="AG13" s="257">
        <v>0</v>
      </c>
      <c r="AH13" s="257">
        <v>0</v>
      </c>
      <c r="AI13" s="257">
        <v>0</v>
      </c>
      <c r="AJ13" s="257">
        <v>0</v>
      </c>
      <c r="AK13" s="257">
        <v>0</v>
      </c>
      <c r="AL13" s="257">
        <v>0</v>
      </c>
      <c r="AM13" s="257">
        <v>0</v>
      </c>
      <c r="AN13" s="257">
        <v>0</v>
      </c>
      <c r="AO13" s="257">
        <v>0</v>
      </c>
      <c r="AP13" s="257">
        <v>0</v>
      </c>
      <c r="AQ13" s="257">
        <v>0</v>
      </c>
      <c r="AR13" s="257">
        <v>0</v>
      </c>
      <c r="AS13" s="257">
        <v>0</v>
      </c>
      <c r="AT13" s="257">
        <v>0</v>
      </c>
      <c r="AU13" s="257">
        <v>0</v>
      </c>
      <c r="AV13" s="272">
        <v>0</v>
      </c>
      <c r="AW13" s="273">
        <f t="shared" si="2"/>
        <v>0</v>
      </c>
    </row>
    <row r="14" spans="1:49" ht="15" customHeight="1">
      <c r="A14" s="189"/>
      <c r="B14" s="17"/>
      <c r="C14" s="61"/>
      <c r="D14" s="1364"/>
      <c r="E14" s="348" t="s">
        <v>147</v>
      </c>
      <c r="F14" s="267">
        <v>0</v>
      </c>
      <c r="G14" s="260">
        <v>0</v>
      </c>
      <c r="H14" s="260">
        <v>0</v>
      </c>
      <c r="I14" s="260">
        <v>0</v>
      </c>
      <c r="J14" s="260">
        <v>0</v>
      </c>
      <c r="K14" s="260">
        <v>0</v>
      </c>
      <c r="L14" s="260">
        <v>8381</v>
      </c>
      <c r="M14" s="260">
        <v>0</v>
      </c>
      <c r="N14" s="260">
        <v>0</v>
      </c>
      <c r="O14" s="260">
        <v>0</v>
      </c>
      <c r="P14" s="260">
        <v>0</v>
      </c>
      <c r="Q14" s="260">
        <v>0</v>
      </c>
      <c r="R14" s="260">
        <v>0</v>
      </c>
      <c r="S14" s="260">
        <v>0</v>
      </c>
      <c r="T14" s="260">
        <v>0</v>
      </c>
      <c r="U14" s="260">
        <v>0</v>
      </c>
      <c r="V14" s="260">
        <v>0</v>
      </c>
      <c r="W14" s="260">
        <v>0</v>
      </c>
      <c r="X14" s="260">
        <v>0</v>
      </c>
      <c r="Y14" s="260">
        <v>0</v>
      </c>
      <c r="Z14" s="260">
        <v>0</v>
      </c>
      <c r="AA14" s="260">
        <v>300</v>
      </c>
      <c r="AB14" s="260">
        <v>0</v>
      </c>
      <c r="AC14" s="260">
        <v>6757</v>
      </c>
      <c r="AD14" s="260">
        <v>0</v>
      </c>
      <c r="AE14" s="260">
        <v>0</v>
      </c>
      <c r="AF14" s="260">
        <v>0</v>
      </c>
      <c r="AG14" s="260">
        <v>0</v>
      </c>
      <c r="AH14" s="260">
        <v>0</v>
      </c>
      <c r="AI14" s="260">
        <v>0</v>
      </c>
      <c r="AJ14" s="260">
        <v>0</v>
      </c>
      <c r="AK14" s="260">
        <v>0</v>
      </c>
      <c r="AL14" s="260">
        <v>0</v>
      </c>
      <c r="AM14" s="260">
        <v>0</v>
      </c>
      <c r="AN14" s="260">
        <v>0</v>
      </c>
      <c r="AO14" s="260">
        <v>0</v>
      </c>
      <c r="AP14" s="260">
        <v>0</v>
      </c>
      <c r="AQ14" s="260">
        <v>5676</v>
      </c>
      <c r="AR14" s="260">
        <v>0</v>
      </c>
      <c r="AS14" s="260">
        <v>19526</v>
      </c>
      <c r="AT14" s="260">
        <v>0</v>
      </c>
      <c r="AU14" s="260">
        <v>0</v>
      </c>
      <c r="AV14" s="274">
        <v>0</v>
      </c>
      <c r="AW14" s="275">
        <f t="shared" si="2"/>
        <v>40640</v>
      </c>
    </row>
    <row r="15" spans="1:49" ht="15" customHeight="1">
      <c r="A15" s="189"/>
      <c r="B15" s="14" t="s">
        <v>149</v>
      </c>
      <c r="C15" s="19"/>
      <c r="D15" s="100"/>
      <c r="E15" s="203"/>
      <c r="F15" s="1138"/>
      <c r="G15" s="1134"/>
      <c r="H15" s="1134"/>
      <c r="I15" s="1134"/>
      <c r="J15" s="1134"/>
      <c r="K15" s="1134"/>
      <c r="L15" s="1134"/>
      <c r="M15" s="1134"/>
      <c r="N15" s="1134"/>
      <c r="O15" s="1134"/>
      <c r="P15" s="1134"/>
      <c r="Q15" s="1134"/>
      <c r="R15" s="1134"/>
      <c r="S15" s="1134"/>
      <c r="T15" s="1134"/>
      <c r="U15" s="1134"/>
      <c r="V15" s="1134"/>
      <c r="W15" s="1134"/>
      <c r="X15" s="1134"/>
      <c r="Y15" s="1134"/>
      <c r="Z15" s="1134"/>
      <c r="AA15" s="1134"/>
      <c r="AB15" s="1134"/>
      <c r="AC15" s="1134"/>
      <c r="AD15" s="1134"/>
      <c r="AE15" s="1134"/>
      <c r="AF15" s="1134"/>
      <c r="AG15" s="1134"/>
      <c r="AH15" s="1134"/>
      <c r="AI15" s="1134"/>
      <c r="AJ15" s="1134"/>
      <c r="AK15" s="1134"/>
      <c r="AL15" s="1134"/>
      <c r="AM15" s="1134"/>
      <c r="AN15" s="1134"/>
      <c r="AO15" s="1134"/>
      <c r="AP15" s="1134"/>
      <c r="AQ15" s="1134"/>
      <c r="AR15" s="1134"/>
      <c r="AS15" s="1134"/>
      <c r="AT15" s="1134"/>
      <c r="AU15" s="1134"/>
      <c r="AV15" s="1160"/>
      <c r="AW15" s="1161"/>
    </row>
    <row r="16" spans="1:49" ht="15" customHeight="1">
      <c r="A16" s="189"/>
      <c r="B16" s="17"/>
      <c r="C16" s="1343" t="s">
        <v>150</v>
      </c>
      <c r="D16" s="1344"/>
      <c r="E16" s="463" t="s">
        <v>146</v>
      </c>
      <c r="F16" s="263">
        <v>9644</v>
      </c>
      <c r="G16" s="254">
        <v>17384</v>
      </c>
      <c r="H16" s="254">
        <v>0</v>
      </c>
      <c r="I16" s="254">
        <v>3606</v>
      </c>
      <c r="J16" s="254">
        <v>64151</v>
      </c>
      <c r="K16" s="254">
        <v>0</v>
      </c>
      <c r="L16" s="254">
        <v>179125</v>
      </c>
      <c r="M16" s="254">
        <v>65000</v>
      </c>
      <c r="N16" s="254">
        <v>10765</v>
      </c>
      <c r="O16" s="254">
        <v>1057</v>
      </c>
      <c r="P16" s="254">
        <v>1615</v>
      </c>
      <c r="Q16" s="254">
        <v>167388</v>
      </c>
      <c r="R16" s="254">
        <v>11920</v>
      </c>
      <c r="S16" s="254">
        <v>0</v>
      </c>
      <c r="T16" s="254">
        <v>64859</v>
      </c>
      <c r="U16" s="254">
        <v>5394</v>
      </c>
      <c r="V16" s="254">
        <v>219</v>
      </c>
      <c r="W16" s="254">
        <v>0</v>
      </c>
      <c r="X16" s="254">
        <v>2332</v>
      </c>
      <c r="Y16" s="254">
        <v>233910</v>
      </c>
      <c r="Z16" s="254">
        <v>0</v>
      </c>
      <c r="AA16" s="254">
        <v>39395</v>
      </c>
      <c r="AB16" s="254">
        <v>67159</v>
      </c>
      <c r="AC16" s="254">
        <v>124905</v>
      </c>
      <c r="AD16" s="254">
        <v>0</v>
      </c>
      <c r="AE16" s="254">
        <v>31000</v>
      </c>
      <c r="AF16" s="254">
        <v>485423</v>
      </c>
      <c r="AG16" s="254">
        <v>8508</v>
      </c>
      <c r="AH16" s="254">
        <v>0</v>
      </c>
      <c r="AI16" s="254">
        <v>0</v>
      </c>
      <c r="AJ16" s="254">
        <v>0</v>
      </c>
      <c r="AK16" s="254">
        <v>60789</v>
      </c>
      <c r="AL16" s="254">
        <v>0</v>
      </c>
      <c r="AM16" s="254">
        <v>0</v>
      </c>
      <c r="AN16" s="254">
        <v>0</v>
      </c>
      <c r="AO16" s="254">
        <v>0</v>
      </c>
      <c r="AP16" s="254">
        <v>1360</v>
      </c>
      <c r="AQ16" s="254">
        <v>4576</v>
      </c>
      <c r="AR16" s="254">
        <v>0</v>
      </c>
      <c r="AS16" s="254">
        <v>488</v>
      </c>
      <c r="AT16" s="254">
        <v>0</v>
      </c>
      <c r="AU16" s="254">
        <v>0</v>
      </c>
      <c r="AV16" s="270">
        <v>0</v>
      </c>
      <c r="AW16" s="271">
        <f t="shared" si="2"/>
        <v>1661972</v>
      </c>
    </row>
    <row r="17" spans="1:49" ht="15" customHeight="1">
      <c r="A17" s="189"/>
      <c r="B17" s="17"/>
      <c r="C17" s="1345"/>
      <c r="D17" s="1346"/>
      <c r="E17" s="346" t="s">
        <v>147</v>
      </c>
      <c r="F17" s="265">
        <v>9644</v>
      </c>
      <c r="G17" s="257">
        <v>17384</v>
      </c>
      <c r="H17" s="257">
        <v>0</v>
      </c>
      <c r="I17" s="257">
        <v>3606</v>
      </c>
      <c r="J17" s="257">
        <v>64151</v>
      </c>
      <c r="K17" s="257">
        <v>925</v>
      </c>
      <c r="L17" s="257">
        <v>175830</v>
      </c>
      <c r="M17" s="257">
        <v>65000</v>
      </c>
      <c r="N17" s="257">
        <v>130660</v>
      </c>
      <c r="O17" s="257">
        <v>1057</v>
      </c>
      <c r="P17" s="257">
        <v>2148</v>
      </c>
      <c r="Q17" s="257">
        <v>167388</v>
      </c>
      <c r="R17" s="257">
        <v>353116</v>
      </c>
      <c r="S17" s="257">
        <v>0</v>
      </c>
      <c r="T17" s="257">
        <v>80000</v>
      </c>
      <c r="U17" s="257">
        <v>5394</v>
      </c>
      <c r="V17" s="257">
        <v>219</v>
      </c>
      <c r="W17" s="257">
        <v>0</v>
      </c>
      <c r="X17" s="257">
        <v>2332</v>
      </c>
      <c r="Y17" s="257">
        <v>117102</v>
      </c>
      <c r="Z17" s="257">
        <v>6000</v>
      </c>
      <c r="AA17" s="257">
        <v>107228</v>
      </c>
      <c r="AB17" s="257">
        <v>90000</v>
      </c>
      <c r="AC17" s="257">
        <v>124905</v>
      </c>
      <c r="AD17" s="257">
        <v>50275</v>
      </c>
      <c r="AE17" s="257">
        <v>90000</v>
      </c>
      <c r="AF17" s="257">
        <v>578222</v>
      </c>
      <c r="AG17" s="257">
        <v>8508</v>
      </c>
      <c r="AH17" s="257">
        <v>0</v>
      </c>
      <c r="AI17" s="257">
        <v>27000</v>
      </c>
      <c r="AJ17" s="257">
        <v>5000</v>
      </c>
      <c r="AK17" s="257">
        <v>145210</v>
      </c>
      <c r="AL17" s="257">
        <v>100000</v>
      </c>
      <c r="AM17" s="257">
        <v>6000</v>
      </c>
      <c r="AN17" s="257">
        <v>0</v>
      </c>
      <c r="AO17" s="257">
        <v>27677</v>
      </c>
      <c r="AP17" s="257">
        <v>38000</v>
      </c>
      <c r="AQ17" s="257">
        <v>4576</v>
      </c>
      <c r="AR17" s="257">
        <v>105624</v>
      </c>
      <c r="AS17" s="257">
        <v>488</v>
      </c>
      <c r="AT17" s="257">
        <v>0</v>
      </c>
      <c r="AU17" s="257">
        <v>0</v>
      </c>
      <c r="AV17" s="272">
        <v>0</v>
      </c>
      <c r="AW17" s="273">
        <f t="shared" si="2"/>
        <v>2710669</v>
      </c>
    </row>
    <row r="18" spans="1:49" ht="15" customHeight="1">
      <c r="A18" s="189"/>
      <c r="B18" s="17"/>
      <c r="C18" s="61"/>
      <c r="D18" s="1334" t="s">
        <v>540</v>
      </c>
      <c r="E18" s="346" t="s">
        <v>146</v>
      </c>
      <c r="F18" s="265">
        <v>6820</v>
      </c>
      <c r="G18" s="257">
        <v>10120</v>
      </c>
      <c r="H18" s="257">
        <v>0</v>
      </c>
      <c r="I18" s="257">
        <v>0</v>
      </c>
      <c r="J18" s="257">
        <v>0</v>
      </c>
      <c r="K18" s="257">
        <v>0</v>
      </c>
      <c r="L18" s="257">
        <v>0</v>
      </c>
      <c r="M18" s="257">
        <v>0</v>
      </c>
      <c r="N18" s="257">
        <v>0</v>
      </c>
      <c r="O18" s="257">
        <v>0</v>
      </c>
      <c r="P18" s="257">
        <v>0</v>
      </c>
      <c r="Q18" s="257">
        <v>0</v>
      </c>
      <c r="R18" s="257">
        <v>0</v>
      </c>
      <c r="S18" s="257">
        <v>0</v>
      </c>
      <c r="T18" s="257">
        <v>0</v>
      </c>
      <c r="U18" s="257">
        <v>0</v>
      </c>
      <c r="V18" s="257">
        <v>0</v>
      </c>
      <c r="W18" s="257">
        <v>0</v>
      </c>
      <c r="X18" s="257">
        <v>0</v>
      </c>
      <c r="Y18" s="257">
        <v>0</v>
      </c>
      <c r="Z18" s="257">
        <v>0</v>
      </c>
      <c r="AA18" s="257">
        <v>0</v>
      </c>
      <c r="AB18" s="257">
        <v>0</v>
      </c>
      <c r="AC18" s="257">
        <v>0</v>
      </c>
      <c r="AD18" s="257">
        <v>0</v>
      </c>
      <c r="AE18" s="257">
        <v>0</v>
      </c>
      <c r="AF18" s="257">
        <v>0</v>
      </c>
      <c r="AG18" s="257">
        <v>0</v>
      </c>
      <c r="AH18" s="257">
        <v>0</v>
      </c>
      <c r="AI18" s="257">
        <v>0</v>
      </c>
      <c r="AJ18" s="257">
        <v>0</v>
      </c>
      <c r="AK18" s="257">
        <v>0</v>
      </c>
      <c r="AL18" s="257">
        <v>0</v>
      </c>
      <c r="AM18" s="257">
        <v>0</v>
      </c>
      <c r="AN18" s="257">
        <v>0</v>
      </c>
      <c r="AO18" s="257">
        <v>0</v>
      </c>
      <c r="AP18" s="257">
        <v>0</v>
      </c>
      <c r="AQ18" s="257">
        <v>0</v>
      </c>
      <c r="AR18" s="257">
        <v>0</v>
      </c>
      <c r="AS18" s="257">
        <v>0</v>
      </c>
      <c r="AT18" s="257">
        <v>0</v>
      </c>
      <c r="AU18" s="257">
        <v>0</v>
      </c>
      <c r="AV18" s="272">
        <v>0</v>
      </c>
      <c r="AW18" s="273">
        <f t="shared" si="2"/>
        <v>16940</v>
      </c>
    </row>
    <row r="19" spans="1:49" ht="15" customHeight="1">
      <c r="A19" s="189"/>
      <c r="B19" s="17"/>
      <c r="C19" s="61"/>
      <c r="D19" s="1335"/>
      <c r="E19" s="346" t="s">
        <v>147</v>
      </c>
      <c r="F19" s="265">
        <v>6820</v>
      </c>
      <c r="G19" s="257">
        <v>10120</v>
      </c>
      <c r="H19" s="257">
        <v>0</v>
      </c>
      <c r="I19" s="257">
        <v>0</v>
      </c>
      <c r="J19" s="257">
        <v>0</v>
      </c>
      <c r="K19" s="257">
        <v>0</v>
      </c>
      <c r="L19" s="257">
        <v>0</v>
      </c>
      <c r="M19" s="257">
        <v>0</v>
      </c>
      <c r="N19" s="257">
        <v>0</v>
      </c>
      <c r="O19" s="257">
        <v>0</v>
      </c>
      <c r="P19" s="257">
        <v>0</v>
      </c>
      <c r="Q19" s="257">
        <v>0</v>
      </c>
      <c r="R19" s="257">
        <v>0</v>
      </c>
      <c r="S19" s="257">
        <v>0</v>
      </c>
      <c r="T19" s="257">
        <v>0</v>
      </c>
      <c r="U19" s="257">
        <v>0</v>
      </c>
      <c r="V19" s="257">
        <v>0</v>
      </c>
      <c r="W19" s="257">
        <v>0</v>
      </c>
      <c r="X19" s="257">
        <v>0</v>
      </c>
      <c r="Y19" s="257">
        <v>0</v>
      </c>
      <c r="Z19" s="257">
        <v>0</v>
      </c>
      <c r="AA19" s="257">
        <v>0</v>
      </c>
      <c r="AB19" s="257">
        <v>0</v>
      </c>
      <c r="AC19" s="257">
        <v>0</v>
      </c>
      <c r="AD19" s="257">
        <v>0</v>
      </c>
      <c r="AE19" s="257">
        <v>0</v>
      </c>
      <c r="AF19" s="257">
        <v>0</v>
      </c>
      <c r="AG19" s="257">
        <v>0</v>
      </c>
      <c r="AH19" s="257">
        <v>0</v>
      </c>
      <c r="AI19" s="257">
        <v>0</v>
      </c>
      <c r="AJ19" s="257">
        <v>0</v>
      </c>
      <c r="AK19" s="257">
        <v>0</v>
      </c>
      <c r="AL19" s="257">
        <v>0</v>
      </c>
      <c r="AM19" s="257">
        <v>0</v>
      </c>
      <c r="AN19" s="257">
        <v>0</v>
      </c>
      <c r="AO19" s="257">
        <v>0</v>
      </c>
      <c r="AP19" s="257">
        <v>0</v>
      </c>
      <c r="AQ19" s="257">
        <v>0</v>
      </c>
      <c r="AR19" s="257">
        <v>0</v>
      </c>
      <c r="AS19" s="257">
        <v>0</v>
      </c>
      <c r="AT19" s="257">
        <v>0</v>
      </c>
      <c r="AU19" s="257">
        <v>0</v>
      </c>
      <c r="AV19" s="272">
        <v>0</v>
      </c>
      <c r="AW19" s="273">
        <f t="shared" si="2"/>
        <v>16940</v>
      </c>
    </row>
    <row r="20" spans="1:49" ht="15" customHeight="1">
      <c r="A20" s="189"/>
      <c r="B20" s="17"/>
      <c r="C20" s="61"/>
      <c r="D20" s="1334" t="s">
        <v>541</v>
      </c>
      <c r="E20" s="346" t="s">
        <v>146</v>
      </c>
      <c r="F20" s="265">
        <v>2824</v>
      </c>
      <c r="G20" s="257">
        <v>0</v>
      </c>
      <c r="H20" s="257">
        <v>0</v>
      </c>
      <c r="I20" s="257">
        <v>0</v>
      </c>
      <c r="J20" s="257">
        <v>0</v>
      </c>
      <c r="K20" s="257">
        <v>0</v>
      </c>
      <c r="L20" s="257">
        <v>4600</v>
      </c>
      <c r="M20" s="257">
        <v>0</v>
      </c>
      <c r="N20" s="257">
        <v>0</v>
      </c>
      <c r="O20" s="257">
        <v>0</v>
      </c>
      <c r="P20" s="257">
        <v>0</v>
      </c>
      <c r="Q20" s="257">
        <v>0</v>
      </c>
      <c r="R20" s="257">
        <v>0</v>
      </c>
      <c r="S20" s="257">
        <v>0</v>
      </c>
      <c r="T20" s="257">
        <v>0</v>
      </c>
      <c r="U20" s="257">
        <v>0</v>
      </c>
      <c r="V20" s="257">
        <v>0</v>
      </c>
      <c r="W20" s="257">
        <v>0</v>
      </c>
      <c r="X20" s="257">
        <v>2332</v>
      </c>
      <c r="Y20" s="257">
        <v>3372</v>
      </c>
      <c r="Z20" s="257">
        <v>0</v>
      </c>
      <c r="AA20" s="257">
        <v>5503</v>
      </c>
      <c r="AB20" s="257">
        <v>0</v>
      </c>
      <c r="AC20" s="257">
        <v>0</v>
      </c>
      <c r="AD20" s="257">
        <v>0</v>
      </c>
      <c r="AE20" s="257">
        <v>0</v>
      </c>
      <c r="AF20" s="257">
        <v>0</v>
      </c>
      <c r="AG20" s="257">
        <v>0</v>
      </c>
      <c r="AH20" s="257">
        <v>0</v>
      </c>
      <c r="AI20" s="257">
        <v>0</v>
      </c>
      <c r="AJ20" s="257">
        <v>0</v>
      </c>
      <c r="AK20" s="257">
        <v>0</v>
      </c>
      <c r="AL20" s="257">
        <v>0</v>
      </c>
      <c r="AM20" s="257">
        <v>0</v>
      </c>
      <c r="AN20" s="257">
        <v>0</v>
      </c>
      <c r="AO20" s="257">
        <v>0</v>
      </c>
      <c r="AP20" s="257">
        <v>0</v>
      </c>
      <c r="AQ20" s="257">
        <v>0</v>
      </c>
      <c r="AR20" s="257">
        <v>0</v>
      </c>
      <c r="AS20" s="257">
        <v>0</v>
      </c>
      <c r="AT20" s="257">
        <v>0</v>
      </c>
      <c r="AU20" s="257">
        <v>0</v>
      </c>
      <c r="AV20" s="272">
        <v>0</v>
      </c>
      <c r="AW20" s="273">
        <f t="shared" si="2"/>
        <v>18631</v>
      </c>
    </row>
    <row r="21" spans="1:49" ht="15" customHeight="1">
      <c r="A21" s="189"/>
      <c r="B21" s="17"/>
      <c r="C21" s="61"/>
      <c r="D21" s="1335"/>
      <c r="E21" s="346" t="s">
        <v>147</v>
      </c>
      <c r="F21" s="265">
        <v>2824</v>
      </c>
      <c r="G21" s="257">
        <v>0</v>
      </c>
      <c r="H21" s="257">
        <v>0</v>
      </c>
      <c r="I21" s="257">
        <v>0</v>
      </c>
      <c r="J21" s="257">
        <v>0</v>
      </c>
      <c r="K21" s="257">
        <v>0</v>
      </c>
      <c r="L21" s="257">
        <v>4600</v>
      </c>
      <c r="M21" s="257">
        <v>0</v>
      </c>
      <c r="N21" s="257">
        <v>0</v>
      </c>
      <c r="O21" s="257">
        <v>0</v>
      </c>
      <c r="P21" s="257">
        <v>0</v>
      </c>
      <c r="Q21" s="257">
        <v>0</v>
      </c>
      <c r="R21" s="257">
        <v>0</v>
      </c>
      <c r="S21" s="257">
        <v>0</v>
      </c>
      <c r="T21" s="257">
        <v>0</v>
      </c>
      <c r="U21" s="257">
        <v>0</v>
      </c>
      <c r="V21" s="257">
        <v>0</v>
      </c>
      <c r="W21" s="257">
        <v>0</v>
      </c>
      <c r="X21" s="257">
        <v>2332</v>
      </c>
      <c r="Y21" s="257">
        <v>3372</v>
      </c>
      <c r="Z21" s="257">
        <v>0</v>
      </c>
      <c r="AA21" s="257">
        <v>5503</v>
      </c>
      <c r="AB21" s="257">
        <v>0</v>
      </c>
      <c r="AC21" s="257">
        <v>0</v>
      </c>
      <c r="AD21" s="257">
        <v>0</v>
      </c>
      <c r="AE21" s="257">
        <v>0</v>
      </c>
      <c r="AF21" s="257">
        <v>0</v>
      </c>
      <c r="AG21" s="257">
        <v>0</v>
      </c>
      <c r="AH21" s="257">
        <v>0</v>
      </c>
      <c r="AI21" s="257">
        <v>0</v>
      </c>
      <c r="AJ21" s="257">
        <v>0</v>
      </c>
      <c r="AK21" s="257">
        <v>0</v>
      </c>
      <c r="AL21" s="257">
        <v>0</v>
      </c>
      <c r="AM21" s="257">
        <v>0</v>
      </c>
      <c r="AN21" s="257">
        <v>0</v>
      </c>
      <c r="AO21" s="257">
        <v>0</v>
      </c>
      <c r="AP21" s="257">
        <v>0</v>
      </c>
      <c r="AQ21" s="257">
        <v>0</v>
      </c>
      <c r="AR21" s="257">
        <v>0</v>
      </c>
      <c r="AS21" s="257">
        <v>0</v>
      </c>
      <c r="AT21" s="257">
        <v>0</v>
      </c>
      <c r="AU21" s="257">
        <v>0</v>
      </c>
      <c r="AV21" s="272">
        <v>0</v>
      </c>
      <c r="AW21" s="273">
        <f t="shared" si="2"/>
        <v>18631</v>
      </c>
    </row>
    <row r="22" spans="1:49" ht="15" customHeight="1">
      <c r="A22" s="189"/>
      <c r="B22" s="17"/>
      <c r="C22" s="61"/>
      <c r="D22" s="1339" t="s">
        <v>542</v>
      </c>
      <c r="E22" s="346" t="s">
        <v>146</v>
      </c>
      <c r="F22" s="265">
        <v>0</v>
      </c>
      <c r="G22" s="257">
        <v>0</v>
      </c>
      <c r="H22" s="257">
        <v>0</v>
      </c>
      <c r="I22" s="257">
        <v>0</v>
      </c>
      <c r="J22" s="257">
        <v>0</v>
      </c>
      <c r="K22" s="257">
        <v>0</v>
      </c>
      <c r="L22" s="257">
        <v>0</v>
      </c>
      <c r="M22" s="257">
        <v>0</v>
      </c>
      <c r="N22" s="257">
        <v>0</v>
      </c>
      <c r="O22" s="257">
        <v>1057</v>
      </c>
      <c r="P22" s="257">
        <v>1615</v>
      </c>
      <c r="Q22" s="257">
        <v>0</v>
      </c>
      <c r="R22" s="257">
        <v>0</v>
      </c>
      <c r="S22" s="257">
        <v>0</v>
      </c>
      <c r="T22" s="257">
        <v>0</v>
      </c>
      <c r="U22" s="257">
        <v>5394</v>
      </c>
      <c r="V22" s="257">
        <v>0</v>
      </c>
      <c r="W22" s="257">
        <v>0</v>
      </c>
      <c r="X22" s="257">
        <v>0</v>
      </c>
      <c r="Y22" s="257">
        <v>0</v>
      </c>
      <c r="Z22" s="257">
        <v>0</v>
      </c>
      <c r="AA22" s="257">
        <v>894</v>
      </c>
      <c r="AB22" s="257">
        <v>0</v>
      </c>
      <c r="AC22" s="257">
        <v>0</v>
      </c>
      <c r="AD22" s="257">
        <v>0</v>
      </c>
      <c r="AE22" s="257">
        <v>0</v>
      </c>
      <c r="AF22" s="257">
        <v>0</v>
      </c>
      <c r="AG22" s="257">
        <v>0</v>
      </c>
      <c r="AH22" s="257">
        <v>0</v>
      </c>
      <c r="AI22" s="257">
        <v>0</v>
      </c>
      <c r="AJ22" s="257">
        <v>0</v>
      </c>
      <c r="AK22" s="257">
        <v>0</v>
      </c>
      <c r="AL22" s="257">
        <v>0</v>
      </c>
      <c r="AM22" s="257">
        <v>0</v>
      </c>
      <c r="AN22" s="257">
        <v>0</v>
      </c>
      <c r="AO22" s="257">
        <v>0</v>
      </c>
      <c r="AP22" s="257">
        <v>0</v>
      </c>
      <c r="AQ22" s="257">
        <v>0</v>
      </c>
      <c r="AR22" s="257">
        <v>0</v>
      </c>
      <c r="AS22" s="257">
        <v>0</v>
      </c>
      <c r="AT22" s="257">
        <v>0</v>
      </c>
      <c r="AU22" s="257">
        <v>0</v>
      </c>
      <c r="AV22" s="272">
        <v>0</v>
      </c>
      <c r="AW22" s="273">
        <f t="shared" si="2"/>
        <v>8960</v>
      </c>
    </row>
    <row r="23" spans="1:49" ht="15" customHeight="1">
      <c r="A23" s="189"/>
      <c r="B23" s="17"/>
      <c r="C23" s="61"/>
      <c r="D23" s="1340"/>
      <c r="E23" s="346" t="s">
        <v>147</v>
      </c>
      <c r="F23" s="265">
        <v>0</v>
      </c>
      <c r="G23" s="257">
        <v>0</v>
      </c>
      <c r="H23" s="257">
        <v>0</v>
      </c>
      <c r="I23" s="257">
        <v>0</v>
      </c>
      <c r="J23" s="257">
        <v>0</v>
      </c>
      <c r="K23" s="257">
        <v>0</v>
      </c>
      <c r="L23" s="257">
        <v>0</v>
      </c>
      <c r="M23" s="257">
        <v>0</v>
      </c>
      <c r="N23" s="257">
        <v>0</v>
      </c>
      <c r="O23" s="257">
        <v>1057</v>
      </c>
      <c r="P23" s="257">
        <v>1615</v>
      </c>
      <c r="Q23" s="257">
        <v>0</v>
      </c>
      <c r="R23" s="257">
        <v>0</v>
      </c>
      <c r="S23" s="257">
        <v>0</v>
      </c>
      <c r="T23" s="257">
        <v>0</v>
      </c>
      <c r="U23" s="257">
        <v>5394</v>
      </c>
      <c r="V23" s="257">
        <v>0</v>
      </c>
      <c r="W23" s="257">
        <v>0</v>
      </c>
      <c r="X23" s="257">
        <v>0</v>
      </c>
      <c r="Y23" s="257">
        <v>0</v>
      </c>
      <c r="Z23" s="257">
        <v>0</v>
      </c>
      <c r="AA23" s="257">
        <v>894</v>
      </c>
      <c r="AB23" s="257">
        <v>0</v>
      </c>
      <c r="AC23" s="257">
        <v>0</v>
      </c>
      <c r="AD23" s="257">
        <v>0</v>
      </c>
      <c r="AE23" s="257">
        <v>0</v>
      </c>
      <c r="AF23" s="257">
        <v>0</v>
      </c>
      <c r="AG23" s="257">
        <v>0</v>
      </c>
      <c r="AH23" s="257">
        <v>0</v>
      </c>
      <c r="AI23" s="257">
        <v>0</v>
      </c>
      <c r="AJ23" s="257">
        <v>0</v>
      </c>
      <c r="AK23" s="257">
        <v>0</v>
      </c>
      <c r="AL23" s="257">
        <v>0</v>
      </c>
      <c r="AM23" s="257">
        <v>0</v>
      </c>
      <c r="AN23" s="257">
        <v>0</v>
      </c>
      <c r="AO23" s="257">
        <v>0</v>
      </c>
      <c r="AP23" s="257">
        <v>0</v>
      </c>
      <c r="AQ23" s="257">
        <v>0</v>
      </c>
      <c r="AR23" s="257">
        <v>0</v>
      </c>
      <c r="AS23" s="257">
        <v>0</v>
      </c>
      <c r="AT23" s="257">
        <v>0</v>
      </c>
      <c r="AU23" s="257">
        <v>0</v>
      </c>
      <c r="AV23" s="272">
        <v>0</v>
      </c>
      <c r="AW23" s="273">
        <f t="shared" si="2"/>
        <v>8960</v>
      </c>
    </row>
    <row r="24" spans="1:49" ht="15" customHeight="1">
      <c r="A24" s="189"/>
      <c r="B24" s="17"/>
      <c r="C24" s="61"/>
      <c r="D24" s="1339" t="s">
        <v>543</v>
      </c>
      <c r="E24" s="346" t="s">
        <v>146</v>
      </c>
      <c r="F24" s="265">
        <v>0</v>
      </c>
      <c r="G24" s="257">
        <v>0</v>
      </c>
      <c r="H24" s="257">
        <v>0</v>
      </c>
      <c r="I24" s="257">
        <v>3606</v>
      </c>
      <c r="J24" s="257">
        <v>0</v>
      </c>
      <c r="K24" s="257">
        <v>0</v>
      </c>
      <c r="L24" s="257">
        <v>0</v>
      </c>
      <c r="M24" s="257">
        <v>65000</v>
      </c>
      <c r="N24" s="257">
        <v>0</v>
      </c>
      <c r="O24" s="257">
        <v>0</v>
      </c>
      <c r="P24" s="257">
        <v>0</v>
      </c>
      <c r="Q24" s="257">
        <v>10009</v>
      </c>
      <c r="R24" s="257">
        <v>0</v>
      </c>
      <c r="S24" s="257">
        <v>0</v>
      </c>
      <c r="T24" s="257">
        <v>0</v>
      </c>
      <c r="U24" s="257">
        <v>0</v>
      </c>
      <c r="V24" s="257">
        <v>0</v>
      </c>
      <c r="W24" s="257">
        <v>0</v>
      </c>
      <c r="X24" s="257">
        <v>0</v>
      </c>
      <c r="Y24" s="257">
        <v>0</v>
      </c>
      <c r="Z24" s="257">
        <v>0</v>
      </c>
      <c r="AA24" s="257">
        <v>0</v>
      </c>
      <c r="AB24" s="257">
        <v>0</v>
      </c>
      <c r="AC24" s="257">
        <v>7545</v>
      </c>
      <c r="AD24" s="257">
        <v>0</v>
      </c>
      <c r="AE24" s="257">
        <v>0</v>
      </c>
      <c r="AF24" s="257">
        <v>0</v>
      </c>
      <c r="AG24" s="257">
        <v>8508</v>
      </c>
      <c r="AH24" s="257">
        <v>0</v>
      </c>
      <c r="AI24" s="257">
        <v>0</v>
      </c>
      <c r="AJ24" s="257">
        <v>0</v>
      </c>
      <c r="AK24" s="257">
        <v>0</v>
      </c>
      <c r="AL24" s="257">
        <v>0</v>
      </c>
      <c r="AM24" s="257">
        <v>0</v>
      </c>
      <c r="AN24" s="257">
        <v>0</v>
      </c>
      <c r="AO24" s="257">
        <v>0</v>
      </c>
      <c r="AP24" s="257">
        <v>1360</v>
      </c>
      <c r="AQ24" s="257">
        <v>0</v>
      </c>
      <c r="AR24" s="257">
        <v>0</v>
      </c>
      <c r="AS24" s="257">
        <v>488</v>
      </c>
      <c r="AT24" s="257">
        <v>0</v>
      </c>
      <c r="AU24" s="257">
        <v>0</v>
      </c>
      <c r="AV24" s="272">
        <v>0</v>
      </c>
      <c r="AW24" s="273">
        <f t="shared" si="2"/>
        <v>96516</v>
      </c>
    </row>
    <row r="25" spans="1:49" ht="15" customHeight="1">
      <c r="A25" s="189"/>
      <c r="B25" s="17"/>
      <c r="C25" s="61"/>
      <c r="D25" s="1340"/>
      <c r="E25" s="346" t="s">
        <v>147</v>
      </c>
      <c r="F25" s="265">
        <v>0</v>
      </c>
      <c r="G25" s="257">
        <v>0</v>
      </c>
      <c r="H25" s="257">
        <v>0</v>
      </c>
      <c r="I25" s="257">
        <v>3606</v>
      </c>
      <c r="J25" s="257">
        <v>0</v>
      </c>
      <c r="K25" s="257">
        <v>0</v>
      </c>
      <c r="L25" s="257">
        <v>0</v>
      </c>
      <c r="M25" s="257">
        <v>65000</v>
      </c>
      <c r="N25" s="257">
        <v>0</v>
      </c>
      <c r="O25" s="257">
        <v>0</v>
      </c>
      <c r="P25" s="257">
        <v>0</v>
      </c>
      <c r="Q25" s="257">
        <v>10009</v>
      </c>
      <c r="R25" s="257">
        <v>0</v>
      </c>
      <c r="S25" s="257">
        <v>0</v>
      </c>
      <c r="T25" s="257">
        <v>0</v>
      </c>
      <c r="U25" s="257">
        <v>0</v>
      </c>
      <c r="V25" s="257">
        <v>0</v>
      </c>
      <c r="W25" s="257">
        <v>0</v>
      </c>
      <c r="X25" s="257">
        <v>0</v>
      </c>
      <c r="Y25" s="257">
        <v>0</v>
      </c>
      <c r="Z25" s="257">
        <v>0</v>
      </c>
      <c r="AA25" s="257">
        <v>0</v>
      </c>
      <c r="AB25" s="257">
        <v>0</v>
      </c>
      <c r="AC25" s="257">
        <v>7545</v>
      </c>
      <c r="AD25" s="257">
        <v>0</v>
      </c>
      <c r="AE25" s="257">
        <v>0</v>
      </c>
      <c r="AF25" s="257">
        <v>0</v>
      </c>
      <c r="AG25" s="257">
        <v>8508</v>
      </c>
      <c r="AH25" s="257">
        <v>0</v>
      </c>
      <c r="AI25" s="257">
        <v>0</v>
      </c>
      <c r="AJ25" s="257">
        <v>0</v>
      </c>
      <c r="AK25" s="257">
        <v>0</v>
      </c>
      <c r="AL25" s="257">
        <v>0</v>
      </c>
      <c r="AM25" s="257">
        <v>0</v>
      </c>
      <c r="AN25" s="257">
        <v>0</v>
      </c>
      <c r="AO25" s="257">
        <v>0</v>
      </c>
      <c r="AP25" s="257">
        <v>1360</v>
      </c>
      <c r="AQ25" s="257">
        <v>0</v>
      </c>
      <c r="AR25" s="257">
        <v>0</v>
      </c>
      <c r="AS25" s="257">
        <v>488</v>
      </c>
      <c r="AT25" s="257">
        <v>0</v>
      </c>
      <c r="AU25" s="257">
        <v>0</v>
      </c>
      <c r="AV25" s="272">
        <v>0</v>
      </c>
      <c r="AW25" s="273">
        <f t="shared" si="2"/>
        <v>96516</v>
      </c>
    </row>
    <row r="26" spans="1:49" ht="15" customHeight="1">
      <c r="A26" s="189"/>
      <c r="B26" s="17"/>
      <c r="C26" s="61"/>
      <c r="D26" s="1341" t="s">
        <v>165</v>
      </c>
      <c r="E26" s="346" t="s">
        <v>146</v>
      </c>
      <c r="F26" s="265">
        <v>0</v>
      </c>
      <c r="G26" s="257">
        <v>0</v>
      </c>
      <c r="H26" s="257">
        <v>0</v>
      </c>
      <c r="I26" s="257">
        <v>0</v>
      </c>
      <c r="J26" s="257">
        <v>22903</v>
      </c>
      <c r="K26" s="257">
        <v>0</v>
      </c>
      <c r="L26" s="257">
        <v>174525</v>
      </c>
      <c r="M26" s="257">
        <v>0</v>
      </c>
      <c r="N26" s="257">
        <v>10765</v>
      </c>
      <c r="O26" s="257">
        <v>0</v>
      </c>
      <c r="P26" s="257">
        <v>0</v>
      </c>
      <c r="Q26" s="257">
        <v>157379</v>
      </c>
      <c r="R26" s="257">
        <v>0</v>
      </c>
      <c r="S26" s="257">
        <v>0</v>
      </c>
      <c r="T26" s="257">
        <v>63676</v>
      </c>
      <c r="U26" s="257">
        <v>0</v>
      </c>
      <c r="V26" s="257">
        <v>0</v>
      </c>
      <c r="W26" s="257">
        <v>0</v>
      </c>
      <c r="X26" s="257">
        <v>0</v>
      </c>
      <c r="Y26" s="257">
        <v>230538</v>
      </c>
      <c r="Z26" s="257">
        <v>0</v>
      </c>
      <c r="AA26" s="257">
        <v>32998</v>
      </c>
      <c r="AB26" s="257">
        <v>67159</v>
      </c>
      <c r="AC26" s="257">
        <v>117360</v>
      </c>
      <c r="AD26" s="257">
        <v>0</v>
      </c>
      <c r="AE26" s="257">
        <v>0</v>
      </c>
      <c r="AF26" s="257">
        <v>485423</v>
      </c>
      <c r="AG26" s="257">
        <v>0</v>
      </c>
      <c r="AH26" s="257">
        <v>0</v>
      </c>
      <c r="AI26" s="257">
        <v>0</v>
      </c>
      <c r="AJ26" s="257">
        <v>0</v>
      </c>
      <c r="AK26" s="257">
        <v>17371</v>
      </c>
      <c r="AL26" s="257">
        <v>0</v>
      </c>
      <c r="AM26" s="257">
        <v>0</v>
      </c>
      <c r="AN26" s="257">
        <v>0</v>
      </c>
      <c r="AO26" s="257">
        <v>0</v>
      </c>
      <c r="AP26" s="257">
        <v>0</v>
      </c>
      <c r="AQ26" s="257">
        <v>4576</v>
      </c>
      <c r="AR26" s="257">
        <v>0</v>
      </c>
      <c r="AS26" s="257">
        <v>0</v>
      </c>
      <c r="AT26" s="257">
        <v>0</v>
      </c>
      <c r="AU26" s="257">
        <v>0</v>
      </c>
      <c r="AV26" s="272">
        <v>0</v>
      </c>
      <c r="AW26" s="273">
        <f t="shared" si="2"/>
        <v>1384673</v>
      </c>
    </row>
    <row r="27" spans="1:49" ht="15" customHeight="1">
      <c r="A27" s="189"/>
      <c r="B27" s="17"/>
      <c r="C27" s="61"/>
      <c r="D27" s="1341"/>
      <c r="E27" s="346" t="s">
        <v>147</v>
      </c>
      <c r="F27" s="265">
        <v>0</v>
      </c>
      <c r="G27" s="257">
        <v>0</v>
      </c>
      <c r="H27" s="257">
        <v>0</v>
      </c>
      <c r="I27" s="257">
        <v>0</v>
      </c>
      <c r="J27" s="257">
        <v>22903</v>
      </c>
      <c r="K27" s="257">
        <v>0</v>
      </c>
      <c r="L27" s="257">
        <v>171230</v>
      </c>
      <c r="M27" s="257">
        <v>0</v>
      </c>
      <c r="N27" s="257">
        <v>10765</v>
      </c>
      <c r="O27" s="257">
        <v>0</v>
      </c>
      <c r="P27" s="257">
        <v>0</v>
      </c>
      <c r="Q27" s="257">
        <v>157379</v>
      </c>
      <c r="R27" s="257">
        <v>0</v>
      </c>
      <c r="S27" s="257">
        <v>0</v>
      </c>
      <c r="T27" s="257">
        <v>63676</v>
      </c>
      <c r="U27" s="257">
        <v>0</v>
      </c>
      <c r="V27" s="257">
        <v>0</v>
      </c>
      <c r="W27" s="257">
        <v>0</v>
      </c>
      <c r="X27" s="257">
        <v>0</v>
      </c>
      <c r="Y27" s="257">
        <v>113730</v>
      </c>
      <c r="Z27" s="257">
        <v>0</v>
      </c>
      <c r="AA27" s="257">
        <v>32998</v>
      </c>
      <c r="AB27" s="257">
        <v>67159</v>
      </c>
      <c r="AC27" s="257">
        <v>117360</v>
      </c>
      <c r="AD27" s="257">
        <v>0</v>
      </c>
      <c r="AE27" s="257">
        <v>0</v>
      </c>
      <c r="AF27" s="257">
        <v>485423</v>
      </c>
      <c r="AG27" s="257">
        <v>0</v>
      </c>
      <c r="AH27" s="257">
        <v>0</v>
      </c>
      <c r="AI27" s="257">
        <v>0</v>
      </c>
      <c r="AJ27" s="257">
        <v>0</v>
      </c>
      <c r="AK27" s="257">
        <v>17371</v>
      </c>
      <c r="AL27" s="257">
        <v>0</v>
      </c>
      <c r="AM27" s="257">
        <v>0</v>
      </c>
      <c r="AN27" s="257">
        <v>0</v>
      </c>
      <c r="AO27" s="257">
        <v>0</v>
      </c>
      <c r="AP27" s="257">
        <v>0</v>
      </c>
      <c r="AQ27" s="257">
        <v>4576</v>
      </c>
      <c r="AR27" s="257">
        <v>0</v>
      </c>
      <c r="AS27" s="257">
        <v>0</v>
      </c>
      <c r="AT27" s="257">
        <v>0</v>
      </c>
      <c r="AU27" s="257">
        <v>0</v>
      </c>
      <c r="AV27" s="272">
        <v>0</v>
      </c>
      <c r="AW27" s="273">
        <f t="shared" si="2"/>
        <v>1264570</v>
      </c>
    </row>
    <row r="28" spans="1:49" ht="15" customHeight="1">
      <c r="A28" s="189"/>
      <c r="B28" s="17"/>
      <c r="C28" s="61"/>
      <c r="D28" s="1342" t="s">
        <v>544</v>
      </c>
      <c r="E28" s="346" t="s">
        <v>146</v>
      </c>
      <c r="F28" s="265">
        <v>0</v>
      </c>
      <c r="G28" s="257">
        <v>7264</v>
      </c>
      <c r="H28" s="257">
        <v>0</v>
      </c>
      <c r="I28" s="257">
        <v>0</v>
      </c>
      <c r="J28" s="257">
        <v>41248</v>
      </c>
      <c r="K28" s="257">
        <v>0</v>
      </c>
      <c r="L28" s="257">
        <v>0</v>
      </c>
      <c r="M28" s="257">
        <v>0</v>
      </c>
      <c r="N28" s="257">
        <v>0</v>
      </c>
      <c r="O28" s="257">
        <v>0</v>
      </c>
      <c r="P28" s="257">
        <v>0</v>
      </c>
      <c r="Q28" s="257">
        <v>0</v>
      </c>
      <c r="R28" s="257">
        <v>3076</v>
      </c>
      <c r="S28" s="257">
        <v>0</v>
      </c>
      <c r="T28" s="257">
        <v>1183</v>
      </c>
      <c r="U28" s="257">
        <v>0</v>
      </c>
      <c r="V28" s="257">
        <v>0</v>
      </c>
      <c r="W28" s="257">
        <v>0</v>
      </c>
      <c r="X28" s="257">
        <v>0</v>
      </c>
      <c r="Y28" s="257">
        <v>0</v>
      </c>
      <c r="Z28" s="257">
        <v>0</v>
      </c>
      <c r="AA28" s="257">
        <v>0</v>
      </c>
      <c r="AB28" s="257">
        <v>0</v>
      </c>
      <c r="AC28" s="257">
        <v>0</v>
      </c>
      <c r="AD28" s="257">
        <v>0</v>
      </c>
      <c r="AE28" s="257">
        <v>31000</v>
      </c>
      <c r="AF28" s="257">
        <v>0</v>
      </c>
      <c r="AG28" s="257">
        <v>0</v>
      </c>
      <c r="AH28" s="257">
        <v>0</v>
      </c>
      <c r="AI28" s="257">
        <v>0</v>
      </c>
      <c r="AJ28" s="257">
        <v>0</v>
      </c>
      <c r="AK28" s="257">
        <v>43418</v>
      </c>
      <c r="AL28" s="257">
        <v>0</v>
      </c>
      <c r="AM28" s="257">
        <v>0</v>
      </c>
      <c r="AN28" s="257">
        <v>0</v>
      </c>
      <c r="AO28" s="257">
        <v>0</v>
      </c>
      <c r="AP28" s="257">
        <v>0</v>
      </c>
      <c r="AQ28" s="257">
        <v>0</v>
      </c>
      <c r="AR28" s="257">
        <v>0</v>
      </c>
      <c r="AS28" s="257">
        <v>0</v>
      </c>
      <c r="AT28" s="257">
        <v>0</v>
      </c>
      <c r="AU28" s="257">
        <v>0</v>
      </c>
      <c r="AV28" s="272">
        <v>0</v>
      </c>
      <c r="AW28" s="273">
        <f t="shared" si="2"/>
        <v>127189</v>
      </c>
    </row>
    <row r="29" spans="1:49" ht="15" customHeight="1">
      <c r="A29" s="189"/>
      <c r="B29" s="17"/>
      <c r="C29" s="61"/>
      <c r="D29" s="1341"/>
      <c r="E29" s="346" t="s">
        <v>147</v>
      </c>
      <c r="F29" s="265">
        <v>0</v>
      </c>
      <c r="G29" s="257">
        <v>7264</v>
      </c>
      <c r="H29" s="257">
        <v>0</v>
      </c>
      <c r="I29" s="257">
        <v>0</v>
      </c>
      <c r="J29" s="257">
        <v>41248</v>
      </c>
      <c r="K29" s="257">
        <v>0</v>
      </c>
      <c r="L29" s="257">
        <v>0</v>
      </c>
      <c r="M29" s="257">
        <v>0</v>
      </c>
      <c r="N29" s="257">
        <v>0</v>
      </c>
      <c r="O29" s="257">
        <v>0</v>
      </c>
      <c r="P29" s="257">
        <v>0</v>
      </c>
      <c r="Q29" s="257">
        <v>0</v>
      </c>
      <c r="R29" s="257">
        <v>3076</v>
      </c>
      <c r="S29" s="257">
        <v>0</v>
      </c>
      <c r="T29" s="257">
        <v>1183</v>
      </c>
      <c r="U29" s="257">
        <v>0</v>
      </c>
      <c r="V29" s="257">
        <v>0</v>
      </c>
      <c r="W29" s="257">
        <v>0</v>
      </c>
      <c r="X29" s="257">
        <v>0</v>
      </c>
      <c r="Y29" s="257">
        <v>0</v>
      </c>
      <c r="Z29" s="257">
        <v>0</v>
      </c>
      <c r="AA29" s="257">
        <v>0</v>
      </c>
      <c r="AB29" s="257">
        <v>0</v>
      </c>
      <c r="AC29" s="257">
        <v>0</v>
      </c>
      <c r="AD29" s="257">
        <v>0</v>
      </c>
      <c r="AE29" s="257">
        <v>31000</v>
      </c>
      <c r="AF29" s="257">
        <v>0</v>
      </c>
      <c r="AG29" s="257">
        <v>0</v>
      </c>
      <c r="AH29" s="257">
        <v>0</v>
      </c>
      <c r="AI29" s="257">
        <v>0</v>
      </c>
      <c r="AJ29" s="257">
        <v>0</v>
      </c>
      <c r="AK29" s="257">
        <v>127839</v>
      </c>
      <c r="AL29" s="257">
        <v>0</v>
      </c>
      <c r="AM29" s="257">
        <v>0</v>
      </c>
      <c r="AN29" s="257">
        <v>0</v>
      </c>
      <c r="AO29" s="257">
        <v>0</v>
      </c>
      <c r="AP29" s="257">
        <v>0</v>
      </c>
      <c r="AQ29" s="257">
        <v>0</v>
      </c>
      <c r="AR29" s="257">
        <v>0</v>
      </c>
      <c r="AS29" s="257">
        <v>0</v>
      </c>
      <c r="AT29" s="257">
        <v>0</v>
      </c>
      <c r="AU29" s="257">
        <v>0</v>
      </c>
      <c r="AV29" s="272">
        <v>0</v>
      </c>
      <c r="AW29" s="273">
        <f t="shared" si="2"/>
        <v>211610</v>
      </c>
    </row>
    <row r="30" spans="1:49" ht="15" customHeight="1">
      <c r="A30" s="189"/>
      <c r="B30" s="17"/>
      <c r="C30" s="61"/>
      <c r="D30" s="1334" t="s">
        <v>538</v>
      </c>
      <c r="E30" s="346" t="s">
        <v>146</v>
      </c>
      <c r="F30" s="265">
        <v>0</v>
      </c>
      <c r="G30" s="257">
        <v>0</v>
      </c>
      <c r="H30" s="257">
        <v>0</v>
      </c>
      <c r="I30" s="257">
        <v>0</v>
      </c>
      <c r="J30" s="257">
        <v>0</v>
      </c>
      <c r="K30" s="257">
        <v>0</v>
      </c>
      <c r="L30" s="257">
        <v>0</v>
      </c>
      <c r="M30" s="257">
        <v>0</v>
      </c>
      <c r="N30" s="257">
        <v>0</v>
      </c>
      <c r="O30" s="257">
        <v>0</v>
      </c>
      <c r="P30" s="257">
        <v>0</v>
      </c>
      <c r="Q30" s="257">
        <v>0</v>
      </c>
      <c r="R30" s="257">
        <v>0</v>
      </c>
      <c r="S30" s="257">
        <v>0</v>
      </c>
      <c r="T30" s="257">
        <v>0</v>
      </c>
      <c r="U30" s="257">
        <v>0</v>
      </c>
      <c r="V30" s="257">
        <v>0</v>
      </c>
      <c r="W30" s="257">
        <v>0</v>
      </c>
      <c r="X30" s="257">
        <v>0</v>
      </c>
      <c r="Y30" s="257">
        <v>0</v>
      </c>
      <c r="Z30" s="257">
        <v>0</v>
      </c>
      <c r="AA30" s="257">
        <v>0</v>
      </c>
      <c r="AB30" s="257">
        <v>0</v>
      </c>
      <c r="AC30" s="257">
        <v>0</v>
      </c>
      <c r="AD30" s="257">
        <v>0</v>
      </c>
      <c r="AE30" s="257">
        <v>0</v>
      </c>
      <c r="AF30" s="257">
        <v>0</v>
      </c>
      <c r="AG30" s="257">
        <v>0</v>
      </c>
      <c r="AH30" s="257">
        <v>0</v>
      </c>
      <c r="AI30" s="257">
        <v>0</v>
      </c>
      <c r="AJ30" s="257">
        <v>0</v>
      </c>
      <c r="AK30" s="257">
        <v>0</v>
      </c>
      <c r="AL30" s="257">
        <v>0</v>
      </c>
      <c r="AM30" s="257">
        <v>0</v>
      </c>
      <c r="AN30" s="257">
        <v>0</v>
      </c>
      <c r="AO30" s="257">
        <v>0</v>
      </c>
      <c r="AP30" s="257">
        <v>0</v>
      </c>
      <c r="AQ30" s="257">
        <v>0</v>
      </c>
      <c r="AR30" s="257">
        <v>0</v>
      </c>
      <c r="AS30" s="257">
        <v>0</v>
      </c>
      <c r="AT30" s="257">
        <v>0</v>
      </c>
      <c r="AU30" s="257">
        <v>0</v>
      </c>
      <c r="AV30" s="272">
        <v>0</v>
      </c>
      <c r="AW30" s="273">
        <f t="shared" si="2"/>
        <v>0</v>
      </c>
    </row>
    <row r="31" spans="1:49" ht="15" customHeight="1">
      <c r="A31" s="189"/>
      <c r="B31" s="17"/>
      <c r="C31" s="61"/>
      <c r="D31" s="1335"/>
      <c r="E31" s="346" t="s">
        <v>147</v>
      </c>
      <c r="F31" s="265">
        <v>0</v>
      </c>
      <c r="G31" s="257">
        <v>0</v>
      </c>
      <c r="H31" s="257">
        <v>0</v>
      </c>
      <c r="I31" s="257">
        <v>0</v>
      </c>
      <c r="J31" s="257">
        <v>0</v>
      </c>
      <c r="K31" s="257">
        <v>0</v>
      </c>
      <c r="L31" s="257">
        <v>0</v>
      </c>
      <c r="M31" s="257">
        <v>0</v>
      </c>
      <c r="N31" s="257">
        <v>0</v>
      </c>
      <c r="O31" s="257">
        <v>0</v>
      </c>
      <c r="P31" s="257">
        <v>0</v>
      </c>
      <c r="Q31" s="257">
        <v>0</v>
      </c>
      <c r="R31" s="257">
        <v>0</v>
      </c>
      <c r="S31" s="257">
        <v>0</v>
      </c>
      <c r="T31" s="257">
        <v>0</v>
      </c>
      <c r="U31" s="257">
        <v>0</v>
      </c>
      <c r="V31" s="257">
        <v>0</v>
      </c>
      <c r="W31" s="257">
        <v>0</v>
      </c>
      <c r="X31" s="257">
        <v>0</v>
      </c>
      <c r="Y31" s="257">
        <v>0</v>
      </c>
      <c r="Z31" s="257">
        <v>0</v>
      </c>
      <c r="AA31" s="257">
        <v>0</v>
      </c>
      <c r="AB31" s="257">
        <v>0</v>
      </c>
      <c r="AC31" s="257">
        <v>0</v>
      </c>
      <c r="AD31" s="257">
        <v>0</v>
      </c>
      <c r="AE31" s="257">
        <v>0</v>
      </c>
      <c r="AF31" s="257">
        <v>0</v>
      </c>
      <c r="AG31" s="257">
        <v>0</v>
      </c>
      <c r="AH31" s="257">
        <v>0</v>
      </c>
      <c r="AI31" s="257">
        <v>0</v>
      </c>
      <c r="AJ31" s="257">
        <v>0</v>
      </c>
      <c r="AK31" s="257">
        <v>0</v>
      </c>
      <c r="AL31" s="257">
        <v>0</v>
      </c>
      <c r="AM31" s="257">
        <v>0</v>
      </c>
      <c r="AN31" s="257">
        <v>0</v>
      </c>
      <c r="AO31" s="257">
        <v>0</v>
      </c>
      <c r="AP31" s="257">
        <v>0</v>
      </c>
      <c r="AQ31" s="257">
        <v>0</v>
      </c>
      <c r="AR31" s="257">
        <v>0</v>
      </c>
      <c r="AS31" s="257">
        <v>0</v>
      </c>
      <c r="AT31" s="257">
        <v>0</v>
      </c>
      <c r="AU31" s="257">
        <v>0</v>
      </c>
      <c r="AV31" s="272">
        <v>0</v>
      </c>
      <c r="AW31" s="273">
        <f t="shared" si="2"/>
        <v>0</v>
      </c>
    </row>
    <row r="32" spans="1:49" ht="15" customHeight="1">
      <c r="A32" s="189"/>
      <c r="B32" s="17"/>
      <c r="C32" s="61"/>
      <c r="D32" s="1337" t="s">
        <v>710</v>
      </c>
      <c r="E32" s="346" t="s">
        <v>146</v>
      </c>
      <c r="F32" s="265">
        <v>0</v>
      </c>
      <c r="G32" s="257">
        <v>0</v>
      </c>
      <c r="H32" s="257">
        <v>0</v>
      </c>
      <c r="I32" s="257">
        <v>0</v>
      </c>
      <c r="J32" s="257">
        <v>0</v>
      </c>
      <c r="K32" s="257">
        <v>0</v>
      </c>
      <c r="L32" s="257">
        <v>0</v>
      </c>
      <c r="M32" s="257">
        <v>0</v>
      </c>
      <c r="N32" s="257">
        <v>0</v>
      </c>
      <c r="O32" s="257">
        <v>0</v>
      </c>
      <c r="P32" s="257">
        <v>0</v>
      </c>
      <c r="Q32" s="257">
        <v>0</v>
      </c>
      <c r="R32" s="257">
        <v>0</v>
      </c>
      <c r="S32" s="257">
        <v>0</v>
      </c>
      <c r="T32" s="257">
        <v>0</v>
      </c>
      <c r="U32" s="257">
        <v>0</v>
      </c>
      <c r="V32" s="257">
        <v>0</v>
      </c>
      <c r="W32" s="257">
        <v>0</v>
      </c>
      <c r="X32" s="257">
        <v>0</v>
      </c>
      <c r="Y32" s="257">
        <v>0</v>
      </c>
      <c r="Z32" s="257">
        <v>0</v>
      </c>
      <c r="AA32" s="257">
        <v>0</v>
      </c>
      <c r="AB32" s="257">
        <v>0</v>
      </c>
      <c r="AC32" s="257">
        <v>0</v>
      </c>
      <c r="AD32" s="257">
        <v>0</v>
      </c>
      <c r="AE32" s="257">
        <v>0</v>
      </c>
      <c r="AF32" s="257">
        <v>0</v>
      </c>
      <c r="AG32" s="257">
        <v>0</v>
      </c>
      <c r="AH32" s="257">
        <v>0</v>
      </c>
      <c r="AI32" s="257">
        <v>0</v>
      </c>
      <c r="AJ32" s="257">
        <v>0</v>
      </c>
      <c r="AK32" s="257">
        <v>0</v>
      </c>
      <c r="AL32" s="257">
        <v>0</v>
      </c>
      <c r="AM32" s="257">
        <v>0</v>
      </c>
      <c r="AN32" s="257">
        <v>0</v>
      </c>
      <c r="AO32" s="257">
        <v>0</v>
      </c>
      <c r="AP32" s="257">
        <v>0</v>
      </c>
      <c r="AQ32" s="257">
        <v>0</v>
      </c>
      <c r="AR32" s="257">
        <v>0</v>
      </c>
      <c r="AS32" s="257">
        <v>0</v>
      </c>
      <c r="AT32" s="257">
        <v>0</v>
      </c>
      <c r="AU32" s="257">
        <v>0</v>
      </c>
      <c r="AV32" s="272">
        <v>0</v>
      </c>
      <c r="AW32" s="273">
        <f t="shared" si="2"/>
        <v>0</v>
      </c>
    </row>
    <row r="33" spans="1:49" ht="15" customHeight="1">
      <c r="A33" s="189"/>
      <c r="B33" s="17"/>
      <c r="C33" s="61"/>
      <c r="D33" s="1338"/>
      <c r="E33" s="346" t="s">
        <v>147</v>
      </c>
      <c r="F33" s="265">
        <v>0</v>
      </c>
      <c r="G33" s="257">
        <v>0</v>
      </c>
      <c r="H33" s="257">
        <v>0</v>
      </c>
      <c r="I33" s="257">
        <v>0</v>
      </c>
      <c r="J33" s="257">
        <v>0</v>
      </c>
      <c r="K33" s="257">
        <v>0</v>
      </c>
      <c r="L33" s="257">
        <v>0</v>
      </c>
      <c r="M33" s="257">
        <v>0</v>
      </c>
      <c r="N33" s="257">
        <v>0</v>
      </c>
      <c r="O33" s="257">
        <v>0</v>
      </c>
      <c r="P33" s="257">
        <v>0</v>
      </c>
      <c r="Q33" s="257">
        <v>0</v>
      </c>
      <c r="R33" s="257">
        <v>0</v>
      </c>
      <c r="S33" s="257">
        <v>0</v>
      </c>
      <c r="T33" s="257">
        <v>0</v>
      </c>
      <c r="U33" s="257">
        <v>0</v>
      </c>
      <c r="V33" s="257">
        <v>0</v>
      </c>
      <c r="W33" s="257">
        <v>0</v>
      </c>
      <c r="X33" s="257">
        <v>0</v>
      </c>
      <c r="Y33" s="257">
        <v>0</v>
      </c>
      <c r="Z33" s="257">
        <v>0</v>
      </c>
      <c r="AA33" s="257">
        <v>0</v>
      </c>
      <c r="AB33" s="257">
        <v>0</v>
      </c>
      <c r="AC33" s="257">
        <v>0</v>
      </c>
      <c r="AD33" s="257">
        <v>0</v>
      </c>
      <c r="AE33" s="257">
        <v>0</v>
      </c>
      <c r="AF33" s="257">
        <v>0</v>
      </c>
      <c r="AG33" s="257">
        <v>0</v>
      </c>
      <c r="AH33" s="257">
        <v>0</v>
      </c>
      <c r="AI33" s="257">
        <v>0</v>
      </c>
      <c r="AJ33" s="257">
        <v>0</v>
      </c>
      <c r="AK33" s="257">
        <v>0</v>
      </c>
      <c r="AL33" s="257">
        <v>0</v>
      </c>
      <c r="AM33" s="257">
        <v>0</v>
      </c>
      <c r="AN33" s="257">
        <v>0</v>
      </c>
      <c r="AO33" s="257">
        <v>0</v>
      </c>
      <c r="AP33" s="257">
        <v>0</v>
      </c>
      <c r="AQ33" s="257">
        <v>0</v>
      </c>
      <c r="AR33" s="257">
        <v>0</v>
      </c>
      <c r="AS33" s="257">
        <v>0</v>
      </c>
      <c r="AT33" s="257">
        <v>0</v>
      </c>
      <c r="AU33" s="257">
        <v>0</v>
      </c>
      <c r="AV33" s="272">
        <v>0</v>
      </c>
      <c r="AW33" s="273">
        <f t="shared" si="2"/>
        <v>0</v>
      </c>
    </row>
    <row r="34" spans="1:49" ht="15" customHeight="1">
      <c r="A34" s="189"/>
      <c r="B34" s="17"/>
      <c r="C34" s="61"/>
      <c r="D34" s="1342" t="s">
        <v>666</v>
      </c>
      <c r="E34" s="346" t="s">
        <v>146</v>
      </c>
      <c r="F34" s="265">
        <v>0</v>
      </c>
      <c r="G34" s="257">
        <v>0</v>
      </c>
      <c r="H34" s="257">
        <v>0</v>
      </c>
      <c r="I34" s="257">
        <v>0</v>
      </c>
      <c r="J34" s="257">
        <v>0</v>
      </c>
      <c r="K34" s="257">
        <v>0</v>
      </c>
      <c r="L34" s="257">
        <v>0</v>
      </c>
      <c r="M34" s="257">
        <v>0</v>
      </c>
      <c r="N34" s="257">
        <v>0</v>
      </c>
      <c r="O34" s="257">
        <v>0</v>
      </c>
      <c r="P34" s="257">
        <v>0</v>
      </c>
      <c r="Q34" s="257">
        <v>0</v>
      </c>
      <c r="R34" s="257">
        <v>7538</v>
      </c>
      <c r="S34" s="257">
        <v>0</v>
      </c>
      <c r="T34" s="257">
        <v>0</v>
      </c>
      <c r="U34" s="257">
        <v>0</v>
      </c>
      <c r="V34" s="257">
        <v>0</v>
      </c>
      <c r="W34" s="257">
        <v>0</v>
      </c>
      <c r="X34" s="257">
        <v>0</v>
      </c>
      <c r="Y34" s="257">
        <v>0</v>
      </c>
      <c r="Z34" s="257">
        <v>0</v>
      </c>
      <c r="AA34" s="257">
        <v>0</v>
      </c>
      <c r="AB34" s="257">
        <v>0</v>
      </c>
      <c r="AC34" s="257">
        <v>0</v>
      </c>
      <c r="AD34" s="257">
        <v>0</v>
      </c>
      <c r="AE34" s="257">
        <v>0</v>
      </c>
      <c r="AF34" s="257">
        <v>0</v>
      </c>
      <c r="AG34" s="257">
        <v>0</v>
      </c>
      <c r="AH34" s="257">
        <v>0</v>
      </c>
      <c r="AI34" s="257">
        <v>0</v>
      </c>
      <c r="AJ34" s="257">
        <v>0</v>
      </c>
      <c r="AK34" s="257">
        <v>0</v>
      </c>
      <c r="AL34" s="257">
        <v>0</v>
      </c>
      <c r="AM34" s="257">
        <v>0</v>
      </c>
      <c r="AN34" s="257">
        <v>0</v>
      </c>
      <c r="AO34" s="257">
        <v>0</v>
      </c>
      <c r="AP34" s="257">
        <v>0</v>
      </c>
      <c r="AQ34" s="257">
        <v>0</v>
      </c>
      <c r="AR34" s="257">
        <v>0</v>
      </c>
      <c r="AS34" s="257">
        <v>0</v>
      </c>
      <c r="AT34" s="257">
        <v>0</v>
      </c>
      <c r="AU34" s="257">
        <v>0</v>
      </c>
      <c r="AV34" s="272">
        <v>0</v>
      </c>
      <c r="AW34" s="273">
        <f t="shared" si="2"/>
        <v>7538</v>
      </c>
    </row>
    <row r="35" spans="1:49" ht="15" customHeight="1">
      <c r="A35" s="189"/>
      <c r="B35" s="17"/>
      <c r="C35" s="61"/>
      <c r="D35" s="1341"/>
      <c r="E35" s="346" t="s">
        <v>147</v>
      </c>
      <c r="F35" s="265">
        <v>0</v>
      </c>
      <c r="G35" s="257">
        <v>0</v>
      </c>
      <c r="H35" s="257">
        <v>0</v>
      </c>
      <c r="I35" s="257">
        <v>0</v>
      </c>
      <c r="J35" s="257">
        <v>0</v>
      </c>
      <c r="K35" s="257">
        <v>0</v>
      </c>
      <c r="L35" s="257">
        <v>0</v>
      </c>
      <c r="M35" s="257">
        <v>0</v>
      </c>
      <c r="N35" s="257">
        <v>0</v>
      </c>
      <c r="O35" s="257">
        <v>0</v>
      </c>
      <c r="P35" s="257">
        <v>0</v>
      </c>
      <c r="Q35" s="257">
        <v>0</v>
      </c>
      <c r="R35" s="257">
        <v>0</v>
      </c>
      <c r="S35" s="257">
        <v>0</v>
      </c>
      <c r="T35" s="257">
        <v>0</v>
      </c>
      <c r="U35" s="257">
        <v>0</v>
      </c>
      <c r="V35" s="257">
        <v>0</v>
      </c>
      <c r="W35" s="257">
        <v>0</v>
      </c>
      <c r="X35" s="257">
        <v>0</v>
      </c>
      <c r="Y35" s="257">
        <v>0</v>
      </c>
      <c r="Z35" s="257">
        <v>0</v>
      </c>
      <c r="AA35" s="257">
        <v>0</v>
      </c>
      <c r="AB35" s="257">
        <v>0</v>
      </c>
      <c r="AC35" s="257">
        <v>0</v>
      </c>
      <c r="AD35" s="257">
        <v>0</v>
      </c>
      <c r="AE35" s="257">
        <v>0</v>
      </c>
      <c r="AF35" s="257">
        <v>0</v>
      </c>
      <c r="AG35" s="257">
        <v>0</v>
      </c>
      <c r="AH35" s="257">
        <v>0</v>
      </c>
      <c r="AI35" s="257">
        <v>0</v>
      </c>
      <c r="AJ35" s="257">
        <v>0</v>
      </c>
      <c r="AK35" s="257">
        <v>0</v>
      </c>
      <c r="AL35" s="257">
        <v>0</v>
      </c>
      <c r="AM35" s="257">
        <v>0</v>
      </c>
      <c r="AN35" s="257">
        <v>0</v>
      </c>
      <c r="AO35" s="257">
        <v>0</v>
      </c>
      <c r="AP35" s="257">
        <v>0</v>
      </c>
      <c r="AQ35" s="257">
        <v>0</v>
      </c>
      <c r="AR35" s="257">
        <v>0</v>
      </c>
      <c r="AS35" s="257">
        <v>0</v>
      </c>
      <c r="AT35" s="257">
        <v>0</v>
      </c>
      <c r="AU35" s="257">
        <v>0</v>
      </c>
      <c r="AV35" s="272">
        <v>0</v>
      </c>
      <c r="AW35" s="273">
        <f t="shared" si="2"/>
        <v>0</v>
      </c>
    </row>
    <row r="36" spans="1:49" ht="15" customHeight="1">
      <c r="A36" s="189"/>
      <c r="B36" s="17"/>
      <c r="C36" s="61"/>
      <c r="D36" s="1341" t="s">
        <v>667</v>
      </c>
      <c r="E36" s="346" t="s">
        <v>146</v>
      </c>
      <c r="F36" s="265">
        <v>0</v>
      </c>
      <c r="G36" s="257">
        <v>0</v>
      </c>
      <c r="H36" s="257">
        <v>0</v>
      </c>
      <c r="I36" s="257">
        <v>0</v>
      </c>
      <c r="J36" s="257">
        <v>0</v>
      </c>
      <c r="K36" s="257">
        <v>0</v>
      </c>
      <c r="L36" s="257">
        <v>0</v>
      </c>
      <c r="M36" s="257">
        <v>0</v>
      </c>
      <c r="N36" s="257">
        <v>0</v>
      </c>
      <c r="O36" s="257">
        <v>0</v>
      </c>
      <c r="P36" s="257">
        <v>0</v>
      </c>
      <c r="Q36" s="257">
        <v>0</v>
      </c>
      <c r="R36" s="257">
        <v>1306</v>
      </c>
      <c r="S36" s="257">
        <v>0</v>
      </c>
      <c r="T36" s="257">
        <v>0</v>
      </c>
      <c r="U36" s="257">
        <v>0</v>
      </c>
      <c r="V36" s="257">
        <v>219</v>
      </c>
      <c r="W36" s="257">
        <v>0</v>
      </c>
      <c r="X36" s="257">
        <v>0</v>
      </c>
      <c r="Y36" s="257">
        <v>0</v>
      </c>
      <c r="Z36" s="257">
        <v>0</v>
      </c>
      <c r="AA36" s="257">
        <v>0</v>
      </c>
      <c r="AB36" s="257">
        <v>0</v>
      </c>
      <c r="AC36" s="257">
        <v>0</v>
      </c>
      <c r="AD36" s="257">
        <v>0</v>
      </c>
      <c r="AE36" s="257">
        <v>0</v>
      </c>
      <c r="AF36" s="257">
        <v>0</v>
      </c>
      <c r="AG36" s="257">
        <v>0</v>
      </c>
      <c r="AH36" s="257">
        <v>0</v>
      </c>
      <c r="AI36" s="257">
        <v>0</v>
      </c>
      <c r="AJ36" s="257">
        <v>0</v>
      </c>
      <c r="AK36" s="257">
        <v>0</v>
      </c>
      <c r="AL36" s="257">
        <v>0</v>
      </c>
      <c r="AM36" s="257">
        <v>0</v>
      </c>
      <c r="AN36" s="257">
        <v>0</v>
      </c>
      <c r="AO36" s="257">
        <v>0</v>
      </c>
      <c r="AP36" s="257">
        <v>0</v>
      </c>
      <c r="AQ36" s="257">
        <v>0</v>
      </c>
      <c r="AR36" s="257">
        <v>0</v>
      </c>
      <c r="AS36" s="257">
        <v>0</v>
      </c>
      <c r="AT36" s="257">
        <v>0</v>
      </c>
      <c r="AU36" s="257">
        <v>0</v>
      </c>
      <c r="AV36" s="272">
        <v>0</v>
      </c>
      <c r="AW36" s="273">
        <f t="shared" si="2"/>
        <v>1525</v>
      </c>
    </row>
    <row r="37" spans="1:49" ht="15" customHeight="1">
      <c r="A37" s="189"/>
      <c r="B37" s="17"/>
      <c r="C37" s="61"/>
      <c r="D37" s="1341"/>
      <c r="E37" s="346" t="s">
        <v>147</v>
      </c>
      <c r="F37" s="265">
        <v>0</v>
      </c>
      <c r="G37" s="257">
        <v>0</v>
      </c>
      <c r="H37" s="257">
        <v>0</v>
      </c>
      <c r="I37" s="257">
        <v>0</v>
      </c>
      <c r="J37" s="257">
        <v>0</v>
      </c>
      <c r="K37" s="257">
        <v>0</v>
      </c>
      <c r="L37" s="257">
        <v>0</v>
      </c>
      <c r="M37" s="257">
        <v>0</v>
      </c>
      <c r="N37" s="257">
        <v>0</v>
      </c>
      <c r="O37" s="257">
        <v>0</v>
      </c>
      <c r="P37" s="257">
        <v>0</v>
      </c>
      <c r="Q37" s="257">
        <v>0</v>
      </c>
      <c r="R37" s="257">
        <v>0</v>
      </c>
      <c r="S37" s="257">
        <v>0</v>
      </c>
      <c r="T37" s="257">
        <v>0</v>
      </c>
      <c r="U37" s="257">
        <v>0</v>
      </c>
      <c r="V37" s="257">
        <v>219</v>
      </c>
      <c r="W37" s="257">
        <v>0</v>
      </c>
      <c r="X37" s="257">
        <v>0</v>
      </c>
      <c r="Y37" s="257">
        <v>0</v>
      </c>
      <c r="Z37" s="257">
        <v>0</v>
      </c>
      <c r="AA37" s="257">
        <v>0</v>
      </c>
      <c r="AB37" s="257">
        <v>0</v>
      </c>
      <c r="AC37" s="257">
        <v>0</v>
      </c>
      <c r="AD37" s="257">
        <v>0</v>
      </c>
      <c r="AE37" s="257">
        <v>0</v>
      </c>
      <c r="AF37" s="257">
        <v>0</v>
      </c>
      <c r="AG37" s="257">
        <v>0</v>
      </c>
      <c r="AH37" s="257">
        <v>0</v>
      </c>
      <c r="AI37" s="257">
        <v>0</v>
      </c>
      <c r="AJ37" s="257">
        <v>0</v>
      </c>
      <c r="AK37" s="257">
        <v>0</v>
      </c>
      <c r="AL37" s="257">
        <v>0</v>
      </c>
      <c r="AM37" s="257">
        <v>0</v>
      </c>
      <c r="AN37" s="257">
        <v>0</v>
      </c>
      <c r="AO37" s="257">
        <v>0</v>
      </c>
      <c r="AP37" s="257">
        <v>0</v>
      </c>
      <c r="AQ37" s="257">
        <v>0</v>
      </c>
      <c r="AR37" s="257">
        <v>0</v>
      </c>
      <c r="AS37" s="257">
        <v>0</v>
      </c>
      <c r="AT37" s="257">
        <v>0</v>
      </c>
      <c r="AU37" s="257">
        <v>0</v>
      </c>
      <c r="AV37" s="272">
        <v>0</v>
      </c>
      <c r="AW37" s="273">
        <f t="shared" si="2"/>
        <v>219</v>
      </c>
    </row>
    <row r="38" spans="1:49" ht="15" customHeight="1">
      <c r="A38" s="189"/>
      <c r="B38" s="17"/>
      <c r="C38" s="61"/>
      <c r="D38" s="1337" t="s">
        <v>668</v>
      </c>
      <c r="E38" s="346" t="s">
        <v>146</v>
      </c>
      <c r="F38" s="265">
        <v>0</v>
      </c>
      <c r="G38" s="257">
        <v>0</v>
      </c>
      <c r="H38" s="257">
        <v>0</v>
      </c>
      <c r="I38" s="257">
        <v>0</v>
      </c>
      <c r="J38" s="257">
        <v>0</v>
      </c>
      <c r="K38" s="257">
        <v>0</v>
      </c>
      <c r="L38" s="257">
        <v>0</v>
      </c>
      <c r="M38" s="257">
        <v>0</v>
      </c>
      <c r="N38" s="257">
        <v>0</v>
      </c>
      <c r="O38" s="257">
        <v>0</v>
      </c>
      <c r="P38" s="257">
        <v>0</v>
      </c>
      <c r="Q38" s="257">
        <v>0</v>
      </c>
      <c r="R38" s="257">
        <v>0</v>
      </c>
      <c r="S38" s="257">
        <v>0</v>
      </c>
      <c r="T38" s="257">
        <v>0</v>
      </c>
      <c r="U38" s="257">
        <v>0</v>
      </c>
      <c r="V38" s="257">
        <v>0</v>
      </c>
      <c r="W38" s="257">
        <v>0</v>
      </c>
      <c r="X38" s="257">
        <v>0</v>
      </c>
      <c r="Y38" s="257">
        <v>0</v>
      </c>
      <c r="Z38" s="257">
        <v>0</v>
      </c>
      <c r="AA38" s="257">
        <v>0</v>
      </c>
      <c r="AB38" s="257">
        <v>0</v>
      </c>
      <c r="AC38" s="257">
        <v>0</v>
      </c>
      <c r="AD38" s="257">
        <v>0</v>
      </c>
      <c r="AE38" s="257">
        <v>0</v>
      </c>
      <c r="AF38" s="257">
        <v>0</v>
      </c>
      <c r="AG38" s="257">
        <v>0</v>
      </c>
      <c r="AH38" s="257">
        <v>0</v>
      </c>
      <c r="AI38" s="257">
        <v>0</v>
      </c>
      <c r="AJ38" s="257">
        <v>0</v>
      </c>
      <c r="AK38" s="257">
        <v>0</v>
      </c>
      <c r="AL38" s="257">
        <v>0</v>
      </c>
      <c r="AM38" s="257">
        <v>0</v>
      </c>
      <c r="AN38" s="257">
        <v>0</v>
      </c>
      <c r="AO38" s="257">
        <v>0</v>
      </c>
      <c r="AP38" s="257">
        <v>0</v>
      </c>
      <c r="AQ38" s="257">
        <v>0</v>
      </c>
      <c r="AR38" s="257">
        <v>0</v>
      </c>
      <c r="AS38" s="257">
        <v>0</v>
      </c>
      <c r="AT38" s="257">
        <v>0</v>
      </c>
      <c r="AU38" s="257">
        <v>0</v>
      </c>
      <c r="AV38" s="272">
        <v>0</v>
      </c>
      <c r="AW38" s="273">
        <f t="shared" si="2"/>
        <v>0</v>
      </c>
    </row>
    <row r="39" spans="1:49" ht="15" customHeight="1">
      <c r="A39" s="189"/>
      <c r="B39" s="17"/>
      <c r="C39" s="61"/>
      <c r="D39" s="1338"/>
      <c r="E39" s="346" t="s">
        <v>147</v>
      </c>
      <c r="F39" s="265">
        <v>0</v>
      </c>
      <c r="G39" s="257">
        <v>0</v>
      </c>
      <c r="H39" s="257">
        <v>0</v>
      </c>
      <c r="I39" s="257">
        <v>0</v>
      </c>
      <c r="J39" s="257">
        <v>0</v>
      </c>
      <c r="K39" s="257">
        <v>0</v>
      </c>
      <c r="L39" s="257">
        <v>0</v>
      </c>
      <c r="M39" s="257">
        <v>0</v>
      </c>
      <c r="N39" s="257">
        <v>0</v>
      </c>
      <c r="O39" s="257">
        <v>0</v>
      </c>
      <c r="P39" s="257">
        <v>0</v>
      </c>
      <c r="Q39" s="257">
        <v>0</v>
      </c>
      <c r="R39" s="257">
        <v>0</v>
      </c>
      <c r="S39" s="257">
        <v>0</v>
      </c>
      <c r="T39" s="257">
        <v>0</v>
      </c>
      <c r="U39" s="257">
        <v>0</v>
      </c>
      <c r="V39" s="257">
        <v>0</v>
      </c>
      <c r="W39" s="257">
        <v>0</v>
      </c>
      <c r="X39" s="257">
        <v>0</v>
      </c>
      <c r="Y39" s="257">
        <v>0</v>
      </c>
      <c r="Z39" s="257">
        <v>0</v>
      </c>
      <c r="AA39" s="257">
        <v>0</v>
      </c>
      <c r="AB39" s="257">
        <v>0</v>
      </c>
      <c r="AC39" s="257">
        <v>0</v>
      </c>
      <c r="AD39" s="257">
        <v>0</v>
      </c>
      <c r="AE39" s="257">
        <v>0</v>
      </c>
      <c r="AF39" s="257">
        <v>0</v>
      </c>
      <c r="AG39" s="257">
        <v>0</v>
      </c>
      <c r="AH39" s="257">
        <v>0</v>
      </c>
      <c r="AI39" s="257">
        <v>0</v>
      </c>
      <c r="AJ39" s="257">
        <v>0</v>
      </c>
      <c r="AK39" s="257">
        <v>0</v>
      </c>
      <c r="AL39" s="257">
        <v>0</v>
      </c>
      <c r="AM39" s="257">
        <v>0</v>
      </c>
      <c r="AN39" s="257">
        <v>0</v>
      </c>
      <c r="AO39" s="257">
        <v>0</v>
      </c>
      <c r="AP39" s="257">
        <v>0</v>
      </c>
      <c r="AQ39" s="257">
        <v>0</v>
      </c>
      <c r="AR39" s="257">
        <v>0</v>
      </c>
      <c r="AS39" s="257">
        <v>0</v>
      </c>
      <c r="AT39" s="257">
        <v>0</v>
      </c>
      <c r="AU39" s="257">
        <v>0</v>
      </c>
      <c r="AV39" s="272">
        <v>0</v>
      </c>
      <c r="AW39" s="273">
        <f t="shared" si="2"/>
        <v>0</v>
      </c>
    </row>
    <row r="40" spans="1:49" ht="15" customHeight="1">
      <c r="A40" s="189"/>
      <c r="B40" s="17"/>
      <c r="C40" s="61"/>
      <c r="D40" s="1362" t="s">
        <v>670</v>
      </c>
      <c r="E40" s="346" t="s">
        <v>146</v>
      </c>
      <c r="F40" s="265">
        <v>0</v>
      </c>
      <c r="G40" s="257">
        <v>0</v>
      </c>
      <c r="H40" s="257">
        <v>0</v>
      </c>
      <c r="I40" s="257">
        <v>0</v>
      </c>
      <c r="J40" s="257">
        <v>0</v>
      </c>
      <c r="K40" s="257">
        <v>0</v>
      </c>
      <c r="L40" s="257">
        <v>0</v>
      </c>
      <c r="M40" s="257">
        <v>0</v>
      </c>
      <c r="N40" s="257">
        <v>0</v>
      </c>
      <c r="O40" s="257">
        <v>0</v>
      </c>
      <c r="P40" s="257">
        <v>0</v>
      </c>
      <c r="Q40" s="257">
        <v>0</v>
      </c>
      <c r="R40" s="257">
        <v>0</v>
      </c>
      <c r="S40" s="257">
        <v>0</v>
      </c>
      <c r="T40" s="257">
        <v>0</v>
      </c>
      <c r="U40" s="257">
        <v>0</v>
      </c>
      <c r="V40" s="257">
        <v>0</v>
      </c>
      <c r="W40" s="257">
        <v>0</v>
      </c>
      <c r="X40" s="257">
        <v>0</v>
      </c>
      <c r="Y40" s="257">
        <v>0</v>
      </c>
      <c r="Z40" s="257">
        <v>0</v>
      </c>
      <c r="AA40" s="257">
        <v>0</v>
      </c>
      <c r="AB40" s="257">
        <v>0</v>
      </c>
      <c r="AC40" s="257">
        <v>0</v>
      </c>
      <c r="AD40" s="257">
        <v>0</v>
      </c>
      <c r="AE40" s="257">
        <v>0</v>
      </c>
      <c r="AF40" s="257">
        <v>0</v>
      </c>
      <c r="AG40" s="257">
        <v>0</v>
      </c>
      <c r="AH40" s="257">
        <v>0</v>
      </c>
      <c r="AI40" s="257">
        <v>0</v>
      </c>
      <c r="AJ40" s="257">
        <v>0</v>
      </c>
      <c r="AK40" s="257">
        <v>0</v>
      </c>
      <c r="AL40" s="257">
        <v>0</v>
      </c>
      <c r="AM40" s="257">
        <v>0</v>
      </c>
      <c r="AN40" s="257">
        <v>0</v>
      </c>
      <c r="AO40" s="257">
        <v>0</v>
      </c>
      <c r="AP40" s="257">
        <v>0</v>
      </c>
      <c r="AQ40" s="257">
        <v>0</v>
      </c>
      <c r="AR40" s="257">
        <v>0</v>
      </c>
      <c r="AS40" s="257">
        <v>0</v>
      </c>
      <c r="AT40" s="257">
        <v>0</v>
      </c>
      <c r="AU40" s="257">
        <v>0</v>
      </c>
      <c r="AV40" s="272">
        <v>0</v>
      </c>
      <c r="AW40" s="273">
        <f t="shared" si="2"/>
        <v>0</v>
      </c>
    </row>
    <row r="41" spans="1:49" ht="15" customHeight="1">
      <c r="A41" s="189"/>
      <c r="B41" s="17"/>
      <c r="C41" s="61"/>
      <c r="D41" s="1363"/>
      <c r="E41" s="346" t="s">
        <v>147</v>
      </c>
      <c r="F41" s="265">
        <v>0</v>
      </c>
      <c r="G41" s="257">
        <v>0</v>
      </c>
      <c r="H41" s="257">
        <v>0</v>
      </c>
      <c r="I41" s="257">
        <v>0</v>
      </c>
      <c r="J41" s="257">
        <v>0</v>
      </c>
      <c r="K41" s="257">
        <v>0</v>
      </c>
      <c r="L41" s="257">
        <v>0</v>
      </c>
      <c r="M41" s="257">
        <v>0</v>
      </c>
      <c r="N41" s="257">
        <v>0</v>
      </c>
      <c r="O41" s="257">
        <v>0</v>
      </c>
      <c r="P41" s="257">
        <v>0</v>
      </c>
      <c r="Q41" s="257">
        <v>0</v>
      </c>
      <c r="R41" s="257">
        <v>0</v>
      </c>
      <c r="S41" s="257">
        <v>0</v>
      </c>
      <c r="T41" s="257">
        <v>0</v>
      </c>
      <c r="U41" s="257">
        <v>0</v>
      </c>
      <c r="V41" s="257">
        <v>0</v>
      </c>
      <c r="W41" s="257">
        <v>0</v>
      </c>
      <c r="X41" s="257">
        <v>0</v>
      </c>
      <c r="Y41" s="257">
        <v>0</v>
      </c>
      <c r="Z41" s="257">
        <v>0</v>
      </c>
      <c r="AA41" s="257">
        <v>0</v>
      </c>
      <c r="AB41" s="257">
        <v>0</v>
      </c>
      <c r="AC41" s="257">
        <v>0</v>
      </c>
      <c r="AD41" s="257">
        <v>0</v>
      </c>
      <c r="AE41" s="257">
        <v>0</v>
      </c>
      <c r="AF41" s="257">
        <v>0</v>
      </c>
      <c r="AG41" s="257">
        <v>0</v>
      </c>
      <c r="AH41" s="257">
        <v>0</v>
      </c>
      <c r="AI41" s="257">
        <v>0</v>
      </c>
      <c r="AJ41" s="257">
        <v>0</v>
      </c>
      <c r="AK41" s="257">
        <v>0</v>
      </c>
      <c r="AL41" s="257">
        <v>0</v>
      </c>
      <c r="AM41" s="257">
        <v>0</v>
      </c>
      <c r="AN41" s="257">
        <v>0</v>
      </c>
      <c r="AO41" s="257">
        <v>0</v>
      </c>
      <c r="AP41" s="257">
        <v>0</v>
      </c>
      <c r="AQ41" s="257">
        <v>0</v>
      </c>
      <c r="AR41" s="257">
        <v>0</v>
      </c>
      <c r="AS41" s="257">
        <v>0</v>
      </c>
      <c r="AT41" s="257">
        <v>0</v>
      </c>
      <c r="AU41" s="257">
        <v>0</v>
      </c>
      <c r="AV41" s="272">
        <v>0</v>
      </c>
      <c r="AW41" s="273">
        <f t="shared" si="2"/>
        <v>0</v>
      </c>
    </row>
    <row r="42" spans="1:49" ht="15" customHeight="1">
      <c r="A42" s="189"/>
      <c r="B42" s="17"/>
      <c r="C42" s="61"/>
      <c r="D42" s="1353" t="s">
        <v>669</v>
      </c>
      <c r="E42" s="346"/>
      <c r="F42" s="265">
        <v>0</v>
      </c>
      <c r="G42" s="257">
        <v>0</v>
      </c>
      <c r="H42" s="257">
        <v>0</v>
      </c>
      <c r="I42" s="257">
        <v>0</v>
      </c>
      <c r="J42" s="257">
        <v>0</v>
      </c>
      <c r="K42" s="257">
        <v>0</v>
      </c>
      <c r="L42" s="257">
        <v>0</v>
      </c>
      <c r="M42" s="257">
        <v>0</v>
      </c>
      <c r="N42" s="257">
        <v>0</v>
      </c>
      <c r="O42" s="257">
        <v>0</v>
      </c>
      <c r="P42" s="257">
        <v>0</v>
      </c>
      <c r="Q42" s="257">
        <v>0</v>
      </c>
      <c r="R42" s="257">
        <v>0</v>
      </c>
      <c r="S42" s="257">
        <v>0</v>
      </c>
      <c r="T42" s="257">
        <v>0</v>
      </c>
      <c r="U42" s="257">
        <v>0</v>
      </c>
      <c r="V42" s="257">
        <v>0</v>
      </c>
      <c r="W42" s="257">
        <v>0</v>
      </c>
      <c r="X42" s="257">
        <v>0</v>
      </c>
      <c r="Y42" s="257">
        <v>0</v>
      </c>
      <c r="Z42" s="257">
        <v>0</v>
      </c>
      <c r="AA42" s="257">
        <v>0</v>
      </c>
      <c r="AB42" s="257">
        <v>0</v>
      </c>
      <c r="AC42" s="257">
        <v>0</v>
      </c>
      <c r="AD42" s="257">
        <v>0</v>
      </c>
      <c r="AE42" s="257">
        <v>0</v>
      </c>
      <c r="AF42" s="257">
        <v>0</v>
      </c>
      <c r="AG42" s="257">
        <v>0</v>
      </c>
      <c r="AH42" s="257">
        <v>0</v>
      </c>
      <c r="AI42" s="257">
        <v>0</v>
      </c>
      <c r="AJ42" s="257">
        <v>0</v>
      </c>
      <c r="AK42" s="257">
        <v>0</v>
      </c>
      <c r="AL42" s="257">
        <v>0</v>
      </c>
      <c r="AM42" s="257">
        <v>0</v>
      </c>
      <c r="AN42" s="257">
        <v>0</v>
      </c>
      <c r="AO42" s="257">
        <v>0</v>
      </c>
      <c r="AP42" s="257">
        <v>0</v>
      </c>
      <c r="AQ42" s="257">
        <v>0</v>
      </c>
      <c r="AR42" s="257">
        <v>0</v>
      </c>
      <c r="AS42" s="257">
        <v>0</v>
      </c>
      <c r="AT42" s="257">
        <v>0</v>
      </c>
      <c r="AU42" s="257">
        <v>0</v>
      </c>
      <c r="AV42" s="272">
        <v>0</v>
      </c>
      <c r="AW42" s="273">
        <f t="shared" si="2"/>
        <v>0</v>
      </c>
    </row>
    <row r="43" spans="1:49" ht="15" customHeight="1">
      <c r="A43" s="189"/>
      <c r="B43" s="18"/>
      <c r="C43" s="247"/>
      <c r="D43" s="1354"/>
      <c r="E43" s="348" t="s">
        <v>147</v>
      </c>
      <c r="F43" s="267">
        <v>0</v>
      </c>
      <c r="G43" s="260">
        <v>0</v>
      </c>
      <c r="H43" s="260">
        <v>0</v>
      </c>
      <c r="I43" s="260">
        <v>0</v>
      </c>
      <c r="J43" s="260">
        <v>0</v>
      </c>
      <c r="K43" s="260">
        <v>925</v>
      </c>
      <c r="L43" s="260">
        <v>0</v>
      </c>
      <c r="M43" s="260">
        <v>0</v>
      </c>
      <c r="N43" s="260">
        <v>119895</v>
      </c>
      <c r="O43" s="260">
        <v>0</v>
      </c>
      <c r="P43" s="260">
        <v>533</v>
      </c>
      <c r="Q43" s="260">
        <v>0</v>
      </c>
      <c r="R43" s="260">
        <v>350040</v>
      </c>
      <c r="S43" s="260">
        <v>0</v>
      </c>
      <c r="T43" s="260">
        <v>15141</v>
      </c>
      <c r="U43" s="260">
        <v>0</v>
      </c>
      <c r="V43" s="260">
        <v>0</v>
      </c>
      <c r="W43" s="260">
        <v>0</v>
      </c>
      <c r="X43" s="260">
        <v>0</v>
      </c>
      <c r="Y43" s="260">
        <v>0</v>
      </c>
      <c r="Z43" s="260">
        <v>6000</v>
      </c>
      <c r="AA43" s="260">
        <v>67833</v>
      </c>
      <c r="AB43" s="260">
        <v>22841</v>
      </c>
      <c r="AC43" s="260">
        <v>0</v>
      </c>
      <c r="AD43" s="260">
        <v>50275</v>
      </c>
      <c r="AE43" s="260">
        <v>59000</v>
      </c>
      <c r="AF43" s="260">
        <v>92799</v>
      </c>
      <c r="AG43" s="260">
        <v>0</v>
      </c>
      <c r="AH43" s="260">
        <v>0</v>
      </c>
      <c r="AI43" s="260">
        <v>27000</v>
      </c>
      <c r="AJ43" s="260">
        <v>5000</v>
      </c>
      <c r="AK43" s="260">
        <v>0</v>
      </c>
      <c r="AL43" s="260">
        <v>100000</v>
      </c>
      <c r="AM43" s="260">
        <v>6000</v>
      </c>
      <c r="AN43" s="260">
        <v>0</v>
      </c>
      <c r="AO43" s="260">
        <v>27677</v>
      </c>
      <c r="AP43" s="260">
        <v>36640</v>
      </c>
      <c r="AQ43" s="260">
        <v>0</v>
      </c>
      <c r="AR43" s="260">
        <v>105624</v>
      </c>
      <c r="AS43" s="260">
        <v>0</v>
      </c>
      <c r="AT43" s="260">
        <v>0</v>
      </c>
      <c r="AU43" s="260">
        <v>0</v>
      </c>
      <c r="AV43" s="274">
        <v>0</v>
      </c>
      <c r="AW43" s="275">
        <f t="shared" si="2"/>
        <v>1093223</v>
      </c>
    </row>
    <row r="44" spans="1:49" ht="15" customHeight="1">
      <c r="A44" s="527"/>
      <c r="B44" s="14" t="s">
        <v>151</v>
      </c>
      <c r="C44" s="248"/>
      <c r="D44" s="534"/>
      <c r="E44" s="202"/>
      <c r="F44" s="1162"/>
      <c r="G44" s="1163"/>
      <c r="H44" s="1163"/>
      <c r="I44" s="1163"/>
      <c r="J44" s="1163"/>
      <c r="K44" s="1163"/>
      <c r="L44" s="1163"/>
      <c r="M44" s="1163"/>
      <c r="N44" s="1163"/>
      <c r="O44" s="1163"/>
      <c r="P44" s="1163"/>
      <c r="Q44" s="1163"/>
      <c r="R44" s="1163"/>
      <c r="S44" s="1163"/>
      <c r="T44" s="1163"/>
      <c r="U44" s="1163"/>
      <c r="V44" s="1163"/>
      <c r="W44" s="1163"/>
      <c r="X44" s="1163"/>
      <c r="Y44" s="1163"/>
      <c r="Z44" s="1163"/>
      <c r="AA44" s="1163"/>
      <c r="AB44" s="1163"/>
      <c r="AC44" s="1163"/>
      <c r="AD44" s="1163"/>
      <c r="AE44" s="1163"/>
      <c r="AF44" s="1163"/>
      <c r="AG44" s="1163"/>
      <c r="AH44" s="1163"/>
      <c r="AI44" s="1163"/>
      <c r="AJ44" s="1163"/>
      <c r="AK44" s="1163"/>
      <c r="AL44" s="1163"/>
      <c r="AM44" s="1163"/>
      <c r="AN44" s="1163"/>
      <c r="AO44" s="1163"/>
      <c r="AP44" s="1163"/>
      <c r="AQ44" s="1163"/>
      <c r="AR44" s="1163"/>
      <c r="AS44" s="1163"/>
      <c r="AT44" s="1163"/>
      <c r="AU44" s="1163"/>
      <c r="AV44" s="1164"/>
      <c r="AW44" s="1165"/>
    </row>
    <row r="45" spans="1:49" ht="15" customHeight="1">
      <c r="A45" s="189"/>
      <c r="B45" s="17"/>
      <c r="C45" s="1355" t="s">
        <v>152</v>
      </c>
      <c r="D45" s="1356"/>
      <c r="E45" s="346"/>
      <c r="F45" s="265">
        <v>0</v>
      </c>
      <c r="G45" s="257">
        <v>0</v>
      </c>
      <c r="H45" s="257">
        <v>0</v>
      </c>
      <c r="I45" s="257">
        <v>0</v>
      </c>
      <c r="J45" s="257">
        <v>0</v>
      </c>
      <c r="K45" s="257">
        <v>0</v>
      </c>
      <c r="L45" s="257">
        <v>0</v>
      </c>
      <c r="M45" s="257">
        <v>0</v>
      </c>
      <c r="N45" s="257">
        <v>0</v>
      </c>
      <c r="O45" s="257">
        <v>0</v>
      </c>
      <c r="P45" s="257">
        <v>0</v>
      </c>
      <c r="Q45" s="257">
        <v>0</v>
      </c>
      <c r="R45" s="257">
        <v>0</v>
      </c>
      <c r="S45" s="257">
        <v>0</v>
      </c>
      <c r="T45" s="257">
        <v>0</v>
      </c>
      <c r="U45" s="257">
        <v>0</v>
      </c>
      <c r="V45" s="257">
        <v>0</v>
      </c>
      <c r="W45" s="257">
        <v>0</v>
      </c>
      <c r="X45" s="257">
        <v>0</v>
      </c>
      <c r="Y45" s="257">
        <v>0</v>
      </c>
      <c r="Z45" s="257">
        <v>0</v>
      </c>
      <c r="AA45" s="257">
        <v>0</v>
      </c>
      <c r="AB45" s="257">
        <v>0</v>
      </c>
      <c r="AC45" s="257">
        <v>0</v>
      </c>
      <c r="AD45" s="257">
        <v>0</v>
      </c>
      <c r="AE45" s="257">
        <v>0</v>
      </c>
      <c r="AF45" s="257">
        <v>0</v>
      </c>
      <c r="AG45" s="257">
        <v>0</v>
      </c>
      <c r="AH45" s="257">
        <v>0</v>
      </c>
      <c r="AI45" s="257">
        <v>0</v>
      </c>
      <c r="AJ45" s="257">
        <v>0</v>
      </c>
      <c r="AK45" s="257">
        <v>0</v>
      </c>
      <c r="AL45" s="257">
        <v>0</v>
      </c>
      <c r="AM45" s="257">
        <v>0</v>
      </c>
      <c r="AN45" s="257">
        <v>0</v>
      </c>
      <c r="AO45" s="257">
        <v>0</v>
      </c>
      <c r="AP45" s="257">
        <v>0</v>
      </c>
      <c r="AQ45" s="257">
        <v>0</v>
      </c>
      <c r="AR45" s="257">
        <v>0</v>
      </c>
      <c r="AS45" s="257">
        <v>0</v>
      </c>
      <c r="AT45" s="257">
        <v>0</v>
      </c>
      <c r="AU45" s="257">
        <v>0</v>
      </c>
      <c r="AV45" s="272">
        <v>0</v>
      </c>
      <c r="AW45" s="273"/>
    </row>
    <row r="46" spans="1:49" ht="15" customHeight="1" thickBot="1">
      <c r="A46" s="440"/>
      <c r="B46" s="564"/>
      <c r="C46" s="1357"/>
      <c r="D46" s="1358"/>
      <c r="E46" s="465" t="s">
        <v>147</v>
      </c>
      <c r="F46" s="565">
        <v>0</v>
      </c>
      <c r="G46" s="566">
        <v>0</v>
      </c>
      <c r="H46" s="566">
        <v>0</v>
      </c>
      <c r="I46" s="566">
        <v>0</v>
      </c>
      <c r="J46" s="566">
        <v>0</v>
      </c>
      <c r="K46" s="566">
        <v>0</v>
      </c>
      <c r="L46" s="566">
        <v>0</v>
      </c>
      <c r="M46" s="566">
        <v>0</v>
      </c>
      <c r="N46" s="566">
        <v>0</v>
      </c>
      <c r="O46" s="566">
        <v>0</v>
      </c>
      <c r="P46" s="566">
        <v>0</v>
      </c>
      <c r="Q46" s="566">
        <v>0</v>
      </c>
      <c r="R46" s="566">
        <v>0</v>
      </c>
      <c r="S46" s="566">
        <v>0</v>
      </c>
      <c r="T46" s="566">
        <v>0</v>
      </c>
      <c r="U46" s="566">
        <v>0</v>
      </c>
      <c r="V46" s="566">
        <v>0</v>
      </c>
      <c r="W46" s="566">
        <v>0</v>
      </c>
      <c r="X46" s="566">
        <v>0</v>
      </c>
      <c r="Y46" s="566">
        <v>0</v>
      </c>
      <c r="Z46" s="566">
        <v>0</v>
      </c>
      <c r="AA46" s="566">
        <v>0</v>
      </c>
      <c r="AB46" s="566">
        <v>0</v>
      </c>
      <c r="AC46" s="566">
        <v>0</v>
      </c>
      <c r="AD46" s="566">
        <v>0</v>
      </c>
      <c r="AE46" s="566">
        <v>0</v>
      </c>
      <c r="AF46" s="566">
        <v>0</v>
      </c>
      <c r="AG46" s="566">
        <v>0</v>
      </c>
      <c r="AH46" s="566">
        <v>0</v>
      </c>
      <c r="AI46" s="566">
        <v>0</v>
      </c>
      <c r="AJ46" s="566">
        <v>0</v>
      </c>
      <c r="AK46" s="566">
        <v>0</v>
      </c>
      <c r="AL46" s="566">
        <v>0</v>
      </c>
      <c r="AM46" s="566">
        <v>0</v>
      </c>
      <c r="AN46" s="566">
        <v>0</v>
      </c>
      <c r="AO46" s="566">
        <v>0</v>
      </c>
      <c r="AP46" s="566">
        <v>0</v>
      </c>
      <c r="AQ46" s="566">
        <v>0</v>
      </c>
      <c r="AR46" s="566">
        <v>0</v>
      </c>
      <c r="AS46" s="566">
        <v>0</v>
      </c>
      <c r="AT46" s="566">
        <v>0</v>
      </c>
      <c r="AU46" s="566">
        <v>0</v>
      </c>
      <c r="AV46" s="567">
        <v>0</v>
      </c>
      <c r="AW46" s="568">
        <f t="shared" si="2"/>
        <v>0</v>
      </c>
    </row>
    <row r="47" spans="1:49" ht="12" customHeight="1">
      <c r="A47" s="561" t="s">
        <v>153</v>
      </c>
      <c r="B47" s="562"/>
      <c r="C47" s="562"/>
      <c r="D47" s="563"/>
      <c r="E47" s="569" t="s">
        <v>146</v>
      </c>
      <c r="F47" s="832">
        <f>F49+F82</f>
        <v>125309</v>
      </c>
      <c r="G47" s="531">
        <f aca="true" t="shared" si="3" ref="G47:AV47">G49+G82</f>
        <v>61055</v>
      </c>
      <c r="H47" s="531">
        <f t="shared" si="3"/>
        <v>7697</v>
      </c>
      <c r="I47" s="531">
        <f t="shared" si="3"/>
        <v>7464</v>
      </c>
      <c r="J47" s="531">
        <f t="shared" si="3"/>
        <v>83294</v>
      </c>
      <c r="K47" s="531">
        <f t="shared" si="3"/>
        <v>4704</v>
      </c>
      <c r="L47" s="531">
        <f t="shared" si="3"/>
        <v>10161</v>
      </c>
      <c r="M47" s="531">
        <f t="shared" si="3"/>
        <v>2520</v>
      </c>
      <c r="N47" s="531">
        <f t="shared" si="3"/>
        <v>2962</v>
      </c>
      <c r="O47" s="531">
        <f t="shared" si="3"/>
        <v>1896</v>
      </c>
      <c r="P47" s="531">
        <f t="shared" si="3"/>
        <v>2061</v>
      </c>
      <c r="Q47" s="531">
        <f t="shared" si="3"/>
        <v>17681</v>
      </c>
      <c r="R47" s="531">
        <f t="shared" si="3"/>
        <v>69955</v>
      </c>
      <c r="S47" s="531">
        <f t="shared" si="3"/>
        <v>18240</v>
      </c>
      <c r="T47" s="531">
        <f t="shared" si="3"/>
        <v>99065</v>
      </c>
      <c r="U47" s="531">
        <f t="shared" si="3"/>
        <v>9717</v>
      </c>
      <c r="V47" s="531">
        <f t="shared" si="3"/>
        <v>25073</v>
      </c>
      <c r="W47" s="531">
        <f t="shared" si="3"/>
        <v>791</v>
      </c>
      <c r="X47" s="531">
        <f t="shared" si="3"/>
        <v>15299</v>
      </c>
      <c r="Y47" s="531">
        <f t="shared" si="3"/>
        <v>24568</v>
      </c>
      <c r="Z47" s="531">
        <f t="shared" si="3"/>
        <v>8800</v>
      </c>
      <c r="AA47" s="531">
        <f t="shared" si="3"/>
        <v>16148</v>
      </c>
      <c r="AB47" s="531">
        <f t="shared" si="3"/>
        <v>0</v>
      </c>
      <c r="AC47" s="531">
        <f t="shared" si="3"/>
        <v>11206</v>
      </c>
      <c r="AD47" s="531">
        <f t="shared" si="3"/>
        <v>18900</v>
      </c>
      <c r="AE47" s="531">
        <f t="shared" si="3"/>
        <v>5093</v>
      </c>
      <c r="AF47" s="531">
        <f t="shared" si="3"/>
        <v>118704</v>
      </c>
      <c r="AG47" s="531">
        <f t="shared" si="3"/>
        <v>18043</v>
      </c>
      <c r="AH47" s="531">
        <f t="shared" si="3"/>
        <v>10452</v>
      </c>
      <c r="AI47" s="531">
        <f t="shared" si="3"/>
        <v>7224</v>
      </c>
      <c r="AJ47" s="531">
        <f t="shared" si="3"/>
        <v>0</v>
      </c>
      <c r="AK47" s="531">
        <f t="shared" si="3"/>
        <v>166200</v>
      </c>
      <c r="AL47" s="531">
        <f t="shared" si="3"/>
        <v>5124</v>
      </c>
      <c r="AM47" s="531">
        <f t="shared" si="3"/>
        <v>0</v>
      </c>
      <c r="AN47" s="531">
        <f t="shared" si="3"/>
        <v>0</v>
      </c>
      <c r="AO47" s="531">
        <f t="shared" si="3"/>
        <v>0</v>
      </c>
      <c r="AP47" s="531">
        <f t="shared" si="3"/>
        <v>8652</v>
      </c>
      <c r="AQ47" s="531">
        <f t="shared" si="3"/>
        <v>0</v>
      </c>
      <c r="AR47" s="531">
        <f t="shared" si="3"/>
        <v>830</v>
      </c>
      <c r="AS47" s="531">
        <f t="shared" si="3"/>
        <v>3536</v>
      </c>
      <c r="AT47" s="531">
        <f t="shared" si="3"/>
        <v>13283</v>
      </c>
      <c r="AU47" s="531">
        <f t="shared" si="3"/>
        <v>41966</v>
      </c>
      <c r="AV47" s="833">
        <f t="shared" si="3"/>
        <v>10304</v>
      </c>
      <c r="AW47" s="570">
        <f t="shared" si="2"/>
        <v>1053977</v>
      </c>
    </row>
    <row r="48" spans="1:49" ht="12" customHeight="1">
      <c r="A48" s="189"/>
      <c r="B48" s="62"/>
      <c r="C48" s="62"/>
      <c r="D48" s="518"/>
      <c r="E48" s="348" t="s">
        <v>147</v>
      </c>
      <c r="F48" s="834">
        <f>F50+F83</f>
        <v>125309</v>
      </c>
      <c r="G48" s="260">
        <f aca="true" t="shared" si="4" ref="G48:AV48">G50+G83</f>
        <v>61055</v>
      </c>
      <c r="H48" s="260">
        <f t="shared" si="4"/>
        <v>7697</v>
      </c>
      <c r="I48" s="260">
        <f t="shared" si="4"/>
        <v>7464</v>
      </c>
      <c r="J48" s="260">
        <f t="shared" si="4"/>
        <v>83294</v>
      </c>
      <c r="K48" s="260">
        <f t="shared" si="4"/>
        <v>4704</v>
      </c>
      <c r="L48" s="260">
        <f t="shared" si="4"/>
        <v>10161</v>
      </c>
      <c r="M48" s="260">
        <f t="shared" si="4"/>
        <v>2520</v>
      </c>
      <c r="N48" s="260">
        <f t="shared" si="4"/>
        <v>2962</v>
      </c>
      <c r="O48" s="260">
        <f t="shared" si="4"/>
        <v>1896</v>
      </c>
      <c r="P48" s="260">
        <f t="shared" si="4"/>
        <v>3748</v>
      </c>
      <c r="Q48" s="260">
        <f t="shared" si="4"/>
        <v>17681</v>
      </c>
      <c r="R48" s="260">
        <f t="shared" si="4"/>
        <v>3087</v>
      </c>
      <c r="S48" s="260">
        <f t="shared" si="4"/>
        <v>18240</v>
      </c>
      <c r="T48" s="260">
        <f t="shared" si="4"/>
        <v>67246</v>
      </c>
      <c r="U48" s="260">
        <f t="shared" si="4"/>
        <v>9717</v>
      </c>
      <c r="V48" s="260">
        <f t="shared" si="4"/>
        <v>25250</v>
      </c>
      <c r="W48" s="260">
        <f t="shared" si="4"/>
        <v>791</v>
      </c>
      <c r="X48" s="260">
        <f t="shared" si="4"/>
        <v>46225</v>
      </c>
      <c r="Y48" s="260">
        <f t="shared" si="4"/>
        <v>24568</v>
      </c>
      <c r="Z48" s="260">
        <f t="shared" si="4"/>
        <v>8800</v>
      </c>
      <c r="AA48" s="260">
        <f t="shared" si="4"/>
        <v>68384</v>
      </c>
      <c r="AB48" s="260">
        <f t="shared" si="4"/>
        <v>0</v>
      </c>
      <c r="AC48" s="260">
        <f t="shared" si="4"/>
        <v>11206</v>
      </c>
      <c r="AD48" s="260">
        <f t="shared" si="4"/>
        <v>296247</v>
      </c>
      <c r="AE48" s="260">
        <f t="shared" si="4"/>
        <v>5093</v>
      </c>
      <c r="AF48" s="260">
        <f t="shared" si="4"/>
        <v>118704</v>
      </c>
      <c r="AG48" s="260">
        <f t="shared" si="4"/>
        <v>18043</v>
      </c>
      <c r="AH48" s="260">
        <f t="shared" si="4"/>
        <v>43106</v>
      </c>
      <c r="AI48" s="260">
        <f t="shared" si="4"/>
        <v>88732</v>
      </c>
      <c r="AJ48" s="260">
        <f t="shared" si="4"/>
        <v>0</v>
      </c>
      <c r="AK48" s="260">
        <f t="shared" si="4"/>
        <v>181054</v>
      </c>
      <c r="AL48" s="260">
        <f t="shared" si="4"/>
        <v>55124</v>
      </c>
      <c r="AM48" s="260">
        <f t="shared" si="4"/>
        <v>29222</v>
      </c>
      <c r="AN48" s="260">
        <f t="shared" si="4"/>
        <v>0</v>
      </c>
      <c r="AO48" s="260">
        <f t="shared" si="4"/>
        <v>0</v>
      </c>
      <c r="AP48" s="260">
        <f t="shared" si="4"/>
        <v>8652</v>
      </c>
      <c r="AQ48" s="260">
        <f t="shared" si="4"/>
        <v>0</v>
      </c>
      <c r="AR48" s="260">
        <f t="shared" si="4"/>
        <v>830</v>
      </c>
      <c r="AS48" s="260">
        <f t="shared" si="4"/>
        <v>3536</v>
      </c>
      <c r="AT48" s="260">
        <f t="shared" si="4"/>
        <v>13283</v>
      </c>
      <c r="AU48" s="260">
        <f t="shared" si="4"/>
        <v>41966</v>
      </c>
      <c r="AV48" s="261">
        <f t="shared" si="4"/>
        <v>10304</v>
      </c>
      <c r="AW48" s="275">
        <f t="shared" si="2"/>
        <v>1525901</v>
      </c>
    </row>
    <row r="49" spans="1:49" ht="12" customHeight="1">
      <c r="A49" s="189"/>
      <c r="B49" s="14" t="s">
        <v>166</v>
      </c>
      <c r="C49" s="60"/>
      <c r="D49" s="44"/>
      <c r="E49" s="544" t="s">
        <v>146</v>
      </c>
      <c r="F49" s="576">
        <v>110882</v>
      </c>
      <c r="G49" s="545">
        <v>58843</v>
      </c>
      <c r="H49" s="545">
        <v>0</v>
      </c>
      <c r="I49" s="545">
        <v>3676</v>
      </c>
      <c r="J49" s="545">
        <v>81501</v>
      </c>
      <c r="K49" s="545">
        <v>0</v>
      </c>
      <c r="L49" s="545">
        <v>10161</v>
      </c>
      <c r="M49" s="545">
        <v>0</v>
      </c>
      <c r="N49" s="545">
        <v>0</v>
      </c>
      <c r="O49" s="545">
        <v>1140</v>
      </c>
      <c r="P49" s="545">
        <v>2061</v>
      </c>
      <c r="Q49" s="545">
        <v>14363</v>
      </c>
      <c r="R49" s="545">
        <v>66868</v>
      </c>
      <c r="S49" s="545">
        <v>0</v>
      </c>
      <c r="T49" s="545">
        <v>84819</v>
      </c>
      <c r="U49" s="545">
        <v>9717</v>
      </c>
      <c r="V49" s="545">
        <v>23765</v>
      </c>
      <c r="W49" s="545">
        <v>0</v>
      </c>
      <c r="X49" s="545">
        <v>8099</v>
      </c>
      <c r="Y49" s="545">
        <v>15360</v>
      </c>
      <c r="Z49" s="545">
        <v>0</v>
      </c>
      <c r="AA49" s="545">
        <v>14573</v>
      </c>
      <c r="AB49" s="545">
        <v>0</v>
      </c>
      <c r="AC49" s="545">
        <v>11206</v>
      </c>
      <c r="AD49" s="545">
        <v>0</v>
      </c>
      <c r="AE49" s="545">
        <v>0</v>
      </c>
      <c r="AF49" s="545">
        <v>105000</v>
      </c>
      <c r="AG49" s="545">
        <v>16033</v>
      </c>
      <c r="AH49" s="545">
        <v>0</v>
      </c>
      <c r="AI49" s="545">
        <v>0</v>
      </c>
      <c r="AJ49" s="545">
        <v>0</v>
      </c>
      <c r="AK49" s="545">
        <v>155500</v>
      </c>
      <c r="AL49" s="545">
        <v>0</v>
      </c>
      <c r="AM49" s="545">
        <v>0</v>
      </c>
      <c r="AN49" s="545">
        <v>0</v>
      </c>
      <c r="AO49" s="545">
        <v>0</v>
      </c>
      <c r="AP49" s="545">
        <v>8652</v>
      </c>
      <c r="AQ49" s="545">
        <v>0</v>
      </c>
      <c r="AR49" s="545">
        <v>0</v>
      </c>
      <c r="AS49" s="545">
        <v>832</v>
      </c>
      <c r="AT49" s="545">
        <v>0</v>
      </c>
      <c r="AU49" s="545">
        <v>0</v>
      </c>
      <c r="AV49" s="546">
        <v>7799</v>
      </c>
      <c r="AW49" s="547">
        <f t="shared" si="2"/>
        <v>810850</v>
      </c>
    </row>
    <row r="50" spans="1:49" ht="12" customHeight="1">
      <c r="A50" s="189"/>
      <c r="B50" s="17"/>
      <c r="C50" s="60"/>
      <c r="D50" s="44"/>
      <c r="E50" s="346" t="s">
        <v>147</v>
      </c>
      <c r="F50" s="265">
        <v>110882</v>
      </c>
      <c r="G50" s="257">
        <v>58843</v>
      </c>
      <c r="H50" s="257">
        <v>0</v>
      </c>
      <c r="I50" s="257">
        <v>3676</v>
      </c>
      <c r="J50" s="257">
        <v>81501</v>
      </c>
      <c r="K50" s="257">
        <v>0</v>
      </c>
      <c r="L50" s="257">
        <v>10161</v>
      </c>
      <c r="M50" s="257">
        <v>0</v>
      </c>
      <c r="N50" s="257">
        <v>0</v>
      </c>
      <c r="O50" s="257">
        <v>1140</v>
      </c>
      <c r="P50" s="257">
        <v>3748</v>
      </c>
      <c r="Q50" s="257">
        <v>14363</v>
      </c>
      <c r="R50" s="257">
        <v>0</v>
      </c>
      <c r="S50" s="257">
        <v>0</v>
      </c>
      <c r="T50" s="257">
        <v>53000</v>
      </c>
      <c r="U50" s="257">
        <v>9717</v>
      </c>
      <c r="V50" s="257">
        <v>23942</v>
      </c>
      <c r="W50" s="257">
        <v>0</v>
      </c>
      <c r="X50" s="257">
        <v>39025</v>
      </c>
      <c r="Y50" s="257">
        <v>15360</v>
      </c>
      <c r="Z50" s="257">
        <v>0</v>
      </c>
      <c r="AA50" s="257">
        <v>66809</v>
      </c>
      <c r="AB50" s="257">
        <v>0</v>
      </c>
      <c r="AC50" s="257">
        <v>11206</v>
      </c>
      <c r="AD50" s="257">
        <v>277364</v>
      </c>
      <c r="AE50" s="257">
        <v>0</v>
      </c>
      <c r="AF50" s="257">
        <v>105000</v>
      </c>
      <c r="AG50" s="257">
        <v>16033</v>
      </c>
      <c r="AH50" s="257">
        <v>0</v>
      </c>
      <c r="AI50" s="257">
        <v>81508</v>
      </c>
      <c r="AJ50" s="257">
        <v>0</v>
      </c>
      <c r="AK50" s="257">
        <v>170354</v>
      </c>
      <c r="AL50" s="257">
        <v>50000</v>
      </c>
      <c r="AM50" s="257">
        <v>29222</v>
      </c>
      <c r="AN50" s="257">
        <v>0</v>
      </c>
      <c r="AO50" s="257">
        <v>0</v>
      </c>
      <c r="AP50" s="257">
        <v>8652</v>
      </c>
      <c r="AQ50" s="257">
        <v>0</v>
      </c>
      <c r="AR50" s="257">
        <v>0</v>
      </c>
      <c r="AS50" s="257">
        <v>832</v>
      </c>
      <c r="AT50" s="257">
        <v>0</v>
      </c>
      <c r="AU50" s="257">
        <v>0</v>
      </c>
      <c r="AV50" s="272">
        <v>7799</v>
      </c>
      <c r="AW50" s="273">
        <f t="shared" si="2"/>
        <v>1250137</v>
      </c>
    </row>
    <row r="51" spans="1:49" ht="12" customHeight="1">
      <c r="A51" s="189"/>
      <c r="B51" s="17"/>
      <c r="C51" s="535" t="s">
        <v>551</v>
      </c>
      <c r="D51" s="536"/>
      <c r="E51" s="346" t="s">
        <v>146</v>
      </c>
      <c r="F51" s="265">
        <v>0</v>
      </c>
      <c r="G51" s="257">
        <v>0</v>
      </c>
      <c r="H51" s="257">
        <v>0</v>
      </c>
      <c r="I51" s="257">
        <v>0</v>
      </c>
      <c r="J51" s="257">
        <v>0</v>
      </c>
      <c r="K51" s="257">
        <v>0</v>
      </c>
      <c r="L51" s="257">
        <v>0</v>
      </c>
      <c r="M51" s="257">
        <v>0</v>
      </c>
      <c r="N51" s="257">
        <v>0</v>
      </c>
      <c r="O51" s="257">
        <v>0</v>
      </c>
      <c r="P51" s="257">
        <v>0</v>
      </c>
      <c r="Q51" s="257">
        <v>0</v>
      </c>
      <c r="R51" s="257">
        <v>0</v>
      </c>
      <c r="S51" s="257">
        <v>0</v>
      </c>
      <c r="T51" s="257">
        <v>0</v>
      </c>
      <c r="U51" s="257">
        <v>0</v>
      </c>
      <c r="V51" s="257">
        <v>0</v>
      </c>
      <c r="W51" s="257">
        <v>0</v>
      </c>
      <c r="X51" s="257">
        <v>0</v>
      </c>
      <c r="Y51" s="257">
        <v>0</v>
      </c>
      <c r="Z51" s="257">
        <v>0</v>
      </c>
      <c r="AA51" s="257">
        <v>0</v>
      </c>
      <c r="AB51" s="257">
        <v>0</v>
      </c>
      <c r="AC51" s="257">
        <v>0</v>
      </c>
      <c r="AD51" s="257">
        <v>0</v>
      </c>
      <c r="AE51" s="257">
        <v>0</v>
      </c>
      <c r="AF51" s="257">
        <v>0</v>
      </c>
      <c r="AG51" s="257">
        <v>0</v>
      </c>
      <c r="AH51" s="257">
        <v>0</v>
      </c>
      <c r="AI51" s="257">
        <v>0</v>
      </c>
      <c r="AJ51" s="257">
        <v>0</v>
      </c>
      <c r="AK51" s="257">
        <v>0</v>
      </c>
      <c r="AL51" s="257">
        <v>0</v>
      </c>
      <c r="AM51" s="257">
        <v>0</v>
      </c>
      <c r="AN51" s="257">
        <v>0</v>
      </c>
      <c r="AO51" s="257">
        <v>0</v>
      </c>
      <c r="AP51" s="257">
        <v>0</v>
      </c>
      <c r="AQ51" s="257">
        <v>0</v>
      </c>
      <c r="AR51" s="257">
        <v>0</v>
      </c>
      <c r="AS51" s="257">
        <v>0</v>
      </c>
      <c r="AT51" s="257">
        <v>0</v>
      </c>
      <c r="AU51" s="257">
        <v>0</v>
      </c>
      <c r="AV51" s="272">
        <v>0</v>
      </c>
      <c r="AW51" s="273">
        <f t="shared" si="2"/>
        <v>0</v>
      </c>
    </row>
    <row r="52" spans="1:49" ht="12" customHeight="1">
      <c r="A52" s="189"/>
      <c r="B52" s="17"/>
      <c r="C52" s="539" t="s">
        <v>545</v>
      </c>
      <c r="D52" s="540"/>
      <c r="E52" s="346" t="s">
        <v>147</v>
      </c>
      <c r="F52" s="265">
        <v>0</v>
      </c>
      <c r="G52" s="257">
        <v>0</v>
      </c>
      <c r="H52" s="257">
        <v>0</v>
      </c>
      <c r="I52" s="257">
        <v>0</v>
      </c>
      <c r="J52" s="257">
        <v>0</v>
      </c>
      <c r="K52" s="257">
        <v>0</v>
      </c>
      <c r="L52" s="257">
        <v>0</v>
      </c>
      <c r="M52" s="257">
        <v>0</v>
      </c>
      <c r="N52" s="257">
        <v>0</v>
      </c>
      <c r="O52" s="257">
        <v>0</v>
      </c>
      <c r="P52" s="257">
        <v>0</v>
      </c>
      <c r="Q52" s="257">
        <v>0</v>
      </c>
      <c r="R52" s="257">
        <v>0</v>
      </c>
      <c r="S52" s="257">
        <v>0</v>
      </c>
      <c r="T52" s="257">
        <v>0</v>
      </c>
      <c r="U52" s="257">
        <v>0</v>
      </c>
      <c r="V52" s="257">
        <v>0</v>
      </c>
      <c r="W52" s="257">
        <v>0</v>
      </c>
      <c r="X52" s="257">
        <v>0</v>
      </c>
      <c r="Y52" s="257">
        <v>0</v>
      </c>
      <c r="Z52" s="257">
        <v>0</v>
      </c>
      <c r="AA52" s="257">
        <v>0</v>
      </c>
      <c r="AB52" s="257">
        <v>0</v>
      </c>
      <c r="AC52" s="257">
        <v>0</v>
      </c>
      <c r="AD52" s="257">
        <v>0</v>
      </c>
      <c r="AE52" s="257">
        <v>0</v>
      </c>
      <c r="AF52" s="257">
        <v>0</v>
      </c>
      <c r="AG52" s="257">
        <v>0</v>
      </c>
      <c r="AH52" s="257">
        <v>0</v>
      </c>
      <c r="AI52" s="257">
        <v>0</v>
      </c>
      <c r="AJ52" s="257">
        <v>0</v>
      </c>
      <c r="AK52" s="257">
        <v>0</v>
      </c>
      <c r="AL52" s="257">
        <v>0</v>
      </c>
      <c r="AM52" s="257">
        <v>0</v>
      </c>
      <c r="AN52" s="257">
        <v>0</v>
      </c>
      <c r="AO52" s="257">
        <v>0</v>
      </c>
      <c r="AP52" s="257">
        <v>0</v>
      </c>
      <c r="AQ52" s="257">
        <v>0</v>
      </c>
      <c r="AR52" s="257">
        <v>0</v>
      </c>
      <c r="AS52" s="257">
        <v>0</v>
      </c>
      <c r="AT52" s="257">
        <v>0</v>
      </c>
      <c r="AU52" s="257">
        <v>0</v>
      </c>
      <c r="AV52" s="272">
        <v>0</v>
      </c>
      <c r="AW52" s="273">
        <f t="shared" si="2"/>
        <v>0</v>
      </c>
    </row>
    <row r="53" spans="1:49" ht="12" customHeight="1">
      <c r="A53" s="189"/>
      <c r="B53" s="17"/>
      <c r="C53" s="535" t="s">
        <v>550</v>
      </c>
      <c r="D53" s="536"/>
      <c r="E53" s="346" t="s">
        <v>146</v>
      </c>
      <c r="F53" s="265">
        <v>0</v>
      </c>
      <c r="G53" s="257">
        <v>0</v>
      </c>
      <c r="H53" s="257">
        <v>0</v>
      </c>
      <c r="I53" s="257">
        <v>0</v>
      </c>
      <c r="J53" s="257">
        <v>0</v>
      </c>
      <c r="K53" s="257">
        <v>0</v>
      </c>
      <c r="L53" s="257">
        <v>0</v>
      </c>
      <c r="M53" s="257">
        <v>0</v>
      </c>
      <c r="N53" s="257">
        <v>0</v>
      </c>
      <c r="O53" s="257">
        <v>0</v>
      </c>
      <c r="P53" s="257">
        <v>0</v>
      </c>
      <c r="Q53" s="257">
        <v>14363</v>
      </c>
      <c r="R53" s="257">
        <v>62720</v>
      </c>
      <c r="S53" s="257">
        <v>0</v>
      </c>
      <c r="T53" s="257">
        <v>80000</v>
      </c>
      <c r="U53" s="257">
        <v>0</v>
      </c>
      <c r="V53" s="257">
        <v>0</v>
      </c>
      <c r="W53" s="257">
        <v>0</v>
      </c>
      <c r="X53" s="257">
        <v>0</v>
      </c>
      <c r="Y53" s="257">
        <v>0</v>
      </c>
      <c r="Z53" s="257">
        <v>0</v>
      </c>
      <c r="AA53" s="257">
        <v>0</v>
      </c>
      <c r="AB53" s="257">
        <v>0</v>
      </c>
      <c r="AC53" s="257">
        <v>0</v>
      </c>
      <c r="AD53" s="257">
        <v>0</v>
      </c>
      <c r="AE53" s="257">
        <v>0</v>
      </c>
      <c r="AF53" s="257">
        <v>105000</v>
      </c>
      <c r="AG53" s="257">
        <v>0</v>
      </c>
      <c r="AH53" s="257">
        <v>0</v>
      </c>
      <c r="AI53" s="257">
        <v>0</v>
      </c>
      <c r="AJ53" s="257">
        <v>0</v>
      </c>
      <c r="AK53" s="257">
        <v>0</v>
      </c>
      <c r="AL53" s="257">
        <v>0</v>
      </c>
      <c r="AM53" s="257">
        <v>0</v>
      </c>
      <c r="AN53" s="257">
        <v>0</v>
      </c>
      <c r="AO53" s="257">
        <v>0</v>
      </c>
      <c r="AP53" s="257">
        <v>0</v>
      </c>
      <c r="AQ53" s="257">
        <v>0</v>
      </c>
      <c r="AR53" s="257">
        <v>0</v>
      </c>
      <c r="AS53" s="257">
        <v>0</v>
      </c>
      <c r="AT53" s="257">
        <v>0</v>
      </c>
      <c r="AU53" s="257">
        <v>0</v>
      </c>
      <c r="AV53" s="272">
        <v>0</v>
      </c>
      <c r="AW53" s="273">
        <f t="shared" si="2"/>
        <v>262083</v>
      </c>
    </row>
    <row r="54" spans="1:49" ht="12" customHeight="1">
      <c r="A54" s="189"/>
      <c r="B54" s="17"/>
      <c r="C54" s="541" t="s">
        <v>545</v>
      </c>
      <c r="D54" s="542"/>
      <c r="E54" s="346" t="s">
        <v>147</v>
      </c>
      <c r="F54" s="265">
        <v>0</v>
      </c>
      <c r="G54" s="257">
        <v>0</v>
      </c>
      <c r="H54" s="257">
        <v>0</v>
      </c>
      <c r="I54" s="257">
        <v>0</v>
      </c>
      <c r="J54" s="257">
        <v>0</v>
      </c>
      <c r="K54" s="257">
        <v>0</v>
      </c>
      <c r="L54" s="257">
        <v>0</v>
      </c>
      <c r="M54" s="257">
        <v>0</v>
      </c>
      <c r="N54" s="257">
        <v>0</v>
      </c>
      <c r="O54" s="257">
        <v>0</v>
      </c>
      <c r="P54" s="257">
        <v>0</v>
      </c>
      <c r="Q54" s="257">
        <v>14363</v>
      </c>
      <c r="R54" s="257">
        <v>0</v>
      </c>
      <c r="S54" s="257">
        <v>0</v>
      </c>
      <c r="T54" s="257">
        <v>25181</v>
      </c>
      <c r="U54" s="257">
        <v>0</v>
      </c>
      <c r="V54" s="257">
        <v>0</v>
      </c>
      <c r="W54" s="257">
        <v>0</v>
      </c>
      <c r="X54" s="257">
        <v>0</v>
      </c>
      <c r="Y54" s="257">
        <v>0</v>
      </c>
      <c r="Z54" s="257">
        <v>0</v>
      </c>
      <c r="AA54" s="257">
        <v>0</v>
      </c>
      <c r="AB54" s="257">
        <v>0</v>
      </c>
      <c r="AC54" s="257">
        <v>0</v>
      </c>
      <c r="AD54" s="257">
        <v>0</v>
      </c>
      <c r="AE54" s="257">
        <v>0</v>
      </c>
      <c r="AF54" s="257">
        <v>105000</v>
      </c>
      <c r="AG54" s="257">
        <v>0</v>
      </c>
      <c r="AH54" s="257">
        <v>0</v>
      </c>
      <c r="AI54" s="257">
        <v>0</v>
      </c>
      <c r="AJ54" s="257">
        <v>0</v>
      </c>
      <c r="AK54" s="257">
        <v>0</v>
      </c>
      <c r="AL54" s="257">
        <v>0</v>
      </c>
      <c r="AM54" s="257">
        <v>0</v>
      </c>
      <c r="AN54" s="257">
        <v>0</v>
      </c>
      <c r="AO54" s="257">
        <v>0</v>
      </c>
      <c r="AP54" s="257">
        <v>0</v>
      </c>
      <c r="AQ54" s="257">
        <v>0</v>
      </c>
      <c r="AR54" s="257">
        <v>0</v>
      </c>
      <c r="AS54" s="257">
        <v>0</v>
      </c>
      <c r="AT54" s="257">
        <v>0</v>
      </c>
      <c r="AU54" s="257">
        <v>0</v>
      </c>
      <c r="AV54" s="272">
        <v>0</v>
      </c>
      <c r="AW54" s="273">
        <f t="shared" si="2"/>
        <v>144544</v>
      </c>
    </row>
    <row r="55" spans="1:49" ht="12" customHeight="1">
      <c r="A55" s="189"/>
      <c r="B55" s="17"/>
      <c r="C55" s="539" t="s">
        <v>549</v>
      </c>
      <c r="D55" s="540"/>
      <c r="E55" s="346" t="s">
        <v>146</v>
      </c>
      <c r="F55" s="265">
        <v>105669</v>
      </c>
      <c r="G55" s="257">
        <v>41771</v>
      </c>
      <c r="H55" s="257">
        <v>0</v>
      </c>
      <c r="I55" s="257">
        <v>0</v>
      </c>
      <c r="J55" s="257">
        <v>0</v>
      </c>
      <c r="K55" s="257">
        <v>0</v>
      </c>
      <c r="L55" s="257">
        <v>0</v>
      </c>
      <c r="M55" s="257">
        <v>0</v>
      </c>
      <c r="N55" s="257">
        <v>0</v>
      </c>
      <c r="O55" s="257">
        <v>0</v>
      </c>
      <c r="P55" s="257">
        <v>0</v>
      </c>
      <c r="Q55" s="257">
        <v>0</v>
      </c>
      <c r="R55" s="257">
        <v>0</v>
      </c>
      <c r="S55" s="257">
        <v>0</v>
      </c>
      <c r="T55" s="257">
        <v>0</v>
      </c>
      <c r="U55" s="257">
        <v>0</v>
      </c>
      <c r="V55" s="257">
        <v>0</v>
      </c>
      <c r="W55" s="257">
        <v>0</v>
      </c>
      <c r="X55" s="257">
        <v>0</v>
      </c>
      <c r="Y55" s="257">
        <v>0</v>
      </c>
      <c r="Z55" s="257">
        <v>0</v>
      </c>
      <c r="AA55" s="257">
        <v>0</v>
      </c>
      <c r="AB55" s="257">
        <v>0</v>
      </c>
      <c r="AC55" s="257">
        <v>0</v>
      </c>
      <c r="AD55" s="257">
        <v>0</v>
      </c>
      <c r="AE55" s="257">
        <v>0</v>
      </c>
      <c r="AF55" s="257">
        <v>0</v>
      </c>
      <c r="AG55" s="257">
        <v>0</v>
      </c>
      <c r="AH55" s="257">
        <v>0</v>
      </c>
      <c r="AI55" s="257">
        <v>0</v>
      </c>
      <c r="AJ55" s="257">
        <v>0</v>
      </c>
      <c r="AK55" s="257">
        <v>0</v>
      </c>
      <c r="AL55" s="257">
        <v>0</v>
      </c>
      <c r="AM55" s="257">
        <v>0</v>
      </c>
      <c r="AN55" s="257">
        <v>0</v>
      </c>
      <c r="AO55" s="257">
        <v>0</v>
      </c>
      <c r="AP55" s="257">
        <v>0</v>
      </c>
      <c r="AQ55" s="257">
        <v>0</v>
      </c>
      <c r="AR55" s="257">
        <v>0</v>
      </c>
      <c r="AS55" s="257">
        <v>0</v>
      </c>
      <c r="AT55" s="257">
        <v>0</v>
      </c>
      <c r="AU55" s="257">
        <v>0</v>
      </c>
      <c r="AV55" s="272">
        <v>0</v>
      </c>
      <c r="AW55" s="273">
        <f t="shared" si="2"/>
        <v>147440</v>
      </c>
    </row>
    <row r="56" spans="1:49" ht="12" customHeight="1">
      <c r="A56" s="189"/>
      <c r="B56" s="17"/>
      <c r="C56" s="539" t="s">
        <v>546</v>
      </c>
      <c r="D56" s="540"/>
      <c r="E56" s="346" t="s">
        <v>147</v>
      </c>
      <c r="F56" s="265">
        <v>105669</v>
      </c>
      <c r="G56" s="257">
        <v>41771</v>
      </c>
      <c r="H56" s="257">
        <v>0</v>
      </c>
      <c r="I56" s="257">
        <v>0</v>
      </c>
      <c r="J56" s="257">
        <v>0</v>
      </c>
      <c r="K56" s="257">
        <v>0</v>
      </c>
      <c r="L56" s="257">
        <v>0</v>
      </c>
      <c r="M56" s="257">
        <v>0</v>
      </c>
      <c r="N56" s="257">
        <v>0</v>
      </c>
      <c r="O56" s="257">
        <v>0</v>
      </c>
      <c r="P56" s="257">
        <v>0</v>
      </c>
      <c r="Q56" s="257">
        <v>0</v>
      </c>
      <c r="R56" s="257">
        <v>0</v>
      </c>
      <c r="S56" s="257">
        <v>0</v>
      </c>
      <c r="T56" s="257">
        <v>0</v>
      </c>
      <c r="U56" s="257">
        <v>0</v>
      </c>
      <c r="V56" s="257">
        <v>0</v>
      </c>
      <c r="W56" s="257">
        <v>0</v>
      </c>
      <c r="X56" s="257">
        <v>0</v>
      </c>
      <c r="Y56" s="257">
        <v>0</v>
      </c>
      <c r="Z56" s="257">
        <v>0</v>
      </c>
      <c r="AA56" s="257">
        <v>0</v>
      </c>
      <c r="AB56" s="257">
        <v>0</v>
      </c>
      <c r="AC56" s="257">
        <v>0</v>
      </c>
      <c r="AD56" s="257">
        <v>0</v>
      </c>
      <c r="AE56" s="257">
        <v>0</v>
      </c>
      <c r="AF56" s="257">
        <v>0</v>
      </c>
      <c r="AG56" s="257">
        <v>0</v>
      </c>
      <c r="AH56" s="257">
        <v>0</v>
      </c>
      <c r="AI56" s="257">
        <v>0</v>
      </c>
      <c r="AJ56" s="257">
        <v>0</v>
      </c>
      <c r="AK56" s="257">
        <v>0</v>
      </c>
      <c r="AL56" s="257">
        <v>0</v>
      </c>
      <c r="AM56" s="257">
        <v>0</v>
      </c>
      <c r="AN56" s="257">
        <v>0</v>
      </c>
      <c r="AO56" s="257">
        <v>0</v>
      </c>
      <c r="AP56" s="257">
        <v>0</v>
      </c>
      <c r="AQ56" s="257">
        <v>0</v>
      </c>
      <c r="AR56" s="257">
        <v>0</v>
      </c>
      <c r="AS56" s="257">
        <v>0</v>
      </c>
      <c r="AT56" s="257">
        <v>0</v>
      </c>
      <c r="AU56" s="257">
        <v>0</v>
      </c>
      <c r="AV56" s="272">
        <v>0</v>
      </c>
      <c r="AW56" s="273">
        <f t="shared" si="2"/>
        <v>147440</v>
      </c>
    </row>
    <row r="57" spans="1:49" ht="12" customHeight="1">
      <c r="A57" s="189"/>
      <c r="B57" s="17"/>
      <c r="C57" s="535" t="s">
        <v>547</v>
      </c>
      <c r="D57" s="536"/>
      <c r="E57" s="346" t="s">
        <v>146</v>
      </c>
      <c r="F57" s="265">
        <v>0</v>
      </c>
      <c r="G57" s="257">
        <v>0</v>
      </c>
      <c r="H57" s="257">
        <v>0</v>
      </c>
      <c r="I57" s="257">
        <v>0</v>
      </c>
      <c r="J57" s="257">
        <v>0</v>
      </c>
      <c r="K57" s="257">
        <v>0</v>
      </c>
      <c r="L57" s="257">
        <v>0</v>
      </c>
      <c r="M57" s="257">
        <v>0</v>
      </c>
      <c r="N57" s="257">
        <v>0</v>
      </c>
      <c r="O57" s="257">
        <v>0</v>
      </c>
      <c r="P57" s="257">
        <v>0</v>
      </c>
      <c r="Q57" s="257">
        <v>0</v>
      </c>
      <c r="R57" s="257">
        <v>0</v>
      </c>
      <c r="S57" s="257">
        <v>0</v>
      </c>
      <c r="T57" s="257">
        <v>0</v>
      </c>
      <c r="U57" s="257">
        <v>0</v>
      </c>
      <c r="V57" s="257">
        <v>0</v>
      </c>
      <c r="W57" s="257">
        <v>0</v>
      </c>
      <c r="X57" s="257">
        <v>0</v>
      </c>
      <c r="Y57" s="257">
        <v>0</v>
      </c>
      <c r="Z57" s="257">
        <v>0</v>
      </c>
      <c r="AA57" s="257">
        <v>0</v>
      </c>
      <c r="AB57" s="257">
        <v>0</v>
      </c>
      <c r="AC57" s="257">
        <v>0</v>
      </c>
      <c r="AD57" s="257">
        <v>0</v>
      </c>
      <c r="AE57" s="257">
        <v>0</v>
      </c>
      <c r="AF57" s="257">
        <v>0</v>
      </c>
      <c r="AG57" s="257">
        <v>0</v>
      </c>
      <c r="AH57" s="257">
        <v>0</v>
      </c>
      <c r="AI57" s="257">
        <v>0</v>
      </c>
      <c r="AJ57" s="257">
        <v>0</v>
      </c>
      <c r="AK57" s="257">
        <v>0</v>
      </c>
      <c r="AL57" s="257">
        <v>0</v>
      </c>
      <c r="AM57" s="257">
        <v>0</v>
      </c>
      <c r="AN57" s="257">
        <v>0</v>
      </c>
      <c r="AO57" s="257">
        <v>0</v>
      </c>
      <c r="AP57" s="257">
        <v>0</v>
      </c>
      <c r="AQ57" s="257">
        <v>0</v>
      </c>
      <c r="AR57" s="257">
        <v>0</v>
      </c>
      <c r="AS57" s="257">
        <v>0</v>
      </c>
      <c r="AT57" s="257">
        <v>0</v>
      </c>
      <c r="AU57" s="257">
        <v>0</v>
      </c>
      <c r="AV57" s="272">
        <v>0</v>
      </c>
      <c r="AW57" s="273">
        <f t="shared" si="2"/>
        <v>0</v>
      </c>
    </row>
    <row r="58" spans="1:49" ht="12" customHeight="1">
      <c r="A58" s="189"/>
      <c r="B58" s="17"/>
      <c r="C58" s="541" t="s">
        <v>548</v>
      </c>
      <c r="D58" s="542"/>
      <c r="E58" s="346" t="s">
        <v>147</v>
      </c>
      <c r="F58" s="265">
        <v>0</v>
      </c>
      <c r="G58" s="257">
        <v>0</v>
      </c>
      <c r="H58" s="257">
        <v>0</v>
      </c>
      <c r="I58" s="257">
        <v>0</v>
      </c>
      <c r="J58" s="257">
        <v>0</v>
      </c>
      <c r="K58" s="257">
        <v>0</v>
      </c>
      <c r="L58" s="257">
        <v>0</v>
      </c>
      <c r="M58" s="257">
        <v>0</v>
      </c>
      <c r="N58" s="257">
        <v>0</v>
      </c>
      <c r="O58" s="257">
        <v>0</v>
      </c>
      <c r="P58" s="257">
        <v>0</v>
      </c>
      <c r="Q58" s="257">
        <v>0</v>
      </c>
      <c r="R58" s="257">
        <v>0</v>
      </c>
      <c r="S58" s="257">
        <v>0</v>
      </c>
      <c r="T58" s="257">
        <v>0</v>
      </c>
      <c r="U58" s="257">
        <v>0</v>
      </c>
      <c r="V58" s="257">
        <v>0</v>
      </c>
      <c r="W58" s="257">
        <v>0</v>
      </c>
      <c r="X58" s="257">
        <v>0</v>
      </c>
      <c r="Y58" s="257">
        <v>0</v>
      </c>
      <c r="Z58" s="257">
        <v>0</v>
      </c>
      <c r="AA58" s="257">
        <v>0</v>
      </c>
      <c r="AB58" s="257">
        <v>0</v>
      </c>
      <c r="AC58" s="257">
        <v>0</v>
      </c>
      <c r="AD58" s="257">
        <v>0</v>
      </c>
      <c r="AE58" s="257">
        <v>0</v>
      </c>
      <c r="AF58" s="257">
        <v>0</v>
      </c>
      <c r="AG58" s="257">
        <v>0</v>
      </c>
      <c r="AH58" s="257">
        <v>0</v>
      </c>
      <c r="AI58" s="257">
        <v>0</v>
      </c>
      <c r="AJ58" s="257">
        <v>0</v>
      </c>
      <c r="AK58" s="257">
        <v>0</v>
      </c>
      <c r="AL58" s="257">
        <v>0</v>
      </c>
      <c r="AM58" s="257">
        <v>0</v>
      </c>
      <c r="AN58" s="257">
        <v>0</v>
      </c>
      <c r="AO58" s="257">
        <v>0</v>
      </c>
      <c r="AP58" s="257">
        <v>0</v>
      </c>
      <c r="AQ58" s="257">
        <v>0</v>
      </c>
      <c r="AR58" s="257">
        <v>0</v>
      </c>
      <c r="AS58" s="257">
        <v>0</v>
      </c>
      <c r="AT58" s="257">
        <v>0</v>
      </c>
      <c r="AU58" s="257">
        <v>0</v>
      </c>
      <c r="AV58" s="272">
        <v>0</v>
      </c>
      <c r="AW58" s="273">
        <f t="shared" si="2"/>
        <v>0</v>
      </c>
    </row>
    <row r="59" spans="1:49" ht="12" customHeight="1">
      <c r="A59" s="189"/>
      <c r="B59" s="17"/>
      <c r="C59" s="539" t="s">
        <v>552</v>
      </c>
      <c r="D59" s="540"/>
      <c r="E59" s="346" t="s">
        <v>146</v>
      </c>
      <c r="F59" s="265">
        <v>5213</v>
      </c>
      <c r="G59" s="257">
        <v>0</v>
      </c>
      <c r="H59" s="257">
        <v>0</v>
      </c>
      <c r="I59" s="257">
        <v>0</v>
      </c>
      <c r="J59" s="257">
        <v>0</v>
      </c>
      <c r="K59" s="257">
        <v>0</v>
      </c>
      <c r="L59" s="257">
        <v>0</v>
      </c>
      <c r="M59" s="257">
        <v>0</v>
      </c>
      <c r="N59" s="257">
        <v>0</v>
      </c>
      <c r="O59" s="257">
        <v>0</v>
      </c>
      <c r="P59" s="257">
        <v>0</v>
      </c>
      <c r="Q59" s="257">
        <v>0</v>
      </c>
      <c r="R59" s="257">
        <v>0</v>
      </c>
      <c r="S59" s="257">
        <v>0</v>
      </c>
      <c r="T59" s="257">
        <v>0</v>
      </c>
      <c r="U59" s="257">
        <v>0</v>
      </c>
      <c r="V59" s="257">
        <v>0</v>
      </c>
      <c r="W59" s="257">
        <v>0</v>
      </c>
      <c r="X59" s="257">
        <v>4025</v>
      </c>
      <c r="Y59" s="257">
        <v>0</v>
      </c>
      <c r="Z59" s="257">
        <v>0</v>
      </c>
      <c r="AA59" s="257">
        <v>12964</v>
      </c>
      <c r="AB59" s="257">
        <v>0</v>
      </c>
      <c r="AC59" s="257">
        <v>0</v>
      </c>
      <c r="AD59" s="257">
        <v>0</v>
      </c>
      <c r="AE59" s="257">
        <v>0</v>
      </c>
      <c r="AF59" s="257">
        <v>0</v>
      </c>
      <c r="AG59" s="257">
        <v>0</v>
      </c>
      <c r="AH59" s="257">
        <v>0</v>
      </c>
      <c r="AI59" s="257">
        <v>0</v>
      </c>
      <c r="AJ59" s="257">
        <v>0</v>
      </c>
      <c r="AK59" s="257">
        <v>0</v>
      </c>
      <c r="AL59" s="257">
        <v>0</v>
      </c>
      <c r="AM59" s="257">
        <v>0</v>
      </c>
      <c r="AN59" s="257">
        <v>0</v>
      </c>
      <c r="AO59" s="257">
        <v>0</v>
      </c>
      <c r="AP59" s="257">
        <v>0</v>
      </c>
      <c r="AQ59" s="257">
        <v>0</v>
      </c>
      <c r="AR59" s="257">
        <v>0</v>
      </c>
      <c r="AS59" s="257">
        <v>0</v>
      </c>
      <c r="AT59" s="257">
        <v>0</v>
      </c>
      <c r="AU59" s="257">
        <v>0</v>
      </c>
      <c r="AV59" s="272">
        <v>0</v>
      </c>
      <c r="AW59" s="273">
        <f t="shared" si="2"/>
        <v>22202</v>
      </c>
    </row>
    <row r="60" spans="1:49" ht="12" customHeight="1">
      <c r="A60" s="189"/>
      <c r="B60" s="17"/>
      <c r="C60" s="539" t="s">
        <v>553</v>
      </c>
      <c r="D60" s="540"/>
      <c r="E60" s="346" t="s">
        <v>147</v>
      </c>
      <c r="F60" s="265">
        <v>5213</v>
      </c>
      <c r="G60" s="257">
        <v>0</v>
      </c>
      <c r="H60" s="257">
        <v>0</v>
      </c>
      <c r="I60" s="257">
        <v>0</v>
      </c>
      <c r="J60" s="257">
        <v>0</v>
      </c>
      <c r="K60" s="257">
        <v>0</v>
      </c>
      <c r="L60" s="257">
        <v>0</v>
      </c>
      <c r="M60" s="257">
        <v>0</v>
      </c>
      <c r="N60" s="257">
        <v>0</v>
      </c>
      <c r="O60" s="257">
        <v>0</v>
      </c>
      <c r="P60" s="257">
        <v>0</v>
      </c>
      <c r="Q60" s="257">
        <v>0</v>
      </c>
      <c r="R60" s="257">
        <v>0</v>
      </c>
      <c r="S60" s="257">
        <v>0</v>
      </c>
      <c r="T60" s="257">
        <v>0</v>
      </c>
      <c r="U60" s="257">
        <v>0</v>
      </c>
      <c r="V60" s="257">
        <v>0</v>
      </c>
      <c r="W60" s="257">
        <v>0</v>
      </c>
      <c r="X60" s="257">
        <v>4025</v>
      </c>
      <c r="Y60" s="257">
        <v>0</v>
      </c>
      <c r="Z60" s="257">
        <v>0</v>
      </c>
      <c r="AA60" s="257">
        <v>12964</v>
      </c>
      <c r="AB60" s="257">
        <v>0</v>
      </c>
      <c r="AC60" s="257">
        <v>0</v>
      </c>
      <c r="AD60" s="257">
        <v>0</v>
      </c>
      <c r="AE60" s="257">
        <v>0</v>
      </c>
      <c r="AF60" s="257">
        <v>0</v>
      </c>
      <c r="AG60" s="257">
        <v>0</v>
      </c>
      <c r="AH60" s="257">
        <v>0</v>
      </c>
      <c r="AI60" s="257">
        <v>0</v>
      </c>
      <c r="AJ60" s="257">
        <v>0</v>
      </c>
      <c r="AK60" s="257">
        <v>0</v>
      </c>
      <c r="AL60" s="257">
        <v>0</v>
      </c>
      <c r="AM60" s="257">
        <v>0</v>
      </c>
      <c r="AN60" s="257">
        <v>0</v>
      </c>
      <c r="AO60" s="257">
        <v>0</v>
      </c>
      <c r="AP60" s="257">
        <v>0</v>
      </c>
      <c r="AQ60" s="257">
        <v>0</v>
      </c>
      <c r="AR60" s="257">
        <v>0</v>
      </c>
      <c r="AS60" s="257">
        <v>0</v>
      </c>
      <c r="AT60" s="257">
        <v>0</v>
      </c>
      <c r="AU60" s="257">
        <v>0</v>
      </c>
      <c r="AV60" s="272">
        <v>0</v>
      </c>
      <c r="AW60" s="273">
        <f t="shared" si="2"/>
        <v>22202</v>
      </c>
    </row>
    <row r="61" spans="1:49" ht="12" customHeight="1">
      <c r="A61" s="189"/>
      <c r="B61" s="17"/>
      <c r="C61" s="535" t="s">
        <v>554</v>
      </c>
      <c r="D61" s="536"/>
      <c r="E61" s="346" t="s">
        <v>146</v>
      </c>
      <c r="F61" s="265">
        <v>0</v>
      </c>
      <c r="G61" s="257">
        <v>0</v>
      </c>
      <c r="H61" s="257">
        <v>0</v>
      </c>
      <c r="I61" s="257">
        <v>0</v>
      </c>
      <c r="J61" s="257">
        <v>0</v>
      </c>
      <c r="K61" s="257">
        <v>0</v>
      </c>
      <c r="L61" s="257">
        <v>0</v>
      </c>
      <c r="M61" s="257">
        <v>0</v>
      </c>
      <c r="N61" s="257">
        <v>0</v>
      </c>
      <c r="O61" s="257">
        <v>0</v>
      </c>
      <c r="P61" s="257">
        <v>0</v>
      </c>
      <c r="Q61" s="257">
        <v>0</v>
      </c>
      <c r="R61" s="257">
        <v>0</v>
      </c>
      <c r="S61" s="257">
        <v>0</v>
      </c>
      <c r="T61" s="257">
        <v>0</v>
      </c>
      <c r="U61" s="257">
        <v>0</v>
      </c>
      <c r="V61" s="257">
        <v>0</v>
      </c>
      <c r="W61" s="257">
        <v>0</v>
      </c>
      <c r="X61" s="257">
        <v>0</v>
      </c>
      <c r="Y61" s="257">
        <v>0</v>
      </c>
      <c r="Z61" s="257">
        <v>0</v>
      </c>
      <c r="AA61" s="257">
        <v>0</v>
      </c>
      <c r="AB61" s="257">
        <v>0</v>
      </c>
      <c r="AC61" s="257">
        <v>0</v>
      </c>
      <c r="AD61" s="257">
        <v>0</v>
      </c>
      <c r="AE61" s="257">
        <v>0</v>
      </c>
      <c r="AF61" s="257">
        <v>0</v>
      </c>
      <c r="AG61" s="257">
        <v>0</v>
      </c>
      <c r="AH61" s="257">
        <v>0</v>
      </c>
      <c r="AI61" s="257">
        <v>0</v>
      </c>
      <c r="AJ61" s="257">
        <v>0</v>
      </c>
      <c r="AK61" s="257">
        <v>0</v>
      </c>
      <c r="AL61" s="257">
        <v>0</v>
      </c>
      <c r="AM61" s="257">
        <v>0</v>
      </c>
      <c r="AN61" s="257">
        <v>0</v>
      </c>
      <c r="AO61" s="257">
        <v>0</v>
      </c>
      <c r="AP61" s="257">
        <v>0</v>
      </c>
      <c r="AQ61" s="257">
        <v>0</v>
      </c>
      <c r="AR61" s="257">
        <v>0</v>
      </c>
      <c r="AS61" s="257">
        <v>0</v>
      </c>
      <c r="AT61" s="257">
        <v>0</v>
      </c>
      <c r="AU61" s="257">
        <v>0</v>
      </c>
      <c r="AV61" s="272">
        <v>0</v>
      </c>
      <c r="AW61" s="273">
        <f t="shared" si="2"/>
        <v>0</v>
      </c>
    </row>
    <row r="62" spans="1:49" ht="12" customHeight="1">
      <c r="A62" s="189"/>
      <c r="B62" s="17"/>
      <c r="C62" s="541" t="s">
        <v>555</v>
      </c>
      <c r="D62" s="542"/>
      <c r="E62" s="346" t="s">
        <v>147</v>
      </c>
      <c r="F62" s="265">
        <v>0</v>
      </c>
      <c r="G62" s="257">
        <v>0</v>
      </c>
      <c r="H62" s="257">
        <v>0</v>
      </c>
      <c r="I62" s="257">
        <v>0</v>
      </c>
      <c r="J62" s="257">
        <v>0</v>
      </c>
      <c r="K62" s="257">
        <v>0</v>
      </c>
      <c r="L62" s="257">
        <v>0</v>
      </c>
      <c r="M62" s="257">
        <v>0</v>
      </c>
      <c r="N62" s="257">
        <v>0</v>
      </c>
      <c r="O62" s="257">
        <v>0</v>
      </c>
      <c r="P62" s="257">
        <v>0</v>
      </c>
      <c r="Q62" s="257">
        <v>0</v>
      </c>
      <c r="R62" s="257">
        <v>0</v>
      </c>
      <c r="S62" s="257">
        <v>0</v>
      </c>
      <c r="T62" s="257">
        <v>0</v>
      </c>
      <c r="U62" s="257">
        <v>0</v>
      </c>
      <c r="V62" s="257">
        <v>0</v>
      </c>
      <c r="W62" s="257">
        <v>0</v>
      </c>
      <c r="X62" s="257">
        <v>0</v>
      </c>
      <c r="Y62" s="257">
        <v>0</v>
      </c>
      <c r="Z62" s="257">
        <v>0</v>
      </c>
      <c r="AA62" s="257">
        <v>0</v>
      </c>
      <c r="AB62" s="257">
        <v>0</v>
      </c>
      <c r="AC62" s="257">
        <v>0</v>
      </c>
      <c r="AD62" s="257">
        <v>0</v>
      </c>
      <c r="AE62" s="257">
        <v>0</v>
      </c>
      <c r="AF62" s="257">
        <v>0</v>
      </c>
      <c r="AG62" s="257">
        <v>0</v>
      </c>
      <c r="AH62" s="257">
        <v>0</v>
      </c>
      <c r="AI62" s="257">
        <v>0</v>
      </c>
      <c r="AJ62" s="257">
        <v>0</v>
      </c>
      <c r="AK62" s="257">
        <v>0</v>
      </c>
      <c r="AL62" s="257">
        <v>0</v>
      </c>
      <c r="AM62" s="257">
        <v>0</v>
      </c>
      <c r="AN62" s="257">
        <v>0</v>
      </c>
      <c r="AO62" s="257">
        <v>0</v>
      </c>
      <c r="AP62" s="257">
        <v>0</v>
      </c>
      <c r="AQ62" s="257">
        <v>0</v>
      </c>
      <c r="AR62" s="257">
        <v>0</v>
      </c>
      <c r="AS62" s="257">
        <v>0</v>
      </c>
      <c r="AT62" s="257">
        <v>0</v>
      </c>
      <c r="AU62" s="257">
        <v>0</v>
      </c>
      <c r="AV62" s="272">
        <v>0</v>
      </c>
      <c r="AW62" s="273">
        <f t="shared" si="2"/>
        <v>0</v>
      </c>
    </row>
    <row r="63" spans="1:49" ht="12" customHeight="1">
      <c r="A63" s="189"/>
      <c r="B63" s="17"/>
      <c r="C63" s="535" t="s">
        <v>656</v>
      </c>
      <c r="D63" s="536"/>
      <c r="E63" s="346" t="s">
        <v>146</v>
      </c>
      <c r="F63" s="265">
        <v>0</v>
      </c>
      <c r="G63" s="257">
        <v>0</v>
      </c>
      <c r="H63" s="257">
        <v>0</v>
      </c>
      <c r="I63" s="257">
        <v>0</v>
      </c>
      <c r="J63" s="257">
        <v>0</v>
      </c>
      <c r="K63" s="257">
        <v>0</v>
      </c>
      <c r="L63" s="257">
        <v>0</v>
      </c>
      <c r="M63" s="257">
        <v>0</v>
      </c>
      <c r="N63" s="257">
        <v>0</v>
      </c>
      <c r="O63" s="257">
        <v>0</v>
      </c>
      <c r="P63" s="257">
        <v>0</v>
      </c>
      <c r="Q63" s="257">
        <v>0</v>
      </c>
      <c r="R63" s="257">
        <v>0</v>
      </c>
      <c r="S63" s="257">
        <v>0</v>
      </c>
      <c r="T63" s="257">
        <v>0</v>
      </c>
      <c r="U63" s="257">
        <v>0</v>
      </c>
      <c r="V63" s="257">
        <v>0</v>
      </c>
      <c r="W63" s="257">
        <v>0</v>
      </c>
      <c r="X63" s="257">
        <v>0</v>
      </c>
      <c r="Y63" s="257">
        <v>0</v>
      </c>
      <c r="Z63" s="257">
        <v>0</v>
      </c>
      <c r="AA63" s="257">
        <v>0</v>
      </c>
      <c r="AB63" s="257">
        <v>0</v>
      </c>
      <c r="AC63" s="257">
        <v>0</v>
      </c>
      <c r="AD63" s="257">
        <v>0</v>
      </c>
      <c r="AE63" s="257">
        <v>0</v>
      </c>
      <c r="AF63" s="257">
        <v>0</v>
      </c>
      <c r="AG63" s="257">
        <v>0</v>
      </c>
      <c r="AH63" s="257">
        <v>0</v>
      </c>
      <c r="AI63" s="257">
        <v>0</v>
      </c>
      <c r="AJ63" s="257">
        <v>0</v>
      </c>
      <c r="AK63" s="257">
        <v>155500</v>
      </c>
      <c r="AL63" s="257">
        <v>0</v>
      </c>
      <c r="AM63" s="257">
        <v>0</v>
      </c>
      <c r="AN63" s="257">
        <v>0</v>
      </c>
      <c r="AO63" s="257">
        <v>0</v>
      </c>
      <c r="AP63" s="257">
        <v>0</v>
      </c>
      <c r="AQ63" s="257">
        <v>0</v>
      </c>
      <c r="AR63" s="257">
        <v>0</v>
      </c>
      <c r="AS63" s="257">
        <v>0</v>
      </c>
      <c r="AT63" s="257">
        <v>0</v>
      </c>
      <c r="AU63" s="257">
        <v>0</v>
      </c>
      <c r="AV63" s="272">
        <v>0</v>
      </c>
      <c r="AW63" s="273">
        <f t="shared" si="2"/>
        <v>155500</v>
      </c>
    </row>
    <row r="64" spans="1:49" ht="12" customHeight="1">
      <c r="A64" s="189"/>
      <c r="B64" s="17"/>
      <c r="C64" s="541"/>
      <c r="D64" s="542"/>
      <c r="E64" s="346" t="s">
        <v>147</v>
      </c>
      <c r="F64" s="265">
        <v>0</v>
      </c>
      <c r="G64" s="257">
        <v>0</v>
      </c>
      <c r="H64" s="257">
        <v>0</v>
      </c>
      <c r="I64" s="257">
        <v>0</v>
      </c>
      <c r="J64" s="257">
        <v>0</v>
      </c>
      <c r="K64" s="257">
        <v>0</v>
      </c>
      <c r="L64" s="257">
        <v>0</v>
      </c>
      <c r="M64" s="257">
        <v>0</v>
      </c>
      <c r="N64" s="257">
        <v>0</v>
      </c>
      <c r="O64" s="257">
        <v>0</v>
      </c>
      <c r="P64" s="257">
        <v>0</v>
      </c>
      <c r="Q64" s="257">
        <v>0</v>
      </c>
      <c r="R64" s="257">
        <v>0</v>
      </c>
      <c r="S64" s="257">
        <v>0</v>
      </c>
      <c r="T64" s="257">
        <v>0</v>
      </c>
      <c r="U64" s="257">
        <v>0</v>
      </c>
      <c r="V64" s="257">
        <v>0</v>
      </c>
      <c r="W64" s="257">
        <v>0</v>
      </c>
      <c r="X64" s="257">
        <v>0</v>
      </c>
      <c r="Y64" s="257">
        <v>0</v>
      </c>
      <c r="Z64" s="257">
        <v>0</v>
      </c>
      <c r="AA64" s="257">
        <v>0</v>
      </c>
      <c r="AB64" s="257">
        <v>0</v>
      </c>
      <c r="AC64" s="257">
        <v>0</v>
      </c>
      <c r="AD64" s="257">
        <v>0</v>
      </c>
      <c r="AE64" s="257">
        <v>0</v>
      </c>
      <c r="AF64" s="257">
        <v>0</v>
      </c>
      <c r="AG64" s="257">
        <v>0</v>
      </c>
      <c r="AH64" s="257">
        <v>0</v>
      </c>
      <c r="AI64" s="257">
        <v>0</v>
      </c>
      <c r="AJ64" s="257">
        <v>0</v>
      </c>
      <c r="AK64" s="257">
        <v>170354</v>
      </c>
      <c r="AL64" s="257">
        <v>0</v>
      </c>
      <c r="AM64" s="257">
        <v>0</v>
      </c>
      <c r="AN64" s="257">
        <v>0</v>
      </c>
      <c r="AO64" s="257">
        <v>0</v>
      </c>
      <c r="AP64" s="257">
        <v>0</v>
      </c>
      <c r="AQ64" s="257">
        <v>0</v>
      </c>
      <c r="AR64" s="257">
        <v>0</v>
      </c>
      <c r="AS64" s="257">
        <v>0</v>
      </c>
      <c r="AT64" s="257">
        <v>0</v>
      </c>
      <c r="AU64" s="257">
        <v>0</v>
      </c>
      <c r="AV64" s="272">
        <v>0</v>
      </c>
      <c r="AW64" s="273">
        <f t="shared" si="2"/>
        <v>170354</v>
      </c>
    </row>
    <row r="65" spans="1:49" ht="12" customHeight="1">
      <c r="A65" s="189"/>
      <c r="B65" s="17"/>
      <c r="C65" s="539" t="s">
        <v>657</v>
      </c>
      <c r="D65" s="540"/>
      <c r="E65" s="346" t="s">
        <v>146</v>
      </c>
      <c r="F65" s="265">
        <v>0</v>
      </c>
      <c r="G65" s="257">
        <v>0</v>
      </c>
      <c r="H65" s="257">
        <v>0</v>
      </c>
      <c r="I65" s="257">
        <v>0</v>
      </c>
      <c r="J65" s="257">
        <v>0</v>
      </c>
      <c r="K65" s="257">
        <v>0</v>
      </c>
      <c r="L65" s="257">
        <v>0</v>
      </c>
      <c r="M65" s="257">
        <v>0</v>
      </c>
      <c r="N65" s="257">
        <v>0</v>
      </c>
      <c r="O65" s="257">
        <v>0</v>
      </c>
      <c r="P65" s="257">
        <v>0</v>
      </c>
      <c r="Q65" s="257">
        <v>0</v>
      </c>
      <c r="R65" s="257">
        <v>0</v>
      </c>
      <c r="S65" s="257">
        <v>0</v>
      </c>
      <c r="T65" s="257">
        <v>0</v>
      </c>
      <c r="U65" s="257">
        <v>0</v>
      </c>
      <c r="V65" s="257">
        <v>23765</v>
      </c>
      <c r="W65" s="257">
        <v>0</v>
      </c>
      <c r="X65" s="257">
        <v>4074</v>
      </c>
      <c r="Y65" s="257">
        <v>0</v>
      </c>
      <c r="Z65" s="257">
        <v>0</v>
      </c>
      <c r="AA65" s="257">
        <v>0</v>
      </c>
      <c r="AB65" s="257">
        <v>0</v>
      </c>
      <c r="AC65" s="257">
        <v>0</v>
      </c>
      <c r="AD65" s="257">
        <v>0</v>
      </c>
      <c r="AE65" s="257">
        <v>0</v>
      </c>
      <c r="AF65" s="257">
        <v>0</v>
      </c>
      <c r="AG65" s="257">
        <v>0</v>
      </c>
      <c r="AH65" s="257">
        <v>0</v>
      </c>
      <c r="AI65" s="257">
        <v>0</v>
      </c>
      <c r="AJ65" s="257">
        <v>0</v>
      </c>
      <c r="AK65" s="257">
        <v>0</v>
      </c>
      <c r="AL65" s="257">
        <v>0</v>
      </c>
      <c r="AM65" s="257">
        <v>0</v>
      </c>
      <c r="AN65" s="257">
        <v>0</v>
      </c>
      <c r="AO65" s="257">
        <v>0</v>
      </c>
      <c r="AP65" s="257">
        <v>4300</v>
      </c>
      <c r="AQ65" s="257">
        <v>0</v>
      </c>
      <c r="AR65" s="257">
        <v>0</v>
      </c>
      <c r="AS65" s="257">
        <v>0</v>
      </c>
      <c r="AT65" s="257">
        <v>0</v>
      </c>
      <c r="AU65" s="257">
        <v>0</v>
      </c>
      <c r="AV65" s="272">
        <v>7799</v>
      </c>
      <c r="AW65" s="273">
        <f t="shared" si="2"/>
        <v>39938</v>
      </c>
    </row>
    <row r="66" spans="1:49" ht="12" customHeight="1">
      <c r="A66" s="189"/>
      <c r="B66" s="17"/>
      <c r="C66" s="539"/>
      <c r="D66" s="540"/>
      <c r="E66" s="346" t="s">
        <v>147</v>
      </c>
      <c r="F66" s="265">
        <v>0</v>
      </c>
      <c r="G66" s="257">
        <v>0</v>
      </c>
      <c r="H66" s="257">
        <v>0</v>
      </c>
      <c r="I66" s="257">
        <v>0</v>
      </c>
      <c r="J66" s="257">
        <v>0</v>
      </c>
      <c r="K66" s="257">
        <v>0</v>
      </c>
      <c r="L66" s="257">
        <v>0</v>
      </c>
      <c r="M66" s="257">
        <v>0</v>
      </c>
      <c r="N66" s="257">
        <v>0</v>
      </c>
      <c r="O66" s="257">
        <v>0</v>
      </c>
      <c r="P66" s="257">
        <v>0</v>
      </c>
      <c r="Q66" s="257">
        <v>0</v>
      </c>
      <c r="R66" s="257">
        <v>0</v>
      </c>
      <c r="S66" s="257">
        <v>0</v>
      </c>
      <c r="T66" s="257">
        <v>0</v>
      </c>
      <c r="U66" s="257">
        <v>0</v>
      </c>
      <c r="V66" s="257">
        <v>23765</v>
      </c>
      <c r="W66" s="257">
        <v>0</v>
      </c>
      <c r="X66" s="257">
        <v>4074</v>
      </c>
      <c r="Y66" s="257">
        <v>0</v>
      </c>
      <c r="Z66" s="257">
        <v>0</v>
      </c>
      <c r="AA66" s="257">
        <v>0</v>
      </c>
      <c r="AB66" s="257">
        <v>0</v>
      </c>
      <c r="AC66" s="257">
        <v>0</v>
      </c>
      <c r="AD66" s="257">
        <v>0</v>
      </c>
      <c r="AE66" s="257">
        <v>0</v>
      </c>
      <c r="AF66" s="257">
        <v>0</v>
      </c>
      <c r="AG66" s="257">
        <v>0</v>
      </c>
      <c r="AH66" s="257">
        <v>0</v>
      </c>
      <c r="AI66" s="257">
        <v>0</v>
      </c>
      <c r="AJ66" s="257">
        <v>0</v>
      </c>
      <c r="AK66" s="257">
        <v>0</v>
      </c>
      <c r="AL66" s="257">
        <v>0</v>
      </c>
      <c r="AM66" s="257">
        <v>0</v>
      </c>
      <c r="AN66" s="257">
        <v>0</v>
      </c>
      <c r="AO66" s="257">
        <v>0</v>
      </c>
      <c r="AP66" s="257">
        <v>4300</v>
      </c>
      <c r="AQ66" s="257">
        <v>0</v>
      </c>
      <c r="AR66" s="257">
        <v>0</v>
      </c>
      <c r="AS66" s="257">
        <v>0</v>
      </c>
      <c r="AT66" s="257">
        <v>0</v>
      </c>
      <c r="AU66" s="257">
        <v>0</v>
      </c>
      <c r="AV66" s="272">
        <v>7799</v>
      </c>
      <c r="AW66" s="273">
        <f t="shared" si="2"/>
        <v>39938</v>
      </c>
    </row>
    <row r="67" spans="1:49" ht="12" customHeight="1">
      <c r="A67" s="189"/>
      <c r="B67" s="17"/>
      <c r="C67" s="535" t="s">
        <v>658</v>
      </c>
      <c r="D67" s="536"/>
      <c r="E67" s="346" t="s">
        <v>146</v>
      </c>
      <c r="F67" s="265">
        <v>0</v>
      </c>
      <c r="G67" s="257">
        <v>0</v>
      </c>
      <c r="H67" s="257">
        <v>0</v>
      </c>
      <c r="I67" s="257">
        <v>0</v>
      </c>
      <c r="J67" s="257">
        <v>0</v>
      </c>
      <c r="K67" s="257">
        <v>0</v>
      </c>
      <c r="L67" s="257">
        <v>0</v>
      </c>
      <c r="M67" s="257">
        <v>0</v>
      </c>
      <c r="N67" s="257">
        <v>0</v>
      </c>
      <c r="O67" s="257">
        <v>0</v>
      </c>
      <c r="P67" s="257">
        <v>0</v>
      </c>
      <c r="Q67" s="257">
        <v>0</v>
      </c>
      <c r="R67" s="257">
        <v>0</v>
      </c>
      <c r="S67" s="257">
        <v>0</v>
      </c>
      <c r="T67" s="257">
        <v>0</v>
      </c>
      <c r="U67" s="257">
        <v>0</v>
      </c>
      <c r="V67" s="257">
        <v>0</v>
      </c>
      <c r="W67" s="257">
        <v>0</v>
      </c>
      <c r="X67" s="257">
        <v>0</v>
      </c>
      <c r="Y67" s="257">
        <v>0</v>
      </c>
      <c r="Z67" s="257">
        <v>0</v>
      </c>
      <c r="AA67" s="257">
        <v>0</v>
      </c>
      <c r="AB67" s="257">
        <v>0</v>
      </c>
      <c r="AC67" s="257">
        <v>0</v>
      </c>
      <c r="AD67" s="257">
        <v>0</v>
      </c>
      <c r="AE67" s="257">
        <v>0</v>
      </c>
      <c r="AF67" s="257">
        <v>0</v>
      </c>
      <c r="AG67" s="257">
        <v>0</v>
      </c>
      <c r="AH67" s="257">
        <v>0</v>
      </c>
      <c r="AI67" s="257">
        <v>0</v>
      </c>
      <c r="AJ67" s="257">
        <v>0</v>
      </c>
      <c r="AK67" s="257">
        <v>0</v>
      </c>
      <c r="AL67" s="257">
        <v>0</v>
      </c>
      <c r="AM67" s="257">
        <v>0</v>
      </c>
      <c r="AN67" s="257">
        <v>0</v>
      </c>
      <c r="AO67" s="257">
        <v>0</v>
      </c>
      <c r="AP67" s="257">
        <v>0</v>
      </c>
      <c r="AQ67" s="257">
        <v>0</v>
      </c>
      <c r="AR67" s="257">
        <v>0</v>
      </c>
      <c r="AS67" s="257">
        <v>0</v>
      </c>
      <c r="AT67" s="257">
        <v>0</v>
      </c>
      <c r="AU67" s="257">
        <v>0</v>
      </c>
      <c r="AV67" s="272">
        <v>0</v>
      </c>
      <c r="AW67" s="273">
        <f aca="true" t="shared" si="5" ref="AW67:AW104">SUM(F67:AV67)</f>
        <v>0</v>
      </c>
    </row>
    <row r="68" spans="1:49" ht="12" customHeight="1">
      <c r="A68" s="189"/>
      <c r="B68" s="17"/>
      <c r="C68" s="541"/>
      <c r="D68" s="542"/>
      <c r="E68" s="346" t="s">
        <v>147</v>
      </c>
      <c r="F68" s="265">
        <v>0</v>
      </c>
      <c r="G68" s="257">
        <v>0</v>
      </c>
      <c r="H68" s="257">
        <v>0</v>
      </c>
      <c r="I68" s="257">
        <v>0</v>
      </c>
      <c r="J68" s="257">
        <v>0</v>
      </c>
      <c r="K68" s="257">
        <v>0</v>
      </c>
      <c r="L68" s="257">
        <v>0</v>
      </c>
      <c r="M68" s="257">
        <v>0</v>
      </c>
      <c r="N68" s="257">
        <v>0</v>
      </c>
      <c r="O68" s="257">
        <v>0</v>
      </c>
      <c r="P68" s="257">
        <v>0</v>
      </c>
      <c r="Q68" s="257">
        <v>0</v>
      </c>
      <c r="R68" s="257">
        <v>0</v>
      </c>
      <c r="S68" s="257">
        <v>0</v>
      </c>
      <c r="T68" s="257">
        <v>0</v>
      </c>
      <c r="U68" s="257">
        <v>0</v>
      </c>
      <c r="V68" s="257">
        <v>0</v>
      </c>
      <c r="W68" s="257">
        <v>0</v>
      </c>
      <c r="X68" s="257">
        <v>0</v>
      </c>
      <c r="Y68" s="257">
        <v>0</v>
      </c>
      <c r="Z68" s="257">
        <v>0</v>
      </c>
      <c r="AA68" s="257">
        <v>0</v>
      </c>
      <c r="AB68" s="257">
        <v>0</v>
      </c>
      <c r="AC68" s="257">
        <v>0</v>
      </c>
      <c r="AD68" s="257">
        <v>0</v>
      </c>
      <c r="AE68" s="257">
        <v>0</v>
      </c>
      <c r="AF68" s="257">
        <v>0</v>
      </c>
      <c r="AG68" s="257">
        <v>0</v>
      </c>
      <c r="AH68" s="257">
        <v>0</v>
      </c>
      <c r="AI68" s="257">
        <v>0</v>
      </c>
      <c r="AJ68" s="257">
        <v>0</v>
      </c>
      <c r="AK68" s="257">
        <v>0</v>
      </c>
      <c r="AL68" s="257">
        <v>0</v>
      </c>
      <c r="AM68" s="257">
        <v>0</v>
      </c>
      <c r="AN68" s="257">
        <v>0</v>
      </c>
      <c r="AO68" s="257">
        <v>0</v>
      </c>
      <c r="AP68" s="257">
        <v>0</v>
      </c>
      <c r="AQ68" s="257">
        <v>0</v>
      </c>
      <c r="AR68" s="257">
        <v>0</v>
      </c>
      <c r="AS68" s="257">
        <v>0</v>
      </c>
      <c r="AT68" s="257">
        <v>0</v>
      </c>
      <c r="AU68" s="257">
        <v>0</v>
      </c>
      <c r="AV68" s="272">
        <v>0</v>
      </c>
      <c r="AW68" s="273">
        <f t="shared" si="5"/>
        <v>0</v>
      </c>
    </row>
    <row r="69" spans="1:49" ht="12" customHeight="1">
      <c r="A69" s="189"/>
      <c r="B69" s="17"/>
      <c r="C69" s="539" t="s">
        <v>659</v>
      </c>
      <c r="D69" s="540"/>
      <c r="E69" s="346" t="s">
        <v>146</v>
      </c>
      <c r="F69" s="265">
        <v>0</v>
      </c>
      <c r="G69" s="257">
        <v>0</v>
      </c>
      <c r="H69" s="257">
        <v>0</v>
      </c>
      <c r="I69" s="257">
        <v>0</v>
      </c>
      <c r="J69" s="257">
        <v>0</v>
      </c>
      <c r="K69" s="257">
        <v>0</v>
      </c>
      <c r="L69" s="257">
        <v>0</v>
      </c>
      <c r="M69" s="257">
        <v>0</v>
      </c>
      <c r="N69" s="257">
        <v>0</v>
      </c>
      <c r="O69" s="257">
        <v>0</v>
      </c>
      <c r="P69" s="257">
        <v>0</v>
      </c>
      <c r="Q69" s="257">
        <v>0</v>
      </c>
      <c r="R69" s="257">
        <v>0</v>
      </c>
      <c r="S69" s="257">
        <v>0</v>
      </c>
      <c r="T69" s="257">
        <v>0</v>
      </c>
      <c r="U69" s="257">
        <v>0</v>
      </c>
      <c r="V69" s="257">
        <v>0</v>
      </c>
      <c r="W69" s="257">
        <v>0</v>
      </c>
      <c r="X69" s="257">
        <v>0</v>
      </c>
      <c r="Y69" s="257">
        <v>0</v>
      </c>
      <c r="Z69" s="257">
        <v>0</v>
      </c>
      <c r="AA69" s="257">
        <v>0</v>
      </c>
      <c r="AB69" s="257">
        <v>0</v>
      </c>
      <c r="AC69" s="257">
        <v>0</v>
      </c>
      <c r="AD69" s="257">
        <v>0</v>
      </c>
      <c r="AE69" s="257">
        <v>0</v>
      </c>
      <c r="AF69" s="257">
        <v>0</v>
      </c>
      <c r="AG69" s="257">
        <v>0</v>
      </c>
      <c r="AH69" s="257">
        <v>0</v>
      </c>
      <c r="AI69" s="257">
        <v>0</v>
      </c>
      <c r="AJ69" s="257">
        <v>0</v>
      </c>
      <c r="AK69" s="257">
        <v>0</v>
      </c>
      <c r="AL69" s="257">
        <v>0</v>
      </c>
      <c r="AM69" s="257">
        <v>0</v>
      </c>
      <c r="AN69" s="257">
        <v>0</v>
      </c>
      <c r="AO69" s="257">
        <v>0</v>
      </c>
      <c r="AP69" s="257">
        <v>0</v>
      </c>
      <c r="AQ69" s="257">
        <v>0</v>
      </c>
      <c r="AR69" s="257">
        <v>0</v>
      </c>
      <c r="AS69" s="257">
        <v>0</v>
      </c>
      <c r="AT69" s="257">
        <v>0</v>
      </c>
      <c r="AU69" s="257">
        <v>0</v>
      </c>
      <c r="AV69" s="272">
        <v>0</v>
      </c>
      <c r="AW69" s="273">
        <f t="shared" si="5"/>
        <v>0</v>
      </c>
    </row>
    <row r="70" spans="1:49" ht="12" customHeight="1">
      <c r="A70" s="189"/>
      <c r="B70" s="17"/>
      <c r="C70" s="539"/>
      <c r="D70" s="540"/>
      <c r="E70" s="346" t="s">
        <v>147</v>
      </c>
      <c r="F70" s="265">
        <v>0</v>
      </c>
      <c r="G70" s="257">
        <v>0</v>
      </c>
      <c r="H70" s="257">
        <v>0</v>
      </c>
      <c r="I70" s="257">
        <v>0</v>
      </c>
      <c r="J70" s="257">
        <v>0</v>
      </c>
      <c r="K70" s="257">
        <v>0</v>
      </c>
      <c r="L70" s="257">
        <v>0</v>
      </c>
      <c r="M70" s="257">
        <v>0</v>
      </c>
      <c r="N70" s="257">
        <v>0</v>
      </c>
      <c r="O70" s="257">
        <v>0</v>
      </c>
      <c r="P70" s="257">
        <v>0</v>
      </c>
      <c r="Q70" s="257">
        <v>0</v>
      </c>
      <c r="R70" s="257">
        <v>0</v>
      </c>
      <c r="S70" s="257">
        <v>0</v>
      </c>
      <c r="T70" s="257">
        <v>0</v>
      </c>
      <c r="U70" s="257">
        <v>0</v>
      </c>
      <c r="V70" s="257">
        <v>0</v>
      </c>
      <c r="W70" s="257">
        <v>0</v>
      </c>
      <c r="X70" s="257">
        <v>0</v>
      </c>
      <c r="Y70" s="257">
        <v>0</v>
      </c>
      <c r="Z70" s="257">
        <v>0</v>
      </c>
      <c r="AA70" s="257">
        <v>0</v>
      </c>
      <c r="AB70" s="257">
        <v>0</v>
      </c>
      <c r="AC70" s="257">
        <v>0</v>
      </c>
      <c r="AD70" s="257">
        <v>0</v>
      </c>
      <c r="AE70" s="257">
        <v>0</v>
      </c>
      <c r="AF70" s="257">
        <v>0</v>
      </c>
      <c r="AG70" s="257">
        <v>0</v>
      </c>
      <c r="AH70" s="257">
        <v>0</v>
      </c>
      <c r="AI70" s="257">
        <v>0</v>
      </c>
      <c r="AJ70" s="257">
        <v>0</v>
      </c>
      <c r="AK70" s="257">
        <v>0</v>
      </c>
      <c r="AL70" s="257">
        <v>0</v>
      </c>
      <c r="AM70" s="257">
        <v>0</v>
      </c>
      <c r="AN70" s="257">
        <v>0</v>
      </c>
      <c r="AO70" s="257">
        <v>0</v>
      </c>
      <c r="AP70" s="257">
        <v>0</v>
      </c>
      <c r="AQ70" s="257">
        <v>0</v>
      </c>
      <c r="AR70" s="257">
        <v>0</v>
      </c>
      <c r="AS70" s="257">
        <v>0</v>
      </c>
      <c r="AT70" s="257">
        <v>0</v>
      </c>
      <c r="AU70" s="257">
        <v>0</v>
      </c>
      <c r="AV70" s="272">
        <v>0</v>
      </c>
      <c r="AW70" s="273">
        <f t="shared" si="5"/>
        <v>0</v>
      </c>
    </row>
    <row r="71" spans="1:49" ht="12" customHeight="1">
      <c r="A71" s="189"/>
      <c r="B71" s="17"/>
      <c r="C71" s="535" t="s">
        <v>660</v>
      </c>
      <c r="D71" s="536"/>
      <c r="E71" s="346" t="s">
        <v>146</v>
      </c>
      <c r="F71" s="265">
        <v>0</v>
      </c>
      <c r="G71" s="257">
        <v>0</v>
      </c>
      <c r="H71" s="257">
        <v>0</v>
      </c>
      <c r="I71" s="257">
        <v>0</v>
      </c>
      <c r="J71" s="257">
        <v>0</v>
      </c>
      <c r="K71" s="257">
        <v>0</v>
      </c>
      <c r="L71" s="257">
        <v>0</v>
      </c>
      <c r="M71" s="257">
        <v>0</v>
      </c>
      <c r="N71" s="257">
        <v>0</v>
      </c>
      <c r="O71" s="257">
        <v>0</v>
      </c>
      <c r="P71" s="257">
        <v>0</v>
      </c>
      <c r="Q71" s="257">
        <v>0</v>
      </c>
      <c r="R71" s="257">
        <v>0</v>
      </c>
      <c r="S71" s="257">
        <v>0</v>
      </c>
      <c r="T71" s="257">
        <v>0</v>
      </c>
      <c r="U71" s="257">
        <v>0</v>
      </c>
      <c r="V71" s="257">
        <v>0</v>
      </c>
      <c r="W71" s="257">
        <v>0</v>
      </c>
      <c r="X71" s="257">
        <v>0</v>
      </c>
      <c r="Y71" s="257">
        <v>0</v>
      </c>
      <c r="Z71" s="257">
        <v>0</v>
      </c>
      <c r="AA71" s="257">
        <v>0</v>
      </c>
      <c r="AB71" s="257">
        <v>0</v>
      </c>
      <c r="AC71" s="257">
        <v>0</v>
      </c>
      <c r="AD71" s="257">
        <v>0</v>
      </c>
      <c r="AE71" s="257">
        <v>0</v>
      </c>
      <c r="AF71" s="257">
        <v>0</v>
      </c>
      <c r="AG71" s="257">
        <v>0</v>
      </c>
      <c r="AH71" s="257">
        <v>0</v>
      </c>
      <c r="AI71" s="257">
        <v>0</v>
      </c>
      <c r="AJ71" s="257">
        <v>0</v>
      </c>
      <c r="AK71" s="257">
        <v>0</v>
      </c>
      <c r="AL71" s="257">
        <v>0</v>
      </c>
      <c r="AM71" s="257">
        <v>0</v>
      </c>
      <c r="AN71" s="257">
        <v>0</v>
      </c>
      <c r="AO71" s="257">
        <v>0</v>
      </c>
      <c r="AP71" s="257">
        <v>0</v>
      </c>
      <c r="AQ71" s="257">
        <v>0</v>
      </c>
      <c r="AR71" s="257">
        <v>0</v>
      </c>
      <c r="AS71" s="257">
        <v>0</v>
      </c>
      <c r="AT71" s="257">
        <v>0</v>
      </c>
      <c r="AU71" s="257">
        <v>0</v>
      </c>
      <c r="AV71" s="272">
        <v>0</v>
      </c>
      <c r="AW71" s="273">
        <f t="shared" si="5"/>
        <v>0</v>
      </c>
    </row>
    <row r="72" spans="1:49" ht="12" customHeight="1">
      <c r="A72" s="189"/>
      <c r="B72" s="17"/>
      <c r="C72" s="541"/>
      <c r="D72" s="542"/>
      <c r="E72" s="346" t="s">
        <v>147</v>
      </c>
      <c r="F72" s="265">
        <v>0</v>
      </c>
      <c r="G72" s="257">
        <v>0</v>
      </c>
      <c r="H72" s="257">
        <v>0</v>
      </c>
      <c r="I72" s="257">
        <v>0</v>
      </c>
      <c r="J72" s="257">
        <v>0</v>
      </c>
      <c r="K72" s="257">
        <v>0</v>
      </c>
      <c r="L72" s="257">
        <v>0</v>
      </c>
      <c r="M72" s="257">
        <v>0</v>
      </c>
      <c r="N72" s="257">
        <v>0</v>
      </c>
      <c r="O72" s="257">
        <v>0</v>
      </c>
      <c r="P72" s="257">
        <v>0</v>
      </c>
      <c r="Q72" s="257">
        <v>0</v>
      </c>
      <c r="R72" s="257">
        <v>0</v>
      </c>
      <c r="S72" s="257">
        <v>0</v>
      </c>
      <c r="T72" s="257">
        <v>0</v>
      </c>
      <c r="U72" s="257">
        <v>0</v>
      </c>
      <c r="V72" s="257">
        <v>0</v>
      </c>
      <c r="W72" s="257">
        <v>0</v>
      </c>
      <c r="X72" s="257">
        <v>0</v>
      </c>
      <c r="Y72" s="257">
        <v>0</v>
      </c>
      <c r="Z72" s="257">
        <v>0</v>
      </c>
      <c r="AA72" s="257">
        <v>0</v>
      </c>
      <c r="AB72" s="257">
        <v>0</v>
      </c>
      <c r="AC72" s="257">
        <v>0</v>
      </c>
      <c r="AD72" s="257">
        <v>0</v>
      </c>
      <c r="AE72" s="257">
        <v>0</v>
      </c>
      <c r="AF72" s="257">
        <v>0</v>
      </c>
      <c r="AG72" s="257">
        <v>0</v>
      </c>
      <c r="AH72" s="257">
        <v>0</v>
      </c>
      <c r="AI72" s="257">
        <v>0</v>
      </c>
      <c r="AJ72" s="257">
        <v>0</v>
      </c>
      <c r="AK72" s="257">
        <v>0</v>
      </c>
      <c r="AL72" s="257">
        <v>0</v>
      </c>
      <c r="AM72" s="257">
        <v>0</v>
      </c>
      <c r="AN72" s="257">
        <v>0</v>
      </c>
      <c r="AO72" s="257">
        <v>0</v>
      </c>
      <c r="AP72" s="257">
        <v>0</v>
      </c>
      <c r="AQ72" s="257">
        <v>0</v>
      </c>
      <c r="AR72" s="257">
        <v>0</v>
      </c>
      <c r="AS72" s="257">
        <v>0</v>
      </c>
      <c r="AT72" s="257">
        <v>0</v>
      </c>
      <c r="AU72" s="257">
        <v>0</v>
      </c>
      <c r="AV72" s="272">
        <v>0</v>
      </c>
      <c r="AW72" s="273">
        <f t="shared" si="5"/>
        <v>0</v>
      </c>
    </row>
    <row r="73" spans="1:49" ht="12" customHeight="1">
      <c r="A73" s="189"/>
      <c r="B73" s="17"/>
      <c r="C73" s="539" t="s">
        <v>661</v>
      </c>
      <c r="D73" s="540"/>
      <c r="E73" s="346" t="s">
        <v>146</v>
      </c>
      <c r="F73" s="265">
        <v>0</v>
      </c>
      <c r="G73" s="257">
        <v>0</v>
      </c>
      <c r="H73" s="257">
        <v>0</v>
      </c>
      <c r="I73" s="257">
        <v>0</v>
      </c>
      <c r="J73" s="257">
        <v>0</v>
      </c>
      <c r="K73" s="257">
        <v>0</v>
      </c>
      <c r="L73" s="257">
        <v>0</v>
      </c>
      <c r="M73" s="257">
        <v>0</v>
      </c>
      <c r="N73" s="257">
        <v>0</v>
      </c>
      <c r="O73" s="257">
        <v>1140</v>
      </c>
      <c r="P73" s="257">
        <v>2061</v>
      </c>
      <c r="Q73" s="257">
        <v>0</v>
      </c>
      <c r="R73" s="257">
        <v>0</v>
      </c>
      <c r="S73" s="257">
        <v>0</v>
      </c>
      <c r="T73" s="257">
        <v>0</v>
      </c>
      <c r="U73" s="257">
        <v>9717</v>
      </c>
      <c r="V73" s="257">
        <v>0</v>
      </c>
      <c r="W73" s="257">
        <v>0</v>
      </c>
      <c r="X73" s="257">
        <v>0</v>
      </c>
      <c r="Y73" s="257">
        <v>0</v>
      </c>
      <c r="Z73" s="257">
        <v>0</v>
      </c>
      <c r="AA73" s="257">
        <v>1609</v>
      </c>
      <c r="AB73" s="257">
        <v>0</v>
      </c>
      <c r="AC73" s="257">
        <v>0</v>
      </c>
      <c r="AD73" s="257">
        <v>0</v>
      </c>
      <c r="AE73" s="257">
        <v>0</v>
      </c>
      <c r="AF73" s="257">
        <v>0</v>
      </c>
      <c r="AG73" s="257">
        <v>0</v>
      </c>
      <c r="AH73" s="257">
        <v>0</v>
      </c>
      <c r="AI73" s="257">
        <v>0</v>
      </c>
      <c r="AJ73" s="257">
        <v>0</v>
      </c>
      <c r="AK73" s="257">
        <v>0</v>
      </c>
      <c r="AL73" s="257">
        <v>0</v>
      </c>
      <c r="AM73" s="257">
        <v>0</v>
      </c>
      <c r="AN73" s="257">
        <v>0</v>
      </c>
      <c r="AO73" s="257">
        <v>0</v>
      </c>
      <c r="AP73" s="257">
        <v>0</v>
      </c>
      <c r="AQ73" s="257">
        <v>0</v>
      </c>
      <c r="AR73" s="257">
        <v>0</v>
      </c>
      <c r="AS73" s="257">
        <v>0</v>
      </c>
      <c r="AT73" s="257">
        <v>0</v>
      </c>
      <c r="AU73" s="257">
        <v>0</v>
      </c>
      <c r="AV73" s="272">
        <v>0</v>
      </c>
      <c r="AW73" s="273">
        <f t="shared" si="5"/>
        <v>14527</v>
      </c>
    </row>
    <row r="74" spans="1:49" ht="12" customHeight="1">
      <c r="A74" s="189"/>
      <c r="B74" s="17"/>
      <c r="C74" s="539" t="s">
        <v>556</v>
      </c>
      <c r="D74" s="540"/>
      <c r="E74" s="346" t="s">
        <v>147</v>
      </c>
      <c r="F74" s="265">
        <v>0</v>
      </c>
      <c r="G74" s="257">
        <v>0</v>
      </c>
      <c r="H74" s="257">
        <v>0</v>
      </c>
      <c r="I74" s="257">
        <v>0</v>
      </c>
      <c r="J74" s="257">
        <v>0</v>
      </c>
      <c r="K74" s="257">
        <v>0</v>
      </c>
      <c r="L74" s="257">
        <v>0</v>
      </c>
      <c r="M74" s="257">
        <v>0</v>
      </c>
      <c r="N74" s="257">
        <v>0</v>
      </c>
      <c r="O74" s="257">
        <v>1140</v>
      </c>
      <c r="P74" s="257">
        <v>2061</v>
      </c>
      <c r="Q74" s="257">
        <v>0</v>
      </c>
      <c r="R74" s="257">
        <v>0</v>
      </c>
      <c r="S74" s="257">
        <v>0</v>
      </c>
      <c r="T74" s="257">
        <v>0</v>
      </c>
      <c r="U74" s="257">
        <v>9717</v>
      </c>
      <c r="V74" s="257">
        <v>0</v>
      </c>
      <c r="W74" s="257">
        <v>0</v>
      </c>
      <c r="X74" s="257">
        <v>0</v>
      </c>
      <c r="Y74" s="257">
        <v>0</v>
      </c>
      <c r="Z74" s="257">
        <v>0</v>
      </c>
      <c r="AA74" s="257">
        <v>1609</v>
      </c>
      <c r="AB74" s="257">
        <v>0</v>
      </c>
      <c r="AC74" s="257">
        <v>0</v>
      </c>
      <c r="AD74" s="257">
        <v>0</v>
      </c>
      <c r="AE74" s="257">
        <v>0</v>
      </c>
      <c r="AF74" s="257">
        <v>0</v>
      </c>
      <c r="AG74" s="257">
        <v>0</v>
      </c>
      <c r="AH74" s="257">
        <v>0</v>
      </c>
      <c r="AI74" s="257">
        <v>0</v>
      </c>
      <c r="AJ74" s="257">
        <v>0</v>
      </c>
      <c r="AK74" s="257">
        <v>0</v>
      </c>
      <c r="AL74" s="257">
        <v>0</v>
      </c>
      <c r="AM74" s="257">
        <v>0</v>
      </c>
      <c r="AN74" s="257">
        <v>0</v>
      </c>
      <c r="AO74" s="257">
        <v>0</v>
      </c>
      <c r="AP74" s="257">
        <v>0</v>
      </c>
      <c r="AQ74" s="257">
        <v>0</v>
      </c>
      <c r="AR74" s="257">
        <v>0</v>
      </c>
      <c r="AS74" s="257">
        <v>0</v>
      </c>
      <c r="AT74" s="257">
        <v>0</v>
      </c>
      <c r="AU74" s="257">
        <v>0</v>
      </c>
      <c r="AV74" s="272">
        <v>0</v>
      </c>
      <c r="AW74" s="273">
        <f t="shared" si="5"/>
        <v>14527</v>
      </c>
    </row>
    <row r="75" spans="1:49" ht="12" customHeight="1">
      <c r="A75" s="189"/>
      <c r="B75" s="17"/>
      <c r="C75" s="535" t="s">
        <v>662</v>
      </c>
      <c r="D75" s="536"/>
      <c r="E75" s="346" t="s">
        <v>146</v>
      </c>
      <c r="F75" s="265">
        <v>0</v>
      </c>
      <c r="G75" s="257">
        <v>0</v>
      </c>
      <c r="H75" s="257">
        <v>0</v>
      </c>
      <c r="I75" s="257">
        <v>0</v>
      </c>
      <c r="J75" s="257">
        <v>0</v>
      </c>
      <c r="K75" s="257">
        <v>0</v>
      </c>
      <c r="L75" s="257">
        <v>10161</v>
      </c>
      <c r="M75" s="257">
        <v>0</v>
      </c>
      <c r="N75" s="257">
        <v>0</v>
      </c>
      <c r="O75" s="257">
        <v>0</v>
      </c>
      <c r="P75" s="257">
        <v>0</v>
      </c>
      <c r="Q75" s="257">
        <v>0</v>
      </c>
      <c r="R75" s="257">
        <v>0</v>
      </c>
      <c r="S75" s="257">
        <v>0</v>
      </c>
      <c r="T75" s="257">
        <v>0</v>
      </c>
      <c r="U75" s="257">
        <v>0</v>
      </c>
      <c r="V75" s="257">
        <v>0</v>
      </c>
      <c r="W75" s="257">
        <v>0</v>
      </c>
      <c r="X75" s="257">
        <v>0</v>
      </c>
      <c r="Y75" s="257">
        <v>15360</v>
      </c>
      <c r="Z75" s="257">
        <v>0</v>
      </c>
      <c r="AA75" s="257">
        <v>0</v>
      </c>
      <c r="AB75" s="257">
        <v>0</v>
      </c>
      <c r="AC75" s="257">
        <v>11206</v>
      </c>
      <c r="AD75" s="257">
        <v>0</v>
      </c>
      <c r="AE75" s="257">
        <v>0</v>
      </c>
      <c r="AF75" s="257">
        <v>0</v>
      </c>
      <c r="AG75" s="257">
        <v>16033</v>
      </c>
      <c r="AH75" s="257">
        <v>0</v>
      </c>
      <c r="AI75" s="257">
        <v>0</v>
      </c>
      <c r="AJ75" s="257">
        <v>0</v>
      </c>
      <c r="AK75" s="257">
        <v>0</v>
      </c>
      <c r="AL75" s="257">
        <v>0</v>
      </c>
      <c r="AM75" s="257">
        <v>0</v>
      </c>
      <c r="AN75" s="257">
        <v>0</v>
      </c>
      <c r="AO75" s="257">
        <v>0</v>
      </c>
      <c r="AP75" s="257">
        <v>4352</v>
      </c>
      <c r="AQ75" s="257">
        <v>0</v>
      </c>
      <c r="AR75" s="257">
        <v>0</v>
      </c>
      <c r="AS75" s="257">
        <v>832</v>
      </c>
      <c r="AT75" s="257">
        <v>0</v>
      </c>
      <c r="AU75" s="257">
        <v>0</v>
      </c>
      <c r="AV75" s="272">
        <v>0</v>
      </c>
      <c r="AW75" s="273">
        <f t="shared" si="5"/>
        <v>57944</v>
      </c>
    </row>
    <row r="76" spans="1:49" ht="12" customHeight="1">
      <c r="A76" s="189"/>
      <c r="B76" s="17"/>
      <c r="C76" s="541" t="s">
        <v>556</v>
      </c>
      <c r="D76" s="542"/>
      <c r="E76" s="346" t="s">
        <v>147</v>
      </c>
      <c r="F76" s="265">
        <v>0</v>
      </c>
      <c r="G76" s="257">
        <v>0</v>
      </c>
      <c r="H76" s="257">
        <v>0</v>
      </c>
      <c r="I76" s="257">
        <v>0</v>
      </c>
      <c r="J76" s="257">
        <v>0</v>
      </c>
      <c r="K76" s="257">
        <v>0</v>
      </c>
      <c r="L76" s="257">
        <v>10161</v>
      </c>
      <c r="M76" s="257">
        <v>0</v>
      </c>
      <c r="N76" s="257">
        <v>0</v>
      </c>
      <c r="O76" s="257">
        <v>0</v>
      </c>
      <c r="P76" s="257">
        <v>0</v>
      </c>
      <c r="Q76" s="257">
        <v>0</v>
      </c>
      <c r="R76" s="257">
        <v>0</v>
      </c>
      <c r="S76" s="257">
        <v>0</v>
      </c>
      <c r="T76" s="257">
        <v>0</v>
      </c>
      <c r="U76" s="257">
        <v>0</v>
      </c>
      <c r="V76" s="257">
        <v>0</v>
      </c>
      <c r="W76" s="257">
        <v>0</v>
      </c>
      <c r="X76" s="257">
        <v>0</v>
      </c>
      <c r="Y76" s="257">
        <v>15360</v>
      </c>
      <c r="Z76" s="257">
        <v>0</v>
      </c>
      <c r="AA76" s="257">
        <v>0</v>
      </c>
      <c r="AB76" s="257">
        <v>0</v>
      </c>
      <c r="AC76" s="257">
        <v>11206</v>
      </c>
      <c r="AD76" s="257">
        <v>0</v>
      </c>
      <c r="AE76" s="257">
        <v>0</v>
      </c>
      <c r="AF76" s="257">
        <v>0</v>
      </c>
      <c r="AG76" s="257">
        <v>16033</v>
      </c>
      <c r="AH76" s="257">
        <v>0</v>
      </c>
      <c r="AI76" s="257">
        <v>0</v>
      </c>
      <c r="AJ76" s="257">
        <v>0</v>
      </c>
      <c r="AK76" s="257">
        <v>0</v>
      </c>
      <c r="AL76" s="257">
        <v>0</v>
      </c>
      <c r="AM76" s="257">
        <v>0</v>
      </c>
      <c r="AN76" s="257">
        <v>0</v>
      </c>
      <c r="AO76" s="257">
        <v>0</v>
      </c>
      <c r="AP76" s="257">
        <v>4352</v>
      </c>
      <c r="AQ76" s="257">
        <v>0</v>
      </c>
      <c r="AR76" s="257">
        <v>0</v>
      </c>
      <c r="AS76" s="257">
        <v>832</v>
      </c>
      <c r="AT76" s="257">
        <v>0</v>
      </c>
      <c r="AU76" s="257">
        <v>0</v>
      </c>
      <c r="AV76" s="272">
        <v>0</v>
      </c>
      <c r="AW76" s="273">
        <f t="shared" si="5"/>
        <v>57944</v>
      </c>
    </row>
    <row r="77" spans="1:49" ht="12" customHeight="1">
      <c r="A77" s="189"/>
      <c r="B77" s="17"/>
      <c r="C77" s="539" t="s">
        <v>663</v>
      </c>
      <c r="D77" s="540"/>
      <c r="E77" s="346" t="s">
        <v>146</v>
      </c>
      <c r="F77" s="265">
        <v>0</v>
      </c>
      <c r="G77" s="257">
        <v>17072</v>
      </c>
      <c r="H77" s="257">
        <v>0</v>
      </c>
      <c r="I77" s="257">
        <v>3676</v>
      </c>
      <c r="J77" s="257">
        <v>81501</v>
      </c>
      <c r="K77" s="257">
        <v>0</v>
      </c>
      <c r="L77" s="257">
        <v>0</v>
      </c>
      <c r="M77" s="257">
        <v>0</v>
      </c>
      <c r="N77" s="257">
        <v>0</v>
      </c>
      <c r="O77" s="257">
        <v>0</v>
      </c>
      <c r="P77" s="257">
        <v>0</v>
      </c>
      <c r="Q77" s="257">
        <v>0</v>
      </c>
      <c r="R77" s="257">
        <v>4148</v>
      </c>
      <c r="S77" s="257">
        <v>0</v>
      </c>
      <c r="T77" s="257">
        <v>4819</v>
      </c>
      <c r="U77" s="257">
        <v>0</v>
      </c>
      <c r="V77" s="257">
        <v>0</v>
      </c>
      <c r="W77" s="257">
        <v>0</v>
      </c>
      <c r="X77" s="257">
        <v>0</v>
      </c>
      <c r="Y77" s="257">
        <v>0</v>
      </c>
      <c r="Z77" s="257">
        <v>0</v>
      </c>
      <c r="AA77" s="257">
        <v>0</v>
      </c>
      <c r="AB77" s="257">
        <v>0</v>
      </c>
      <c r="AC77" s="257">
        <v>0</v>
      </c>
      <c r="AD77" s="257">
        <v>0</v>
      </c>
      <c r="AE77" s="257">
        <v>0</v>
      </c>
      <c r="AF77" s="257">
        <v>0</v>
      </c>
      <c r="AG77" s="257">
        <v>0</v>
      </c>
      <c r="AH77" s="257">
        <v>0</v>
      </c>
      <c r="AI77" s="257">
        <v>0</v>
      </c>
      <c r="AJ77" s="257">
        <v>0</v>
      </c>
      <c r="AK77" s="257">
        <v>0</v>
      </c>
      <c r="AL77" s="257">
        <v>0</v>
      </c>
      <c r="AM77" s="257">
        <v>0</v>
      </c>
      <c r="AN77" s="257">
        <v>0</v>
      </c>
      <c r="AO77" s="257">
        <v>0</v>
      </c>
      <c r="AP77" s="257">
        <v>0</v>
      </c>
      <c r="AQ77" s="257">
        <v>0</v>
      </c>
      <c r="AR77" s="257">
        <v>0</v>
      </c>
      <c r="AS77" s="257">
        <v>0</v>
      </c>
      <c r="AT77" s="257">
        <v>0</v>
      </c>
      <c r="AU77" s="257">
        <v>0</v>
      </c>
      <c r="AV77" s="272">
        <v>0</v>
      </c>
      <c r="AW77" s="273">
        <f t="shared" si="5"/>
        <v>111216</v>
      </c>
    </row>
    <row r="78" spans="1:49" ht="12" customHeight="1">
      <c r="A78" s="189"/>
      <c r="B78" s="17"/>
      <c r="C78" s="539"/>
      <c r="D78" s="540"/>
      <c r="E78" s="346" t="s">
        <v>147</v>
      </c>
      <c r="F78" s="265">
        <v>0</v>
      </c>
      <c r="G78" s="257">
        <v>17072</v>
      </c>
      <c r="H78" s="257">
        <v>0</v>
      </c>
      <c r="I78" s="257">
        <v>3676</v>
      </c>
      <c r="J78" s="257">
        <v>81501</v>
      </c>
      <c r="K78" s="257">
        <v>0</v>
      </c>
      <c r="L78" s="257">
        <v>0</v>
      </c>
      <c r="M78" s="257">
        <v>0</v>
      </c>
      <c r="N78" s="257">
        <v>0</v>
      </c>
      <c r="O78" s="257">
        <v>0</v>
      </c>
      <c r="P78" s="257">
        <v>0</v>
      </c>
      <c r="Q78" s="257">
        <v>0</v>
      </c>
      <c r="R78" s="257">
        <v>0</v>
      </c>
      <c r="S78" s="257">
        <v>0</v>
      </c>
      <c r="T78" s="257">
        <v>4819</v>
      </c>
      <c r="U78" s="257">
        <v>0</v>
      </c>
      <c r="V78" s="257">
        <v>0</v>
      </c>
      <c r="W78" s="257">
        <v>0</v>
      </c>
      <c r="X78" s="257">
        <v>0</v>
      </c>
      <c r="Y78" s="257">
        <v>0</v>
      </c>
      <c r="Z78" s="257">
        <v>0</v>
      </c>
      <c r="AA78" s="257">
        <v>0</v>
      </c>
      <c r="AB78" s="257">
        <v>0</v>
      </c>
      <c r="AC78" s="257">
        <v>0</v>
      </c>
      <c r="AD78" s="257">
        <v>0</v>
      </c>
      <c r="AE78" s="257">
        <v>0</v>
      </c>
      <c r="AF78" s="257">
        <v>0</v>
      </c>
      <c r="AG78" s="257">
        <v>0</v>
      </c>
      <c r="AH78" s="257">
        <v>0</v>
      </c>
      <c r="AI78" s="257">
        <v>0</v>
      </c>
      <c r="AJ78" s="257">
        <v>0</v>
      </c>
      <c r="AK78" s="257">
        <v>0</v>
      </c>
      <c r="AL78" s="257">
        <v>0</v>
      </c>
      <c r="AM78" s="257">
        <v>0</v>
      </c>
      <c r="AN78" s="257">
        <v>0</v>
      </c>
      <c r="AO78" s="257">
        <v>0</v>
      </c>
      <c r="AP78" s="257">
        <v>0</v>
      </c>
      <c r="AQ78" s="257">
        <v>0</v>
      </c>
      <c r="AR78" s="257">
        <v>0</v>
      </c>
      <c r="AS78" s="257">
        <v>0</v>
      </c>
      <c r="AT78" s="257">
        <v>0</v>
      </c>
      <c r="AU78" s="257">
        <v>0</v>
      </c>
      <c r="AV78" s="272">
        <v>0</v>
      </c>
      <c r="AW78" s="273">
        <f t="shared" si="5"/>
        <v>107068</v>
      </c>
    </row>
    <row r="79" spans="1:49" ht="12" customHeight="1">
      <c r="A79" s="189"/>
      <c r="B79" s="17"/>
      <c r="C79" s="535" t="s">
        <v>664</v>
      </c>
      <c r="D79" s="536"/>
      <c r="E79" s="346" t="s">
        <v>146</v>
      </c>
      <c r="F79" s="265">
        <v>0</v>
      </c>
      <c r="G79" s="257">
        <v>0</v>
      </c>
      <c r="H79" s="257">
        <v>0</v>
      </c>
      <c r="I79" s="257">
        <v>0</v>
      </c>
      <c r="J79" s="257">
        <v>0</v>
      </c>
      <c r="K79" s="257">
        <v>0</v>
      </c>
      <c r="L79" s="257">
        <v>0</v>
      </c>
      <c r="M79" s="257">
        <v>0</v>
      </c>
      <c r="N79" s="257">
        <v>0</v>
      </c>
      <c r="O79" s="257">
        <v>0</v>
      </c>
      <c r="P79" s="257">
        <v>0</v>
      </c>
      <c r="Q79" s="257">
        <v>0</v>
      </c>
      <c r="R79" s="257">
        <v>0</v>
      </c>
      <c r="S79" s="257">
        <v>0</v>
      </c>
      <c r="T79" s="257">
        <v>0</v>
      </c>
      <c r="U79" s="257">
        <v>0</v>
      </c>
      <c r="V79" s="257">
        <v>0</v>
      </c>
      <c r="W79" s="257">
        <v>0</v>
      </c>
      <c r="X79" s="257">
        <v>0</v>
      </c>
      <c r="Y79" s="257">
        <v>0</v>
      </c>
      <c r="Z79" s="257">
        <v>0</v>
      </c>
      <c r="AA79" s="257">
        <v>0</v>
      </c>
      <c r="AB79" s="257">
        <v>0</v>
      </c>
      <c r="AC79" s="257">
        <v>0</v>
      </c>
      <c r="AD79" s="257">
        <v>0</v>
      </c>
      <c r="AE79" s="257">
        <v>0</v>
      </c>
      <c r="AF79" s="257">
        <v>0</v>
      </c>
      <c r="AG79" s="257">
        <v>0</v>
      </c>
      <c r="AH79" s="257">
        <v>0</v>
      </c>
      <c r="AI79" s="257">
        <v>0</v>
      </c>
      <c r="AJ79" s="257">
        <v>0</v>
      </c>
      <c r="AK79" s="257">
        <v>0</v>
      </c>
      <c r="AL79" s="257">
        <v>0</v>
      </c>
      <c r="AM79" s="257">
        <v>0</v>
      </c>
      <c r="AN79" s="257">
        <v>0</v>
      </c>
      <c r="AO79" s="257">
        <v>0</v>
      </c>
      <c r="AP79" s="257">
        <v>0</v>
      </c>
      <c r="AQ79" s="257">
        <v>0</v>
      </c>
      <c r="AR79" s="257">
        <v>0</v>
      </c>
      <c r="AS79" s="257">
        <v>0</v>
      </c>
      <c r="AT79" s="257">
        <v>0</v>
      </c>
      <c r="AU79" s="257">
        <v>0</v>
      </c>
      <c r="AV79" s="272">
        <v>0</v>
      </c>
      <c r="AW79" s="273">
        <f t="shared" si="5"/>
        <v>0</v>
      </c>
    </row>
    <row r="80" spans="1:49" ht="12" customHeight="1">
      <c r="A80" s="189"/>
      <c r="B80" s="17"/>
      <c r="C80" s="541" t="s">
        <v>557</v>
      </c>
      <c r="D80" s="542"/>
      <c r="E80" s="346" t="s">
        <v>147</v>
      </c>
      <c r="F80" s="265">
        <v>0</v>
      </c>
      <c r="G80" s="257">
        <v>0</v>
      </c>
      <c r="H80" s="257">
        <v>0</v>
      </c>
      <c r="I80" s="257">
        <v>0</v>
      </c>
      <c r="J80" s="257">
        <v>0</v>
      </c>
      <c r="K80" s="257">
        <v>0</v>
      </c>
      <c r="L80" s="257">
        <v>0</v>
      </c>
      <c r="M80" s="257">
        <v>0</v>
      </c>
      <c r="N80" s="257">
        <v>0</v>
      </c>
      <c r="O80" s="257">
        <v>0</v>
      </c>
      <c r="P80" s="257">
        <v>0</v>
      </c>
      <c r="Q80" s="257">
        <v>0</v>
      </c>
      <c r="R80" s="257">
        <v>0</v>
      </c>
      <c r="S80" s="257">
        <v>0</v>
      </c>
      <c r="T80" s="257">
        <v>0</v>
      </c>
      <c r="U80" s="257">
        <v>0</v>
      </c>
      <c r="V80" s="257">
        <v>0</v>
      </c>
      <c r="W80" s="257">
        <v>0</v>
      </c>
      <c r="X80" s="257">
        <v>0</v>
      </c>
      <c r="Y80" s="257">
        <v>0</v>
      </c>
      <c r="Z80" s="257">
        <v>0</v>
      </c>
      <c r="AA80" s="257">
        <v>0</v>
      </c>
      <c r="AB80" s="257">
        <v>0</v>
      </c>
      <c r="AC80" s="257">
        <v>0</v>
      </c>
      <c r="AD80" s="257">
        <v>0</v>
      </c>
      <c r="AE80" s="257">
        <v>0</v>
      </c>
      <c r="AF80" s="257">
        <v>0</v>
      </c>
      <c r="AG80" s="257">
        <v>0</v>
      </c>
      <c r="AH80" s="257">
        <v>0</v>
      </c>
      <c r="AI80" s="257">
        <v>0</v>
      </c>
      <c r="AJ80" s="257">
        <v>0</v>
      </c>
      <c r="AK80" s="257">
        <v>0</v>
      </c>
      <c r="AL80" s="257">
        <v>0</v>
      </c>
      <c r="AM80" s="257">
        <v>0</v>
      </c>
      <c r="AN80" s="257">
        <v>0</v>
      </c>
      <c r="AO80" s="257">
        <v>0</v>
      </c>
      <c r="AP80" s="257">
        <v>0</v>
      </c>
      <c r="AQ80" s="257">
        <v>0</v>
      </c>
      <c r="AR80" s="257">
        <v>0</v>
      </c>
      <c r="AS80" s="257">
        <v>0</v>
      </c>
      <c r="AT80" s="257">
        <v>0</v>
      </c>
      <c r="AU80" s="257">
        <v>0</v>
      </c>
      <c r="AV80" s="272">
        <v>0</v>
      </c>
      <c r="AW80" s="273">
        <f t="shared" si="5"/>
        <v>0</v>
      </c>
    </row>
    <row r="81" spans="1:49" ht="12" customHeight="1">
      <c r="A81" s="189"/>
      <c r="B81" s="18"/>
      <c r="C81" s="537" t="s">
        <v>665</v>
      </c>
      <c r="D81" s="538"/>
      <c r="E81" s="348" t="s">
        <v>147</v>
      </c>
      <c r="F81" s="267">
        <v>0</v>
      </c>
      <c r="G81" s="260">
        <v>0</v>
      </c>
      <c r="H81" s="260">
        <v>0</v>
      </c>
      <c r="I81" s="260">
        <v>0</v>
      </c>
      <c r="J81" s="260">
        <v>0</v>
      </c>
      <c r="K81" s="260">
        <v>0</v>
      </c>
      <c r="L81" s="260">
        <v>0</v>
      </c>
      <c r="M81" s="260">
        <v>0</v>
      </c>
      <c r="N81" s="260">
        <v>0</v>
      </c>
      <c r="O81" s="260">
        <v>0</v>
      </c>
      <c r="P81" s="260">
        <v>1687</v>
      </c>
      <c r="Q81" s="260">
        <v>0</v>
      </c>
      <c r="R81" s="260">
        <v>0</v>
      </c>
      <c r="S81" s="260">
        <v>0</v>
      </c>
      <c r="T81" s="260">
        <v>23000</v>
      </c>
      <c r="U81" s="260">
        <v>0</v>
      </c>
      <c r="V81" s="260">
        <v>177</v>
      </c>
      <c r="W81" s="260">
        <v>0</v>
      </c>
      <c r="X81" s="260">
        <v>30926</v>
      </c>
      <c r="Y81" s="260">
        <v>0</v>
      </c>
      <c r="Z81" s="260">
        <v>0</v>
      </c>
      <c r="AA81" s="260">
        <v>52236</v>
      </c>
      <c r="AB81" s="260">
        <v>0</v>
      </c>
      <c r="AC81" s="260">
        <v>0</v>
      </c>
      <c r="AD81" s="260">
        <v>277364</v>
      </c>
      <c r="AE81" s="260">
        <v>0</v>
      </c>
      <c r="AF81" s="260">
        <v>0</v>
      </c>
      <c r="AG81" s="260">
        <v>0</v>
      </c>
      <c r="AH81" s="260">
        <v>0</v>
      </c>
      <c r="AI81" s="260">
        <v>81508</v>
      </c>
      <c r="AJ81" s="260">
        <v>0</v>
      </c>
      <c r="AK81" s="260">
        <v>0</v>
      </c>
      <c r="AL81" s="260">
        <v>50000</v>
      </c>
      <c r="AM81" s="260">
        <v>29222</v>
      </c>
      <c r="AN81" s="260">
        <v>0</v>
      </c>
      <c r="AO81" s="260">
        <v>0</v>
      </c>
      <c r="AP81" s="260">
        <v>0</v>
      </c>
      <c r="AQ81" s="260">
        <v>0</v>
      </c>
      <c r="AR81" s="260">
        <v>0</v>
      </c>
      <c r="AS81" s="260">
        <v>0</v>
      </c>
      <c r="AT81" s="260">
        <v>0</v>
      </c>
      <c r="AU81" s="260">
        <v>0</v>
      </c>
      <c r="AV81" s="274">
        <v>0</v>
      </c>
      <c r="AW81" s="275">
        <f t="shared" si="5"/>
        <v>546120</v>
      </c>
    </row>
    <row r="82" spans="1:49" ht="12" customHeight="1">
      <c r="A82" s="189"/>
      <c r="B82" s="17" t="s">
        <v>167</v>
      </c>
      <c r="C82" s="60"/>
      <c r="D82" s="44"/>
      <c r="E82" s="460" t="s">
        <v>146</v>
      </c>
      <c r="F82" s="20">
        <v>14427</v>
      </c>
      <c r="G82" s="515">
        <v>2212</v>
      </c>
      <c r="H82" s="515">
        <v>7697</v>
      </c>
      <c r="I82" s="515">
        <v>3788</v>
      </c>
      <c r="J82" s="515">
        <v>1793</v>
      </c>
      <c r="K82" s="515">
        <v>4704</v>
      </c>
      <c r="L82" s="515">
        <v>0</v>
      </c>
      <c r="M82" s="515">
        <v>2520</v>
      </c>
      <c r="N82" s="515">
        <v>2962</v>
      </c>
      <c r="O82" s="515">
        <v>756</v>
      </c>
      <c r="P82" s="515">
        <v>0</v>
      </c>
      <c r="Q82" s="515">
        <v>3318</v>
      </c>
      <c r="R82" s="515">
        <v>3087</v>
      </c>
      <c r="S82" s="515">
        <v>18240</v>
      </c>
      <c r="T82" s="515">
        <v>14246</v>
      </c>
      <c r="U82" s="515">
        <v>0</v>
      </c>
      <c r="V82" s="515">
        <v>1308</v>
      </c>
      <c r="W82" s="515">
        <v>791</v>
      </c>
      <c r="X82" s="515">
        <v>7200</v>
      </c>
      <c r="Y82" s="515">
        <v>9208</v>
      </c>
      <c r="Z82" s="515">
        <v>8800</v>
      </c>
      <c r="AA82" s="515">
        <v>1575</v>
      </c>
      <c r="AB82" s="515">
        <v>0</v>
      </c>
      <c r="AC82" s="515">
        <v>0</v>
      </c>
      <c r="AD82" s="515">
        <v>18900</v>
      </c>
      <c r="AE82" s="515">
        <v>5093</v>
      </c>
      <c r="AF82" s="515">
        <v>13704</v>
      </c>
      <c r="AG82" s="515">
        <v>2010</v>
      </c>
      <c r="AH82" s="515">
        <v>10452</v>
      </c>
      <c r="AI82" s="515">
        <v>7224</v>
      </c>
      <c r="AJ82" s="515">
        <v>0</v>
      </c>
      <c r="AK82" s="515">
        <v>10700</v>
      </c>
      <c r="AL82" s="515">
        <v>5124</v>
      </c>
      <c r="AM82" s="515">
        <v>0</v>
      </c>
      <c r="AN82" s="515">
        <v>0</v>
      </c>
      <c r="AO82" s="515">
        <v>0</v>
      </c>
      <c r="AP82" s="515">
        <v>0</v>
      </c>
      <c r="AQ82" s="515">
        <v>0</v>
      </c>
      <c r="AR82" s="515">
        <v>830</v>
      </c>
      <c r="AS82" s="515">
        <v>2704</v>
      </c>
      <c r="AT82" s="515">
        <v>13283</v>
      </c>
      <c r="AU82" s="515">
        <v>41966</v>
      </c>
      <c r="AV82" s="548">
        <v>2505</v>
      </c>
      <c r="AW82" s="543">
        <f t="shared" si="5"/>
        <v>243127</v>
      </c>
    </row>
    <row r="83" spans="1:49" ht="12" customHeight="1">
      <c r="A83" s="189"/>
      <c r="B83" s="17"/>
      <c r="C83" s="60"/>
      <c r="D83" s="44"/>
      <c r="E83" s="346" t="s">
        <v>147</v>
      </c>
      <c r="F83" s="265">
        <v>14427</v>
      </c>
      <c r="G83" s="257">
        <v>2212</v>
      </c>
      <c r="H83" s="257">
        <v>7697</v>
      </c>
      <c r="I83" s="257">
        <v>3788</v>
      </c>
      <c r="J83" s="257">
        <v>1793</v>
      </c>
      <c r="K83" s="257">
        <v>4704</v>
      </c>
      <c r="L83" s="257">
        <v>0</v>
      </c>
      <c r="M83" s="257">
        <v>2520</v>
      </c>
      <c r="N83" s="257">
        <v>2962</v>
      </c>
      <c r="O83" s="257">
        <v>756</v>
      </c>
      <c r="P83" s="257">
        <v>0</v>
      </c>
      <c r="Q83" s="257">
        <v>3318</v>
      </c>
      <c r="R83" s="257">
        <v>3087</v>
      </c>
      <c r="S83" s="257">
        <v>18240</v>
      </c>
      <c r="T83" s="257">
        <v>14246</v>
      </c>
      <c r="U83" s="257">
        <v>0</v>
      </c>
      <c r="V83" s="257">
        <v>1308</v>
      </c>
      <c r="W83" s="257">
        <v>791</v>
      </c>
      <c r="X83" s="257">
        <v>7200</v>
      </c>
      <c r="Y83" s="257">
        <v>9208</v>
      </c>
      <c r="Z83" s="257">
        <v>8800</v>
      </c>
      <c r="AA83" s="257">
        <v>1575</v>
      </c>
      <c r="AB83" s="257">
        <v>0</v>
      </c>
      <c r="AC83" s="257">
        <v>0</v>
      </c>
      <c r="AD83" s="257">
        <v>18883</v>
      </c>
      <c r="AE83" s="257">
        <v>5093</v>
      </c>
      <c r="AF83" s="257">
        <v>13704</v>
      </c>
      <c r="AG83" s="257">
        <v>2010</v>
      </c>
      <c r="AH83" s="257">
        <v>43106</v>
      </c>
      <c r="AI83" s="257">
        <v>7224</v>
      </c>
      <c r="AJ83" s="257">
        <v>0</v>
      </c>
      <c r="AK83" s="257">
        <v>10700</v>
      </c>
      <c r="AL83" s="257">
        <v>5124</v>
      </c>
      <c r="AM83" s="257">
        <v>0</v>
      </c>
      <c r="AN83" s="257">
        <v>0</v>
      </c>
      <c r="AO83" s="257">
        <v>0</v>
      </c>
      <c r="AP83" s="257">
        <v>0</v>
      </c>
      <c r="AQ83" s="257">
        <v>0</v>
      </c>
      <c r="AR83" s="257">
        <v>830</v>
      </c>
      <c r="AS83" s="257">
        <v>2704</v>
      </c>
      <c r="AT83" s="257">
        <v>13283</v>
      </c>
      <c r="AU83" s="257">
        <v>41966</v>
      </c>
      <c r="AV83" s="549">
        <v>2505</v>
      </c>
      <c r="AW83" s="273">
        <f t="shared" si="5"/>
        <v>275764</v>
      </c>
    </row>
    <row r="84" spans="1:49" ht="12" customHeight="1">
      <c r="A84" s="189"/>
      <c r="B84" s="17"/>
      <c r="C84" s="535" t="s">
        <v>168</v>
      </c>
      <c r="D84" s="536"/>
      <c r="E84" s="346" t="s">
        <v>146</v>
      </c>
      <c r="F84" s="265">
        <v>14427</v>
      </c>
      <c r="G84" s="257">
        <v>2212</v>
      </c>
      <c r="H84" s="257">
        <v>7697</v>
      </c>
      <c r="I84" s="257">
        <v>3788</v>
      </c>
      <c r="J84" s="257">
        <v>1793</v>
      </c>
      <c r="K84" s="257">
        <v>4704</v>
      </c>
      <c r="L84" s="257">
        <v>0</v>
      </c>
      <c r="M84" s="257">
        <v>1260</v>
      </c>
      <c r="N84" s="257">
        <v>2962</v>
      </c>
      <c r="O84" s="257">
        <v>756</v>
      </c>
      <c r="P84" s="257">
        <v>0</v>
      </c>
      <c r="Q84" s="257">
        <v>3318</v>
      </c>
      <c r="R84" s="257">
        <v>3087</v>
      </c>
      <c r="S84" s="257">
        <v>18240</v>
      </c>
      <c r="T84" s="257">
        <v>14246</v>
      </c>
      <c r="U84" s="257">
        <v>0</v>
      </c>
      <c r="V84" s="257">
        <v>1308</v>
      </c>
      <c r="W84" s="257">
        <v>791</v>
      </c>
      <c r="X84" s="257">
        <v>7200</v>
      </c>
      <c r="Y84" s="257">
        <v>9208</v>
      </c>
      <c r="Z84" s="257">
        <v>8800</v>
      </c>
      <c r="AA84" s="257">
        <v>1575</v>
      </c>
      <c r="AB84" s="257">
        <v>0</v>
      </c>
      <c r="AC84" s="257">
        <v>0</v>
      </c>
      <c r="AD84" s="257">
        <v>18900</v>
      </c>
      <c r="AE84" s="257">
        <v>5093</v>
      </c>
      <c r="AF84" s="257">
        <v>13704</v>
      </c>
      <c r="AG84" s="257">
        <v>2010</v>
      </c>
      <c r="AH84" s="257">
        <v>10452</v>
      </c>
      <c r="AI84" s="257">
        <v>7224</v>
      </c>
      <c r="AJ84" s="257">
        <v>0</v>
      </c>
      <c r="AK84" s="257">
        <v>10700</v>
      </c>
      <c r="AL84" s="257">
        <v>5124</v>
      </c>
      <c r="AM84" s="257">
        <v>0</v>
      </c>
      <c r="AN84" s="257">
        <v>0</v>
      </c>
      <c r="AO84" s="257">
        <v>0</v>
      </c>
      <c r="AP84" s="257">
        <v>0</v>
      </c>
      <c r="AQ84" s="257">
        <v>0</v>
      </c>
      <c r="AR84" s="257">
        <v>830</v>
      </c>
      <c r="AS84" s="257">
        <v>2704</v>
      </c>
      <c r="AT84" s="257">
        <v>13283</v>
      </c>
      <c r="AU84" s="257">
        <v>14173</v>
      </c>
      <c r="AV84" s="549">
        <v>2505</v>
      </c>
      <c r="AW84" s="273">
        <f t="shared" si="5"/>
        <v>214074</v>
      </c>
    </row>
    <row r="85" spans="1:49" ht="12" customHeight="1">
      <c r="A85" s="189"/>
      <c r="B85" s="17"/>
      <c r="C85" s="539"/>
      <c r="D85" s="540"/>
      <c r="E85" s="346" t="s">
        <v>147</v>
      </c>
      <c r="F85" s="265">
        <v>14427</v>
      </c>
      <c r="G85" s="257">
        <v>2212</v>
      </c>
      <c r="H85" s="257">
        <v>7697</v>
      </c>
      <c r="I85" s="257">
        <v>3788</v>
      </c>
      <c r="J85" s="257">
        <v>1793</v>
      </c>
      <c r="K85" s="257">
        <v>4704</v>
      </c>
      <c r="L85" s="257">
        <v>0</v>
      </c>
      <c r="M85" s="257">
        <v>1260</v>
      </c>
      <c r="N85" s="257">
        <v>2962</v>
      </c>
      <c r="O85" s="257">
        <v>756</v>
      </c>
      <c r="P85" s="257">
        <v>0</v>
      </c>
      <c r="Q85" s="257">
        <v>3318</v>
      </c>
      <c r="R85" s="257">
        <v>3087</v>
      </c>
      <c r="S85" s="257">
        <v>18240</v>
      </c>
      <c r="T85" s="257">
        <v>14246</v>
      </c>
      <c r="U85" s="257">
        <v>0</v>
      </c>
      <c r="V85" s="257">
        <v>1308</v>
      </c>
      <c r="W85" s="257">
        <v>791</v>
      </c>
      <c r="X85" s="257">
        <v>7200</v>
      </c>
      <c r="Y85" s="257">
        <v>9208</v>
      </c>
      <c r="Z85" s="257">
        <v>8800</v>
      </c>
      <c r="AA85" s="257">
        <v>1575</v>
      </c>
      <c r="AB85" s="257">
        <v>0</v>
      </c>
      <c r="AC85" s="257">
        <v>0</v>
      </c>
      <c r="AD85" s="257">
        <v>18883</v>
      </c>
      <c r="AE85" s="257">
        <v>5093</v>
      </c>
      <c r="AF85" s="257">
        <v>13704</v>
      </c>
      <c r="AG85" s="257">
        <v>2010</v>
      </c>
      <c r="AH85" s="257">
        <v>10452</v>
      </c>
      <c r="AI85" s="257">
        <v>7224</v>
      </c>
      <c r="AJ85" s="257">
        <v>0</v>
      </c>
      <c r="AK85" s="257">
        <v>10700</v>
      </c>
      <c r="AL85" s="257">
        <v>5124</v>
      </c>
      <c r="AM85" s="257">
        <v>0</v>
      </c>
      <c r="AN85" s="257">
        <v>0</v>
      </c>
      <c r="AO85" s="257">
        <v>0</v>
      </c>
      <c r="AP85" s="257">
        <v>0</v>
      </c>
      <c r="AQ85" s="257">
        <v>0</v>
      </c>
      <c r="AR85" s="257">
        <v>830</v>
      </c>
      <c r="AS85" s="257">
        <v>2704</v>
      </c>
      <c r="AT85" s="257">
        <v>13283</v>
      </c>
      <c r="AU85" s="257">
        <v>14173</v>
      </c>
      <c r="AV85" s="549">
        <v>2505</v>
      </c>
      <c r="AW85" s="273">
        <f t="shared" si="5"/>
        <v>214057</v>
      </c>
    </row>
    <row r="86" spans="1:49" ht="12" customHeight="1">
      <c r="A86" s="189"/>
      <c r="B86" s="17"/>
      <c r="C86" s="535" t="s">
        <v>169</v>
      </c>
      <c r="D86" s="536"/>
      <c r="E86" s="346" t="s">
        <v>146</v>
      </c>
      <c r="F86" s="265">
        <v>0</v>
      </c>
      <c r="G86" s="257">
        <v>0</v>
      </c>
      <c r="H86" s="257">
        <v>0</v>
      </c>
      <c r="I86" s="257">
        <v>0</v>
      </c>
      <c r="J86" s="257">
        <v>0</v>
      </c>
      <c r="K86" s="257">
        <v>0</v>
      </c>
      <c r="L86" s="257">
        <v>0</v>
      </c>
      <c r="M86" s="257">
        <v>1260</v>
      </c>
      <c r="N86" s="257">
        <v>0</v>
      </c>
      <c r="O86" s="257">
        <v>0</v>
      </c>
      <c r="P86" s="257">
        <v>0</v>
      </c>
      <c r="Q86" s="257">
        <v>0</v>
      </c>
      <c r="R86" s="257">
        <v>0</v>
      </c>
      <c r="S86" s="257">
        <v>0</v>
      </c>
      <c r="T86" s="257">
        <v>0</v>
      </c>
      <c r="U86" s="257">
        <v>0</v>
      </c>
      <c r="V86" s="257">
        <v>0</v>
      </c>
      <c r="W86" s="257">
        <v>0</v>
      </c>
      <c r="X86" s="257">
        <v>0</v>
      </c>
      <c r="Y86" s="257">
        <v>0</v>
      </c>
      <c r="Z86" s="257">
        <v>0</v>
      </c>
      <c r="AA86" s="257">
        <v>0</v>
      </c>
      <c r="AB86" s="257">
        <v>0</v>
      </c>
      <c r="AC86" s="257">
        <v>0</v>
      </c>
      <c r="AD86" s="257">
        <v>0</v>
      </c>
      <c r="AE86" s="257">
        <v>0</v>
      </c>
      <c r="AF86" s="257">
        <v>0</v>
      </c>
      <c r="AG86" s="257">
        <v>0</v>
      </c>
      <c r="AH86" s="257">
        <v>0</v>
      </c>
      <c r="AI86" s="257">
        <v>0</v>
      </c>
      <c r="AJ86" s="257">
        <v>0</v>
      </c>
      <c r="AK86" s="257">
        <v>0</v>
      </c>
      <c r="AL86" s="257">
        <v>0</v>
      </c>
      <c r="AM86" s="257">
        <v>0</v>
      </c>
      <c r="AN86" s="257">
        <v>0</v>
      </c>
      <c r="AO86" s="257">
        <v>0</v>
      </c>
      <c r="AP86" s="257">
        <v>0</v>
      </c>
      <c r="AQ86" s="257">
        <v>0</v>
      </c>
      <c r="AR86" s="257">
        <v>0</v>
      </c>
      <c r="AS86" s="257">
        <v>0</v>
      </c>
      <c r="AT86" s="257">
        <v>0</v>
      </c>
      <c r="AU86" s="257">
        <v>27793</v>
      </c>
      <c r="AV86" s="549">
        <v>0</v>
      </c>
      <c r="AW86" s="273">
        <f t="shared" si="5"/>
        <v>29053</v>
      </c>
    </row>
    <row r="87" spans="1:49" ht="12" customHeight="1">
      <c r="A87" s="189"/>
      <c r="B87" s="17"/>
      <c r="C87" s="541"/>
      <c r="D87" s="542"/>
      <c r="E87" s="346" t="s">
        <v>147</v>
      </c>
      <c r="F87" s="265">
        <v>0</v>
      </c>
      <c r="G87" s="257">
        <v>0</v>
      </c>
      <c r="H87" s="257">
        <v>0</v>
      </c>
      <c r="I87" s="257">
        <v>0</v>
      </c>
      <c r="J87" s="257">
        <v>0</v>
      </c>
      <c r="K87" s="257">
        <v>0</v>
      </c>
      <c r="L87" s="257">
        <v>0</v>
      </c>
      <c r="M87" s="257">
        <v>1260</v>
      </c>
      <c r="N87" s="257">
        <v>0</v>
      </c>
      <c r="O87" s="257">
        <v>0</v>
      </c>
      <c r="P87" s="257">
        <v>0</v>
      </c>
      <c r="Q87" s="257">
        <v>0</v>
      </c>
      <c r="R87" s="257">
        <v>0</v>
      </c>
      <c r="S87" s="257">
        <v>0</v>
      </c>
      <c r="T87" s="257">
        <v>0</v>
      </c>
      <c r="U87" s="257">
        <v>0</v>
      </c>
      <c r="V87" s="257">
        <v>0</v>
      </c>
      <c r="W87" s="257">
        <v>0</v>
      </c>
      <c r="X87" s="257">
        <v>0</v>
      </c>
      <c r="Y87" s="257">
        <v>0</v>
      </c>
      <c r="Z87" s="257">
        <v>0</v>
      </c>
      <c r="AA87" s="257">
        <v>0</v>
      </c>
      <c r="AB87" s="257">
        <v>0</v>
      </c>
      <c r="AC87" s="257">
        <v>0</v>
      </c>
      <c r="AD87" s="257">
        <v>0</v>
      </c>
      <c r="AE87" s="257">
        <v>0</v>
      </c>
      <c r="AF87" s="257">
        <v>0</v>
      </c>
      <c r="AG87" s="257">
        <v>0</v>
      </c>
      <c r="AH87" s="257">
        <v>0</v>
      </c>
      <c r="AI87" s="257">
        <v>0</v>
      </c>
      <c r="AJ87" s="257">
        <v>0</v>
      </c>
      <c r="AK87" s="257">
        <v>0</v>
      </c>
      <c r="AL87" s="257">
        <v>0</v>
      </c>
      <c r="AM87" s="257">
        <v>0</v>
      </c>
      <c r="AN87" s="257">
        <v>0</v>
      </c>
      <c r="AO87" s="257">
        <v>0</v>
      </c>
      <c r="AP87" s="257">
        <v>0</v>
      </c>
      <c r="AQ87" s="257">
        <v>0</v>
      </c>
      <c r="AR87" s="257">
        <v>0</v>
      </c>
      <c r="AS87" s="257">
        <v>0</v>
      </c>
      <c r="AT87" s="257">
        <v>0</v>
      </c>
      <c r="AU87" s="257">
        <v>27793</v>
      </c>
      <c r="AV87" s="549">
        <v>0</v>
      </c>
      <c r="AW87" s="273">
        <f t="shared" si="5"/>
        <v>29053</v>
      </c>
    </row>
    <row r="88" spans="1:49" ht="12" customHeight="1">
      <c r="A88" s="189"/>
      <c r="B88" s="18"/>
      <c r="C88" s="537" t="s">
        <v>170</v>
      </c>
      <c r="D88" s="538"/>
      <c r="E88" s="348" t="s">
        <v>147</v>
      </c>
      <c r="F88" s="267">
        <v>0</v>
      </c>
      <c r="G88" s="260">
        <v>0</v>
      </c>
      <c r="H88" s="260">
        <v>0</v>
      </c>
      <c r="I88" s="260">
        <v>0</v>
      </c>
      <c r="J88" s="260">
        <v>0</v>
      </c>
      <c r="K88" s="260">
        <v>0</v>
      </c>
      <c r="L88" s="260">
        <v>0</v>
      </c>
      <c r="M88" s="260">
        <v>0</v>
      </c>
      <c r="N88" s="260">
        <v>0</v>
      </c>
      <c r="O88" s="260">
        <v>0</v>
      </c>
      <c r="P88" s="260">
        <v>0</v>
      </c>
      <c r="Q88" s="260">
        <v>0</v>
      </c>
      <c r="R88" s="260">
        <v>0</v>
      </c>
      <c r="S88" s="260">
        <v>0</v>
      </c>
      <c r="T88" s="260">
        <v>0</v>
      </c>
      <c r="U88" s="260">
        <v>0</v>
      </c>
      <c r="V88" s="260">
        <v>0</v>
      </c>
      <c r="W88" s="260">
        <v>0</v>
      </c>
      <c r="X88" s="260">
        <v>0</v>
      </c>
      <c r="Y88" s="260">
        <v>0</v>
      </c>
      <c r="Z88" s="260">
        <v>0</v>
      </c>
      <c r="AA88" s="260">
        <v>0</v>
      </c>
      <c r="AB88" s="260">
        <v>0</v>
      </c>
      <c r="AC88" s="260">
        <v>0</v>
      </c>
      <c r="AD88" s="260">
        <v>0</v>
      </c>
      <c r="AE88" s="260">
        <v>0</v>
      </c>
      <c r="AF88" s="260">
        <v>0</v>
      </c>
      <c r="AG88" s="260">
        <v>0</v>
      </c>
      <c r="AH88" s="260">
        <v>32654</v>
      </c>
      <c r="AI88" s="260">
        <v>0</v>
      </c>
      <c r="AJ88" s="260">
        <v>0</v>
      </c>
      <c r="AK88" s="260">
        <v>0</v>
      </c>
      <c r="AL88" s="260">
        <v>0</v>
      </c>
      <c r="AM88" s="260">
        <v>0</v>
      </c>
      <c r="AN88" s="260">
        <v>0</v>
      </c>
      <c r="AO88" s="260">
        <v>0</v>
      </c>
      <c r="AP88" s="260">
        <v>0</v>
      </c>
      <c r="AQ88" s="260">
        <v>0</v>
      </c>
      <c r="AR88" s="260">
        <v>0</v>
      </c>
      <c r="AS88" s="260">
        <v>0</v>
      </c>
      <c r="AT88" s="260">
        <v>0</v>
      </c>
      <c r="AU88" s="260">
        <v>0</v>
      </c>
      <c r="AV88" s="550">
        <v>0</v>
      </c>
      <c r="AW88" s="275">
        <f t="shared" si="5"/>
        <v>32654</v>
      </c>
    </row>
    <row r="89" spans="1:49" ht="12" customHeight="1" thickBot="1">
      <c r="A89" s="440"/>
      <c r="B89" s="564" t="s">
        <v>292</v>
      </c>
      <c r="C89" s="571"/>
      <c r="D89" s="190"/>
      <c r="E89" s="459" t="s">
        <v>147</v>
      </c>
      <c r="F89" s="239">
        <v>0</v>
      </c>
      <c r="G89" s="93">
        <v>0</v>
      </c>
      <c r="H89" s="93">
        <v>0</v>
      </c>
      <c r="I89" s="93">
        <v>0</v>
      </c>
      <c r="J89" s="93">
        <v>0</v>
      </c>
      <c r="K89" s="93">
        <v>0</v>
      </c>
      <c r="L89" s="93">
        <v>0</v>
      </c>
      <c r="M89" s="93">
        <v>0</v>
      </c>
      <c r="N89" s="93">
        <v>0</v>
      </c>
      <c r="O89" s="93">
        <v>0</v>
      </c>
      <c r="P89" s="93">
        <v>0</v>
      </c>
      <c r="Q89" s="93">
        <v>0</v>
      </c>
      <c r="R89" s="93">
        <v>0</v>
      </c>
      <c r="S89" s="93">
        <v>0</v>
      </c>
      <c r="T89" s="93">
        <v>0</v>
      </c>
      <c r="U89" s="93">
        <v>0</v>
      </c>
      <c r="V89" s="93">
        <v>0</v>
      </c>
      <c r="W89" s="93">
        <v>0</v>
      </c>
      <c r="X89" s="93">
        <v>0</v>
      </c>
      <c r="Y89" s="93">
        <v>0</v>
      </c>
      <c r="Z89" s="93">
        <v>0</v>
      </c>
      <c r="AA89" s="93">
        <v>0</v>
      </c>
      <c r="AB89" s="93">
        <v>0</v>
      </c>
      <c r="AC89" s="93">
        <v>0</v>
      </c>
      <c r="AD89" s="93">
        <v>0</v>
      </c>
      <c r="AE89" s="93">
        <v>0</v>
      </c>
      <c r="AF89" s="93">
        <v>0</v>
      </c>
      <c r="AG89" s="93">
        <v>0</v>
      </c>
      <c r="AH89" s="93">
        <v>0</v>
      </c>
      <c r="AI89" s="93">
        <v>0</v>
      </c>
      <c r="AJ89" s="93">
        <v>0</v>
      </c>
      <c r="AK89" s="93">
        <v>0</v>
      </c>
      <c r="AL89" s="93">
        <v>0</v>
      </c>
      <c r="AM89" s="93">
        <v>0</v>
      </c>
      <c r="AN89" s="93">
        <v>0</v>
      </c>
      <c r="AO89" s="93">
        <v>0</v>
      </c>
      <c r="AP89" s="93">
        <v>0</v>
      </c>
      <c r="AQ89" s="93">
        <v>0</v>
      </c>
      <c r="AR89" s="93">
        <v>0</v>
      </c>
      <c r="AS89" s="93">
        <v>0</v>
      </c>
      <c r="AT89" s="93">
        <v>0</v>
      </c>
      <c r="AU89" s="93">
        <v>0</v>
      </c>
      <c r="AV89" s="572">
        <v>0</v>
      </c>
      <c r="AW89" s="269">
        <f t="shared" si="5"/>
        <v>0</v>
      </c>
    </row>
    <row r="90" spans="1:49" ht="12" customHeight="1">
      <c r="A90" s="189" t="s">
        <v>171</v>
      </c>
      <c r="B90" s="60"/>
      <c r="C90" s="60"/>
      <c r="D90" s="44"/>
      <c r="E90" s="461" t="s">
        <v>146</v>
      </c>
      <c r="F90" s="237">
        <v>139875</v>
      </c>
      <c r="G90" s="65">
        <v>82596</v>
      </c>
      <c r="H90" s="65">
        <v>8567</v>
      </c>
      <c r="I90" s="65">
        <v>13984</v>
      </c>
      <c r="J90" s="65">
        <v>148736</v>
      </c>
      <c r="K90" s="65">
        <v>6423</v>
      </c>
      <c r="L90" s="65">
        <v>197566</v>
      </c>
      <c r="M90" s="65">
        <v>95828</v>
      </c>
      <c r="N90" s="65">
        <v>14815</v>
      </c>
      <c r="O90" s="65">
        <v>2953</v>
      </c>
      <c r="P90" s="65">
        <v>4123</v>
      </c>
      <c r="Q90" s="65">
        <v>186219</v>
      </c>
      <c r="R90" s="65">
        <v>88156</v>
      </c>
      <c r="S90" s="65">
        <v>20478</v>
      </c>
      <c r="T90" s="65">
        <v>163924</v>
      </c>
      <c r="U90" s="65">
        <v>25101</v>
      </c>
      <c r="V90" s="65">
        <v>35088</v>
      </c>
      <c r="W90" s="65">
        <v>791</v>
      </c>
      <c r="X90" s="65">
        <v>17631</v>
      </c>
      <c r="Y90" s="65">
        <v>260035</v>
      </c>
      <c r="Z90" s="65">
        <v>21080</v>
      </c>
      <c r="AA90" s="65">
        <v>60456</v>
      </c>
      <c r="AB90" s="65">
        <v>67159</v>
      </c>
      <c r="AC90" s="65">
        <v>136111</v>
      </c>
      <c r="AD90" s="65">
        <v>25900</v>
      </c>
      <c r="AE90" s="65">
        <v>36093</v>
      </c>
      <c r="AF90" s="65">
        <v>604127</v>
      </c>
      <c r="AG90" s="65">
        <v>30325</v>
      </c>
      <c r="AH90" s="65">
        <v>10555</v>
      </c>
      <c r="AI90" s="65">
        <v>7224</v>
      </c>
      <c r="AJ90" s="65">
        <v>1997</v>
      </c>
      <c r="AK90" s="65">
        <v>226989</v>
      </c>
      <c r="AL90" s="65">
        <v>5124</v>
      </c>
      <c r="AM90" s="65">
        <v>0</v>
      </c>
      <c r="AN90" s="65">
        <v>0</v>
      </c>
      <c r="AO90" s="65">
        <v>0</v>
      </c>
      <c r="AP90" s="65">
        <v>10012</v>
      </c>
      <c r="AQ90" s="65">
        <v>9146</v>
      </c>
      <c r="AR90" s="65">
        <v>830</v>
      </c>
      <c r="AS90" s="65">
        <v>5365</v>
      </c>
      <c r="AT90" s="65">
        <v>13283</v>
      </c>
      <c r="AU90" s="65">
        <v>50259</v>
      </c>
      <c r="AV90" s="524">
        <v>21748</v>
      </c>
      <c r="AW90" s="525">
        <f t="shared" si="5"/>
        <v>2856672</v>
      </c>
    </row>
    <row r="91" spans="1:50" ht="12" customHeight="1" thickBot="1">
      <c r="A91" s="189"/>
      <c r="B91" s="60"/>
      <c r="C91" s="60"/>
      <c r="D91" s="44"/>
      <c r="E91" s="460" t="s">
        <v>147</v>
      </c>
      <c r="F91" s="20">
        <v>139875</v>
      </c>
      <c r="G91" s="515">
        <v>82596</v>
      </c>
      <c r="H91" s="515">
        <v>8567</v>
      </c>
      <c r="I91" s="515">
        <v>13984</v>
      </c>
      <c r="J91" s="515">
        <v>148736</v>
      </c>
      <c r="K91" s="515">
        <v>7348</v>
      </c>
      <c r="L91" s="515">
        <v>202652</v>
      </c>
      <c r="M91" s="515">
        <v>95828</v>
      </c>
      <c r="N91" s="515">
        <v>134710</v>
      </c>
      <c r="O91" s="515">
        <v>2953</v>
      </c>
      <c r="P91" s="515">
        <v>6343</v>
      </c>
      <c r="Q91" s="515">
        <v>186219</v>
      </c>
      <c r="R91" s="515">
        <v>362484</v>
      </c>
      <c r="S91" s="515">
        <v>20478</v>
      </c>
      <c r="T91" s="515">
        <v>147246</v>
      </c>
      <c r="U91" s="515">
        <v>25101</v>
      </c>
      <c r="V91" s="515">
        <v>35265</v>
      </c>
      <c r="W91" s="515">
        <v>791</v>
      </c>
      <c r="X91" s="515">
        <v>48557</v>
      </c>
      <c r="Y91" s="515">
        <v>143227</v>
      </c>
      <c r="Z91" s="515">
        <v>27080</v>
      </c>
      <c r="AA91" s="515">
        <v>180825</v>
      </c>
      <c r="AB91" s="515">
        <v>90000</v>
      </c>
      <c r="AC91" s="515">
        <v>142868</v>
      </c>
      <c r="AD91" s="515">
        <v>353522</v>
      </c>
      <c r="AE91" s="515">
        <v>95093</v>
      </c>
      <c r="AF91" s="515">
        <v>696926</v>
      </c>
      <c r="AG91" s="515">
        <v>30325</v>
      </c>
      <c r="AH91" s="515">
        <v>43209</v>
      </c>
      <c r="AI91" s="515">
        <v>115732</v>
      </c>
      <c r="AJ91" s="515">
        <v>6997</v>
      </c>
      <c r="AK91" s="515">
        <v>326264</v>
      </c>
      <c r="AL91" s="515">
        <v>155124</v>
      </c>
      <c r="AM91" s="515">
        <v>35222</v>
      </c>
      <c r="AN91" s="515">
        <v>0</v>
      </c>
      <c r="AO91" s="515">
        <v>27677</v>
      </c>
      <c r="AP91" s="515">
        <v>46652</v>
      </c>
      <c r="AQ91" s="515">
        <v>14822</v>
      </c>
      <c r="AR91" s="515">
        <v>106454</v>
      </c>
      <c r="AS91" s="515">
        <v>24891</v>
      </c>
      <c r="AT91" s="515">
        <v>13283</v>
      </c>
      <c r="AU91" s="515">
        <v>50259</v>
      </c>
      <c r="AV91" s="517">
        <v>21748</v>
      </c>
      <c r="AW91" s="543">
        <f t="shared" si="5"/>
        <v>4417933</v>
      </c>
      <c r="AX91" s="37"/>
    </row>
    <row r="92" spans="1:50" ht="12" customHeight="1">
      <c r="A92" s="1359" t="s">
        <v>172</v>
      </c>
      <c r="B92" s="1360"/>
      <c r="C92" s="1360"/>
      <c r="D92" s="1360"/>
      <c r="E92" s="1361"/>
      <c r="F92" s="1156"/>
      <c r="G92" s="1157"/>
      <c r="H92" s="1157"/>
      <c r="I92" s="1157"/>
      <c r="J92" s="1157"/>
      <c r="K92" s="1157"/>
      <c r="L92" s="1157"/>
      <c r="M92" s="1157"/>
      <c r="N92" s="1157"/>
      <c r="O92" s="1157"/>
      <c r="P92" s="1157"/>
      <c r="Q92" s="1157"/>
      <c r="R92" s="1157"/>
      <c r="S92" s="1157"/>
      <c r="T92" s="1157"/>
      <c r="U92" s="1157"/>
      <c r="V92" s="1157"/>
      <c r="W92" s="1157"/>
      <c r="X92" s="1157"/>
      <c r="Y92" s="1157"/>
      <c r="Z92" s="1157"/>
      <c r="AA92" s="1157"/>
      <c r="AB92" s="1157"/>
      <c r="AC92" s="1157"/>
      <c r="AD92" s="1157"/>
      <c r="AE92" s="1157"/>
      <c r="AF92" s="1157"/>
      <c r="AG92" s="1157"/>
      <c r="AH92" s="1157"/>
      <c r="AI92" s="1157"/>
      <c r="AJ92" s="1157"/>
      <c r="AK92" s="1157"/>
      <c r="AL92" s="1157"/>
      <c r="AM92" s="1157"/>
      <c r="AN92" s="1157"/>
      <c r="AO92" s="1157"/>
      <c r="AP92" s="1157"/>
      <c r="AQ92" s="1157"/>
      <c r="AR92" s="1157"/>
      <c r="AS92" s="1157"/>
      <c r="AT92" s="1157"/>
      <c r="AU92" s="1157"/>
      <c r="AV92" s="1158"/>
      <c r="AW92" s="1159"/>
      <c r="AX92" s="37">
        <f>SUM(E92:AV92)</f>
        <v>0</v>
      </c>
    </row>
    <row r="93" spans="1:50" ht="12" customHeight="1">
      <c r="A93" s="189"/>
      <c r="B93" s="14" t="s">
        <v>16</v>
      </c>
      <c r="C93" s="15"/>
      <c r="D93" s="551" t="s">
        <v>154</v>
      </c>
      <c r="E93" s="553" t="s">
        <v>173</v>
      </c>
      <c r="F93" s="263">
        <v>0</v>
      </c>
      <c r="G93" s="254">
        <v>0</v>
      </c>
      <c r="H93" s="254">
        <v>0</v>
      </c>
      <c r="I93" s="254">
        <v>0</v>
      </c>
      <c r="J93" s="254">
        <v>0</v>
      </c>
      <c r="K93" s="254">
        <v>0</v>
      </c>
      <c r="L93" s="254">
        <v>8381</v>
      </c>
      <c r="M93" s="254">
        <v>0</v>
      </c>
      <c r="N93" s="254">
        <v>0</v>
      </c>
      <c r="O93" s="254">
        <v>0</v>
      </c>
      <c r="P93" s="254">
        <v>0</v>
      </c>
      <c r="Q93" s="254">
        <v>0</v>
      </c>
      <c r="R93" s="254">
        <v>0</v>
      </c>
      <c r="S93" s="254">
        <v>0</v>
      </c>
      <c r="T93" s="254">
        <v>0</v>
      </c>
      <c r="U93" s="254">
        <v>0</v>
      </c>
      <c r="V93" s="254">
        <v>0</v>
      </c>
      <c r="W93" s="254">
        <v>0</v>
      </c>
      <c r="X93" s="254">
        <v>0</v>
      </c>
      <c r="Y93" s="254">
        <v>0</v>
      </c>
      <c r="Z93" s="254">
        <v>0</v>
      </c>
      <c r="AA93" s="254">
        <v>300</v>
      </c>
      <c r="AB93" s="254">
        <v>0</v>
      </c>
      <c r="AC93" s="254">
        <v>6757</v>
      </c>
      <c r="AD93" s="254">
        <v>0</v>
      </c>
      <c r="AE93" s="254">
        <v>0</v>
      </c>
      <c r="AF93" s="254">
        <v>0</v>
      </c>
      <c r="AG93" s="254">
        <v>0</v>
      </c>
      <c r="AH93" s="254">
        <v>0</v>
      </c>
      <c r="AI93" s="254">
        <v>0</v>
      </c>
      <c r="AJ93" s="254">
        <v>0</v>
      </c>
      <c r="AK93" s="254">
        <v>0</v>
      </c>
      <c r="AL93" s="254">
        <v>0</v>
      </c>
      <c r="AM93" s="254">
        <v>0</v>
      </c>
      <c r="AN93" s="254">
        <v>0</v>
      </c>
      <c r="AO93" s="254">
        <v>0</v>
      </c>
      <c r="AP93" s="254">
        <v>0</v>
      </c>
      <c r="AQ93" s="254">
        <v>5676</v>
      </c>
      <c r="AR93" s="254">
        <v>0</v>
      </c>
      <c r="AS93" s="254">
        <v>19526</v>
      </c>
      <c r="AT93" s="254">
        <v>0</v>
      </c>
      <c r="AU93" s="254">
        <v>0</v>
      </c>
      <c r="AV93" s="270">
        <v>0</v>
      </c>
      <c r="AW93" s="271">
        <f t="shared" si="5"/>
        <v>40640</v>
      </c>
      <c r="AX93" s="37"/>
    </row>
    <row r="94" spans="1:51" ht="12" customHeight="1">
      <c r="A94" s="189"/>
      <c r="B94" s="17" t="s">
        <v>17</v>
      </c>
      <c r="C94" s="60"/>
      <c r="D94" s="552" t="s">
        <v>155</v>
      </c>
      <c r="E94" s="480" t="s">
        <v>159</v>
      </c>
      <c r="F94" s="265">
        <v>0</v>
      </c>
      <c r="G94" s="257">
        <v>0</v>
      </c>
      <c r="H94" s="257">
        <v>0</v>
      </c>
      <c r="I94" s="257">
        <v>0</v>
      </c>
      <c r="J94" s="257">
        <v>0</v>
      </c>
      <c r="K94" s="257">
        <v>925</v>
      </c>
      <c r="L94" s="257">
        <v>0</v>
      </c>
      <c r="M94" s="257">
        <v>0</v>
      </c>
      <c r="N94" s="257">
        <v>119895</v>
      </c>
      <c r="O94" s="257">
        <v>0</v>
      </c>
      <c r="P94" s="257">
        <v>533</v>
      </c>
      <c r="Q94" s="257">
        <v>0</v>
      </c>
      <c r="R94" s="257">
        <v>350040</v>
      </c>
      <c r="S94" s="257">
        <v>0</v>
      </c>
      <c r="T94" s="257">
        <v>15141</v>
      </c>
      <c r="U94" s="257">
        <v>0</v>
      </c>
      <c r="V94" s="257">
        <v>0</v>
      </c>
      <c r="W94" s="257">
        <v>0</v>
      </c>
      <c r="X94" s="257">
        <v>0</v>
      </c>
      <c r="Y94" s="257">
        <v>0</v>
      </c>
      <c r="Z94" s="257">
        <v>6000</v>
      </c>
      <c r="AA94" s="257">
        <v>67833</v>
      </c>
      <c r="AB94" s="257">
        <v>22841</v>
      </c>
      <c r="AC94" s="257">
        <v>0</v>
      </c>
      <c r="AD94" s="257">
        <v>50275</v>
      </c>
      <c r="AE94" s="257">
        <v>59000</v>
      </c>
      <c r="AF94" s="257">
        <v>92799</v>
      </c>
      <c r="AG94" s="257">
        <v>0</v>
      </c>
      <c r="AH94" s="257">
        <v>0</v>
      </c>
      <c r="AI94" s="257">
        <v>27000</v>
      </c>
      <c r="AJ94" s="257">
        <v>5000</v>
      </c>
      <c r="AK94" s="257">
        <v>84421</v>
      </c>
      <c r="AL94" s="257">
        <v>100000</v>
      </c>
      <c r="AM94" s="257">
        <v>6000</v>
      </c>
      <c r="AN94" s="257">
        <v>0</v>
      </c>
      <c r="AO94" s="257">
        <v>27677</v>
      </c>
      <c r="AP94" s="257">
        <v>36640</v>
      </c>
      <c r="AQ94" s="257">
        <v>0</v>
      </c>
      <c r="AR94" s="257">
        <v>105624</v>
      </c>
      <c r="AS94" s="257">
        <v>0</v>
      </c>
      <c r="AT94" s="257">
        <v>0</v>
      </c>
      <c r="AU94" s="257">
        <v>0</v>
      </c>
      <c r="AV94" s="272">
        <v>0</v>
      </c>
      <c r="AW94" s="273">
        <f t="shared" si="5"/>
        <v>1177644</v>
      </c>
      <c r="AX94" s="37"/>
      <c r="AY94" s="37"/>
    </row>
    <row r="95" spans="1:50" ht="12" customHeight="1">
      <c r="A95" s="189"/>
      <c r="B95" s="554"/>
      <c r="C95" s="555"/>
      <c r="D95" s="552" t="s">
        <v>156</v>
      </c>
      <c r="E95" s="480" t="s">
        <v>174</v>
      </c>
      <c r="F95" s="265">
        <v>0</v>
      </c>
      <c r="G95" s="257">
        <v>0</v>
      </c>
      <c r="H95" s="257">
        <v>0</v>
      </c>
      <c r="I95" s="257">
        <v>0</v>
      </c>
      <c r="J95" s="257">
        <v>0</v>
      </c>
      <c r="K95" s="257">
        <v>0</v>
      </c>
      <c r="L95" s="257">
        <v>0</v>
      </c>
      <c r="M95" s="257">
        <v>0</v>
      </c>
      <c r="N95" s="257">
        <v>0</v>
      </c>
      <c r="O95" s="257">
        <v>0</v>
      </c>
      <c r="P95" s="257">
        <v>0</v>
      </c>
      <c r="Q95" s="257">
        <v>0</v>
      </c>
      <c r="R95" s="257">
        <v>0</v>
      </c>
      <c r="S95" s="257">
        <v>0</v>
      </c>
      <c r="T95" s="257">
        <v>0</v>
      </c>
      <c r="U95" s="257">
        <v>0</v>
      </c>
      <c r="V95" s="257">
        <v>0</v>
      </c>
      <c r="W95" s="257">
        <v>0</v>
      </c>
      <c r="X95" s="257">
        <v>0</v>
      </c>
      <c r="Y95" s="257">
        <v>0</v>
      </c>
      <c r="Z95" s="257">
        <v>0</v>
      </c>
      <c r="AA95" s="257">
        <v>0</v>
      </c>
      <c r="AB95" s="257">
        <v>0</v>
      </c>
      <c r="AC95" s="257">
        <v>0</v>
      </c>
      <c r="AD95" s="257">
        <v>0</v>
      </c>
      <c r="AE95" s="257">
        <v>0</v>
      </c>
      <c r="AF95" s="257">
        <v>0</v>
      </c>
      <c r="AG95" s="257">
        <v>0</v>
      </c>
      <c r="AH95" s="257">
        <v>0</v>
      </c>
      <c r="AI95" s="257">
        <v>0</v>
      </c>
      <c r="AJ95" s="257">
        <v>0</v>
      </c>
      <c r="AK95" s="257">
        <v>0</v>
      </c>
      <c r="AL95" s="257">
        <v>0</v>
      </c>
      <c r="AM95" s="257">
        <v>0</v>
      </c>
      <c r="AN95" s="257">
        <v>0</v>
      </c>
      <c r="AO95" s="257">
        <v>0</v>
      </c>
      <c r="AP95" s="257">
        <v>0</v>
      </c>
      <c r="AQ95" s="257">
        <v>0</v>
      </c>
      <c r="AR95" s="257">
        <v>0</v>
      </c>
      <c r="AS95" s="257">
        <v>0</v>
      </c>
      <c r="AT95" s="257">
        <v>0</v>
      </c>
      <c r="AU95" s="257">
        <v>0</v>
      </c>
      <c r="AV95" s="272">
        <v>0</v>
      </c>
      <c r="AW95" s="273">
        <f t="shared" si="5"/>
        <v>0</v>
      </c>
      <c r="AX95" s="37">
        <f>SUM(E95:AV95)</f>
        <v>0</v>
      </c>
    </row>
    <row r="96" spans="1:50" ht="12" customHeight="1">
      <c r="A96" s="189"/>
      <c r="B96" s="17" t="s">
        <v>157</v>
      </c>
      <c r="C96" s="60"/>
      <c r="D96" s="44"/>
      <c r="E96" s="480" t="s">
        <v>158</v>
      </c>
      <c r="F96" s="265">
        <v>0</v>
      </c>
      <c r="G96" s="257">
        <v>0</v>
      </c>
      <c r="H96" s="257">
        <v>0</v>
      </c>
      <c r="I96" s="257">
        <v>0</v>
      </c>
      <c r="J96" s="257">
        <v>0</v>
      </c>
      <c r="K96" s="257">
        <v>0</v>
      </c>
      <c r="L96" s="257">
        <v>0</v>
      </c>
      <c r="M96" s="257">
        <v>0</v>
      </c>
      <c r="N96" s="257">
        <v>0</v>
      </c>
      <c r="O96" s="257">
        <v>0</v>
      </c>
      <c r="P96" s="257">
        <v>0</v>
      </c>
      <c r="Q96" s="257">
        <v>0</v>
      </c>
      <c r="R96" s="257">
        <v>0</v>
      </c>
      <c r="S96" s="257">
        <v>0</v>
      </c>
      <c r="T96" s="257">
        <v>23000</v>
      </c>
      <c r="U96" s="257">
        <v>0</v>
      </c>
      <c r="V96" s="257">
        <v>0</v>
      </c>
      <c r="W96" s="257">
        <v>0</v>
      </c>
      <c r="X96" s="257">
        <v>30926</v>
      </c>
      <c r="Y96" s="257">
        <v>0</v>
      </c>
      <c r="Z96" s="257">
        <v>0</v>
      </c>
      <c r="AA96" s="257">
        <v>52236</v>
      </c>
      <c r="AB96" s="257">
        <v>0</v>
      </c>
      <c r="AC96" s="257">
        <v>0</v>
      </c>
      <c r="AD96" s="257">
        <v>277364</v>
      </c>
      <c r="AE96" s="257">
        <v>0</v>
      </c>
      <c r="AF96" s="257">
        <v>0</v>
      </c>
      <c r="AG96" s="257">
        <v>0</v>
      </c>
      <c r="AH96" s="257">
        <v>0</v>
      </c>
      <c r="AI96" s="257">
        <v>81508</v>
      </c>
      <c r="AJ96" s="257">
        <v>0</v>
      </c>
      <c r="AK96" s="257">
        <v>0</v>
      </c>
      <c r="AL96" s="257">
        <v>50000</v>
      </c>
      <c r="AM96" s="257">
        <v>0</v>
      </c>
      <c r="AN96" s="257">
        <v>0</v>
      </c>
      <c r="AO96" s="257">
        <v>0</v>
      </c>
      <c r="AP96" s="257">
        <v>0</v>
      </c>
      <c r="AQ96" s="257">
        <v>0</v>
      </c>
      <c r="AR96" s="257">
        <v>0</v>
      </c>
      <c r="AS96" s="257">
        <v>0</v>
      </c>
      <c r="AT96" s="257">
        <v>0</v>
      </c>
      <c r="AU96" s="257">
        <v>0</v>
      </c>
      <c r="AV96" s="272">
        <v>0</v>
      </c>
      <c r="AW96" s="273">
        <f t="shared" si="5"/>
        <v>515034</v>
      </c>
      <c r="AX96" s="37"/>
    </row>
    <row r="97" spans="1:50" ht="12" customHeight="1">
      <c r="A97" s="189"/>
      <c r="B97" s="17"/>
      <c r="C97" s="60"/>
      <c r="D97" s="44"/>
      <c r="E97" s="480" t="s">
        <v>173</v>
      </c>
      <c r="F97" s="265">
        <v>0</v>
      </c>
      <c r="G97" s="257">
        <v>0</v>
      </c>
      <c r="H97" s="257">
        <v>0</v>
      </c>
      <c r="I97" s="257">
        <v>0</v>
      </c>
      <c r="J97" s="257">
        <v>0</v>
      </c>
      <c r="K97" s="257">
        <v>0</v>
      </c>
      <c r="L97" s="257">
        <v>0</v>
      </c>
      <c r="M97" s="257">
        <v>0</v>
      </c>
      <c r="N97" s="257">
        <v>0</v>
      </c>
      <c r="O97" s="257">
        <v>0</v>
      </c>
      <c r="P97" s="257">
        <v>0</v>
      </c>
      <c r="Q97" s="257">
        <v>0</v>
      </c>
      <c r="R97" s="257">
        <v>0</v>
      </c>
      <c r="S97" s="257">
        <v>0</v>
      </c>
      <c r="T97" s="257">
        <v>0</v>
      </c>
      <c r="U97" s="257">
        <v>0</v>
      </c>
      <c r="V97" s="257">
        <v>0</v>
      </c>
      <c r="W97" s="257">
        <v>0</v>
      </c>
      <c r="X97" s="257">
        <v>0</v>
      </c>
      <c r="Y97" s="257">
        <v>0</v>
      </c>
      <c r="Z97" s="257">
        <v>0</v>
      </c>
      <c r="AA97" s="257">
        <v>0</v>
      </c>
      <c r="AB97" s="257">
        <v>0</v>
      </c>
      <c r="AC97" s="257">
        <v>0</v>
      </c>
      <c r="AD97" s="257">
        <v>0</v>
      </c>
      <c r="AE97" s="257">
        <v>0</v>
      </c>
      <c r="AF97" s="257">
        <v>0</v>
      </c>
      <c r="AG97" s="257">
        <v>0</v>
      </c>
      <c r="AH97" s="257">
        <v>32654</v>
      </c>
      <c r="AI97" s="257">
        <v>0</v>
      </c>
      <c r="AJ97" s="257">
        <v>0</v>
      </c>
      <c r="AK97" s="257">
        <v>0</v>
      </c>
      <c r="AL97" s="257">
        <v>0</v>
      </c>
      <c r="AM97" s="257">
        <v>0</v>
      </c>
      <c r="AN97" s="257">
        <v>0</v>
      </c>
      <c r="AO97" s="257">
        <v>0</v>
      </c>
      <c r="AP97" s="257">
        <v>0</v>
      </c>
      <c r="AQ97" s="257">
        <v>0</v>
      </c>
      <c r="AR97" s="257">
        <v>0</v>
      </c>
      <c r="AS97" s="257">
        <v>0</v>
      </c>
      <c r="AT97" s="257">
        <v>0</v>
      </c>
      <c r="AU97" s="257">
        <v>0</v>
      </c>
      <c r="AV97" s="272">
        <v>0</v>
      </c>
      <c r="AW97" s="273">
        <f t="shared" si="5"/>
        <v>32654</v>
      </c>
      <c r="AX97" s="37"/>
    </row>
    <row r="98" spans="1:51" ht="12" customHeight="1">
      <c r="A98" s="189"/>
      <c r="B98" s="554"/>
      <c r="C98" s="555"/>
      <c r="D98" s="556"/>
      <c r="E98" s="480" t="s">
        <v>159</v>
      </c>
      <c r="F98" s="265">
        <v>0</v>
      </c>
      <c r="G98" s="257">
        <v>0</v>
      </c>
      <c r="H98" s="257">
        <v>0</v>
      </c>
      <c r="I98" s="257">
        <v>0</v>
      </c>
      <c r="J98" s="257">
        <v>0</v>
      </c>
      <c r="K98" s="257">
        <v>0</v>
      </c>
      <c r="L98" s="257">
        <v>0</v>
      </c>
      <c r="M98" s="257">
        <v>0</v>
      </c>
      <c r="N98" s="257">
        <v>0</v>
      </c>
      <c r="O98" s="257">
        <v>0</v>
      </c>
      <c r="P98" s="257">
        <v>1687</v>
      </c>
      <c r="Q98" s="257">
        <v>0</v>
      </c>
      <c r="R98" s="257">
        <v>0</v>
      </c>
      <c r="S98" s="257">
        <v>0</v>
      </c>
      <c r="T98" s="257">
        <v>0</v>
      </c>
      <c r="U98" s="257">
        <v>0</v>
      </c>
      <c r="V98" s="257">
        <v>177</v>
      </c>
      <c r="W98" s="257">
        <v>0</v>
      </c>
      <c r="X98" s="257">
        <v>0</v>
      </c>
      <c r="Y98" s="257">
        <v>0</v>
      </c>
      <c r="Z98" s="257">
        <v>0</v>
      </c>
      <c r="AA98" s="257">
        <v>0</v>
      </c>
      <c r="AB98" s="257">
        <v>0</v>
      </c>
      <c r="AC98" s="257">
        <v>0</v>
      </c>
      <c r="AD98" s="257">
        <v>0</v>
      </c>
      <c r="AE98" s="257">
        <v>0</v>
      </c>
      <c r="AF98" s="257">
        <v>0</v>
      </c>
      <c r="AG98" s="257">
        <v>0</v>
      </c>
      <c r="AH98" s="257">
        <v>0</v>
      </c>
      <c r="AI98" s="257">
        <v>0</v>
      </c>
      <c r="AJ98" s="257">
        <v>0</v>
      </c>
      <c r="AK98" s="257">
        <v>14854</v>
      </c>
      <c r="AL98" s="257">
        <v>0</v>
      </c>
      <c r="AM98" s="257">
        <v>29222</v>
      </c>
      <c r="AN98" s="257">
        <v>0</v>
      </c>
      <c r="AO98" s="257">
        <v>0</v>
      </c>
      <c r="AP98" s="257">
        <v>0</v>
      </c>
      <c r="AQ98" s="257">
        <v>0</v>
      </c>
      <c r="AR98" s="257">
        <v>0</v>
      </c>
      <c r="AS98" s="257">
        <v>0</v>
      </c>
      <c r="AT98" s="257">
        <v>0</v>
      </c>
      <c r="AU98" s="257">
        <v>0</v>
      </c>
      <c r="AV98" s="272">
        <v>0</v>
      </c>
      <c r="AW98" s="273">
        <f t="shared" si="5"/>
        <v>45940</v>
      </c>
      <c r="AX98" s="37"/>
      <c r="AY98" s="37"/>
    </row>
    <row r="99" spans="1:51" ht="12" customHeight="1">
      <c r="A99" s="425"/>
      <c r="B99" s="18" t="s">
        <v>175</v>
      </c>
      <c r="C99" s="62"/>
      <c r="D99" s="1351" t="s">
        <v>534</v>
      </c>
      <c r="E99" s="1352"/>
      <c r="F99" s="237">
        <v>0</v>
      </c>
      <c r="G99" s="65">
        <v>0</v>
      </c>
      <c r="H99" s="65">
        <v>0</v>
      </c>
      <c r="I99" s="65">
        <v>0</v>
      </c>
      <c r="J99" s="65">
        <v>0</v>
      </c>
      <c r="K99" s="65">
        <v>925</v>
      </c>
      <c r="L99" s="65">
        <v>8381</v>
      </c>
      <c r="M99" s="65">
        <v>0</v>
      </c>
      <c r="N99" s="65">
        <v>119895</v>
      </c>
      <c r="O99" s="65">
        <v>0</v>
      </c>
      <c r="P99" s="65">
        <v>2220</v>
      </c>
      <c r="Q99" s="65">
        <v>0</v>
      </c>
      <c r="R99" s="65">
        <v>350040</v>
      </c>
      <c r="S99" s="65">
        <v>0</v>
      </c>
      <c r="T99" s="65">
        <v>38141</v>
      </c>
      <c r="U99" s="65">
        <v>0</v>
      </c>
      <c r="V99" s="65">
        <v>177</v>
      </c>
      <c r="W99" s="65">
        <v>0</v>
      </c>
      <c r="X99" s="65">
        <v>30926</v>
      </c>
      <c r="Y99" s="65">
        <v>0</v>
      </c>
      <c r="Z99" s="65">
        <v>6000</v>
      </c>
      <c r="AA99" s="65">
        <v>120369</v>
      </c>
      <c r="AB99" s="65">
        <v>22841</v>
      </c>
      <c r="AC99" s="65">
        <v>6757</v>
      </c>
      <c r="AD99" s="65">
        <v>327639</v>
      </c>
      <c r="AE99" s="65">
        <v>59000</v>
      </c>
      <c r="AF99" s="65">
        <v>92799</v>
      </c>
      <c r="AG99" s="65">
        <v>0</v>
      </c>
      <c r="AH99" s="65">
        <v>32654</v>
      </c>
      <c r="AI99" s="65">
        <v>108508</v>
      </c>
      <c r="AJ99" s="65">
        <v>5000</v>
      </c>
      <c r="AK99" s="65">
        <v>99275</v>
      </c>
      <c r="AL99" s="65">
        <v>150000</v>
      </c>
      <c r="AM99" s="65">
        <v>35222</v>
      </c>
      <c r="AN99" s="65">
        <v>0</v>
      </c>
      <c r="AO99" s="65">
        <v>27677</v>
      </c>
      <c r="AP99" s="65">
        <v>36640</v>
      </c>
      <c r="AQ99" s="65">
        <v>5676</v>
      </c>
      <c r="AR99" s="65">
        <v>105624</v>
      </c>
      <c r="AS99" s="65">
        <v>19526</v>
      </c>
      <c r="AT99" s="65">
        <v>0</v>
      </c>
      <c r="AU99" s="65">
        <v>0</v>
      </c>
      <c r="AV99" s="524">
        <v>0</v>
      </c>
      <c r="AW99" s="525">
        <f t="shared" si="5"/>
        <v>1811912</v>
      </c>
      <c r="AX99" s="37"/>
      <c r="AY99" s="37"/>
    </row>
    <row r="100" spans="1:61" s="46" customFormat="1" ht="10.5" customHeight="1">
      <c r="A100" s="1347" t="s">
        <v>558</v>
      </c>
      <c r="B100" s="1348"/>
      <c r="C100" s="1348"/>
      <c r="D100" s="557" t="s">
        <v>160</v>
      </c>
      <c r="E100" s="202"/>
      <c r="F100" s="20">
        <v>0</v>
      </c>
      <c r="G100" s="515">
        <v>0</v>
      </c>
      <c r="H100" s="515">
        <v>0</v>
      </c>
      <c r="I100" s="515">
        <v>0</v>
      </c>
      <c r="J100" s="515">
        <v>0</v>
      </c>
      <c r="K100" s="515">
        <v>0</v>
      </c>
      <c r="L100" s="515">
        <v>0</v>
      </c>
      <c r="M100" s="515">
        <v>0</v>
      </c>
      <c r="N100" s="515">
        <v>0</v>
      </c>
      <c r="O100" s="515">
        <v>0</v>
      </c>
      <c r="P100" s="515">
        <v>0</v>
      </c>
      <c r="Q100" s="515">
        <v>0</v>
      </c>
      <c r="R100" s="515">
        <v>0</v>
      </c>
      <c r="S100" s="515">
        <v>0</v>
      </c>
      <c r="T100" s="515">
        <v>0</v>
      </c>
      <c r="U100" s="515">
        <v>0</v>
      </c>
      <c r="V100" s="515">
        <v>0</v>
      </c>
      <c r="W100" s="515">
        <v>0</v>
      </c>
      <c r="X100" s="515">
        <v>0</v>
      </c>
      <c r="Y100" s="515">
        <v>0</v>
      </c>
      <c r="Z100" s="515">
        <v>0</v>
      </c>
      <c r="AA100" s="515">
        <v>0</v>
      </c>
      <c r="AB100" s="515">
        <v>0</v>
      </c>
      <c r="AC100" s="515">
        <v>0</v>
      </c>
      <c r="AD100" s="515">
        <v>0</v>
      </c>
      <c r="AE100" s="515">
        <v>0</v>
      </c>
      <c r="AF100" s="515">
        <v>0</v>
      </c>
      <c r="AG100" s="515">
        <v>0</v>
      </c>
      <c r="AH100" s="515">
        <v>0</v>
      </c>
      <c r="AI100" s="515">
        <v>0</v>
      </c>
      <c r="AJ100" s="515">
        <v>0</v>
      </c>
      <c r="AK100" s="515">
        <v>0</v>
      </c>
      <c r="AL100" s="515">
        <v>0</v>
      </c>
      <c r="AM100" s="515">
        <v>0</v>
      </c>
      <c r="AN100" s="515">
        <v>0</v>
      </c>
      <c r="AO100" s="515">
        <v>0</v>
      </c>
      <c r="AP100" s="515">
        <v>0</v>
      </c>
      <c r="AQ100" s="515">
        <v>0</v>
      </c>
      <c r="AR100" s="515">
        <v>0</v>
      </c>
      <c r="AS100" s="515">
        <v>0</v>
      </c>
      <c r="AT100" s="515">
        <v>0</v>
      </c>
      <c r="AU100" s="515">
        <v>0</v>
      </c>
      <c r="AV100" s="517">
        <v>0</v>
      </c>
      <c r="AW100" s="543">
        <f t="shared" si="5"/>
        <v>0</v>
      </c>
      <c r="AX100" s="3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</row>
    <row r="101" spans="1:61" s="46" customFormat="1" ht="10.5" customHeight="1">
      <c r="A101" s="1349"/>
      <c r="B101" s="1350"/>
      <c r="C101" s="1350"/>
      <c r="D101" s="559" t="s">
        <v>176</v>
      </c>
      <c r="E101" s="354" t="s">
        <v>535</v>
      </c>
      <c r="F101" s="267">
        <v>0</v>
      </c>
      <c r="G101" s="260">
        <v>0</v>
      </c>
      <c r="H101" s="260">
        <v>0</v>
      </c>
      <c r="I101" s="260">
        <v>0</v>
      </c>
      <c r="J101" s="260">
        <v>0</v>
      </c>
      <c r="K101" s="260">
        <v>0</v>
      </c>
      <c r="L101" s="260">
        <v>0</v>
      </c>
      <c r="M101" s="260">
        <v>0</v>
      </c>
      <c r="N101" s="260">
        <v>0</v>
      </c>
      <c r="O101" s="260">
        <v>0</v>
      </c>
      <c r="P101" s="260">
        <v>0</v>
      </c>
      <c r="Q101" s="260">
        <v>0</v>
      </c>
      <c r="R101" s="260">
        <v>0</v>
      </c>
      <c r="S101" s="260">
        <v>0</v>
      </c>
      <c r="T101" s="260">
        <v>0</v>
      </c>
      <c r="U101" s="260">
        <v>0</v>
      </c>
      <c r="V101" s="260">
        <v>0</v>
      </c>
      <c r="W101" s="260">
        <v>0</v>
      </c>
      <c r="X101" s="260">
        <v>0</v>
      </c>
      <c r="Y101" s="260">
        <v>0</v>
      </c>
      <c r="Z101" s="260">
        <v>0</v>
      </c>
      <c r="AA101" s="260">
        <v>0</v>
      </c>
      <c r="AB101" s="260">
        <v>0</v>
      </c>
      <c r="AC101" s="260">
        <v>0</v>
      </c>
      <c r="AD101" s="260">
        <v>0</v>
      </c>
      <c r="AE101" s="260">
        <v>0</v>
      </c>
      <c r="AF101" s="260">
        <v>0</v>
      </c>
      <c r="AG101" s="260">
        <v>0</v>
      </c>
      <c r="AH101" s="260">
        <v>0</v>
      </c>
      <c r="AI101" s="260">
        <v>0</v>
      </c>
      <c r="AJ101" s="260">
        <v>0</v>
      </c>
      <c r="AK101" s="260">
        <v>0</v>
      </c>
      <c r="AL101" s="260">
        <v>0</v>
      </c>
      <c r="AM101" s="260">
        <v>0</v>
      </c>
      <c r="AN101" s="260">
        <v>0</v>
      </c>
      <c r="AO101" s="260">
        <v>0</v>
      </c>
      <c r="AP101" s="260">
        <v>0</v>
      </c>
      <c r="AQ101" s="260">
        <v>0</v>
      </c>
      <c r="AR101" s="260">
        <v>0</v>
      </c>
      <c r="AS101" s="260">
        <v>0</v>
      </c>
      <c r="AT101" s="260">
        <v>0</v>
      </c>
      <c r="AU101" s="260">
        <v>0</v>
      </c>
      <c r="AV101" s="274">
        <v>0</v>
      </c>
      <c r="AW101" s="275">
        <f t="shared" si="5"/>
        <v>0</v>
      </c>
      <c r="AX101" s="3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</row>
    <row r="102" spans="1:61" s="46" customFormat="1" ht="10.5" customHeight="1">
      <c r="A102" s="1347" t="s">
        <v>559</v>
      </c>
      <c r="B102" s="1348"/>
      <c r="C102" s="1348"/>
      <c r="D102" s="560" t="s">
        <v>160</v>
      </c>
      <c r="E102" s="359"/>
      <c r="F102" s="263">
        <v>0</v>
      </c>
      <c r="G102" s="254">
        <v>0</v>
      </c>
      <c r="H102" s="254">
        <v>0</v>
      </c>
      <c r="I102" s="254">
        <v>0</v>
      </c>
      <c r="J102" s="254">
        <v>0</v>
      </c>
      <c r="K102" s="254">
        <v>0</v>
      </c>
      <c r="L102" s="254">
        <v>0</v>
      </c>
      <c r="M102" s="254">
        <v>0</v>
      </c>
      <c r="N102" s="254">
        <v>0</v>
      </c>
      <c r="O102" s="254">
        <v>0</v>
      </c>
      <c r="P102" s="254">
        <v>0</v>
      </c>
      <c r="Q102" s="254">
        <v>0</v>
      </c>
      <c r="R102" s="254">
        <v>0</v>
      </c>
      <c r="S102" s="254">
        <v>0</v>
      </c>
      <c r="T102" s="254">
        <v>0</v>
      </c>
      <c r="U102" s="254">
        <v>0</v>
      </c>
      <c r="V102" s="254">
        <v>0</v>
      </c>
      <c r="W102" s="254">
        <v>0</v>
      </c>
      <c r="X102" s="254">
        <v>0</v>
      </c>
      <c r="Y102" s="254">
        <v>0</v>
      </c>
      <c r="Z102" s="254">
        <v>0</v>
      </c>
      <c r="AA102" s="254">
        <v>0</v>
      </c>
      <c r="AB102" s="254">
        <v>0</v>
      </c>
      <c r="AC102" s="254">
        <v>0</v>
      </c>
      <c r="AD102" s="254">
        <v>0</v>
      </c>
      <c r="AE102" s="254">
        <v>0</v>
      </c>
      <c r="AF102" s="254">
        <v>0</v>
      </c>
      <c r="AG102" s="254">
        <v>0</v>
      </c>
      <c r="AH102" s="254">
        <v>0</v>
      </c>
      <c r="AI102" s="254">
        <v>0</v>
      </c>
      <c r="AJ102" s="254">
        <v>0</v>
      </c>
      <c r="AK102" s="254">
        <v>0</v>
      </c>
      <c r="AL102" s="254">
        <v>0</v>
      </c>
      <c r="AM102" s="254">
        <v>0</v>
      </c>
      <c r="AN102" s="254">
        <v>0</v>
      </c>
      <c r="AO102" s="254">
        <v>0</v>
      </c>
      <c r="AP102" s="254">
        <v>0</v>
      </c>
      <c r="AQ102" s="254">
        <v>0</v>
      </c>
      <c r="AR102" s="254">
        <v>0</v>
      </c>
      <c r="AS102" s="254">
        <v>0</v>
      </c>
      <c r="AT102" s="254">
        <v>0</v>
      </c>
      <c r="AU102" s="254">
        <v>0</v>
      </c>
      <c r="AV102" s="270">
        <v>0</v>
      </c>
      <c r="AW102" s="271">
        <f t="shared" si="5"/>
        <v>0</v>
      </c>
      <c r="AX102" s="3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</row>
    <row r="103" spans="1:61" s="46" customFormat="1" ht="10.5" customHeight="1">
      <c r="A103" s="1349"/>
      <c r="B103" s="1350"/>
      <c r="C103" s="1350"/>
      <c r="D103" s="558" t="s">
        <v>176</v>
      </c>
      <c r="E103" s="201" t="s">
        <v>536</v>
      </c>
      <c r="F103" s="237">
        <v>0</v>
      </c>
      <c r="G103" s="65">
        <v>0</v>
      </c>
      <c r="H103" s="65">
        <v>0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65">
        <v>0</v>
      </c>
      <c r="R103" s="65">
        <v>0</v>
      </c>
      <c r="S103" s="65">
        <v>0</v>
      </c>
      <c r="T103" s="65">
        <v>0</v>
      </c>
      <c r="U103" s="65">
        <v>0</v>
      </c>
      <c r="V103" s="65">
        <v>0</v>
      </c>
      <c r="W103" s="65">
        <v>0</v>
      </c>
      <c r="X103" s="65">
        <v>0</v>
      </c>
      <c r="Y103" s="65">
        <v>0</v>
      </c>
      <c r="Z103" s="65">
        <v>0</v>
      </c>
      <c r="AA103" s="65">
        <v>0</v>
      </c>
      <c r="AB103" s="65">
        <v>0</v>
      </c>
      <c r="AC103" s="65">
        <v>0</v>
      </c>
      <c r="AD103" s="65">
        <v>0</v>
      </c>
      <c r="AE103" s="65">
        <v>0</v>
      </c>
      <c r="AF103" s="65">
        <v>0</v>
      </c>
      <c r="AG103" s="65">
        <v>0</v>
      </c>
      <c r="AH103" s="65">
        <v>0</v>
      </c>
      <c r="AI103" s="65">
        <v>0</v>
      </c>
      <c r="AJ103" s="65">
        <v>0</v>
      </c>
      <c r="AK103" s="65">
        <v>0</v>
      </c>
      <c r="AL103" s="65">
        <v>0</v>
      </c>
      <c r="AM103" s="65">
        <v>0</v>
      </c>
      <c r="AN103" s="65">
        <v>0</v>
      </c>
      <c r="AO103" s="65">
        <v>0</v>
      </c>
      <c r="AP103" s="65">
        <v>0</v>
      </c>
      <c r="AQ103" s="65">
        <v>0</v>
      </c>
      <c r="AR103" s="65">
        <v>0</v>
      </c>
      <c r="AS103" s="65">
        <v>0</v>
      </c>
      <c r="AT103" s="65">
        <v>0</v>
      </c>
      <c r="AU103" s="65">
        <v>0</v>
      </c>
      <c r="AV103" s="524">
        <v>0</v>
      </c>
      <c r="AW103" s="525">
        <f t="shared" si="5"/>
        <v>0</v>
      </c>
      <c r="AX103" s="3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</row>
    <row r="104" spans="1:50" ht="12" customHeight="1" thickBot="1">
      <c r="A104" s="528" t="s">
        <v>177</v>
      </c>
      <c r="B104" s="92"/>
      <c r="C104" s="92"/>
      <c r="D104" s="92"/>
      <c r="E104" s="205"/>
      <c r="F104" s="239">
        <v>0</v>
      </c>
      <c r="G104" s="93">
        <v>0</v>
      </c>
      <c r="H104" s="93">
        <v>0</v>
      </c>
      <c r="I104" s="93">
        <v>0</v>
      </c>
      <c r="J104" s="93">
        <v>0</v>
      </c>
      <c r="K104" s="93">
        <v>925</v>
      </c>
      <c r="L104" s="93">
        <v>8381</v>
      </c>
      <c r="M104" s="93">
        <v>0</v>
      </c>
      <c r="N104" s="93">
        <v>119895</v>
      </c>
      <c r="O104" s="93">
        <v>0</v>
      </c>
      <c r="P104" s="93">
        <v>2220</v>
      </c>
      <c r="Q104" s="93">
        <v>0</v>
      </c>
      <c r="R104" s="93">
        <v>350040</v>
      </c>
      <c r="S104" s="93">
        <v>0</v>
      </c>
      <c r="T104" s="93">
        <v>38141</v>
      </c>
      <c r="U104" s="93">
        <v>0</v>
      </c>
      <c r="V104" s="93">
        <v>177</v>
      </c>
      <c r="W104" s="93">
        <v>0</v>
      </c>
      <c r="X104" s="93">
        <v>30926</v>
      </c>
      <c r="Y104" s="93">
        <v>0</v>
      </c>
      <c r="Z104" s="93">
        <v>6000</v>
      </c>
      <c r="AA104" s="93">
        <v>120369</v>
      </c>
      <c r="AB104" s="93">
        <v>22841</v>
      </c>
      <c r="AC104" s="93">
        <v>6757</v>
      </c>
      <c r="AD104" s="93">
        <v>327639</v>
      </c>
      <c r="AE104" s="93">
        <v>59000</v>
      </c>
      <c r="AF104" s="93">
        <v>92799</v>
      </c>
      <c r="AG104" s="93">
        <v>0</v>
      </c>
      <c r="AH104" s="93">
        <v>32654</v>
      </c>
      <c r="AI104" s="93">
        <v>108508</v>
      </c>
      <c r="AJ104" s="93">
        <v>5000</v>
      </c>
      <c r="AK104" s="93">
        <v>99275</v>
      </c>
      <c r="AL104" s="93">
        <v>150000</v>
      </c>
      <c r="AM104" s="93">
        <v>35222</v>
      </c>
      <c r="AN104" s="93">
        <v>0</v>
      </c>
      <c r="AO104" s="93">
        <v>27677</v>
      </c>
      <c r="AP104" s="93">
        <v>36640</v>
      </c>
      <c r="AQ104" s="93">
        <v>5676</v>
      </c>
      <c r="AR104" s="93">
        <v>105624</v>
      </c>
      <c r="AS104" s="93">
        <v>19526</v>
      </c>
      <c r="AT104" s="93">
        <v>0</v>
      </c>
      <c r="AU104" s="93">
        <v>0</v>
      </c>
      <c r="AV104" s="268">
        <v>0</v>
      </c>
      <c r="AW104" s="269">
        <f t="shared" si="5"/>
        <v>1811912</v>
      </c>
      <c r="AX104" s="37"/>
    </row>
    <row r="105" spans="1:61" s="63" customFormat="1" ht="12" customHeight="1">
      <c r="A105" s="91"/>
      <c r="B105" s="91"/>
      <c r="C105" s="91"/>
      <c r="D105" s="91"/>
      <c r="E105" s="28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5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</row>
    <row r="106" spans="1:61" s="63" customFormat="1" ht="12" customHeight="1">
      <c r="A106" s="91"/>
      <c r="B106" s="91"/>
      <c r="C106" s="91"/>
      <c r="D106" s="91"/>
      <c r="E106" s="28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5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</row>
    <row r="107" spans="1:61" s="63" customFormat="1" ht="12" customHeight="1">
      <c r="A107" s="91"/>
      <c r="B107" s="91"/>
      <c r="C107" s="91"/>
      <c r="D107" s="91"/>
      <c r="E107" s="28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5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</row>
    <row r="108" spans="1:61" s="63" customFormat="1" ht="12" customHeight="1">
      <c r="A108" s="91"/>
      <c r="B108" s="91"/>
      <c r="C108" s="91"/>
      <c r="D108" s="91"/>
      <c r="E108" s="28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5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</row>
    <row r="109" spans="1:61" s="63" customFormat="1" ht="12" customHeight="1">
      <c r="A109" s="91"/>
      <c r="B109" s="91"/>
      <c r="C109" s="91"/>
      <c r="D109" s="91"/>
      <c r="E109" s="28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5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</row>
    <row r="110" spans="1:61" s="63" customFormat="1" ht="12" customHeight="1">
      <c r="A110" s="91"/>
      <c r="B110" s="91"/>
      <c r="C110" s="91"/>
      <c r="D110" s="91"/>
      <c r="E110" s="28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5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</row>
    <row r="111" spans="1:61" s="63" customFormat="1" ht="12" customHeight="1">
      <c r="A111" s="91"/>
      <c r="B111" s="91"/>
      <c r="C111" s="91"/>
      <c r="D111" s="91"/>
      <c r="E111" s="28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5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</row>
    <row r="112" spans="1:61" s="63" customFormat="1" ht="12" customHeight="1">
      <c r="A112" s="91"/>
      <c r="B112" s="91"/>
      <c r="C112" s="91"/>
      <c r="D112" s="91"/>
      <c r="E112" s="28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5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</row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</sheetData>
  <mergeCells count="25">
    <mergeCell ref="D18:D19"/>
    <mergeCell ref="D20:D21"/>
    <mergeCell ref="D9:D10"/>
    <mergeCell ref="D11:D12"/>
    <mergeCell ref="D13:D14"/>
    <mergeCell ref="A100:C101"/>
    <mergeCell ref="A102:C103"/>
    <mergeCell ref="D99:E99"/>
    <mergeCell ref="D32:D33"/>
    <mergeCell ref="D34:D35"/>
    <mergeCell ref="D36:D37"/>
    <mergeCell ref="D42:D43"/>
    <mergeCell ref="C45:D46"/>
    <mergeCell ref="A92:E92"/>
    <mergeCell ref="D40:D41"/>
    <mergeCell ref="D30:D31"/>
    <mergeCell ref="B3:C3"/>
    <mergeCell ref="AW2:AW3"/>
    <mergeCell ref="D38:D39"/>
    <mergeCell ref="D22:D23"/>
    <mergeCell ref="D24:D25"/>
    <mergeCell ref="D26:D27"/>
    <mergeCell ref="D28:D29"/>
    <mergeCell ref="C7:D8"/>
    <mergeCell ref="C16:D17"/>
  </mergeCells>
  <printOptions/>
  <pageMargins left="0.61" right="0.31" top="0.55" bottom="0.38" header="0.512" footer="0.512"/>
  <pageSetup errors="blank" horizontalDpi="600" verticalDpi="600" orientation="landscape" paperSize="9" scale="70" r:id="rId2"/>
  <rowBreaks count="1" manualBreakCount="1">
    <brk id="46" max="48" man="1"/>
  </rowBreaks>
  <colBreaks count="2" manualBreakCount="2">
    <brk id="22" max="103" man="1"/>
    <brk id="39" max="10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W53"/>
  <sheetViews>
    <sheetView showZeros="0" view="pageBreakPreview" zoomScaleSheetLayoutView="100" workbookViewId="0" topLeftCell="A1">
      <pane xSplit="5" ySplit="3" topLeftCell="F4" activePane="bottomRight" state="frozen"/>
      <selection pane="topLeft" activeCell="E34" sqref="E34:E35"/>
      <selection pane="topRight" activeCell="E34" sqref="E34:E35"/>
      <selection pane="bottomLeft" activeCell="E34" sqref="E34:E35"/>
      <selection pane="bottomRight" activeCell="E34" sqref="E34:E35"/>
    </sheetView>
  </sheetViews>
  <sheetFormatPr defaultColWidth="9.00390625" defaultRowHeight="13.5"/>
  <cols>
    <col min="1" max="1" width="3.375" style="917" customWidth="1"/>
    <col min="2" max="2" width="3.50390625" style="917" customWidth="1"/>
    <col min="3" max="4" width="7.125" style="917" customWidth="1"/>
    <col min="5" max="5" width="17.875" style="917" customWidth="1"/>
    <col min="6" max="48" width="12.875" style="1187" customWidth="1"/>
    <col min="49" max="49" width="12.875" style="917" customWidth="1"/>
    <col min="50" max="16384" width="9.00390625" style="917" customWidth="1"/>
  </cols>
  <sheetData>
    <row r="1" spans="1:49" ht="25.5" customHeight="1" thickBot="1">
      <c r="A1" s="319" t="s">
        <v>251</v>
      </c>
      <c r="B1" s="94"/>
      <c r="C1" s="94"/>
      <c r="D1" s="94"/>
      <c r="E1" s="916"/>
      <c r="F1" s="1186"/>
      <c r="G1" s="1186"/>
      <c r="H1" s="1186"/>
      <c r="I1" s="1186"/>
      <c r="J1" s="1186"/>
      <c r="K1" s="1186"/>
      <c r="L1" s="1186"/>
      <c r="M1" s="1186"/>
      <c r="N1" s="1186"/>
      <c r="O1" s="1186"/>
      <c r="P1" s="1186"/>
      <c r="Q1" s="95" t="s">
        <v>145</v>
      </c>
      <c r="R1" s="1186"/>
      <c r="S1" s="1186"/>
      <c r="T1" s="1186"/>
      <c r="U1" s="1186"/>
      <c r="V1" s="1186"/>
      <c r="W1" s="1186"/>
      <c r="X1" s="1186"/>
      <c r="Y1" s="1186"/>
      <c r="Z1" s="1186"/>
      <c r="AA1" s="1186"/>
      <c r="AB1" s="1186"/>
      <c r="AC1" s="95" t="s">
        <v>145</v>
      </c>
      <c r="AD1" s="1186"/>
      <c r="AE1" s="1186"/>
      <c r="AF1" s="1186"/>
      <c r="AG1" s="1186"/>
      <c r="AH1" s="1186"/>
      <c r="AI1" s="1186"/>
      <c r="AJ1" s="1186"/>
      <c r="AK1" s="1186"/>
      <c r="AL1" s="1186"/>
      <c r="AM1" s="1186"/>
      <c r="AN1" s="1186"/>
      <c r="AO1" s="95" t="s">
        <v>145</v>
      </c>
      <c r="AP1" s="1186"/>
      <c r="AQ1" s="1186"/>
      <c r="AR1" s="1186"/>
      <c r="AS1" s="1186"/>
      <c r="AT1" s="1186"/>
      <c r="AU1" s="1186"/>
      <c r="AV1" s="1186"/>
      <c r="AW1" s="95" t="s">
        <v>145</v>
      </c>
    </row>
    <row r="2" spans="1:49" ht="15.75" customHeight="1">
      <c r="A2" s="678"/>
      <c r="B2" s="679"/>
      <c r="C2" s="679"/>
      <c r="D2" s="679"/>
      <c r="E2" s="680" t="s">
        <v>180</v>
      </c>
      <c r="F2" s="681" t="s">
        <v>498</v>
      </c>
      <c r="G2" s="681" t="s">
        <v>499</v>
      </c>
      <c r="H2" s="681" t="s">
        <v>500</v>
      </c>
      <c r="I2" s="681" t="s">
        <v>501</v>
      </c>
      <c r="J2" s="681" t="s">
        <v>502</v>
      </c>
      <c r="K2" s="681" t="s">
        <v>503</v>
      </c>
      <c r="L2" s="681" t="s">
        <v>504</v>
      </c>
      <c r="M2" s="681" t="s">
        <v>505</v>
      </c>
      <c r="N2" s="681" t="s">
        <v>506</v>
      </c>
      <c r="O2" s="681" t="s">
        <v>507</v>
      </c>
      <c r="P2" s="681" t="s">
        <v>508</v>
      </c>
      <c r="Q2" s="681" t="s">
        <v>509</v>
      </c>
      <c r="R2" s="681" t="s">
        <v>510</v>
      </c>
      <c r="S2" s="681" t="s">
        <v>511</v>
      </c>
      <c r="T2" s="681" t="s">
        <v>512</v>
      </c>
      <c r="U2" s="681" t="s">
        <v>513</v>
      </c>
      <c r="V2" s="682" t="s">
        <v>25</v>
      </c>
      <c r="W2" s="682" t="s">
        <v>26</v>
      </c>
      <c r="X2" s="682" t="s">
        <v>27</v>
      </c>
      <c r="Y2" s="682" t="s">
        <v>28</v>
      </c>
      <c r="Z2" s="682" t="s">
        <v>29</v>
      </c>
      <c r="AA2" s="682" t="s">
        <v>30</v>
      </c>
      <c r="AB2" s="682" t="s">
        <v>31</v>
      </c>
      <c r="AC2" s="682" t="s">
        <v>32</v>
      </c>
      <c r="AD2" s="682" t="s">
        <v>33</v>
      </c>
      <c r="AE2" s="682" t="s">
        <v>34</v>
      </c>
      <c r="AF2" s="682" t="s">
        <v>35</v>
      </c>
      <c r="AG2" s="682" t="s">
        <v>36</v>
      </c>
      <c r="AH2" s="682" t="s">
        <v>37</v>
      </c>
      <c r="AI2" s="682" t="s">
        <v>38</v>
      </c>
      <c r="AJ2" s="682" t="s">
        <v>39</v>
      </c>
      <c r="AK2" s="682" t="s">
        <v>40</v>
      </c>
      <c r="AL2" s="682" t="s">
        <v>41</v>
      </c>
      <c r="AM2" s="682" t="s">
        <v>42</v>
      </c>
      <c r="AN2" s="682" t="s">
        <v>43</v>
      </c>
      <c r="AO2" s="682" t="s">
        <v>44</v>
      </c>
      <c r="AP2" s="682" t="s">
        <v>45</v>
      </c>
      <c r="AQ2" s="682" t="s">
        <v>46</v>
      </c>
      <c r="AR2" s="682" t="s">
        <v>47</v>
      </c>
      <c r="AS2" s="682" t="s">
        <v>48</v>
      </c>
      <c r="AT2" s="682" t="s">
        <v>49</v>
      </c>
      <c r="AU2" s="682" t="s">
        <v>50</v>
      </c>
      <c r="AV2" s="683" t="s">
        <v>51</v>
      </c>
      <c r="AW2" s="1243" t="s">
        <v>297</v>
      </c>
    </row>
    <row r="3" spans="1:49" s="1188" customFormat="1" ht="15.75" customHeight="1" thickBot="1">
      <c r="A3" s="173"/>
      <c r="B3" s="174" t="s">
        <v>298</v>
      </c>
      <c r="C3" s="174"/>
      <c r="D3" s="174"/>
      <c r="E3" s="175" t="s">
        <v>299</v>
      </c>
      <c r="F3" s="176" t="s">
        <v>181</v>
      </c>
      <c r="G3" s="176" t="s">
        <v>182</v>
      </c>
      <c r="H3" s="176" t="s">
        <v>183</v>
      </c>
      <c r="I3" s="176" t="s">
        <v>184</v>
      </c>
      <c r="J3" s="176" t="s">
        <v>19</v>
      </c>
      <c r="K3" s="176" t="s">
        <v>185</v>
      </c>
      <c r="L3" s="176" t="s">
        <v>186</v>
      </c>
      <c r="M3" s="176" t="s">
        <v>20</v>
      </c>
      <c r="N3" s="176" t="s">
        <v>187</v>
      </c>
      <c r="O3" s="176" t="s">
        <v>188</v>
      </c>
      <c r="P3" s="176" t="s">
        <v>189</v>
      </c>
      <c r="Q3" s="176" t="s">
        <v>190</v>
      </c>
      <c r="R3" s="176" t="s">
        <v>21</v>
      </c>
      <c r="S3" s="176" t="s">
        <v>191</v>
      </c>
      <c r="T3" s="176" t="s">
        <v>192</v>
      </c>
      <c r="U3" s="176" t="s">
        <v>24</v>
      </c>
      <c r="V3" s="177" t="s">
        <v>52</v>
      </c>
      <c r="W3" s="177" t="s">
        <v>53</v>
      </c>
      <c r="X3" s="177" t="s">
        <v>54</v>
      </c>
      <c r="Y3" s="177" t="s">
        <v>55</v>
      </c>
      <c r="Z3" s="177" t="s">
        <v>56</v>
      </c>
      <c r="AA3" s="177" t="s">
        <v>57</v>
      </c>
      <c r="AB3" s="177" t="s">
        <v>58</v>
      </c>
      <c r="AC3" s="177" t="s">
        <v>59</v>
      </c>
      <c r="AD3" s="177" t="s">
        <v>60</v>
      </c>
      <c r="AE3" s="177" t="s">
        <v>61</v>
      </c>
      <c r="AF3" s="177" t="s">
        <v>62</v>
      </c>
      <c r="AG3" s="177" t="s">
        <v>63</v>
      </c>
      <c r="AH3" s="177" t="s">
        <v>64</v>
      </c>
      <c r="AI3" s="177" t="s">
        <v>65</v>
      </c>
      <c r="AJ3" s="177" t="s">
        <v>66</v>
      </c>
      <c r="AK3" s="177" t="s">
        <v>67</v>
      </c>
      <c r="AL3" s="177" t="s">
        <v>68</v>
      </c>
      <c r="AM3" s="177" t="s">
        <v>69</v>
      </c>
      <c r="AN3" s="177" t="s">
        <v>70</v>
      </c>
      <c r="AO3" s="177" t="s">
        <v>71</v>
      </c>
      <c r="AP3" s="177" t="s">
        <v>72</v>
      </c>
      <c r="AQ3" s="177" t="s">
        <v>73</v>
      </c>
      <c r="AR3" s="177" t="s">
        <v>74</v>
      </c>
      <c r="AS3" s="177" t="s">
        <v>75</v>
      </c>
      <c r="AT3" s="177" t="s">
        <v>76</v>
      </c>
      <c r="AU3" s="178" t="s">
        <v>77</v>
      </c>
      <c r="AV3" s="179" t="s">
        <v>78</v>
      </c>
      <c r="AW3" s="1244"/>
    </row>
    <row r="4" spans="1:49" ht="13.5">
      <c r="A4" s="166" t="s">
        <v>300</v>
      </c>
      <c r="B4" s="102"/>
      <c r="C4" s="102"/>
      <c r="D4" s="102"/>
      <c r="E4" s="169"/>
      <c r="F4" s="1189">
        <v>5314100</v>
      </c>
      <c r="G4" s="1190">
        <v>3506665</v>
      </c>
      <c r="H4" s="1191">
        <v>3441707</v>
      </c>
      <c r="I4" s="1191">
        <v>2042796</v>
      </c>
      <c r="J4" s="1191">
        <v>555538</v>
      </c>
      <c r="K4" s="1191">
        <v>1029054</v>
      </c>
      <c r="L4" s="1191">
        <v>971690</v>
      </c>
      <c r="M4" s="1191">
        <v>1376272</v>
      </c>
      <c r="N4" s="1190">
        <v>1040388</v>
      </c>
      <c r="O4" s="1190">
        <v>597191</v>
      </c>
      <c r="P4" s="1190">
        <v>973354</v>
      </c>
      <c r="Q4" s="1190">
        <v>1784144</v>
      </c>
      <c r="R4" s="1190">
        <v>4086940</v>
      </c>
      <c r="S4" s="1190">
        <v>3012756</v>
      </c>
      <c r="T4" s="1190">
        <v>1558711</v>
      </c>
      <c r="U4" s="1190">
        <v>678598</v>
      </c>
      <c r="V4" s="1190">
        <v>1449225</v>
      </c>
      <c r="W4" s="1190">
        <v>648965</v>
      </c>
      <c r="X4" s="1190">
        <v>1099181</v>
      </c>
      <c r="Y4" s="1190">
        <v>1938305</v>
      </c>
      <c r="Z4" s="1190">
        <v>1068140</v>
      </c>
      <c r="AA4" s="1190">
        <v>961662</v>
      </c>
      <c r="AB4" s="1190">
        <v>1026541</v>
      </c>
      <c r="AC4" s="1190">
        <v>958808</v>
      </c>
      <c r="AD4" s="1190">
        <v>2288592</v>
      </c>
      <c r="AE4" s="1190">
        <v>781918</v>
      </c>
      <c r="AF4" s="1190">
        <v>1061856</v>
      </c>
      <c r="AG4" s="1190">
        <v>891439</v>
      </c>
      <c r="AH4" s="1190">
        <v>678113</v>
      </c>
      <c r="AI4" s="1190">
        <v>708486</v>
      </c>
      <c r="AJ4" s="1190">
        <v>486793</v>
      </c>
      <c r="AK4" s="1190">
        <v>610100</v>
      </c>
      <c r="AL4" s="1190">
        <v>752719</v>
      </c>
      <c r="AM4" s="1190">
        <v>459412</v>
      </c>
      <c r="AN4" s="1190">
        <v>578373</v>
      </c>
      <c r="AO4" s="1190">
        <v>856604</v>
      </c>
      <c r="AP4" s="1190">
        <v>264080</v>
      </c>
      <c r="AQ4" s="1190">
        <v>398763</v>
      </c>
      <c r="AR4" s="1190">
        <v>505965</v>
      </c>
      <c r="AS4" s="1190">
        <v>561196</v>
      </c>
      <c r="AT4" s="1190">
        <v>402369</v>
      </c>
      <c r="AU4" s="1190">
        <v>4918009</v>
      </c>
      <c r="AV4" s="1190">
        <v>1611107</v>
      </c>
      <c r="AW4" s="898">
        <f aca="true" t="shared" si="0" ref="AW4:AW35">SUM(F4:AV4)</f>
        <v>59936625</v>
      </c>
    </row>
    <row r="5" spans="1:49" ht="13.5">
      <c r="A5" s="166"/>
      <c r="B5" s="96" t="s">
        <v>301</v>
      </c>
      <c r="C5" s="97"/>
      <c r="D5" s="97"/>
      <c r="E5" s="168"/>
      <c r="F5" s="926">
        <v>5286286</v>
      </c>
      <c r="G5" s="1192">
        <v>3147867</v>
      </c>
      <c r="H5" s="1193">
        <v>3414434</v>
      </c>
      <c r="I5" s="1193">
        <v>2003448</v>
      </c>
      <c r="J5" s="1193">
        <v>491262</v>
      </c>
      <c r="K5" s="1193">
        <v>1019263</v>
      </c>
      <c r="L5" s="1193">
        <v>791172</v>
      </c>
      <c r="M5" s="1194">
        <v>1290557</v>
      </c>
      <c r="N5" s="1192">
        <v>874984</v>
      </c>
      <c r="O5" s="1192">
        <v>564358</v>
      </c>
      <c r="P5" s="1192">
        <v>969241</v>
      </c>
      <c r="Q5" s="1192">
        <v>1602507</v>
      </c>
      <c r="R5" s="1192">
        <v>3712999</v>
      </c>
      <c r="S5" s="1192">
        <v>2990418</v>
      </c>
      <c r="T5" s="1192">
        <v>1476405</v>
      </c>
      <c r="U5" s="1192">
        <v>671025</v>
      </c>
      <c r="V5" s="1192">
        <v>1180133</v>
      </c>
      <c r="W5" s="1192">
        <v>644702</v>
      </c>
      <c r="X5" s="1192">
        <v>1094266</v>
      </c>
      <c r="Y5" s="1192">
        <v>1814374</v>
      </c>
      <c r="Z5" s="1192">
        <v>1035190</v>
      </c>
      <c r="AA5" s="1192">
        <v>849173</v>
      </c>
      <c r="AB5" s="1192">
        <v>930126</v>
      </c>
      <c r="AC5" s="1192">
        <v>831254</v>
      </c>
      <c r="AD5" s="1192">
        <v>2233629</v>
      </c>
      <c r="AE5" s="1192">
        <v>688794</v>
      </c>
      <c r="AF5" s="1192">
        <v>476713</v>
      </c>
      <c r="AG5" s="1192">
        <v>878797</v>
      </c>
      <c r="AH5" s="1192">
        <v>677671</v>
      </c>
      <c r="AI5" s="1192">
        <v>672445</v>
      </c>
      <c r="AJ5" s="1192">
        <v>478923</v>
      </c>
      <c r="AK5" s="1192">
        <v>464403</v>
      </c>
      <c r="AL5" s="1192">
        <v>650084</v>
      </c>
      <c r="AM5" s="1192">
        <v>452129</v>
      </c>
      <c r="AN5" s="1192">
        <v>578296</v>
      </c>
      <c r="AO5" s="1192">
        <v>827561</v>
      </c>
      <c r="AP5" s="1192">
        <v>225974</v>
      </c>
      <c r="AQ5" s="1192">
        <v>371589</v>
      </c>
      <c r="AR5" s="1192">
        <v>397164</v>
      </c>
      <c r="AS5" s="1192">
        <v>558428</v>
      </c>
      <c r="AT5" s="1192">
        <v>388552</v>
      </c>
      <c r="AU5" s="1192">
        <v>4914565</v>
      </c>
      <c r="AV5" s="1192">
        <v>1603306</v>
      </c>
      <c r="AW5" s="899">
        <f t="shared" si="0"/>
        <v>56224467</v>
      </c>
    </row>
    <row r="6" spans="1:49" ht="13.5">
      <c r="A6" s="166"/>
      <c r="B6" s="98"/>
      <c r="C6" s="330" t="s">
        <v>302</v>
      </c>
      <c r="D6" s="331"/>
      <c r="E6" s="332"/>
      <c r="F6" s="918">
        <v>4724157</v>
      </c>
      <c r="G6" s="1195">
        <v>3062411</v>
      </c>
      <c r="H6" s="1196">
        <v>3399502</v>
      </c>
      <c r="I6" s="1196">
        <v>1901563</v>
      </c>
      <c r="J6" s="1196">
        <v>482521</v>
      </c>
      <c r="K6" s="1196">
        <v>976409</v>
      </c>
      <c r="L6" s="1196">
        <v>737086</v>
      </c>
      <c r="M6" s="1197">
        <v>1213357</v>
      </c>
      <c r="N6" s="1195">
        <v>862784</v>
      </c>
      <c r="O6" s="1195">
        <v>544889</v>
      </c>
      <c r="P6" s="1195">
        <v>931231</v>
      </c>
      <c r="Q6" s="1195">
        <v>1518913</v>
      </c>
      <c r="R6" s="1195">
        <v>3369746</v>
      </c>
      <c r="S6" s="1195">
        <v>2733345</v>
      </c>
      <c r="T6" s="1195">
        <v>1412742</v>
      </c>
      <c r="U6" s="1195">
        <v>608650</v>
      </c>
      <c r="V6" s="1195">
        <v>1122603</v>
      </c>
      <c r="W6" s="1195">
        <v>626439</v>
      </c>
      <c r="X6" s="1195">
        <v>999156</v>
      </c>
      <c r="Y6" s="1195">
        <v>1714823</v>
      </c>
      <c r="Z6" s="1195">
        <v>969052</v>
      </c>
      <c r="AA6" s="1195">
        <v>827647</v>
      </c>
      <c r="AB6" s="1195">
        <v>873034</v>
      </c>
      <c r="AC6" s="1195">
        <v>801960</v>
      </c>
      <c r="AD6" s="1195">
        <v>2115941</v>
      </c>
      <c r="AE6" s="1195">
        <v>671253</v>
      </c>
      <c r="AF6" s="1195">
        <v>399700</v>
      </c>
      <c r="AG6" s="1195">
        <v>851469</v>
      </c>
      <c r="AH6" s="1195">
        <v>663089</v>
      </c>
      <c r="AI6" s="1195">
        <v>671081</v>
      </c>
      <c r="AJ6" s="1195">
        <v>476764</v>
      </c>
      <c r="AK6" s="1195">
        <v>348031</v>
      </c>
      <c r="AL6" s="1195">
        <v>562478</v>
      </c>
      <c r="AM6" s="1195">
        <v>448896</v>
      </c>
      <c r="AN6" s="1195">
        <v>578078</v>
      </c>
      <c r="AO6" s="1195">
        <v>823771</v>
      </c>
      <c r="AP6" s="1195">
        <v>224186</v>
      </c>
      <c r="AQ6" s="1195">
        <v>350402</v>
      </c>
      <c r="AR6" s="1195">
        <v>393698</v>
      </c>
      <c r="AS6" s="1195">
        <v>506191</v>
      </c>
      <c r="AT6" s="1195">
        <v>387899</v>
      </c>
      <c r="AU6" s="1195">
        <v>4462849</v>
      </c>
      <c r="AV6" s="1195">
        <v>1513789</v>
      </c>
      <c r="AW6" s="900">
        <f t="shared" si="0"/>
        <v>52863585</v>
      </c>
    </row>
    <row r="7" spans="1:49" ht="13.5">
      <c r="A7" s="166"/>
      <c r="B7" s="98"/>
      <c r="C7" s="330" t="s">
        <v>303</v>
      </c>
      <c r="D7" s="331"/>
      <c r="E7" s="332"/>
      <c r="F7" s="1198">
        <v>137872</v>
      </c>
      <c r="G7" s="1195">
        <v>5408</v>
      </c>
      <c r="H7" s="1195">
        <v>11192</v>
      </c>
      <c r="I7" s="1195">
        <v>1440</v>
      </c>
      <c r="J7" s="1195">
        <v>0</v>
      </c>
      <c r="K7" s="1195">
        <v>0</v>
      </c>
      <c r="L7" s="1195">
        <v>196</v>
      </c>
      <c r="M7" s="1195">
        <v>0</v>
      </c>
      <c r="N7" s="1195">
        <v>0</v>
      </c>
      <c r="O7" s="1195">
        <v>16272</v>
      </c>
      <c r="P7" s="1195">
        <v>0</v>
      </c>
      <c r="Q7" s="1195">
        <v>18438</v>
      </c>
      <c r="R7" s="1195">
        <v>0</v>
      </c>
      <c r="S7" s="1195">
        <v>38617</v>
      </c>
      <c r="T7" s="1195">
        <v>37078</v>
      </c>
      <c r="U7" s="1195">
        <v>0</v>
      </c>
      <c r="V7" s="1195">
        <v>470</v>
      </c>
      <c r="W7" s="1195">
        <v>16096</v>
      </c>
      <c r="X7" s="1195">
        <v>0</v>
      </c>
      <c r="Y7" s="1195">
        <v>10631</v>
      </c>
      <c r="Z7" s="1195">
        <v>7223</v>
      </c>
      <c r="AA7" s="1195">
        <v>0</v>
      </c>
      <c r="AB7" s="1195">
        <v>1202</v>
      </c>
      <c r="AC7" s="1195">
        <v>0</v>
      </c>
      <c r="AD7" s="1195">
        <v>0</v>
      </c>
      <c r="AE7" s="1195">
        <v>9904</v>
      </c>
      <c r="AF7" s="1195">
        <v>44213</v>
      </c>
      <c r="AG7" s="1195">
        <v>500</v>
      </c>
      <c r="AH7" s="1195">
        <v>0</v>
      </c>
      <c r="AI7" s="1195">
        <v>192</v>
      </c>
      <c r="AJ7" s="1195">
        <v>0</v>
      </c>
      <c r="AK7" s="1195">
        <v>90859</v>
      </c>
      <c r="AL7" s="1195">
        <v>0</v>
      </c>
      <c r="AM7" s="1195">
        <v>2436</v>
      </c>
      <c r="AN7" s="1195">
        <v>218</v>
      </c>
      <c r="AO7" s="1195">
        <v>2929</v>
      </c>
      <c r="AP7" s="1195">
        <v>58</v>
      </c>
      <c r="AQ7" s="1195">
        <v>0</v>
      </c>
      <c r="AR7" s="1195">
        <v>0</v>
      </c>
      <c r="AS7" s="1195">
        <v>1953</v>
      </c>
      <c r="AT7" s="1195">
        <v>220</v>
      </c>
      <c r="AU7" s="1195">
        <v>7221</v>
      </c>
      <c r="AV7" s="1195">
        <v>1485</v>
      </c>
      <c r="AW7" s="900">
        <f t="shared" si="0"/>
        <v>464323</v>
      </c>
    </row>
    <row r="8" spans="1:49" ht="13.5">
      <c r="A8" s="166"/>
      <c r="B8" s="98"/>
      <c r="C8" s="341" t="s">
        <v>304</v>
      </c>
      <c r="D8" s="102"/>
      <c r="E8" s="169"/>
      <c r="F8" s="1199">
        <v>424257</v>
      </c>
      <c r="G8" s="1195">
        <v>80048</v>
      </c>
      <c r="H8" s="1195">
        <v>3740</v>
      </c>
      <c r="I8" s="1195">
        <v>100445</v>
      </c>
      <c r="J8" s="1195">
        <v>8741</v>
      </c>
      <c r="K8" s="1195">
        <v>42854</v>
      </c>
      <c r="L8" s="1195">
        <v>53890</v>
      </c>
      <c r="M8" s="1195">
        <v>77200</v>
      </c>
      <c r="N8" s="1195">
        <v>12200</v>
      </c>
      <c r="O8" s="1195">
        <v>3197</v>
      </c>
      <c r="P8" s="1195">
        <v>38010</v>
      </c>
      <c r="Q8" s="1195">
        <v>65156</v>
      </c>
      <c r="R8" s="1195">
        <v>343253</v>
      </c>
      <c r="S8" s="1195">
        <v>218456</v>
      </c>
      <c r="T8" s="1195">
        <v>26585</v>
      </c>
      <c r="U8" s="1195">
        <v>62375</v>
      </c>
      <c r="V8" s="1195">
        <v>57060</v>
      </c>
      <c r="W8" s="1195">
        <v>2167</v>
      </c>
      <c r="X8" s="1195">
        <v>95110</v>
      </c>
      <c r="Y8" s="1195">
        <v>88920</v>
      </c>
      <c r="Z8" s="1195">
        <v>58915</v>
      </c>
      <c r="AA8" s="1195">
        <v>21526</v>
      </c>
      <c r="AB8" s="1195">
        <v>55890</v>
      </c>
      <c r="AC8" s="1195">
        <v>29294</v>
      </c>
      <c r="AD8" s="1195">
        <v>117688</v>
      </c>
      <c r="AE8" s="1195">
        <v>7637</v>
      </c>
      <c r="AF8" s="1195">
        <v>32800</v>
      </c>
      <c r="AG8" s="1195">
        <v>26828</v>
      </c>
      <c r="AH8" s="1195">
        <v>14582</v>
      </c>
      <c r="AI8" s="1195">
        <v>1172</v>
      </c>
      <c r="AJ8" s="1195">
        <v>2159</v>
      </c>
      <c r="AK8" s="1195">
        <v>25513</v>
      </c>
      <c r="AL8" s="1195">
        <v>87606</v>
      </c>
      <c r="AM8" s="1195">
        <v>797</v>
      </c>
      <c r="AN8" s="1195">
        <v>0</v>
      </c>
      <c r="AO8" s="1195">
        <v>861</v>
      </c>
      <c r="AP8" s="1195">
        <v>1730</v>
      </c>
      <c r="AQ8" s="1195">
        <v>21187</v>
      </c>
      <c r="AR8" s="1195">
        <v>3466</v>
      </c>
      <c r="AS8" s="1195">
        <v>50284</v>
      </c>
      <c r="AT8" s="1195">
        <v>433</v>
      </c>
      <c r="AU8" s="1195">
        <v>444495</v>
      </c>
      <c r="AV8" s="1195">
        <v>88032</v>
      </c>
      <c r="AW8" s="900">
        <f t="shared" si="0"/>
        <v>2896559</v>
      </c>
    </row>
    <row r="9" spans="1:49" ht="13.5">
      <c r="A9" s="166"/>
      <c r="B9" s="98"/>
      <c r="C9" s="1257"/>
      <c r="D9" s="1258"/>
      <c r="E9" s="339" t="s">
        <v>305</v>
      </c>
      <c r="F9" s="918">
        <v>4922</v>
      </c>
      <c r="G9" s="1195">
        <v>4157</v>
      </c>
      <c r="H9" s="1195">
        <v>870</v>
      </c>
      <c r="I9" s="1195">
        <v>2914</v>
      </c>
      <c r="J9" s="1195">
        <v>1291</v>
      </c>
      <c r="K9" s="1195">
        <v>1719</v>
      </c>
      <c r="L9" s="1195">
        <v>16661</v>
      </c>
      <c r="M9" s="1195">
        <v>28308</v>
      </c>
      <c r="N9" s="1195">
        <v>1088</v>
      </c>
      <c r="O9" s="1195">
        <v>0</v>
      </c>
      <c r="P9" s="1195">
        <v>447</v>
      </c>
      <c r="Q9" s="1195">
        <v>1150</v>
      </c>
      <c r="R9" s="1195">
        <v>6281</v>
      </c>
      <c r="S9" s="1195">
        <v>2238</v>
      </c>
      <c r="T9" s="1195">
        <v>0</v>
      </c>
      <c r="U9" s="1195">
        <v>9990</v>
      </c>
      <c r="V9" s="1195">
        <v>9796</v>
      </c>
      <c r="W9" s="1195">
        <v>0</v>
      </c>
      <c r="X9" s="1195">
        <v>0</v>
      </c>
      <c r="Y9" s="1195">
        <v>1557</v>
      </c>
      <c r="Z9" s="1195">
        <v>12280</v>
      </c>
      <c r="AA9" s="1195">
        <v>5213</v>
      </c>
      <c r="AB9" s="1195">
        <v>0</v>
      </c>
      <c r="AC9" s="1195">
        <v>6757</v>
      </c>
      <c r="AD9" s="1195">
        <v>7000</v>
      </c>
      <c r="AE9" s="1195">
        <v>0</v>
      </c>
      <c r="AF9" s="1195">
        <v>0</v>
      </c>
      <c r="AG9" s="1195">
        <v>3774</v>
      </c>
      <c r="AH9" s="1195">
        <v>103</v>
      </c>
      <c r="AI9" s="1195">
        <v>0</v>
      </c>
      <c r="AJ9" s="1195">
        <v>1997</v>
      </c>
      <c r="AK9" s="1195">
        <v>0</v>
      </c>
      <c r="AL9" s="1195">
        <v>0</v>
      </c>
      <c r="AM9" s="1195">
        <v>0</v>
      </c>
      <c r="AN9" s="1195">
        <v>0</v>
      </c>
      <c r="AO9" s="1195">
        <v>0</v>
      </c>
      <c r="AP9" s="1195">
        <v>0</v>
      </c>
      <c r="AQ9" s="1195">
        <v>10246</v>
      </c>
      <c r="AR9" s="1195">
        <v>0</v>
      </c>
      <c r="AS9" s="1195">
        <v>20867</v>
      </c>
      <c r="AT9" s="1195">
        <v>0</v>
      </c>
      <c r="AU9" s="1195">
        <v>8293</v>
      </c>
      <c r="AV9" s="1195">
        <v>11444</v>
      </c>
      <c r="AW9" s="900">
        <f t="shared" si="0"/>
        <v>181363</v>
      </c>
    </row>
    <row r="10" spans="1:49" ht="13.5">
      <c r="A10" s="166"/>
      <c r="B10" s="99"/>
      <c r="C10" s="1259"/>
      <c r="D10" s="1260"/>
      <c r="E10" s="340" t="s">
        <v>306</v>
      </c>
      <c r="F10" s="922">
        <v>419335</v>
      </c>
      <c r="G10" s="1200">
        <v>75891</v>
      </c>
      <c r="H10" s="1200">
        <v>2870</v>
      </c>
      <c r="I10" s="1200">
        <v>97531</v>
      </c>
      <c r="J10" s="1200">
        <v>7450</v>
      </c>
      <c r="K10" s="1200">
        <v>41135</v>
      </c>
      <c r="L10" s="1200">
        <v>37229</v>
      </c>
      <c r="M10" s="1200">
        <v>48892</v>
      </c>
      <c r="N10" s="1200">
        <v>11112</v>
      </c>
      <c r="O10" s="1200">
        <v>3197</v>
      </c>
      <c r="P10" s="1200">
        <v>37563</v>
      </c>
      <c r="Q10" s="1200">
        <v>64006</v>
      </c>
      <c r="R10" s="1200">
        <v>336972</v>
      </c>
      <c r="S10" s="1200">
        <v>216218</v>
      </c>
      <c r="T10" s="1200">
        <v>26585</v>
      </c>
      <c r="U10" s="1200">
        <v>52385</v>
      </c>
      <c r="V10" s="1200">
        <v>47264</v>
      </c>
      <c r="W10" s="1200">
        <v>2167</v>
      </c>
      <c r="X10" s="1200">
        <v>95110</v>
      </c>
      <c r="Y10" s="1200">
        <v>87363</v>
      </c>
      <c r="Z10" s="1200">
        <v>46635</v>
      </c>
      <c r="AA10" s="1200">
        <v>16313</v>
      </c>
      <c r="AB10" s="1200">
        <v>55890</v>
      </c>
      <c r="AC10" s="1200">
        <v>22537</v>
      </c>
      <c r="AD10" s="1200">
        <v>110688</v>
      </c>
      <c r="AE10" s="1200">
        <v>7637</v>
      </c>
      <c r="AF10" s="1200">
        <v>32800</v>
      </c>
      <c r="AG10" s="1200">
        <v>23054</v>
      </c>
      <c r="AH10" s="1200">
        <v>14479</v>
      </c>
      <c r="AI10" s="1200">
        <v>1172</v>
      </c>
      <c r="AJ10" s="1200">
        <v>162</v>
      </c>
      <c r="AK10" s="1200">
        <v>25513</v>
      </c>
      <c r="AL10" s="1200">
        <v>87606</v>
      </c>
      <c r="AM10" s="1200">
        <v>797</v>
      </c>
      <c r="AN10" s="1200">
        <v>0</v>
      </c>
      <c r="AO10" s="1200">
        <v>861</v>
      </c>
      <c r="AP10" s="1200">
        <v>1730</v>
      </c>
      <c r="AQ10" s="1200">
        <v>10941</v>
      </c>
      <c r="AR10" s="1200">
        <v>3466</v>
      </c>
      <c r="AS10" s="1200">
        <v>29417</v>
      </c>
      <c r="AT10" s="1200">
        <v>433</v>
      </c>
      <c r="AU10" s="1200">
        <v>436202</v>
      </c>
      <c r="AV10" s="1201">
        <v>76588</v>
      </c>
      <c r="AW10" s="901">
        <f t="shared" si="0"/>
        <v>2715196</v>
      </c>
    </row>
    <row r="11" spans="1:49" ht="13.5">
      <c r="A11" s="166"/>
      <c r="B11" s="96" t="s">
        <v>307</v>
      </c>
      <c r="C11" s="97"/>
      <c r="D11" s="97"/>
      <c r="E11" s="168"/>
      <c r="F11" s="926">
        <v>25382</v>
      </c>
      <c r="G11" s="1195">
        <v>358798</v>
      </c>
      <c r="H11" s="1192">
        <v>27273</v>
      </c>
      <c r="I11" s="1192">
        <v>9121</v>
      </c>
      <c r="J11" s="1192">
        <v>64276</v>
      </c>
      <c r="K11" s="1192">
        <v>9791</v>
      </c>
      <c r="L11" s="1192">
        <v>180518</v>
      </c>
      <c r="M11" s="1192">
        <v>85715</v>
      </c>
      <c r="N11" s="1192">
        <v>165404</v>
      </c>
      <c r="O11" s="1192">
        <v>32833</v>
      </c>
      <c r="P11" s="1192">
        <v>4113</v>
      </c>
      <c r="Q11" s="1192">
        <v>181637</v>
      </c>
      <c r="R11" s="1192">
        <v>373941</v>
      </c>
      <c r="S11" s="1192">
        <v>22338</v>
      </c>
      <c r="T11" s="1192">
        <v>82306</v>
      </c>
      <c r="U11" s="1192">
        <v>7573</v>
      </c>
      <c r="V11" s="1192">
        <v>269092</v>
      </c>
      <c r="W11" s="1192">
        <v>4263</v>
      </c>
      <c r="X11" s="1192">
        <v>4915</v>
      </c>
      <c r="Y11" s="1192">
        <v>123931</v>
      </c>
      <c r="Z11" s="1192">
        <v>32950</v>
      </c>
      <c r="AA11" s="1192">
        <v>112489</v>
      </c>
      <c r="AB11" s="1192">
        <v>93403</v>
      </c>
      <c r="AC11" s="1192">
        <v>127554</v>
      </c>
      <c r="AD11" s="1192">
        <v>54963</v>
      </c>
      <c r="AE11" s="1192">
        <v>93124</v>
      </c>
      <c r="AF11" s="1192">
        <v>585143</v>
      </c>
      <c r="AG11" s="1192">
        <v>12642</v>
      </c>
      <c r="AH11" s="1192">
        <v>442</v>
      </c>
      <c r="AI11" s="1192">
        <v>35903</v>
      </c>
      <c r="AJ11" s="1192">
        <v>7870</v>
      </c>
      <c r="AK11" s="1192">
        <v>145697</v>
      </c>
      <c r="AL11" s="1192">
        <v>102635</v>
      </c>
      <c r="AM11" s="1192">
        <v>7283</v>
      </c>
      <c r="AN11" s="1192">
        <v>77</v>
      </c>
      <c r="AO11" s="1192">
        <v>29043</v>
      </c>
      <c r="AP11" s="1192">
        <v>38106</v>
      </c>
      <c r="AQ11" s="1192">
        <v>27174</v>
      </c>
      <c r="AR11" s="1192">
        <v>108801</v>
      </c>
      <c r="AS11" s="1192">
        <v>2768</v>
      </c>
      <c r="AT11" s="1192">
        <v>13817</v>
      </c>
      <c r="AU11" s="1192">
        <v>3444</v>
      </c>
      <c r="AV11" s="1192">
        <v>7801</v>
      </c>
      <c r="AW11" s="902">
        <f t="shared" si="0"/>
        <v>3676349</v>
      </c>
    </row>
    <row r="12" spans="1:49" ht="13.5">
      <c r="A12" s="166"/>
      <c r="B12" s="98"/>
      <c r="C12" s="330" t="s">
        <v>308</v>
      </c>
      <c r="D12" s="331"/>
      <c r="E12" s="332"/>
      <c r="F12" s="1202">
        <v>2065</v>
      </c>
      <c r="G12" s="1195">
        <v>2634</v>
      </c>
      <c r="H12" s="1195">
        <v>19386</v>
      </c>
      <c r="I12" s="1195">
        <v>2128</v>
      </c>
      <c r="J12" s="1195">
        <v>5</v>
      </c>
      <c r="K12" s="1195">
        <v>4564</v>
      </c>
      <c r="L12" s="1195">
        <v>2516</v>
      </c>
      <c r="M12" s="1195">
        <v>1937</v>
      </c>
      <c r="N12" s="1195">
        <v>5266</v>
      </c>
      <c r="O12" s="1195">
        <v>1285</v>
      </c>
      <c r="P12" s="1195">
        <v>1598</v>
      </c>
      <c r="Q12" s="1195">
        <v>5151</v>
      </c>
      <c r="R12" s="1195">
        <v>13990</v>
      </c>
      <c r="S12" s="1195">
        <v>6481</v>
      </c>
      <c r="T12" s="1195">
        <v>2051</v>
      </c>
      <c r="U12" s="1195">
        <v>746</v>
      </c>
      <c r="V12" s="1195">
        <v>7140</v>
      </c>
      <c r="W12" s="1195">
        <v>504</v>
      </c>
      <c r="X12" s="1195">
        <v>1329</v>
      </c>
      <c r="Y12" s="1195">
        <v>6649</v>
      </c>
      <c r="Z12" s="1195">
        <v>11919</v>
      </c>
      <c r="AA12" s="1195">
        <v>2939</v>
      </c>
      <c r="AB12" s="1195">
        <v>0</v>
      </c>
      <c r="AC12" s="1195">
        <v>2522</v>
      </c>
      <c r="AD12" s="1195">
        <v>3885</v>
      </c>
      <c r="AE12" s="1195">
        <v>1582</v>
      </c>
      <c r="AF12" s="1195">
        <v>6515</v>
      </c>
      <c r="AG12" s="1195">
        <v>2524</v>
      </c>
      <c r="AH12" s="1195">
        <v>357</v>
      </c>
      <c r="AI12" s="1195">
        <v>1137</v>
      </c>
      <c r="AJ12" s="1195">
        <v>1026</v>
      </c>
      <c r="AK12" s="1195">
        <v>205</v>
      </c>
      <c r="AL12" s="1195">
        <v>17</v>
      </c>
      <c r="AM12" s="1195">
        <v>1203</v>
      </c>
      <c r="AN12" s="1195">
        <v>74</v>
      </c>
      <c r="AO12" s="1195">
        <v>0</v>
      </c>
      <c r="AP12" s="1195">
        <v>33</v>
      </c>
      <c r="AQ12" s="1195">
        <v>3570</v>
      </c>
      <c r="AR12" s="1195">
        <v>3165</v>
      </c>
      <c r="AS12" s="1195">
        <v>1385</v>
      </c>
      <c r="AT12" s="1195">
        <v>9915</v>
      </c>
      <c r="AU12" s="1195">
        <v>339</v>
      </c>
      <c r="AV12" s="1195">
        <v>2638</v>
      </c>
      <c r="AW12" s="900">
        <f t="shared" si="0"/>
        <v>144375</v>
      </c>
    </row>
    <row r="13" spans="1:49" ht="13.5">
      <c r="A13" s="166"/>
      <c r="B13" s="98"/>
      <c r="C13" s="330" t="s">
        <v>303</v>
      </c>
      <c r="D13" s="331"/>
      <c r="E13" s="332"/>
      <c r="F13" s="918">
        <v>0</v>
      </c>
      <c r="G13" s="1195">
        <v>32566</v>
      </c>
      <c r="H13" s="1195">
        <v>0</v>
      </c>
      <c r="I13" s="1195">
        <v>0</v>
      </c>
      <c r="J13" s="1195">
        <v>0</v>
      </c>
      <c r="K13" s="1195">
        <v>0</v>
      </c>
      <c r="L13" s="1195">
        <v>0</v>
      </c>
      <c r="M13" s="1195">
        <v>0</v>
      </c>
      <c r="N13" s="1195">
        <v>0</v>
      </c>
      <c r="O13" s="1195">
        <v>660</v>
      </c>
      <c r="P13" s="1195">
        <v>0</v>
      </c>
      <c r="Q13" s="1195">
        <v>0</v>
      </c>
      <c r="R13" s="1195">
        <v>0</v>
      </c>
      <c r="S13" s="1195">
        <v>0</v>
      </c>
      <c r="T13" s="1195">
        <v>0</v>
      </c>
      <c r="U13" s="1195">
        <v>0</v>
      </c>
      <c r="V13" s="1195">
        <v>11825</v>
      </c>
      <c r="W13" s="1195">
        <v>0</v>
      </c>
      <c r="X13" s="1195">
        <v>0</v>
      </c>
      <c r="Y13" s="1195">
        <v>0</v>
      </c>
      <c r="Z13" s="1195">
        <v>0</v>
      </c>
      <c r="AA13" s="1195">
        <v>0</v>
      </c>
      <c r="AB13" s="1195">
        <v>0</v>
      </c>
      <c r="AC13" s="1195">
        <v>0</v>
      </c>
      <c r="AD13" s="1195">
        <v>0</v>
      </c>
      <c r="AE13" s="1195">
        <v>0</v>
      </c>
      <c r="AF13" s="1195">
        <v>0</v>
      </c>
      <c r="AG13" s="1195">
        <v>0</v>
      </c>
      <c r="AH13" s="1195">
        <v>0</v>
      </c>
      <c r="AI13" s="1195">
        <v>0</v>
      </c>
      <c r="AJ13" s="1195">
        <v>0</v>
      </c>
      <c r="AK13" s="1195">
        <v>0</v>
      </c>
      <c r="AL13" s="1195">
        <v>0</v>
      </c>
      <c r="AM13" s="1195">
        <v>0</v>
      </c>
      <c r="AN13" s="1195">
        <v>0</v>
      </c>
      <c r="AO13" s="1195">
        <v>0</v>
      </c>
      <c r="AP13" s="1195">
        <v>0</v>
      </c>
      <c r="AQ13" s="1195">
        <v>0</v>
      </c>
      <c r="AR13" s="1195">
        <v>0</v>
      </c>
      <c r="AS13" s="1195">
        <v>0</v>
      </c>
      <c r="AT13" s="1195">
        <v>194</v>
      </c>
      <c r="AU13" s="1195">
        <v>0</v>
      </c>
      <c r="AV13" s="1195">
        <v>0</v>
      </c>
      <c r="AW13" s="900">
        <f t="shared" si="0"/>
        <v>45245</v>
      </c>
    </row>
    <row r="14" spans="1:49" ht="13.5">
      <c r="A14" s="166"/>
      <c r="B14" s="98"/>
      <c r="C14" s="330" t="s">
        <v>309</v>
      </c>
      <c r="D14" s="331"/>
      <c r="E14" s="332"/>
      <c r="F14" s="918">
        <v>0</v>
      </c>
      <c r="G14" s="1195">
        <v>0</v>
      </c>
      <c r="H14" s="1195">
        <v>0</v>
      </c>
      <c r="I14" s="1195">
        <v>0</v>
      </c>
      <c r="J14" s="1195">
        <v>0</v>
      </c>
      <c r="K14" s="1195">
        <v>0</v>
      </c>
      <c r="L14" s="1195">
        <v>0</v>
      </c>
      <c r="M14" s="1195">
        <v>0</v>
      </c>
      <c r="N14" s="1195">
        <v>0</v>
      </c>
      <c r="O14" s="1195">
        <v>0</v>
      </c>
      <c r="P14" s="1195">
        <v>0</v>
      </c>
      <c r="Q14" s="1195">
        <v>0</v>
      </c>
      <c r="R14" s="1195">
        <v>0</v>
      </c>
      <c r="S14" s="1195">
        <v>0</v>
      </c>
      <c r="T14" s="1195">
        <v>0</v>
      </c>
      <c r="U14" s="1195">
        <v>0</v>
      </c>
      <c r="V14" s="1195">
        <v>0</v>
      </c>
      <c r="W14" s="1195">
        <v>0</v>
      </c>
      <c r="X14" s="1195">
        <v>0</v>
      </c>
      <c r="Y14" s="1195">
        <v>0</v>
      </c>
      <c r="Z14" s="1195">
        <v>0</v>
      </c>
      <c r="AA14" s="1195">
        <v>0</v>
      </c>
      <c r="AB14" s="1195">
        <v>0</v>
      </c>
      <c r="AC14" s="1195">
        <v>0</v>
      </c>
      <c r="AD14" s="1195">
        <v>0</v>
      </c>
      <c r="AE14" s="1195">
        <v>0</v>
      </c>
      <c r="AF14" s="1195">
        <v>0</v>
      </c>
      <c r="AG14" s="1195">
        <v>0</v>
      </c>
      <c r="AH14" s="1195">
        <v>0</v>
      </c>
      <c r="AI14" s="1195">
        <v>0</v>
      </c>
      <c r="AJ14" s="1195">
        <v>0</v>
      </c>
      <c r="AK14" s="1195">
        <v>0</v>
      </c>
      <c r="AL14" s="1195">
        <v>0</v>
      </c>
      <c r="AM14" s="1195">
        <v>0</v>
      </c>
      <c r="AN14" s="1195">
        <v>0</v>
      </c>
      <c r="AO14" s="1195">
        <v>0</v>
      </c>
      <c r="AP14" s="1195">
        <v>0</v>
      </c>
      <c r="AQ14" s="1195">
        <v>0</v>
      </c>
      <c r="AR14" s="1195">
        <v>0</v>
      </c>
      <c r="AS14" s="1195">
        <v>0</v>
      </c>
      <c r="AT14" s="1195">
        <v>0</v>
      </c>
      <c r="AU14" s="1195">
        <v>0</v>
      </c>
      <c r="AV14" s="1195">
        <v>0</v>
      </c>
      <c r="AW14" s="900">
        <f t="shared" si="0"/>
        <v>0</v>
      </c>
    </row>
    <row r="15" spans="1:49" ht="13.5">
      <c r="A15" s="166"/>
      <c r="B15" s="98"/>
      <c r="C15" s="330" t="s">
        <v>310</v>
      </c>
      <c r="D15" s="331"/>
      <c r="E15" s="332"/>
      <c r="F15" s="918">
        <v>0</v>
      </c>
      <c r="G15" s="1195">
        <v>0</v>
      </c>
      <c r="H15" s="1195">
        <v>0</v>
      </c>
      <c r="I15" s="1195">
        <v>0</v>
      </c>
      <c r="J15" s="1195">
        <v>0</v>
      </c>
      <c r="K15" s="1195">
        <v>0</v>
      </c>
      <c r="L15" s="1195">
        <v>0</v>
      </c>
      <c r="M15" s="1195">
        <v>0</v>
      </c>
      <c r="N15" s="1195">
        <v>0</v>
      </c>
      <c r="O15" s="1195">
        <v>0</v>
      </c>
      <c r="P15" s="1195">
        <v>0</v>
      </c>
      <c r="Q15" s="1195">
        <v>0</v>
      </c>
      <c r="R15" s="1195">
        <v>0</v>
      </c>
      <c r="S15" s="1195">
        <v>0</v>
      </c>
      <c r="T15" s="1195">
        <v>0</v>
      </c>
      <c r="U15" s="1195">
        <v>0</v>
      </c>
      <c r="V15" s="1195">
        <v>0</v>
      </c>
      <c r="W15" s="1195">
        <v>0</v>
      </c>
      <c r="X15" s="1195">
        <v>0</v>
      </c>
      <c r="Y15" s="1195">
        <v>0</v>
      </c>
      <c r="Z15" s="1195">
        <v>0</v>
      </c>
      <c r="AA15" s="1195">
        <v>0</v>
      </c>
      <c r="AB15" s="1195">
        <v>0</v>
      </c>
      <c r="AC15" s="1195">
        <v>0</v>
      </c>
      <c r="AD15" s="1195">
        <v>0</v>
      </c>
      <c r="AE15" s="1195">
        <v>0</v>
      </c>
      <c r="AF15" s="1195">
        <v>0</v>
      </c>
      <c r="AG15" s="1195">
        <v>0</v>
      </c>
      <c r="AH15" s="1195">
        <v>0</v>
      </c>
      <c r="AI15" s="1195">
        <v>0</v>
      </c>
      <c r="AJ15" s="1195">
        <v>0</v>
      </c>
      <c r="AK15" s="1195">
        <v>0</v>
      </c>
      <c r="AL15" s="1195">
        <v>0</v>
      </c>
      <c r="AM15" s="1195">
        <v>0</v>
      </c>
      <c r="AN15" s="1195">
        <v>0</v>
      </c>
      <c r="AO15" s="1195">
        <v>0</v>
      </c>
      <c r="AP15" s="1195">
        <v>0</v>
      </c>
      <c r="AQ15" s="1195">
        <v>0</v>
      </c>
      <c r="AR15" s="1195">
        <v>0</v>
      </c>
      <c r="AS15" s="1195">
        <v>0</v>
      </c>
      <c r="AT15" s="1195">
        <v>0</v>
      </c>
      <c r="AU15" s="1195">
        <v>0</v>
      </c>
      <c r="AV15" s="1195">
        <v>0</v>
      </c>
      <c r="AW15" s="900">
        <f t="shared" si="0"/>
        <v>0</v>
      </c>
    </row>
    <row r="16" spans="1:49" ht="13.5">
      <c r="A16" s="166"/>
      <c r="B16" s="98"/>
      <c r="C16" s="330" t="s">
        <v>311</v>
      </c>
      <c r="D16" s="331"/>
      <c r="E16" s="332"/>
      <c r="F16" s="918">
        <v>9644</v>
      </c>
      <c r="G16" s="1195">
        <v>17384</v>
      </c>
      <c r="H16" s="1195">
        <v>0</v>
      </c>
      <c r="I16" s="1195">
        <v>3606</v>
      </c>
      <c r="J16" s="1195">
        <v>64151</v>
      </c>
      <c r="K16" s="1195">
        <v>925</v>
      </c>
      <c r="L16" s="1195">
        <v>175830</v>
      </c>
      <c r="M16" s="1195">
        <v>65000</v>
      </c>
      <c r="N16" s="1195">
        <v>130660</v>
      </c>
      <c r="O16" s="1195">
        <v>1057</v>
      </c>
      <c r="P16" s="1195">
        <v>2148</v>
      </c>
      <c r="Q16" s="1195">
        <v>167388</v>
      </c>
      <c r="R16" s="1195">
        <v>353116</v>
      </c>
      <c r="S16" s="1195">
        <v>0</v>
      </c>
      <c r="T16" s="1195">
        <v>80000</v>
      </c>
      <c r="U16" s="1195">
        <v>5394</v>
      </c>
      <c r="V16" s="1195">
        <v>219</v>
      </c>
      <c r="W16" s="1195">
        <v>0</v>
      </c>
      <c r="X16" s="1195">
        <v>2332</v>
      </c>
      <c r="Y16" s="1195">
        <v>117102</v>
      </c>
      <c r="Z16" s="1195">
        <v>6000</v>
      </c>
      <c r="AA16" s="1195">
        <v>107228</v>
      </c>
      <c r="AB16" s="1195">
        <v>90000</v>
      </c>
      <c r="AC16" s="1195">
        <v>124905</v>
      </c>
      <c r="AD16" s="1195">
        <v>50275</v>
      </c>
      <c r="AE16" s="1195">
        <v>90000</v>
      </c>
      <c r="AF16" s="1195">
        <v>578222</v>
      </c>
      <c r="AG16" s="1195">
        <v>8508</v>
      </c>
      <c r="AH16" s="1195">
        <v>0</v>
      </c>
      <c r="AI16" s="1195">
        <v>27000</v>
      </c>
      <c r="AJ16" s="1195">
        <v>5000</v>
      </c>
      <c r="AK16" s="1195">
        <v>145210</v>
      </c>
      <c r="AL16" s="1195">
        <v>100000</v>
      </c>
      <c r="AM16" s="1195">
        <v>6000</v>
      </c>
      <c r="AN16" s="1195">
        <v>0</v>
      </c>
      <c r="AO16" s="1195">
        <v>27677</v>
      </c>
      <c r="AP16" s="1195">
        <v>38000</v>
      </c>
      <c r="AQ16" s="1195">
        <v>4576</v>
      </c>
      <c r="AR16" s="1195">
        <v>105624</v>
      </c>
      <c r="AS16" s="1195">
        <v>488</v>
      </c>
      <c r="AT16" s="1195">
        <v>0</v>
      </c>
      <c r="AU16" s="1195">
        <v>0</v>
      </c>
      <c r="AV16" s="1195">
        <v>0</v>
      </c>
      <c r="AW16" s="900">
        <f t="shared" si="0"/>
        <v>2710669</v>
      </c>
    </row>
    <row r="17" spans="1:49" ht="14.25" thickBot="1">
      <c r="A17" s="180"/>
      <c r="B17" s="181"/>
      <c r="C17" s="333" t="s">
        <v>312</v>
      </c>
      <c r="D17" s="334"/>
      <c r="E17" s="335"/>
      <c r="F17" s="1203">
        <v>13673</v>
      </c>
      <c r="G17" s="1204">
        <v>306214</v>
      </c>
      <c r="H17" s="1204">
        <v>7887</v>
      </c>
      <c r="I17" s="1204">
        <v>3387</v>
      </c>
      <c r="J17" s="1204">
        <v>120</v>
      </c>
      <c r="K17" s="1204">
        <v>4302</v>
      </c>
      <c r="L17" s="1204">
        <v>2172</v>
      </c>
      <c r="M17" s="1204">
        <v>18778</v>
      </c>
      <c r="N17" s="1204">
        <v>29478</v>
      </c>
      <c r="O17" s="1204">
        <v>29831</v>
      </c>
      <c r="P17" s="1204">
        <v>367</v>
      </c>
      <c r="Q17" s="1204">
        <v>9098</v>
      </c>
      <c r="R17" s="1204">
        <v>6835</v>
      </c>
      <c r="S17" s="1204">
        <v>15857</v>
      </c>
      <c r="T17" s="1204">
        <v>255</v>
      </c>
      <c r="U17" s="1204">
        <v>1433</v>
      </c>
      <c r="V17" s="1204">
        <v>249908</v>
      </c>
      <c r="W17" s="1204">
        <v>3759</v>
      </c>
      <c r="X17" s="1204">
        <v>1254</v>
      </c>
      <c r="Y17" s="1204">
        <v>180</v>
      </c>
      <c r="Z17" s="1204">
        <v>15031</v>
      </c>
      <c r="AA17" s="1204">
        <v>2322</v>
      </c>
      <c r="AB17" s="1204">
        <v>3403</v>
      </c>
      <c r="AC17" s="1204">
        <v>127</v>
      </c>
      <c r="AD17" s="1204">
        <v>803</v>
      </c>
      <c r="AE17" s="1204">
        <v>1542</v>
      </c>
      <c r="AF17" s="1204">
        <v>406</v>
      </c>
      <c r="AG17" s="1204">
        <v>1610</v>
      </c>
      <c r="AH17" s="1204">
        <v>85</v>
      </c>
      <c r="AI17" s="1204">
        <v>7766</v>
      </c>
      <c r="AJ17" s="1204">
        <v>1844</v>
      </c>
      <c r="AK17" s="1204">
        <v>282</v>
      </c>
      <c r="AL17" s="1204">
        <v>2618</v>
      </c>
      <c r="AM17" s="1204">
        <v>80</v>
      </c>
      <c r="AN17" s="1204">
        <v>3</v>
      </c>
      <c r="AO17" s="1204">
        <v>1366</v>
      </c>
      <c r="AP17" s="1204">
        <v>73</v>
      </c>
      <c r="AQ17" s="1204">
        <v>19028</v>
      </c>
      <c r="AR17" s="1204">
        <v>12</v>
      </c>
      <c r="AS17" s="1204">
        <v>895</v>
      </c>
      <c r="AT17" s="1204">
        <v>3708</v>
      </c>
      <c r="AU17" s="1204">
        <v>3105</v>
      </c>
      <c r="AV17" s="1205">
        <v>5163</v>
      </c>
      <c r="AW17" s="903">
        <f t="shared" si="0"/>
        <v>776060</v>
      </c>
    </row>
    <row r="18" spans="1:49" ht="13.5">
      <c r="A18" s="166" t="s">
        <v>313</v>
      </c>
      <c r="B18" s="102"/>
      <c r="C18" s="102"/>
      <c r="D18" s="102"/>
      <c r="E18" s="169"/>
      <c r="F18" s="1189">
        <v>4785990</v>
      </c>
      <c r="G18" s="1190">
        <v>3503317</v>
      </c>
      <c r="H18" s="1190">
        <v>3068924</v>
      </c>
      <c r="I18" s="1190">
        <v>2049379</v>
      </c>
      <c r="J18" s="1190">
        <v>534396</v>
      </c>
      <c r="K18" s="1190">
        <v>931044</v>
      </c>
      <c r="L18" s="1190">
        <v>1004957</v>
      </c>
      <c r="M18" s="1190">
        <v>1428055</v>
      </c>
      <c r="N18" s="1190">
        <v>1038337</v>
      </c>
      <c r="O18" s="1190">
        <v>587212</v>
      </c>
      <c r="P18" s="1190">
        <v>871346</v>
      </c>
      <c r="Q18" s="1190">
        <v>1669193</v>
      </c>
      <c r="R18" s="1190">
        <v>4709853</v>
      </c>
      <c r="S18" s="1190">
        <v>2880853</v>
      </c>
      <c r="T18" s="1190">
        <v>1421090</v>
      </c>
      <c r="U18" s="1190">
        <v>668126</v>
      </c>
      <c r="V18" s="1190">
        <v>1243263</v>
      </c>
      <c r="W18" s="1190">
        <v>630526</v>
      </c>
      <c r="X18" s="1190">
        <v>973653</v>
      </c>
      <c r="Y18" s="1190">
        <v>2031557</v>
      </c>
      <c r="Z18" s="1190">
        <v>1036790</v>
      </c>
      <c r="AA18" s="1190">
        <v>902230</v>
      </c>
      <c r="AB18" s="1190">
        <v>951075</v>
      </c>
      <c r="AC18" s="1190">
        <v>1028823</v>
      </c>
      <c r="AD18" s="1190">
        <v>2459332</v>
      </c>
      <c r="AE18" s="1190">
        <v>769175</v>
      </c>
      <c r="AF18" s="1190">
        <v>1048966</v>
      </c>
      <c r="AG18" s="1190">
        <v>867547</v>
      </c>
      <c r="AH18" s="1190">
        <v>573915</v>
      </c>
      <c r="AI18" s="1190">
        <v>658379</v>
      </c>
      <c r="AJ18" s="1190">
        <v>487075</v>
      </c>
      <c r="AK18" s="1190">
        <v>621282</v>
      </c>
      <c r="AL18" s="1190">
        <v>611513</v>
      </c>
      <c r="AM18" s="1190">
        <v>415101</v>
      </c>
      <c r="AN18" s="1190">
        <v>660112</v>
      </c>
      <c r="AO18" s="1190">
        <v>783806</v>
      </c>
      <c r="AP18" s="1190">
        <v>228312</v>
      </c>
      <c r="AQ18" s="1190">
        <v>374528</v>
      </c>
      <c r="AR18" s="1190">
        <v>501843</v>
      </c>
      <c r="AS18" s="1190">
        <v>579821</v>
      </c>
      <c r="AT18" s="1190">
        <v>320696</v>
      </c>
      <c r="AU18" s="1190">
        <v>4832705</v>
      </c>
      <c r="AV18" s="1190">
        <v>1604154</v>
      </c>
      <c r="AW18" s="898">
        <f>SUM(F18:AV18)</f>
        <v>58348251</v>
      </c>
    </row>
    <row r="19" spans="1:49" ht="13.5">
      <c r="A19" s="166"/>
      <c r="B19" s="96" t="s">
        <v>314</v>
      </c>
      <c r="C19" s="97"/>
      <c r="D19" s="97"/>
      <c r="E19" s="168"/>
      <c r="F19" s="926">
        <v>4054801</v>
      </c>
      <c r="G19" s="1192">
        <v>2922908</v>
      </c>
      <c r="H19" s="1192">
        <v>2834813</v>
      </c>
      <c r="I19" s="1192">
        <v>1749386</v>
      </c>
      <c r="J19" s="1192">
        <v>414612</v>
      </c>
      <c r="K19" s="1192">
        <v>787933</v>
      </c>
      <c r="L19" s="1192">
        <v>778141</v>
      </c>
      <c r="M19" s="1192">
        <v>1207574</v>
      </c>
      <c r="N19" s="1192">
        <v>858251</v>
      </c>
      <c r="O19" s="1192">
        <v>482834</v>
      </c>
      <c r="P19" s="1192">
        <v>781361</v>
      </c>
      <c r="Q19" s="1192">
        <v>1479923</v>
      </c>
      <c r="R19" s="1192">
        <v>4109828</v>
      </c>
      <c r="S19" s="1192">
        <v>2382213</v>
      </c>
      <c r="T19" s="1192">
        <v>1282665</v>
      </c>
      <c r="U19" s="1192">
        <v>582986</v>
      </c>
      <c r="V19" s="1192">
        <v>1212544</v>
      </c>
      <c r="W19" s="1192">
        <v>600156</v>
      </c>
      <c r="X19" s="1192">
        <v>885216</v>
      </c>
      <c r="Y19" s="1192">
        <v>1614720</v>
      </c>
      <c r="Z19" s="1192">
        <v>948620</v>
      </c>
      <c r="AA19" s="1192">
        <v>844083</v>
      </c>
      <c r="AB19" s="1192">
        <v>793695</v>
      </c>
      <c r="AC19" s="1192">
        <v>901323</v>
      </c>
      <c r="AD19" s="1192">
        <v>2313098</v>
      </c>
      <c r="AE19" s="1192">
        <v>613756</v>
      </c>
      <c r="AF19" s="1192">
        <v>837903</v>
      </c>
      <c r="AG19" s="1192">
        <v>796331</v>
      </c>
      <c r="AH19" s="1192">
        <v>492414</v>
      </c>
      <c r="AI19" s="1192">
        <v>546831</v>
      </c>
      <c r="AJ19" s="1192">
        <v>462305</v>
      </c>
      <c r="AK19" s="1192">
        <v>515182</v>
      </c>
      <c r="AL19" s="1192">
        <v>558489</v>
      </c>
      <c r="AM19" s="1192">
        <v>334690</v>
      </c>
      <c r="AN19" s="1192">
        <v>504597</v>
      </c>
      <c r="AO19" s="1192">
        <v>752481</v>
      </c>
      <c r="AP19" s="1192">
        <v>221135</v>
      </c>
      <c r="AQ19" s="1192">
        <v>330312</v>
      </c>
      <c r="AR19" s="1192">
        <v>360682</v>
      </c>
      <c r="AS19" s="1192">
        <v>563424</v>
      </c>
      <c r="AT19" s="1192">
        <v>316853</v>
      </c>
      <c r="AU19" s="1192">
        <v>4715118</v>
      </c>
      <c r="AV19" s="1192">
        <v>1505391</v>
      </c>
      <c r="AW19" s="904">
        <f>SUM(F19:AV19)</f>
        <v>51251578</v>
      </c>
    </row>
    <row r="20" spans="1:49" ht="13.5">
      <c r="A20" s="166"/>
      <c r="B20" s="98"/>
      <c r="C20" s="330" t="s">
        <v>315</v>
      </c>
      <c r="D20" s="331"/>
      <c r="E20" s="332"/>
      <c r="F20" s="1199">
        <v>1103985</v>
      </c>
      <c r="G20" s="1195">
        <v>791620</v>
      </c>
      <c r="H20" s="1195">
        <v>1631207</v>
      </c>
      <c r="I20" s="1195">
        <v>198133</v>
      </c>
      <c r="J20" s="1195">
        <v>139579</v>
      </c>
      <c r="K20" s="1195">
        <v>342403</v>
      </c>
      <c r="L20" s="1195">
        <v>269449</v>
      </c>
      <c r="M20" s="1195">
        <v>455876</v>
      </c>
      <c r="N20" s="1195">
        <v>172169</v>
      </c>
      <c r="O20" s="1195">
        <v>119636</v>
      </c>
      <c r="P20" s="1195">
        <v>245653</v>
      </c>
      <c r="Q20" s="1195">
        <v>785219</v>
      </c>
      <c r="R20" s="1195">
        <v>2075815</v>
      </c>
      <c r="S20" s="1195">
        <v>952438</v>
      </c>
      <c r="T20" s="1195">
        <v>785664</v>
      </c>
      <c r="U20" s="1195">
        <v>243872</v>
      </c>
      <c r="V20" s="1195">
        <v>527726</v>
      </c>
      <c r="W20" s="1195">
        <v>153297</v>
      </c>
      <c r="X20" s="1195">
        <v>395175</v>
      </c>
      <c r="Y20" s="1195">
        <v>505345</v>
      </c>
      <c r="Z20" s="1195">
        <v>435045</v>
      </c>
      <c r="AA20" s="1195">
        <v>307369</v>
      </c>
      <c r="AB20" s="1195">
        <v>357912</v>
      </c>
      <c r="AC20" s="1195">
        <v>463813</v>
      </c>
      <c r="AD20" s="1195">
        <v>1422510</v>
      </c>
      <c r="AE20" s="1195">
        <v>226847</v>
      </c>
      <c r="AF20" s="1195">
        <v>224716</v>
      </c>
      <c r="AG20" s="1195">
        <v>400705</v>
      </c>
      <c r="AH20" s="1195">
        <v>142426</v>
      </c>
      <c r="AI20" s="1195">
        <v>114080</v>
      </c>
      <c r="AJ20" s="1195">
        <v>273438</v>
      </c>
      <c r="AK20" s="1195">
        <v>81362</v>
      </c>
      <c r="AL20" s="1195">
        <v>99595</v>
      </c>
      <c r="AM20" s="1195">
        <v>146765</v>
      </c>
      <c r="AN20" s="1195">
        <v>286748</v>
      </c>
      <c r="AO20" s="1195">
        <v>361557</v>
      </c>
      <c r="AP20" s="1195">
        <v>113011</v>
      </c>
      <c r="AQ20" s="1195">
        <v>106193</v>
      </c>
      <c r="AR20" s="1195">
        <v>133554</v>
      </c>
      <c r="AS20" s="1195">
        <v>289956</v>
      </c>
      <c r="AT20" s="1195">
        <v>139495</v>
      </c>
      <c r="AU20" s="1195">
        <v>2428884</v>
      </c>
      <c r="AV20" s="1195">
        <v>566180</v>
      </c>
      <c r="AW20" s="900">
        <f aca="true" t="shared" si="1" ref="AW20:AW33">SUM(F20:AV20)</f>
        <v>21016422</v>
      </c>
    </row>
    <row r="21" spans="1:49" ht="13.5">
      <c r="A21" s="166"/>
      <c r="B21" s="98"/>
      <c r="C21" s="330" t="s">
        <v>316</v>
      </c>
      <c r="D21" s="331"/>
      <c r="E21" s="332"/>
      <c r="F21" s="1202">
        <v>527453</v>
      </c>
      <c r="G21" s="1195">
        <v>285574</v>
      </c>
      <c r="H21" s="1195">
        <v>322671</v>
      </c>
      <c r="I21" s="1195">
        <v>193725</v>
      </c>
      <c r="J21" s="1195">
        <v>22839</v>
      </c>
      <c r="K21" s="1195">
        <v>41865</v>
      </c>
      <c r="L21" s="1195">
        <v>44395</v>
      </c>
      <c r="M21" s="1195">
        <v>182265</v>
      </c>
      <c r="N21" s="1195">
        <v>168862</v>
      </c>
      <c r="O21" s="1195">
        <v>57413</v>
      </c>
      <c r="P21" s="1195">
        <v>161766</v>
      </c>
      <c r="Q21" s="1195">
        <v>56790</v>
      </c>
      <c r="R21" s="1195">
        <v>468083</v>
      </c>
      <c r="S21" s="1195">
        <v>213017</v>
      </c>
      <c r="T21" s="1195">
        <v>80309</v>
      </c>
      <c r="U21" s="1195">
        <v>91340</v>
      </c>
      <c r="V21" s="1195">
        <v>268148</v>
      </c>
      <c r="W21" s="1195">
        <v>71265</v>
      </c>
      <c r="X21" s="1195">
        <v>46358</v>
      </c>
      <c r="Y21" s="1195">
        <v>257101</v>
      </c>
      <c r="Z21" s="1195">
        <v>114815</v>
      </c>
      <c r="AA21" s="1195">
        <v>140110</v>
      </c>
      <c r="AB21" s="1195">
        <v>60188</v>
      </c>
      <c r="AC21" s="1195">
        <v>37095</v>
      </c>
      <c r="AD21" s="1195">
        <v>233518</v>
      </c>
      <c r="AE21" s="1195">
        <v>23428</v>
      </c>
      <c r="AF21" s="1195">
        <v>24408</v>
      </c>
      <c r="AG21" s="1195">
        <v>109381</v>
      </c>
      <c r="AH21" s="1195">
        <v>0</v>
      </c>
      <c r="AI21" s="1195">
        <v>97129</v>
      </c>
      <c r="AJ21" s="1195">
        <v>16731</v>
      </c>
      <c r="AK21" s="1195">
        <v>8819</v>
      </c>
      <c r="AL21" s="1195">
        <v>207410</v>
      </c>
      <c r="AM21" s="1195">
        <v>0</v>
      </c>
      <c r="AN21" s="1195">
        <v>66628</v>
      </c>
      <c r="AO21" s="1195">
        <v>82829</v>
      </c>
      <c r="AP21" s="1195">
        <v>12069</v>
      </c>
      <c r="AQ21" s="1195">
        <v>45315</v>
      </c>
      <c r="AR21" s="1195">
        <v>5594</v>
      </c>
      <c r="AS21" s="1195">
        <v>81223</v>
      </c>
      <c r="AT21" s="1195">
        <v>11755</v>
      </c>
      <c r="AU21" s="1195">
        <v>726201</v>
      </c>
      <c r="AV21" s="1195">
        <v>278059</v>
      </c>
      <c r="AW21" s="900">
        <f t="shared" si="1"/>
        <v>5943944</v>
      </c>
    </row>
    <row r="22" spans="1:49" ht="13.5">
      <c r="A22" s="166"/>
      <c r="B22" s="98"/>
      <c r="C22" s="330" t="s">
        <v>317</v>
      </c>
      <c r="D22" s="331"/>
      <c r="E22" s="332"/>
      <c r="F22" s="918">
        <v>141967</v>
      </c>
      <c r="G22" s="1195">
        <v>4888</v>
      </c>
      <c r="H22" s="1195">
        <v>13212</v>
      </c>
      <c r="I22" s="1195">
        <v>8378</v>
      </c>
      <c r="J22" s="1195">
        <v>0</v>
      </c>
      <c r="K22" s="1195">
        <v>0</v>
      </c>
      <c r="L22" s="1195">
        <v>196</v>
      </c>
      <c r="M22" s="1195">
        <v>0</v>
      </c>
      <c r="N22" s="1195">
        <v>0</v>
      </c>
      <c r="O22" s="1195">
        <v>16272</v>
      </c>
      <c r="P22" s="1195">
        <v>0</v>
      </c>
      <c r="Q22" s="1195">
        <v>21087</v>
      </c>
      <c r="R22" s="1195">
        <v>0</v>
      </c>
      <c r="S22" s="1195">
        <v>34307</v>
      </c>
      <c r="T22" s="1195">
        <v>1230</v>
      </c>
      <c r="U22" s="1195">
        <v>0</v>
      </c>
      <c r="V22" s="1195">
        <v>448</v>
      </c>
      <c r="W22" s="1195">
        <v>15330</v>
      </c>
      <c r="X22" s="1195">
        <v>0</v>
      </c>
      <c r="Y22" s="1195">
        <v>880</v>
      </c>
      <c r="Z22" s="1195">
        <v>7223</v>
      </c>
      <c r="AA22" s="1195">
        <v>0</v>
      </c>
      <c r="AB22" s="1195">
        <v>347</v>
      </c>
      <c r="AC22" s="1195">
        <v>0</v>
      </c>
      <c r="AD22" s="1195">
        <v>0</v>
      </c>
      <c r="AE22" s="1195">
        <v>10138</v>
      </c>
      <c r="AF22" s="1195">
        <v>66432</v>
      </c>
      <c r="AG22" s="1195">
        <v>500</v>
      </c>
      <c r="AH22" s="1195">
        <v>0</v>
      </c>
      <c r="AI22" s="1195">
        <v>121</v>
      </c>
      <c r="AJ22" s="1195">
        <v>0</v>
      </c>
      <c r="AK22" s="1195">
        <v>128289</v>
      </c>
      <c r="AL22" s="1195">
        <v>0</v>
      </c>
      <c r="AM22" s="1195">
        <v>9213</v>
      </c>
      <c r="AN22" s="1195">
        <v>24</v>
      </c>
      <c r="AO22" s="1195">
        <v>0</v>
      </c>
      <c r="AP22" s="1195">
        <v>1057</v>
      </c>
      <c r="AQ22" s="1195">
        <v>0</v>
      </c>
      <c r="AR22" s="1195">
        <v>0</v>
      </c>
      <c r="AS22" s="1195">
        <v>1953</v>
      </c>
      <c r="AT22" s="1195">
        <v>167</v>
      </c>
      <c r="AU22" s="1195">
        <v>6741</v>
      </c>
      <c r="AV22" s="1195">
        <v>10186</v>
      </c>
      <c r="AW22" s="900">
        <f t="shared" si="1"/>
        <v>500586</v>
      </c>
    </row>
    <row r="23" spans="1:49" ht="13.5">
      <c r="A23" s="166"/>
      <c r="B23" s="98"/>
      <c r="C23" s="330" t="s">
        <v>318</v>
      </c>
      <c r="D23" s="331"/>
      <c r="E23" s="332"/>
      <c r="F23" s="1199">
        <v>429177</v>
      </c>
      <c r="G23" s="1195">
        <v>286059</v>
      </c>
      <c r="H23" s="1195">
        <v>150015</v>
      </c>
      <c r="I23" s="1195">
        <v>0</v>
      </c>
      <c r="J23" s="1195">
        <v>0</v>
      </c>
      <c r="K23" s="1195">
        <v>0</v>
      </c>
      <c r="L23" s="1195">
        <v>0</v>
      </c>
      <c r="M23" s="1195">
        <v>0</v>
      </c>
      <c r="N23" s="1195">
        <v>0</v>
      </c>
      <c r="O23" s="1195">
        <v>0</v>
      </c>
      <c r="P23" s="1195">
        <v>56572</v>
      </c>
      <c r="Q23" s="1195">
        <v>25119</v>
      </c>
      <c r="R23" s="1195">
        <v>226720</v>
      </c>
      <c r="S23" s="1195">
        <v>200485</v>
      </c>
      <c r="T23" s="1195">
        <v>0</v>
      </c>
      <c r="U23" s="1195">
        <v>0</v>
      </c>
      <c r="V23" s="1195">
        <v>0</v>
      </c>
      <c r="W23" s="1195">
        <v>15586</v>
      </c>
      <c r="X23" s="1195">
        <v>0</v>
      </c>
      <c r="Y23" s="1195">
        <v>0</v>
      </c>
      <c r="Z23" s="1195">
        <v>0</v>
      </c>
      <c r="AA23" s="1195">
        <v>0</v>
      </c>
      <c r="AB23" s="1195">
        <v>0</v>
      </c>
      <c r="AC23" s="1195">
        <v>0</v>
      </c>
      <c r="AD23" s="1195">
        <v>125836</v>
      </c>
      <c r="AE23" s="1195">
        <v>27123</v>
      </c>
      <c r="AF23" s="1195">
        <v>0</v>
      </c>
      <c r="AG23" s="1195">
        <v>0</v>
      </c>
      <c r="AH23" s="1195">
        <v>0</v>
      </c>
      <c r="AI23" s="1195">
        <v>0</v>
      </c>
      <c r="AJ23" s="1195">
        <v>25591</v>
      </c>
      <c r="AK23" s="1195">
        <v>0</v>
      </c>
      <c r="AL23" s="1195">
        <v>0</v>
      </c>
      <c r="AM23" s="1195">
        <v>0</v>
      </c>
      <c r="AN23" s="1195">
        <v>0</v>
      </c>
      <c r="AO23" s="1195">
        <v>0</v>
      </c>
      <c r="AP23" s="1195">
        <v>0</v>
      </c>
      <c r="AQ23" s="1195">
        <v>0</v>
      </c>
      <c r="AR23" s="1195">
        <v>0</v>
      </c>
      <c r="AS23" s="1195">
        <v>0</v>
      </c>
      <c r="AT23" s="1195">
        <v>0</v>
      </c>
      <c r="AU23" s="1195">
        <v>369562</v>
      </c>
      <c r="AV23" s="1195">
        <v>0</v>
      </c>
      <c r="AW23" s="900">
        <f t="shared" si="1"/>
        <v>1937845</v>
      </c>
    </row>
    <row r="24" spans="1:49" ht="13.5">
      <c r="A24" s="166"/>
      <c r="B24" s="98"/>
      <c r="C24" s="330" t="s">
        <v>319</v>
      </c>
      <c r="D24" s="331"/>
      <c r="E24" s="332"/>
      <c r="F24" s="918">
        <v>351652</v>
      </c>
      <c r="G24" s="1195">
        <v>280725</v>
      </c>
      <c r="H24" s="1195">
        <v>70029</v>
      </c>
      <c r="I24" s="1195">
        <v>302828</v>
      </c>
      <c r="J24" s="1195">
        <v>68422</v>
      </c>
      <c r="K24" s="1195">
        <v>92474</v>
      </c>
      <c r="L24" s="1195">
        <v>99490</v>
      </c>
      <c r="M24" s="1195">
        <v>134153</v>
      </c>
      <c r="N24" s="1195">
        <v>114335</v>
      </c>
      <c r="O24" s="1195">
        <v>90045</v>
      </c>
      <c r="P24" s="1195">
        <v>59681</v>
      </c>
      <c r="Q24" s="1195">
        <v>153915</v>
      </c>
      <c r="R24" s="1195">
        <v>183466</v>
      </c>
      <c r="S24" s="1195">
        <v>131462</v>
      </c>
      <c r="T24" s="1195">
        <v>178054</v>
      </c>
      <c r="U24" s="1195">
        <v>68846</v>
      </c>
      <c r="V24" s="1195">
        <v>182396</v>
      </c>
      <c r="W24" s="1195">
        <v>60330</v>
      </c>
      <c r="X24" s="1195">
        <v>150289</v>
      </c>
      <c r="Y24" s="1195">
        <v>188928</v>
      </c>
      <c r="Z24" s="1195">
        <v>139945</v>
      </c>
      <c r="AA24" s="1195">
        <v>156622</v>
      </c>
      <c r="AB24" s="1195">
        <v>92219</v>
      </c>
      <c r="AC24" s="1195">
        <v>128616</v>
      </c>
      <c r="AD24" s="1195">
        <v>139480</v>
      </c>
      <c r="AE24" s="1195">
        <v>74882</v>
      </c>
      <c r="AF24" s="1195">
        <v>113826</v>
      </c>
      <c r="AG24" s="1195">
        <v>116674</v>
      </c>
      <c r="AH24" s="1195">
        <v>153862</v>
      </c>
      <c r="AI24" s="1195">
        <v>74411</v>
      </c>
      <c r="AJ24" s="1195">
        <v>28813</v>
      </c>
      <c r="AK24" s="1195">
        <v>92117</v>
      </c>
      <c r="AL24" s="1195">
        <v>66701</v>
      </c>
      <c r="AM24" s="1195">
        <v>61506</v>
      </c>
      <c r="AN24" s="1195">
        <v>47372</v>
      </c>
      <c r="AO24" s="1195">
        <v>115586</v>
      </c>
      <c r="AP24" s="1195">
        <v>34028</v>
      </c>
      <c r="AQ24" s="1195">
        <v>65802</v>
      </c>
      <c r="AR24" s="1195">
        <v>35319</v>
      </c>
      <c r="AS24" s="1195">
        <v>75068</v>
      </c>
      <c r="AT24" s="1195">
        <v>82007</v>
      </c>
      <c r="AU24" s="1195">
        <v>209310</v>
      </c>
      <c r="AV24" s="1195">
        <v>270170</v>
      </c>
      <c r="AW24" s="900">
        <f t="shared" si="1"/>
        <v>5335856</v>
      </c>
    </row>
    <row r="25" spans="1:49" ht="13.5">
      <c r="A25" s="166"/>
      <c r="B25" s="98"/>
      <c r="C25" s="330" t="s">
        <v>320</v>
      </c>
      <c r="D25" s="331"/>
      <c r="E25" s="332"/>
      <c r="F25" s="1198">
        <v>1314712</v>
      </c>
      <c r="G25" s="1195">
        <v>1236229</v>
      </c>
      <c r="H25" s="1195">
        <v>645294</v>
      </c>
      <c r="I25" s="1195">
        <v>736540</v>
      </c>
      <c r="J25" s="1195">
        <v>181393</v>
      </c>
      <c r="K25" s="1195">
        <v>311191</v>
      </c>
      <c r="L25" s="1195">
        <v>364155</v>
      </c>
      <c r="M25" s="1195">
        <v>430456</v>
      </c>
      <c r="N25" s="1195">
        <v>390386</v>
      </c>
      <c r="O25" s="1195">
        <v>197609</v>
      </c>
      <c r="P25" s="1195">
        <v>256440</v>
      </c>
      <c r="Q25" s="1195">
        <v>426829</v>
      </c>
      <c r="R25" s="1195">
        <v>1154330</v>
      </c>
      <c r="S25" s="1195">
        <v>827894</v>
      </c>
      <c r="T25" s="1195">
        <v>233783</v>
      </c>
      <c r="U25" s="1195">
        <v>178317</v>
      </c>
      <c r="V25" s="1195">
        <v>229838</v>
      </c>
      <c r="W25" s="1195">
        <v>239762</v>
      </c>
      <c r="X25" s="1195">
        <v>293394</v>
      </c>
      <c r="Y25" s="1195">
        <v>631369</v>
      </c>
      <c r="Z25" s="1195">
        <v>251592</v>
      </c>
      <c r="AA25" s="1195">
        <v>234663</v>
      </c>
      <c r="AB25" s="1195">
        <v>282975</v>
      </c>
      <c r="AC25" s="1195">
        <v>238027</v>
      </c>
      <c r="AD25" s="1195">
        <v>382644</v>
      </c>
      <c r="AE25" s="1195">
        <v>251220</v>
      </c>
      <c r="AF25" s="1195">
        <v>408521</v>
      </c>
      <c r="AG25" s="1195">
        <v>166365</v>
      </c>
      <c r="AH25" s="1195">
        <v>192253</v>
      </c>
      <c r="AI25" s="1195">
        <v>260958</v>
      </c>
      <c r="AJ25" s="1195">
        <v>117728</v>
      </c>
      <c r="AK25" s="1195">
        <v>204543</v>
      </c>
      <c r="AL25" s="1195">
        <v>184550</v>
      </c>
      <c r="AM25" s="1195">
        <v>111891</v>
      </c>
      <c r="AN25" s="1195">
        <v>98904</v>
      </c>
      <c r="AO25" s="1195">
        <v>190936</v>
      </c>
      <c r="AP25" s="1195">
        <v>60479</v>
      </c>
      <c r="AQ25" s="1195">
        <v>113002</v>
      </c>
      <c r="AR25" s="1195">
        <v>186215</v>
      </c>
      <c r="AS25" s="1195">
        <v>111912</v>
      </c>
      <c r="AT25" s="1195">
        <v>83429</v>
      </c>
      <c r="AU25" s="1195">
        <v>967945</v>
      </c>
      <c r="AV25" s="1195">
        <v>371656</v>
      </c>
      <c r="AW25" s="900">
        <f t="shared" si="1"/>
        <v>15752329</v>
      </c>
    </row>
    <row r="26" spans="1:49" ht="13.5">
      <c r="A26" s="166"/>
      <c r="B26" s="98"/>
      <c r="C26" s="330" t="s">
        <v>321</v>
      </c>
      <c r="D26" s="331"/>
      <c r="E26" s="332"/>
      <c r="F26" s="1199">
        <v>185855</v>
      </c>
      <c r="G26" s="1195">
        <v>37813</v>
      </c>
      <c r="H26" s="1195">
        <v>2385</v>
      </c>
      <c r="I26" s="1195">
        <v>11790</v>
      </c>
      <c r="J26" s="1195">
        <v>2280</v>
      </c>
      <c r="K26" s="1195">
        <v>0</v>
      </c>
      <c r="L26" s="1195">
        <v>456</v>
      </c>
      <c r="M26" s="1195">
        <v>4824</v>
      </c>
      <c r="N26" s="1195">
        <v>12499</v>
      </c>
      <c r="O26" s="1195">
        <v>1859</v>
      </c>
      <c r="P26" s="1195">
        <v>1249</v>
      </c>
      <c r="Q26" s="1195">
        <v>10964</v>
      </c>
      <c r="R26" s="1195">
        <v>1414</v>
      </c>
      <c r="S26" s="1195">
        <v>22610</v>
      </c>
      <c r="T26" s="1195">
        <v>3625</v>
      </c>
      <c r="U26" s="1195">
        <v>611</v>
      </c>
      <c r="V26" s="1195">
        <v>1411</v>
      </c>
      <c r="W26" s="1195">
        <v>44586</v>
      </c>
      <c r="X26" s="1195">
        <v>0</v>
      </c>
      <c r="Y26" s="1195">
        <v>31097</v>
      </c>
      <c r="Z26" s="1195">
        <v>0</v>
      </c>
      <c r="AA26" s="1195">
        <v>5319</v>
      </c>
      <c r="AB26" s="1195">
        <v>54</v>
      </c>
      <c r="AC26" s="1195">
        <v>33772</v>
      </c>
      <c r="AD26" s="1195">
        <v>9110</v>
      </c>
      <c r="AE26" s="1195">
        <v>118</v>
      </c>
      <c r="AF26" s="1195">
        <v>0</v>
      </c>
      <c r="AG26" s="1195">
        <v>2706</v>
      </c>
      <c r="AH26" s="1195">
        <v>3853</v>
      </c>
      <c r="AI26" s="1195">
        <v>132</v>
      </c>
      <c r="AJ26" s="1195">
        <v>0</v>
      </c>
      <c r="AK26" s="1195">
        <v>52</v>
      </c>
      <c r="AL26" s="1195">
        <v>233</v>
      </c>
      <c r="AM26" s="1195">
        <v>5315</v>
      </c>
      <c r="AN26" s="1195">
        <v>4921</v>
      </c>
      <c r="AO26" s="1195">
        <v>1573</v>
      </c>
      <c r="AP26" s="1195">
        <v>491</v>
      </c>
      <c r="AQ26" s="1195">
        <v>0</v>
      </c>
      <c r="AR26" s="1195">
        <v>0</v>
      </c>
      <c r="AS26" s="1195">
        <v>3162</v>
      </c>
      <c r="AT26" s="1195">
        <v>0</v>
      </c>
      <c r="AU26" s="1195">
        <v>6475</v>
      </c>
      <c r="AV26" s="1195">
        <v>7312</v>
      </c>
      <c r="AW26" s="900">
        <f t="shared" si="1"/>
        <v>461926</v>
      </c>
    </row>
    <row r="27" spans="1:49" ht="13.5">
      <c r="A27" s="166"/>
      <c r="B27" s="99"/>
      <c r="C27" s="336" t="s">
        <v>322</v>
      </c>
      <c r="D27" s="337"/>
      <c r="E27" s="338"/>
      <c r="F27" s="342">
        <v>0</v>
      </c>
      <c r="G27" s="1200">
        <v>0</v>
      </c>
      <c r="H27" s="1200">
        <v>0</v>
      </c>
      <c r="I27" s="1200">
        <v>297992</v>
      </c>
      <c r="J27" s="1200">
        <v>99</v>
      </c>
      <c r="K27" s="1200">
        <v>0</v>
      </c>
      <c r="L27" s="1200">
        <v>0</v>
      </c>
      <c r="M27" s="1200">
        <v>0</v>
      </c>
      <c r="N27" s="1200">
        <v>0</v>
      </c>
      <c r="O27" s="1200">
        <v>0</v>
      </c>
      <c r="P27" s="1200">
        <v>0</v>
      </c>
      <c r="Q27" s="1200">
        <v>0</v>
      </c>
      <c r="R27" s="1200">
        <v>0</v>
      </c>
      <c r="S27" s="1200">
        <v>0</v>
      </c>
      <c r="T27" s="1200">
        <v>0</v>
      </c>
      <c r="U27" s="1200">
        <v>0</v>
      </c>
      <c r="V27" s="1200">
        <v>2577</v>
      </c>
      <c r="W27" s="1200">
        <v>0</v>
      </c>
      <c r="X27" s="1200">
        <v>0</v>
      </c>
      <c r="Y27" s="1200">
        <v>0</v>
      </c>
      <c r="Z27" s="1200">
        <v>0</v>
      </c>
      <c r="AA27" s="1200">
        <v>0</v>
      </c>
      <c r="AB27" s="1200">
        <v>0</v>
      </c>
      <c r="AC27" s="1200">
        <v>0</v>
      </c>
      <c r="AD27" s="1200">
        <v>0</v>
      </c>
      <c r="AE27" s="1200">
        <v>0</v>
      </c>
      <c r="AF27" s="1200">
        <v>0</v>
      </c>
      <c r="AG27" s="1200">
        <v>0</v>
      </c>
      <c r="AH27" s="1200">
        <v>20</v>
      </c>
      <c r="AI27" s="1200">
        <v>0</v>
      </c>
      <c r="AJ27" s="1200">
        <v>4</v>
      </c>
      <c r="AK27" s="1200">
        <v>0</v>
      </c>
      <c r="AL27" s="1200">
        <v>0</v>
      </c>
      <c r="AM27" s="1200">
        <v>0</v>
      </c>
      <c r="AN27" s="1200">
        <v>0</v>
      </c>
      <c r="AO27" s="1200">
        <v>0</v>
      </c>
      <c r="AP27" s="1200">
        <v>0</v>
      </c>
      <c r="AQ27" s="1200">
        <v>0</v>
      </c>
      <c r="AR27" s="1200">
        <v>0</v>
      </c>
      <c r="AS27" s="1200">
        <v>150</v>
      </c>
      <c r="AT27" s="1200">
        <v>0</v>
      </c>
      <c r="AU27" s="1200">
        <v>0</v>
      </c>
      <c r="AV27" s="1201">
        <v>1828</v>
      </c>
      <c r="AW27" s="901">
        <f t="shared" si="1"/>
        <v>302670</v>
      </c>
    </row>
    <row r="28" spans="1:49" ht="13.5">
      <c r="A28" s="166"/>
      <c r="B28" s="96" t="s">
        <v>323</v>
      </c>
      <c r="C28" s="97"/>
      <c r="D28" s="97"/>
      <c r="E28" s="168"/>
      <c r="F28" s="725">
        <v>696131</v>
      </c>
      <c r="G28" s="1192">
        <v>580409</v>
      </c>
      <c r="H28" s="1192">
        <v>219971</v>
      </c>
      <c r="I28" s="1192">
        <v>288014</v>
      </c>
      <c r="J28" s="1192">
        <v>118213</v>
      </c>
      <c r="K28" s="1192">
        <v>143111</v>
      </c>
      <c r="L28" s="1192">
        <v>226816</v>
      </c>
      <c r="M28" s="1192">
        <v>217570</v>
      </c>
      <c r="N28" s="1192">
        <v>180086</v>
      </c>
      <c r="O28" s="1192">
        <v>104378</v>
      </c>
      <c r="P28" s="1192">
        <v>89985</v>
      </c>
      <c r="Q28" s="1192">
        <v>185780</v>
      </c>
      <c r="R28" s="1192">
        <v>596849</v>
      </c>
      <c r="S28" s="1192">
        <v>498640</v>
      </c>
      <c r="T28" s="1192">
        <v>130683</v>
      </c>
      <c r="U28" s="1192">
        <v>68901</v>
      </c>
      <c r="V28" s="1192">
        <v>28947</v>
      </c>
      <c r="W28" s="1192">
        <v>29341</v>
      </c>
      <c r="X28" s="1192">
        <v>88036</v>
      </c>
      <c r="Y28" s="1192">
        <v>416837</v>
      </c>
      <c r="Z28" s="1192">
        <v>88170</v>
      </c>
      <c r="AA28" s="1192">
        <v>53148</v>
      </c>
      <c r="AB28" s="1192">
        <v>157352</v>
      </c>
      <c r="AC28" s="1192">
        <v>125768</v>
      </c>
      <c r="AD28" s="1192">
        <v>146234</v>
      </c>
      <c r="AE28" s="1192">
        <v>152028</v>
      </c>
      <c r="AF28" s="1192">
        <v>207605</v>
      </c>
      <c r="AG28" s="1192">
        <v>68941</v>
      </c>
      <c r="AH28" s="1192">
        <v>78470</v>
      </c>
      <c r="AI28" s="1192">
        <v>109399</v>
      </c>
      <c r="AJ28" s="1192">
        <v>24770</v>
      </c>
      <c r="AK28" s="1192">
        <v>106100</v>
      </c>
      <c r="AL28" s="1192">
        <v>52169</v>
      </c>
      <c r="AM28" s="1192">
        <v>79059</v>
      </c>
      <c r="AN28" s="1192">
        <v>60425</v>
      </c>
      <c r="AO28" s="1192">
        <v>25343</v>
      </c>
      <c r="AP28" s="1192">
        <v>7177</v>
      </c>
      <c r="AQ28" s="1192">
        <v>44216</v>
      </c>
      <c r="AR28" s="1192">
        <v>140852</v>
      </c>
      <c r="AS28" s="1192">
        <v>16397</v>
      </c>
      <c r="AT28" s="1192">
        <v>3495</v>
      </c>
      <c r="AU28" s="1192">
        <v>109960</v>
      </c>
      <c r="AV28" s="1192">
        <v>92963</v>
      </c>
      <c r="AW28" s="905">
        <f t="shared" si="1"/>
        <v>6858739</v>
      </c>
    </row>
    <row r="29" spans="1:49" ht="13.5">
      <c r="A29" s="166"/>
      <c r="B29" s="98"/>
      <c r="C29" s="330" t="s">
        <v>324</v>
      </c>
      <c r="D29" s="331"/>
      <c r="E29" s="332"/>
      <c r="F29" s="1206">
        <v>692277</v>
      </c>
      <c r="G29" s="1195">
        <v>539870</v>
      </c>
      <c r="H29" s="1195">
        <v>205104</v>
      </c>
      <c r="I29" s="1195">
        <v>287732</v>
      </c>
      <c r="J29" s="1195">
        <v>118018</v>
      </c>
      <c r="K29" s="1195">
        <v>136705</v>
      </c>
      <c r="L29" s="1195">
        <v>226180</v>
      </c>
      <c r="M29" s="1195">
        <v>216802</v>
      </c>
      <c r="N29" s="1195">
        <v>179559</v>
      </c>
      <c r="O29" s="1195">
        <v>103403</v>
      </c>
      <c r="P29" s="1195">
        <v>89965</v>
      </c>
      <c r="Q29" s="1195">
        <v>185735</v>
      </c>
      <c r="R29" s="1195">
        <v>596310</v>
      </c>
      <c r="S29" s="1195">
        <v>479681</v>
      </c>
      <c r="T29" s="1195">
        <v>129252</v>
      </c>
      <c r="U29" s="1195">
        <v>65991</v>
      </c>
      <c r="V29" s="1195">
        <v>17122</v>
      </c>
      <c r="W29" s="1195">
        <v>28402</v>
      </c>
      <c r="X29" s="1195">
        <v>85343</v>
      </c>
      <c r="Y29" s="1195">
        <v>400758</v>
      </c>
      <c r="Z29" s="1195">
        <v>86865</v>
      </c>
      <c r="AA29" s="1195">
        <v>53145</v>
      </c>
      <c r="AB29" s="1195">
        <v>157352</v>
      </c>
      <c r="AC29" s="1195">
        <v>125768</v>
      </c>
      <c r="AD29" s="1195">
        <v>115280</v>
      </c>
      <c r="AE29" s="1195">
        <v>152028</v>
      </c>
      <c r="AF29" s="1195">
        <v>205973</v>
      </c>
      <c r="AG29" s="1195">
        <v>67476</v>
      </c>
      <c r="AH29" s="1195">
        <v>78375</v>
      </c>
      <c r="AI29" s="1195">
        <v>109364</v>
      </c>
      <c r="AJ29" s="1195">
        <v>22543</v>
      </c>
      <c r="AK29" s="1195">
        <v>104809</v>
      </c>
      <c r="AL29" s="1195">
        <v>52162</v>
      </c>
      <c r="AM29" s="1195">
        <v>79059</v>
      </c>
      <c r="AN29" s="1195">
        <v>60420</v>
      </c>
      <c r="AO29" s="1195">
        <v>25261</v>
      </c>
      <c r="AP29" s="1195">
        <v>5809</v>
      </c>
      <c r="AQ29" s="1195">
        <v>43338</v>
      </c>
      <c r="AR29" s="1195">
        <v>140852</v>
      </c>
      <c r="AS29" s="1195">
        <v>9883</v>
      </c>
      <c r="AT29" s="1195">
        <v>3301</v>
      </c>
      <c r="AU29" s="1195">
        <v>109711</v>
      </c>
      <c r="AV29" s="1195">
        <v>85036</v>
      </c>
      <c r="AW29" s="900">
        <f t="shared" si="1"/>
        <v>6678019</v>
      </c>
    </row>
    <row r="30" spans="1:49" ht="13.5">
      <c r="A30" s="166"/>
      <c r="B30" s="98"/>
      <c r="C30" s="330" t="s">
        <v>325</v>
      </c>
      <c r="D30" s="331"/>
      <c r="E30" s="332"/>
      <c r="F30" s="1206">
        <v>0</v>
      </c>
      <c r="G30" s="1195">
        <v>0</v>
      </c>
      <c r="H30" s="1195">
        <v>0</v>
      </c>
      <c r="I30" s="1195">
        <v>0</v>
      </c>
      <c r="J30" s="1195">
        <v>0</v>
      </c>
      <c r="K30" s="1195">
        <v>0</v>
      </c>
      <c r="L30" s="1195">
        <v>0</v>
      </c>
      <c r="M30" s="1195">
        <v>0</v>
      </c>
      <c r="N30" s="1195">
        <v>0</v>
      </c>
      <c r="O30" s="1195">
        <v>0</v>
      </c>
      <c r="P30" s="1195">
        <v>0</v>
      </c>
      <c r="Q30" s="1195">
        <v>0</v>
      </c>
      <c r="R30" s="1195">
        <v>0</v>
      </c>
      <c r="S30" s="1195">
        <v>0</v>
      </c>
      <c r="T30" s="1195">
        <v>0</v>
      </c>
      <c r="U30" s="1195">
        <v>0</v>
      </c>
      <c r="V30" s="1195">
        <v>0</v>
      </c>
      <c r="W30" s="1195">
        <v>0</v>
      </c>
      <c r="X30" s="1195">
        <v>0</v>
      </c>
      <c r="Y30" s="1195">
        <v>0</v>
      </c>
      <c r="Z30" s="1195">
        <v>0</v>
      </c>
      <c r="AA30" s="1195">
        <v>0</v>
      </c>
      <c r="AB30" s="1195">
        <v>0</v>
      </c>
      <c r="AC30" s="1195">
        <v>0</v>
      </c>
      <c r="AD30" s="1195">
        <v>0</v>
      </c>
      <c r="AE30" s="1195">
        <v>0</v>
      </c>
      <c r="AF30" s="1195">
        <v>0</v>
      </c>
      <c r="AG30" s="1195">
        <v>0</v>
      </c>
      <c r="AH30" s="1195">
        <v>0</v>
      </c>
      <c r="AI30" s="1195">
        <v>0</v>
      </c>
      <c r="AJ30" s="1195">
        <v>0</v>
      </c>
      <c r="AK30" s="1195">
        <v>0</v>
      </c>
      <c r="AL30" s="1195">
        <v>0</v>
      </c>
      <c r="AM30" s="1195">
        <v>0</v>
      </c>
      <c r="AN30" s="1195">
        <v>0</v>
      </c>
      <c r="AO30" s="1195">
        <v>0</v>
      </c>
      <c r="AP30" s="1195">
        <v>0</v>
      </c>
      <c r="AQ30" s="1195">
        <v>0</v>
      </c>
      <c r="AR30" s="1195">
        <v>0</v>
      </c>
      <c r="AS30" s="1195">
        <v>0</v>
      </c>
      <c r="AT30" s="1195">
        <v>0</v>
      </c>
      <c r="AU30" s="1195">
        <v>0</v>
      </c>
      <c r="AV30" s="1195">
        <v>0</v>
      </c>
      <c r="AW30" s="900">
        <f t="shared" si="1"/>
        <v>0</v>
      </c>
    </row>
    <row r="31" spans="1:49" ht="17.25" customHeight="1">
      <c r="A31" s="166"/>
      <c r="B31" s="98"/>
      <c r="C31" s="330" t="s">
        <v>317</v>
      </c>
      <c r="D31" s="331"/>
      <c r="E31" s="332"/>
      <c r="F31" s="1206">
        <v>0</v>
      </c>
      <c r="G31" s="1195">
        <v>31910</v>
      </c>
      <c r="H31" s="1195">
        <v>0</v>
      </c>
      <c r="I31" s="1195">
        <v>0</v>
      </c>
      <c r="J31" s="1195">
        <v>0</v>
      </c>
      <c r="K31" s="1195">
        <v>0</v>
      </c>
      <c r="L31" s="1195">
        <v>0</v>
      </c>
      <c r="M31" s="1195">
        <v>0</v>
      </c>
      <c r="N31" s="1195">
        <v>0</v>
      </c>
      <c r="O31" s="1195">
        <v>660</v>
      </c>
      <c r="P31" s="1195">
        <v>0</v>
      </c>
      <c r="Q31" s="1195">
        <v>0</v>
      </c>
      <c r="R31" s="1195">
        <v>0</v>
      </c>
      <c r="S31" s="1195">
        <v>0</v>
      </c>
      <c r="T31" s="1195">
        <v>0</v>
      </c>
      <c r="U31" s="1195">
        <v>0</v>
      </c>
      <c r="V31" s="1195">
        <v>11825</v>
      </c>
      <c r="W31" s="1195">
        <v>0</v>
      </c>
      <c r="X31" s="1195">
        <v>0</v>
      </c>
      <c r="Y31" s="1195">
        <v>0</v>
      </c>
      <c r="Z31" s="1195">
        <v>0</v>
      </c>
      <c r="AA31" s="1195">
        <v>0</v>
      </c>
      <c r="AB31" s="1195">
        <v>0</v>
      </c>
      <c r="AC31" s="1195">
        <v>0</v>
      </c>
      <c r="AD31" s="1195">
        <v>0</v>
      </c>
      <c r="AE31" s="1195">
        <v>0</v>
      </c>
      <c r="AF31" s="1195">
        <v>0</v>
      </c>
      <c r="AG31" s="1195">
        <v>0</v>
      </c>
      <c r="AH31" s="1195">
        <v>0</v>
      </c>
      <c r="AI31" s="1195">
        <v>0</v>
      </c>
      <c r="AJ31" s="1195">
        <v>0</v>
      </c>
      <c r="AK31" s="1195">
        <v>0</v>
      </c>
      <c r="AL31" s="1195">
        <v>0</v>
      </c>
      <c r="AM31" s="1195">
        <v>0</v>
      </c>
      <c r="AN31" s="1195">
        <v>0</v>
      </c>
      <c r="AO31" s="1195">
        <v>0</v>
      </c>
      <c r="AP31" s="1195">
        <v>0</v>
      </c>
      <c r="AQ31" s="1195">
        <v>0</v>
      </c>
      <c r="AR31" s="1195">
        <v>0</v>
      </c>
      <c r="AS31" s="1195">
        <v>0</v>
      </c>
      <c r="AT31" s="1195">
        <v>194</v>
      </c>
      <c r="AU31" s="1195">
        <v>0</v>
      </c>
      <c r="AV31" s="1195">
        <v>0</v>
      </c>
      <c r="AW31" s="900">
        <f t="shared" si="1"/>
        <v>44589</v>
      </c>
    </row>
    <row r="32" spans="1:49" ht="17.25" customHeight="1">
      <c r="A32" s="166"/>
      <c r="B32" s="98"/>
      <c r="C32" s="330" t="s">
        <v>326</v>
      </c>
      <c r="D32" s="331"/>
      <c r="E32" s="332"/>
      <c r="F32" s="1206">
        <v>0</v>
      </c>
      <c r="G32" s="1195">
        <v>0</v>
      </c>
      <c r="H32" s="1195">
        <v>14696</v>
      </c>
      <c r="I32" s="1195">
        <v>0</v>
      </c>
      <c r="J32" s="1195">
        <v>0</v>
      </c>
      <c r="K32" s="1195">
        <v>0</v>
      </c>
      <c r="L32" s="1195">
        <v>0</v>
      </c>
      <c r="M32" s="1195">
        <v>0</v>
      </c>
      <c r="N32" s="1195">
        <v>0</v>
      </c>
      <c r="O32" s="1195">
        <v>0</v>
      </c>
      <c r="P32" s="1195">
        <v>0</v>
      </c>
      <c r="Q32" s="1195">
        <v>0</v>
      </c>
      <c r="R32" s="1195">
        <v>0</v>
      </c>
      <c r="S32" s="1195">
        <v>0</v>
      </c>
      <c r="T32" s="1195">
        <v>0</v>
      </c>
      <c r="U32" s="1195">
        <v>0</v>
      </c>
      <c r="V32" s="1195">
        <v>0</v>
      </c>
      <c r="W32" s="1195">
        <v>0</v>
      </c>
      <c r="X32" s="1195">
        <v>0</v>
      </c>
      <c r="Y32" s="1195">
        <v>0</v>
      </c>
      <c r="Z32" s="1195">
        <v>0</v>
      </c>
      <c r="AA32" s="1195">
        <v>0</v>
      </c>
      <c r="AB32" s="1195">
        <v>0</v>
      </c>
      <c r="AC32" s="1195">
        <v>0</v>
      </c>
      <c r="AD32" s="1195">
        <v>0</v>
      </c>
      <c r="AE32" s="1195">
        <v>0</v>
      </c>
      <c r="AF32" s="1195">
        <v>0</v>
      </c>
      <c r="AG32" s="1195">
        <v>0</v>
      </c>
      <c r="AH32" s="1195">
        <v>0</v>
      </c>
      <c r="AI32" s="1195">
        <v>0</v>
      </c>
      <c r="AJ32" s="1195">
        <v>0</v>
      </c>
      <c r="AK32" s="1195">
        <v>0</v>
      </c>
      <c r="AL32" s="1195">
        <v>0</v>
      </c>
      <c r="AM32" s="1195">
        <v>0</v>
      </c>
      <c r="AN32" s="1195">
        <v>0</v>
      </c>
      <c r="AO32" s="1195">
        <v>0</v>
      </c>
      <c r="AP32" s="1195">
        <v>0</v>
      </c>
      <c r="AQ32" s="1195">
        <v>0</v>
      </c>
      <c r="AR32" s="1195">
        <v>0</v>
      </c>
      <c r="AS32" s="1195">
        <v>0</v>
      </c>
      <c r="AT32" s="1195">
        <v>0</v>
      </c>
      <c r="AU32" s="1195">
        <v>0</v>
      </c>
      <c r="AV32" s="1195">
        <v>0</v>
      </c>
      <c r="AW32" s="900">
        <f t="shared" si="1"/>
        <v>14696</v>
      </c>
    </row>
    <row r="33" spans="1:49" ht="17.25" customHeight="1" thickBot="1">
      <c r="A33" s="180"/>
      <c r="B33" s="181"/>
      <c r="C33" s="333" t="s">
        <v>327</v>
      </c>
      <c r="D33" s="334"/>
      <c r="E33" s="335"/>
      <c r="F33" s="1207">
        <v>3854</v>
      </c>
      <c r="G33" s="1204">
        <v>8629</v>
      </c>
      <c r="H33" s="1204">
        <v>171</v>
      </c>
      <c r="I33" s="1204">
        <v>282</v>
      </c>
      <c r="J33" s="1204">
        <v>195</v>
      </c>
      <c r="K33" s="1204">
        <v>6406</v>
      </c>
      <c r="L33" s="1204">
        <v>636</v>
      </c>
      <c r="M33" s="1204">
        <v>768</v>
      </c>
      <c r="N33" s="1204">
        <v>527</v>
      </c>
      <c r="O33" s="1204">
        <v>315</v>
      </c>
      <c r="P33" s="1204">
        <v>20</v>
      </c>
      <c r="Q33" s="1204">
        <v>45</v>
      </c>
      <c r="R33" s="1204">
        <v>539</v>
      </c>
      <c r="S33" s="1204">
        <v>18959</v>
      </c>
      <c r="T33" s="1204">
        <v>1431</v>
      </c>
      <c r="U33" s="1204">
        <v>2910</v>
      </c>
      <c r="V33" s="1204">
        <v>0</v>
      </c>
      <c r="W33" s="1204">
        <v>939</v>
      </c>
      <c r="X33" s="1204">
        <v>2693</v>
      </c>
      <c r="Y33" s="1204">
        <v>16079</v>
      </c>
      <c r="Z33" s="1204">
        <v>1305</v>
      </c>
      <c r="AA33" s="1204">
        <v>3</v>
      </c>
      <c r="AB33" s="1204">
        <v>0</v>
      </c>
      <c r="AC33" s="1204">
        <v>0</v>
      </c>
      <c r="AD33" s="1204">
        <v>30954</v>
      </c>
      <c r="AE33" s="1204">
        <v>0</v>
      </c>
      <c r="AF33" s="1204">
        <v>1632</v>
      </c>
      <c r="AG33" s="1204">
        <v>1465</v>
      </c>
      <c r="AH33" s="1204">
        <v>95</v>
      </c>
      <c r="AI33" s="1204">
        <v>35</v>
      </c>
      <c r="AJ33" s="1204">
        <v>2227</v>
      </c>
      <c r="AK33" s="1204">
        <v>1291</v>
      </c>
      <c r="AL33" s="1204">
        <v>7</v>
      </c>
      <c r="AM33" s="1204">
        <v>0</v>
      </c>
      <c r="AN33" s="1204">
        <v>5</v>
      </c>
      <c r="AO33" s="1204">
        <v>82</v>
      </c>
      <c r="AP33" s="1204">
        <v>1368</v>
      </c>
      <c r="AQ33" s="1204">
        <v>878</v>
      </c>
      <c r="AR33" s="1204">
        <v>0</v>
      </c>
      <c r="AS33" s="1204">
        <v>6514</v>
      </c>
      <c r="AT33" s="1204">
        <v>0</v>
      </c>
      <c r="AU33" s="1204">
        <v>249</v>
      </c>
      <c r="AV33" s="1204">
        <v>7927</v>
      </c>
      <c r="AW33" s="903">
        <f t="shared" si="1"/>
        <v>121435</v>
      </c>
    </row>
    <row r="34" spans="1:49" ht="17.25" customHeight="1">
      <c r="A34" s="184" t="s">
        <v>328</v>
      </c>
      <c r="B34" s="185"/>
      <c r="C34" s="185"/>
      <c r="D34" s="186"/>
      <c r="E34" s="1251" t="s">
        <v>763</v>
      </c>
      <c r="F34" s="1189">
        <v>560736</v>
      </c>
      <c r="G34" s="1208">
        <v>3348</v>
      </c>
      <c r="H34" s="1208">
        <v>386923</v>
      </c>
      <c r="I34" s="1208">
        <v>0</v>
      </c>
      <c r="J34" s="1208">
        <v>22713</v>
      </c>
      <c r="K34" s="1208">
        <v>98010</v>
      </c>
      <c r="L34" s="1208">
        <v>0</v>
      </c>
      <c r="M34" s="1208">
        <v>0</v>
      </c>
      <c r="N34" s="1208">
        <v>2051</v>
      </c>
      <c r="O34" s="1208">
        <v>9979</v>
      </c>
      <c r="P34" s="1208">
        <v>102008</v>
      </c>
      <c r="Q34" s="1208">
        <v>118441</v>
      </c>
      <c r="R34" s="1208">
        <v>0</v>
      </c>
      <c r="S34" s="1208">
        <v>131903</v>
      </c>
      <c r="T34" s="1208">
        <v>145363</v>
      </c>
      <c r="U34" s="1208">
        <v>26711</v>
      </c>
      <c r="V34" s="1208">
        <v>207734</v>
      </c>
      <c r="W34" s="1208">
        <v>19468</v>
      </c>
      <c r="X34" s="1208">
        <v>125929</v>
      </c>
      <c r="Y34" s="1208">
        <v>0</v>
      </c>
      <c r="Z34" s="1208">
        <v>31350</v>
      </c>
      <c r="AA34" s="1208">
        <v>64431</v>
      </c>
      <c r="AB34" s="1208">
        <v>72482</v>
      </c>
      <c r="AC34" s="1208">
        <v>0</v>
      </c>
      <c r="AD34" s="1208">
        <v>0</v>
      </c>
      <c r="AE34" s="1208">
        <v>16134</v>
      </c>
      <c r="AF34" s="1208">
        <v>16348</v>
      </c>
      <c r="AG34" s="1208">
        <v>26167</v>
      </c>
      <c r="AH34" s="1208">
        <v>107229</v>
      </c>
      <c r="AI34" s="1208">
        <v>52118</v>
      </c>
      <c r="AJ34" s="1208">
        <v>0</v>
      </c>
      <c r="AK34" s="1208">
        <v>0</v>
      </c>
      <c r="AL34" s="1208">
        <v>142061</v>
      </c>
      <c r="AM34" s="1208">
        <v>45663</v>
      </c>
      <c r="AN34" s="1208">
        <v>13351</v>
      </c>
      <c r="AO34" s="1208">
        <v>78780</v>
      </c>
      <c r="AP34" s="1208">
        <v>35768</v>
      </c>
      <c r="AQ34" s="1208">
        <v>24235</v>
      </c>
      <c r="AR34" s="1208">
        <v>4431</v>
      </c>
      <c r="AS34" s="1208">
        <v>0</v>
      </c>
      <c r="AT34" s="1208">
        <v>82021</v>
      </c>
      <c r="AU34" s="1208">
        <v>92931</v>
      </c>
      <c r="AV34" s="1209">
        <v>12753</v>
      </c>
      <c r="AW34" s="898">
        <f t="shared" si="0"/>
        <v>2879570</v>
      </c>
    </row>
    <row r="35" spans="1:49" ht="17.25" customHeight="1" thickBot="1">
      <c r="A35" s="187" t="s">
        <v>672</v>
      </c>
      <c r="B35" s="182"/>
      <c r="C35" s="182"/>
      <c r="D35" s="188"/>
      <c r="E35" s="1252"/>
      <c r="F35" s="1203">
        <v>0</v>
      </c>
      <c r="G35" s="1210">
        <v>0</v>
      </c>
      <c r="H35" s="1210">
        <v>0</v>
      </c>
      <c r="I35" s="1210">
        <v>24831</v>
      </c>
      <c r="J35" s="1210">
        <v>0</v>
      </c>
      <c r="K35" s="1210">
        <v>0</v>
      </c>
      <c r="L35" s="1210">
        <v>33267</v>
      </c>
      <c r="M35" s="1210">
        <v>48872</v>
      </c>
      <c r="N35" s="1210">
        <v>0</v>
      </c>
      <c r="O35" s="1210">
        <v>0</v>
      </c>
      <c r="P35" s="1210">
        <v>0</v>
      </c>
      <c r="Q35" s="1210">
        <v>0</v>
      </c>
      <c r="R35" s="1210">
        <v>619737</v>
      </c>
      <c r="S35" s="1210">
        <v>0</v>
      </c>
      <c r="T35" s="1210">
        <v>0</v>
      </c>
      <c r="U35" s="1210">
        <v>0</v>
      </c>
      <c r="V35" s="1210">
        <v>0</v>
      </c>
      <c r="W35" s="1210">
        <v>0</v>
      </c>
      <c r="X35" s="1210">
        <v>0</v>
      </c>
      <c r="Y35" s="1210">
        <v>93252</v>
      </c>
      <c r="Z35" s="1210">
        <v>0</v>
      </c>
      <c r="AA35" s="1210">
        <v>0</v>
      </c>
      <c r="AB35" s="1210">
        <v>0</v>
      </c>
      <c r="AC35" s="1210">
        <v>68283</v>
      </c>
      <c r="AD35" s="1210">
        <v>170740</v>
      </c>
      <c r="AE35" s="1210">
        <v>0</v>
      </c>
      <c r="AF35" s="1210">
        <v>0</v>
      </c>
      <c r="AG35" s="1210">
        <v>0</v>
      </c>
      <c r="AH35" s="1210">
        <v>0</v>
      </c>
      <c r="AI35" s="1210">
        <v>0</v>
      </c>
      <c r="AJ35" s="1210">
        <v>282</v>
      </c>
      <c r="AK35" s="1210">
        <v>11182</v>
      </c>
      <c r="AL35" s="1210">
        <v>0</v>
      </c>
      <c r="AM35" s="1210">
        <v>0</v>
      </c>
      <c r="AN35" s="1210">
        <v>0</v>
      </c>
      <c r="AO35" s="1210">
        <v>0</v>
      </c>
      <c r="AP35" s="1210">
        <v>0</v>
      </c>
      <c r="AQ35" s="1210">
        <v>0</v>
      </c>
      <c r="AR35" s="1210">
        <v>0</v>
      </c>
      <c r="AS35" s="1210">
        <v>18625</v>
      </c>
      <c r="AT35" s="1210">
        <v>0</v>
      </c>
      <c r="AU35" s="1210">
        <v>0</v>
      </c>
      <c r="AV35" s="1210">
        <v>0</v>
      </c>
      <c r="AW35" s="906">
        <f t="shared" si="0"/>
        <v>1089071</v>
      </c>
    </row>
    <row r="36" spans="1:49" ht="17.25" customHeight="1">
      <c r="A36" s="166" t="s">
        <v>329</v>
      </c>
      <c r="B36" s="102"/>
      <c r="C36" s="102"/>
      <c r="D36" s="102"/>
      <c r="E36" s="169"/>
      <c r="F36" s="1195">
        <v>2432</v>
      </c>
      <c r="G36" s="1195">
        <v>0</v>
      </c>
      <c r="H36" s="1195">
        <v>0</v>
      </c>
      <c r="I36" s="1195">
        <v>30227</v>
      </c>
      <c r="J36" s="1195">
        <v>0</v>
      </c>
      <c r="K36" s="1195">
        <v>0</v>
      </c>
      <c r="L36" s="1195">
        <v>0</v>
      </c>
      <c r="M36" s="1195">
        <v>0</v>
      </c>
      <c r="N36" s="1195">
        <v>0</v>
      </c>
      <c r="O36" s="1195">
        <v>0</v>
      </c>
      <c r="P36" s="1195">
        <v>0</v>
      </c>
      <c r="Q36" s="1195">
        <v>0</v>
      </c>
      <c r="R36" s="1195">
        <v>0</v>
      </c>
      <c r="S36" s="1195">
        <v>0</v>
      </c>
      <c r="T36" s="1195">
        <v>0</v>
      </c>
      <c r="U36" s="1195">
        <v>0</v>
      </c>
      <c r="V36" s="1195">
        <v>0</v>
      </c>
      <c r="W36" s="1195">
        <v>0</v>
      </c>
      <c r="X36" s="1195">
        <v>0</v>
      </c>
      <c r="Y36" s="1195">
        <v>0</v>
      </c>
      <c r="Z36" s="1195">
        <v>0</v>
      </c>
      <c r="AA36" s="1195">
        <v>0</v>
      </c>
      <c r="AB36" s="1195">
        <v>3012</v>
      </c>
      <c r="AC36" s="1195">
        <v>0</v>
      </c>
      <c r="AD36" s="1195">
        <v>0</v>
      </c>
      <c r="AE36" s="1195">
        <v>0</v>
      </c>
      <c r="AF36" s="1195">
        <v>0</v>
      </c>
      <c r="AG36" s="1195">
        <v>0</v>
      </c>
      <c r="AH36" s="1195">
        <v>0</v>
      </c>
      <c r="AI36" s="1195">
        <v>138</v>
      </c>
      <c r="AJ36" s="1195">
        <v>0</v>
      </c>
      <c r="AK36" s="1195">
        <v>0</v>
      </c>
      <c r="AL36" s="1195">
        <v>0</v>
      </c>
      <c r="AM36" s="1195">
        <v>0</v>
      </c>
      <c r="AN36" s="1195">
        <v>0</v>
      </c>
      <c r="AO36" s="1195">
        <v>0</v>
      </c>
      <c r="AP36" s="1195">
        <v>0</v>
      </c>
      <c r="AQ36" s="1195">
        <v>0</v>
      </c>
      <c r="AR36" s="1195">
        <v>0</v>
      </c>
      <c r="AS36" s="1195">
        <v>0</v>
      </c>
      <c r="AT36" s="1195">
        <v>0</v>
      </c>
      <c r="AU36" s="1195">
        <v>0</v>
      </c>
      <c r="AV36" s="1195">
        <v>0</v>
      </c>
      <c r="AW36" s="899">
        <f aca="true" t="shared" si="2" ref="AW36:AW42">SUM(F36:AV36)</f>
        <v>35809</v>
      </c>
    </row>
    <row r="37" spans="1:49" ht="17.25" customHeight="1">
      <c r="A37" s="166"/>
      <c r="B37" s="330" t="s">
        <v>330</v>
      </c>
      <c r="C37" s="331"/>
      <c r="D37" s="331"/>
      <c r="E37" s="332"/>
      <c r="F37" s="1195">
        <v>0</v>
      </c>
      <c r="G37" s="1195">
        <v>0</v>
      </c>
      <c r="H37" s="1195">
        <v>0</v>
      </c>
      <c r="I37" s="1195">
        <v>0</v>
      </c>
      <c r="J37" s="1195">
        <v>0</v>
      </c>
      <c r="K37" s="1195">
        <v>0</v>
      </c>
      <c r="L37" s="1195">
        <v>0</v>
      </c>
      <c r="M37" s="1195">
        <v>0</v>
      </c>
      <c r="N37" s="1195">
        <v>0</v>
      </c>
      <c r="O37" s="1195">
        <v>0</v>
      </c>
      <c r="P37" s="1195">
        <v>0</v>
      </c>
      <c r="Q37" s="1195">
        <v>0</v>
      </c>
      <c r="R37" s="1195">
        <v>0</v>
      </c>
      <c r="S37" s="1195">
        <v>0</v>
      </c>
      <c r="T37" s="1195">
        <v>0</v>
      </c>
      <c r="U37" s="1195">
        <v>0</v>
      </c>
      <c r="V37" s="1195">
        <v>0</v>
      </c>
      <c r="W37" s="1195">
        <v>0</v>
      </c>
      <c r="X37" s="1195">
        <v>0</v>
      </c>
      <c r="Y37" s="1195">
        <v>0</v>
      </c>
      <c r="Z37" s="1195">
        <v>0</v>
      </c>
      <c r="AA37" s="1195">
        <v>0</v>
      </c>
      <c r="AB37" s="1195">
        <v>0</v>
      </c>
      <c r="AC37" s="1195">
        <v>0</v>
      </c>
      <c r="AD37" s="1195">
        <v>0</v>
      </c>
      <c r="AE37" s="1195">
        <v>0</v>
      </c>
      <c r="AF37" s="1195">
        <v>0</v>
      </c>
      <c r="AG37" s="1195">
        <v>0</v>
      </c>
      <c r="AH37" s="1195">
        <v>0</v>
      </c>
      <c r="AI37" s="1195">
        <v>0</v>
      </c>
      <c r="AJ37" s="1195">
        <v>0</v>
      </c>
      <c r="AK37" s="1195">
        <v>0</v>
      </c>
      <c r="AL37" s="1195">
        <v>0</v>
      </c>
      <c r="AM37" s="1195">
        <v>0</v>
      </c>
      <c r="AN37" s="1195">
        <v>0</v>
      </c>
      <c r="AO37" s="1195">
        <v>0</v>
      </c>
      <c r="AP37" s="1195">
        <v>0</v>
      </c>
      <c r="AQ37" s="1195">
        <v>0</v>
      </c>
      <c r="AR37" s="1195">
        <v>0</v>
      </c>
      <c r="AS37" s="1195">
        <v>0</v>
      </c>
      <c r="AT37" s="1195">
        <v>0</v>
      </c>
      <c r="AU37" s="1195">
        <v>0</v>
      </c>
      <c r="AV37" s="1195">
        <v>0</v>
      </c>
      <c r="AW37" s="900">
        <f t="shared" si="2"/>
        <v>0</v>
      </c>
    </row>
    <row r="38" spans="1:49" ht="17.25" customHeight="1">
      <c r="A38" s="166"/>
      <c r="B38" s="330" t="s">
        <v>331</v>
      </c>
      <c r="C38" s="331"/>
      <c r="D38" s="331"/>
      <c r="E38" s="332"/>
      <c r="F38" s="1195">
        <v>2432</v>
      </c>
      <c r="G38" s="1195">
        <v>0</v>
      </c>
      <c r="H38" s="1195">
        <v>0</v>
      </c>
      <c r="I38" s="1195">
        <v>0</v>
      </c>
      <c r="J38" s="1195">
        <v>0</v>
      </c>
      <c r="K38" s="1195">
        <v>0</v>
      </c>
      <c r="L38" s="1195">
        <v>0</v>
      </c>
      <c r="M38" s="1195">
        <v>0</v>
      </c>
      <c r="N38" s="1195">
        <v>0</v>
      </c>
      <c r="O38" s="1195">
        <v>0</v>
      </c>
      <c r="P38" s="1195">
        <v>0</v>
      </c>
      <c r="Q38" s="1195">
        <v>0</v>
      </c>
      <c r="R38" s="1195">
        <v>0</v>
      </c>
      <c r="S38" s="1195">
        <v>0</v>
      </c>
      <c r="T38" s="1195">
        <v>0</v>
      </c>
      <c r="U38" s="1195">
        <v>0</v>
      </c>
      <c r="V38" s="1195">
        <v>0</v>
      </c>
      <c r="W38" s="1195">
        <v>0</v>
      </c>
      <c r="X38" s="1195">
        <v>0</v>
      </c>
      <c r="Y38" s="1195">
        <v>0</v>
      </c>
      <c r="Z38" s="1195">
        <v>0</v>
      </c>
      <c r="AA38" s="1195">
        <v>0</v>
      </c>
      <c r="AB38" s="1195">
        <v>2986</v>
      </c>
      <c r="AC38" s="1195">
        <v>0</v>
      </c>
      <c r="AD38" s="1195">
        <v>0</v>
      </c>
      <c r="AE38" s="1195">
        <v>0</v>
      </c>
      <c r="AF38" s="1195">
        <v>0</v>
      </c>
      <c r="AG38" s="1195">
        <v>0</v>
      </c>
      <c r="AH38" s="1195">
        <v>0</v>
      </c>
      <c r="AI38" s="1195">
        <v>0</v>
      </c>
      <c r="AJ38" s="1195">
        <v>0</v>
      </c>
      <c r="AK38" s="1195">
        <v>0</v>
      </c>
      <c r="AL38" s="1195">
        <v>0</v>
      </c>
      <c r="AM38" s="1195">
        <v>0</v>
      </c>
      <c r="AN38" s="1195">
        <v>0</v>
      </c>
      <c r="AO38" s="1195">
        <v>0</v>
      </c>
      <c r="AP38" s="1195">
        <v>0</v>
      </c>
      <c r="AQ38" s="1195">
        <v>0</v>
      </c>
      <c r="AR38" s="1195">
        <v>0</v>
      </c>
      <c r="AS38" s="1195">
        <v>0</v>
      </c>
      <c r="AT38" s="1195">
        <v>0</v>
      </c>
      <c r="AU38" s="1195">
        <v>0</v>
      </c>
      <c r="AV38" s="1195">
        <v>0</v>
      </c>
      <c r="AW38" s="900">
        <f t="shared" si="2"/>
        <v>5418</v>
      </c>
    </row>
    <row r="39" spans="1:49" ht="17.25" customHeight="1">
      <c r="A39" s="167"/>
      <c r="B39" s="336" t="s">
        <v>332</v>
      </c>
      <c r="C39" s="337"/>
      <c r="D39" s="337"/>
      <c r="E39" s="338"/>
      <c r="F39" s="922">
        <v>0</v>
      </c>
      <c r="G39" s="1200">
        <v>0</v>
      </c>
      <c r="H39" s="1200">
        <v>0</v>
      </c>
      <c r="I39" s="1200">
        <v>30227</v>
      </c>
      <c r="J39" s="1200">
        <v>0</v>
      </c>
      <c r="K39" s="1200">
        <v>0</v>
      </c>
      <c r="L39" s="1200">
        <v>0</v>
      </c>
      <c r="M39" s="1200">
        <v>0</v>
      </c>
      <c r="N39" s="1200">
        <v>0</v>
      </c>
      <c r="O39" s="1200">
        <v>0</v>
      </c>
      <c r="P39" s="1200">
        <v>0</v>
      </c>
      <c r="Q39" s="1200">
        <v>0</v>
      </c>
      <c r="R39" s="1200">
        <v>0</v>
      </c>
      <c r="S39" s="1200">
        <v>0</v>
      </c>
      <c r="T39" s="1200">
        <v>0</v>
      </c>
      <c r="U39" s="1200">
        <v>0</v>
      </c>
      <c r="V39" s="1200">
        <v>0</v>
      </c>
      <c r="W39" s="1200">
        <v>0</v>
      </c>
      <c r="X39" s="1200">
        <v>0</v>
      </c>
      <c r="Y39" s="1200">
        <v>0</v>
      </c>
      <c r="Z39" s="1200">
        <v>0</v>
      </c>
      <c r="AA39" s="1200">
        <v>0</v>
      </c>
      <c r="AB39" s="1200">
        <v>26</v>
      </c>
      <c r="AC39" s="1200">
        <v>0</v>
      </c>
      <c r="AD39" s="1200">
        <v>0</v>
      </c>
      <c r="AE39" s="1200">
        <v>0</v>
      </c>
      <c r="AF39" s="1200">
        <v>0</v>
      </c>
      <c r="AG39" s="1200">
        <v>0</v>
      </c>
      <c r="AH39" s="1200">
        <v>0</v>
      </c>
      <c r="AI39" s="1200">
        <v>138</v>
      </c>
      <c r="AJ39" s="1200">
        <v>0</v>
      </c>
      <c r="AK39" s="1200">
        <v>0</v>
      </c>
      <c r="AL39" s="1200">
        <v>0</v>
      </c>
      <c r="AM39" s="1200">
        <v>0</v>
      </c>
      <c r="AN39" s="1200">
        <v>0</v>
      </c>
      <c r="AO39" s="1200">
        <v>0</v>
      </c>
      <c r="AP39" s="1200">
        <v>0</v>
      </c>
      <c r="AQ39" s="1200">
        <v>0</v>
      </c>
      <c r="AR39" s="1200">
        <v>0</v>
      </c>
      <c r="AS39" s="1200">
        <v>0</v>
      </c>
      <c r="AT39" s="1200">
        <v>0</v>
      </c>
      <c r="AU39" s="1200">
        <v>0</v>
      </c>
      <c r="AV39" s="1200">
        <v>0</v>
      </c>
      <c r="AW39" s="901">
        <f t="shared" si="2"/>
        <v>30391</v>
      </c>
    </row>
    <row r="40" spans="1:49" ht="17.25" customHeight="1">
      <c r="A40" s="165" t="s">
        <v>333</v>
      </c>
      <c r="B40" s="97"/>
      <c r="C40" s="97"/>
      <c r="D40" s="97"/>
      <c r="E40" s="168"/>
      <c r="F40" s="1192">
        <v>35058</v>
      </c>
      <c r="G40" s="1192">
        <v>0</v>
      </c>
      <c r="H40" s="1192">
        <v>14140</v>
      </c>
      <c r="I40" s="1192">
        <v>11979</v>
      </c>
      <c r="J40" s="1192">
        <v>1571</v>
      </c>
      <c r="K40" s="1192">
        <v>0</v>
      </c>
      <c r="L40" s="1192">
        <v>0</v>
      </c>
      <c r="M40" s="1192">
        <v>2911</v>
      </c>
      <c r="N40" s="1192">
        <v>0</v>
      </c>
      <c r="O40" s="1192">
        <v>0</v>
      </c>
      <c r="P40" s="1192">
        <v>0</v>
      </c>
      <c r="Q40" s="1192">
        <v>3490</v>
      </c>
      <c r="R40" s="1192">
        <v>3176</v>
      </c>
      <c r="S40" s="1192">
        <v>0</v>
      </c>
      <c r="T40" s="1192">
        <v>7742</v>
      </c>
      <c r="U40" s="1192">
        <v>16239</v>
      </c>
      <c r="V40" s="1192">
        <v>1772</v>
      </c>
      <c r="W40" s="1192">
        <v>1029</v>
      </c>
      <c r="X40" s="1192">
        <v>401</v>
      </c>
      <c r="Y40" s="1192">
        <v>0</v>
      </c>
      <c r="Z40" s="1192">
        <v>0</v>
      </c>
      <c r="AA40" s="1192">
        <v>4999</v>
      </c>
      <c r="AB40" s="1192">
        <v>28</v>
      </c>
      <c r="AC40" s="1192">
        <v>1732</v>
      </c>
      <c r="AD40" s="1192">
        <v>0</v>
      </c>
      <c r="AE40" s="1192">
        <v>3391</v>
      </c>
      <c r="AF40" s="1192">
        <v>3458</v>
      </c>
      <c r="AG40" s="1192">
        <v>2275</v>
      </c>
      <c r="AH40" s="1192">
        <v>3031</v>
      </c>
      <c r="AI40" s="1192">
        <v>2149</v>
      </c>
      <c r="AJ40" s="1192">
        <v>0</v>
      </c>
      <c r="AK40" s="1192">
        <v>0</v>
      </c>
      <c r="AL40" s="1192">
        <v>855</v>
      </c>
      <c r="AM40" s="1192">
        <v>1352</v>
      </c>
      <c r="AN40" s="1192">
        <v>95090</v>
      </c>
      <c r="AO40" s="1192">
        <v>5982</v>
      </c>
      <c r="AP40" s="1192">
        <v>0</v>
      </c>
      <c r="AQ40" s="1192">
        <v>0</v>
      </c>
      <c r="AR40" s="1192">
        <v>309</v>
      </c>
      <c r="AS40" s="1192">
        <v>0</v>
      </c>
      <c r="AT40" s="1192">
        <v>348</v>
      </c>
      <c r="AU40" s="1192">
        <v>7627</v>
      </c>
      <c r="AV40" s="1192">
        <v>5800</v>
      </c>
      <c r="AW40" s="899">
        <f t="shared" si="2"/>
        <v>237934</v>
      </c>
    </row>
    <row r="41" spans="1:49" ht="17.25" customHeight="1">
      <c r="A41" s="166"/>
      <c r="B41" s="330" t="s">
        <v>334</v>
      </c>
      <c r="C41" s="331"/>
      <c r="D41" s="331"/>
      <c r="E41" s="332"/>
      <c r="F41" s="1195">
        <v>0</v>
      </c>
      <c r="G41" s="1195">
        <v>0</v>
      </c>
      <c r="H41" s="1195">
        <v>0</v>
      </c>
      <c r="I41" s="1195">
        <v>0</v>
      </c>
      <c r="J41" s="1195">
        <v>0</v>
      </c>
      <c r="K41" s="1195">
        <v>0</v>
      </c>
      <c r="L41" s="1195">
        <v>0</v>
      </c>
      <c r="M41" s="1195">
        <v>0</v>
      </c>
      <c r="N41" s="1195">
        <v>0</v>
      </c>
      <c r="O41" s="1195">
        <v>0</v>
      </c>
      <c r="P41" s="1195">
        <v>0</v>
      </c>
      <c r="Q41" s="1195">
        <v>0</v>
      </c>
      <c r="R41" s="1195">
        <v>0</v>
      </c>
      <c r="S41" s="1195">
        <v>0</v>
      </c>
      <c r="T41" s="1195">
        <v>0</v>
      </c>
      <c r="U41" s="1195">
        <v>0</v>
      </c>
      <c r="V41" s="1195">
        <v>0</v>
      </c>
      <c r="W41" s="1195">
        <v>0</v>
      </c>
      <c r="X41" s="1195">
        <v>0</v>
      </c>
      <c r="Y41" s="1195">
        <v>0</v>
      </c>
      <c r="Z41" s="1195">
        <v>0</v>
      </c>
      <c r="AA41" s="1195">
        <v>0</v>
      </c>
      <c r="AB41" s="1195">
        <v>0</v>
      </c>
      <c r="AC41" s="1195">
        <v>0</v>
      </c>
      <c r="AD41" s="1195">
        <v>0</v>
      </c>
      <c r="AE41" s="1195">
        <v>0</v>
      </c>
      <c r="AF41" s="1195">
        <v>0</v>
      </c>
      <c r="AG41" s="1195">
        <v>0</v>
      </c>
      <c r="AH41" s="1195">
        <v>0</v>
      </c>
      <c r="AI41" s="1195">
        <v>0</v>
      </c>
      <c r="AJ41" s="1195">
        <v>0</v>
      </c>
      <c r="AK41" s="1195">
        <v>0</v>
      </c>
      <c r="AL41" s="1195">
        <v>0</v>
      </c>
      <c r="AM41" s="1195">
        <v>0</v>
      </c>
      <c r="AN41" s="1195">
        <v>0</v>
      </c>
      <c r="AO41" s="1195">
        <v>0</v>
      </c>
      <c r="AP41" s="1195">
        <v>0</v>
      </c>
      <c r="AQ41" s="1195">
        <v>0</v>
      </c>
      <c r="AR41" s="1195">
        <v>0</v>
      </c>
      <c r="AS41" s="1195">
        <v>0</v>
      </c>
      <c r="AT41" s="1195">
        <v>0</v>
      </c>
      <c r="AU41" s="1195">
        <v>0</v>
      </c>
      <c r="AV41" s="1195">
        <v>0</v>
      </c>
      <c r="AW41" s="900">
        <f t="shared" si="2"/>
        <v>0</v>
      </c>
    </row>
    <row r="42" spans="1:49" ht="17.25" customHeight="1" thickBot="1">
      <c r="A42" s="180"/>
      <c r="B42" s="333" t="s">
        <v>335</v>
      </c>
      <c r="C42" s="334"/>
      <c r="D42" s="334"/>
      <c r="E42" s="335"/>
      <c r="F42" s="1195">
        <v>35058</v>
      </c>
      <c r="G42" s="1204">
        <v>0</v>
      </c>
      <c r="H42" s="1204">
        <v>14140</v>
      </c>
      <c r="I42" s="1204">
        <v>11979</v>
      </c>
      <c r="J42" s="1204">
        <v>1571</v>
      </c>
      <c r="K42" s="1204">
        <v>0</v>
      </c>
      <c r="L42" s="1204">
        <v>0</v>
      </c>
      <c r="M42" s="1204">
        <v>2911</v>
      </c>
      <c r="N42" s="1204">
        <v>0</v>
      </c>
      <c r="O42" s="1204">
        <v>0</v>
      </c>
      <c r="P42" s="1204">
        <v>0</v>
      </c>
      <c r="Q42" s="1204">
        <v>3490</v>
      </c>
      <c r="R42" s="1204">
        <v>3176</v>
      </c>
      <c r="S42" s="1204">
        <v>0</v>
      </c>
      <c r="T42" s="1204">
        <v>7742</v>
      </c>
      <c r="U42" s="1204">
        <v>16239</v>
      </c>
      <c r="V42" s="1204">
        <v>1772</v>
      </c>
      <c r="W42" s="1204">
        <v>1029</v>
      </c>
      <c r="X42" s="1204">
        <v>401</v>
      </c>
      <c r="Y42" s="1204">
        <v>0</v>
      </c>
      <c r="Z42" s="1204">
        <v>0</v>
      </c>
      <c r="AA42" s="1204">
        <v>4999</v>
      </c>
      <c r="AB42" s="1204">
        <v>28</v>
      </c>
      <c r="AC42" s="1204">
        <v>1732</v>
      </c>
      <c r="AD42" s="1204">
        <v>0</v>
      </c>
      <c r="AE42" s="1204">
        <v>3391</v>
      </c>
      <c r="AF42" s="1204">
        <v>3458</v>
      </c>
      <c r="AG42" s="1204">
        <v>2275</v>
      </c>
      <c r="AH42" s="1204">
        <v>3031</v>
      </c>
      <c r="AI42" s="1204">
        <v>2149</v>
      </c>
      <c r="AJ42" s="1204">
        <v>0</v>
      </c>
      <c r="AK42" s="1204">
        <v>0</v>
      </c>
      <c r="AL42" s="1204">
        <v>855</v>
      </c>
      <c r="AM42" s="1204">
        <v>1352</v>
      </c>
      <c r="AN42" s="1204">
        <v>95090</v>
      </c>
      <c r="AO42" s="1204">
        <v>5982</v>
      </c>
      <c r="AP42" s="1204">
        <v>0</v>
      </c>
      <c r="AQ42" s="1204">
        <v>0</v>
      </c>
      <c r="AR42" s="1204">
        <v>309</v>
      </c>
      <c r="AS42" s="1204">
        <v>0</v>
      </c>
      <c r="AT42" s="1204">
        <v>348</v>
      </c>
      <c r="AU42" s="1204">
        <v>7627</v>
      </c>
      <c r="AV42" s="1204">
        <v>5800</v>
      </c>
      <c r="AW42" s="903">
        <f t="shared" si="2"/>
        <v>237934</v>
      </c>
    </row>
    <row r="43" spans="1:49" ht="17.25" customHeight="1">
      <c r="A43" s="167" t="s">
        <v>336</v>
      </c>
      <c r="B43" s="103"/>
      <c r="C43" s="103"/>
      <c r="D43" s="183"/>
      <c r="E43" s="1253" t="s">
        <v>764</v>
      </c>
      <c r="F43" s="1189">
        <v>528110</v>
      </c>
      <c r="G43" s="1211">
        <v>3348</v>
      </c>
      <c r="H43" s="1211">
        <v>372783</v>
      </c>
      <c r="I43" s="1211">
        <v>0</v>
      </c>
      <c r="J43" s="1211">
        <v>21142</v>
      </c>
      <c r="K43" s="1211">
        <v>98010</v>
      </c>
      <c r="L43" s="1211">
        <v>0</v>
      </c>
      <c r="M43" s="1211">
        <v>0</v>
      </c>
      <c r="N43" s="1211">
        <v>2051</v>
      </c>
      <c r="O43" s="1211">
        <v>9979</v>
      </c>
      <c r="P43" s="1211">
        <v>102008</v>
      </c>
      <c r="Q43" s="1211">
        <v>114951</v>
      </c>
      <c r="R43" s="1211">
        <v>0</v>
      </c>
      <c r="S43" s="1211">
        <v>131903</v>
      </c>
      <c r="T43" s="1211">
        <v>137621</v>
      </c>
      <c r="U43" s="1211">
        <v>10472</v>
      </c>
      <c r="V43" s="1211">
        <v>205962</v>
      </c>
      <c r="W43" s="1211">
        <v>18439</v>
      </c>
      <c r="X43" s="1211">
        <v>125528</v>
      </c>
      <c r="Y43" s="1211">
        <v>0</v>
      </c>
      <c r="Z43" s="1211">
        <v>31350</v>
      </c>
      <c r="AA43" s="1211">
        <v>59432</v>
      </c>
      <c r="AB43" s="1211">
        <v>75466</v>
      </c>
      <c r="AC43" s="1211">
        <v>0</v>
      </c>
      <c r="AD43" s="1211">
        <v>0</v>
      </c>
      <c r="AE43" s="1211">
        <v>12743</v>
      </c>
      <c r="AF43" s="1211">
        <v>12890</v>
      </c>
      <c r="AG43" s="1211">
        <v>23892</v>
      </c>
      <c r="AH43" s="1211">
        <v>104198</v>
      </c>
      <c r="AI43" s="1211">
        <v>50107</v>
      </c>
      <c r="AJ43" s="1211">
        <v>0</v>
      </c>
      <c r="AK43" s="1211">
        <v>0</v>
      </c>
      <c r="AL43" s="1211">
        <v>141206</v>
      </c>
      <c r="AM43" s="1211">
        <v>44311</v>
      </c>
      <c r="AN43" s="1211">
        <v>0</v>
      </c>
      <c r="AO43" s="1211">
        <v>72798</v>
      </c>
      <c r="AP43" s="1211">
        <v>35768</v>
      </c>
      <c r="AQ43" s="1211">
        <v>24235</v>
      </c>
      <c r="AR43" s="1211">
        <v>4122</v>
      </c>
      <c r="AS43" s="1211">
        <v>0</v>
      </c>
      <c r="AT43" s="1211">
        <v>81673</v>
      </c>
      <c r="AU43" s="1211">
        <v>85304</v>
      </c>
      <c r="AV43" s="1211">
        <v>6953</v>
      </c>
      <c r="AW43" s="907">
        <f>SUM(F43:AV43)</f>
        <v>2748755</v>
      </c>
    </row>
    <row r="44" spans="1:49" ht="17.25" customHeight="1" thickBot="1">
      <c r="A44" s="165" t="s">
        <v>673</v>
      </c>
      <c r="B44" s="97"/>
      <c r="C44" s="97"/>
      <c r="D44" s="102"/>
      <c r="E44" s="1253"/>
      <c r="F44" s="1203">
        <v>0</v>
      </c>
      <c r="G44" s="1210">
        <v>0</v>
      </c>
      <c r="H44" s="1210">
        <v>0</v>
      </c>
      <c r="I44" s="1210">
        <v>6583</v>
      </c>
      <c r="J44" s="1210">
        <v>0</v>
      </c>
      <c r="K44" s="1210">
        <v>0</v>
      </c>
      <c r="L44" s="1210">
        <v>33267</v>
      </c>
      <c r="M44" s="1210">
        <v>51783</v>
      </c>
      <c r="N44" s="1210">
        <v>0</v>
      </c>
      <c r="O44" s="1210">
        <v>0</v>
      </c>
      <c r="P44" s="1210">
        <v>0</v>
      </c>
      <c r="Q44" s="1210">
        <v>0</v>
      </c>
      <c r="R44" s="1210">
        <v>622913</v>
      </c>
      <c r="S44" s="1210">
        <v>0</v>
      </c>
      <c r="T44" s="1210">
        <v>0</v>
      </c>
      <c r="U44" s="1210">
        <v>0</v>
      </c>
      <c r="V44" s="1210">
        <v>0</v>
      </c>
      <c r="W44" s="1210">
        <v>0</v>
      </c>
      <c r="X44" s="1210">
        <v>0</v>
      </c>
      <c r="Y44" s="1210">
        <v>93252</v>
      </c>
      <c r="Z44" s="1210">
        <v>0</v>
      </c>
      <c r="AA44" s="1210">
        <v>0</v>
      </c>
      <c r="AB44" s="1210">
        <v>0</v>
      </c>
      <c r="AC44" s="1210">
        <v>70015</v>
      </c>
      <c r="AD44" s="1210">
        <v>170740</v>
      </c>
      <c r="AE44" s="1210">
        <v>0</v>
      </c>
      <c r="AF44" s="1210">
        <v>0</v>
      </c>
      <c r="AG44" s="1210">
        <v>0</v>
      </c>
      <c r="AH44" s="1210">
        <v>0</v>
      </c>
      <c r="AI44" s="1210">
        <v>0</v>
      </c>
      <c r="AJ44" s="1210">
        <v>282</v>
      </c>
      <c r="AK44" s="1210">
        <v>11182</v>
      </c>
      <c r="AL44" s="1210">
        <v>0</v>
      </c>
      <c r="AM44" s="1210">
        <v>0</v>
      </c>
      <c r="AN44" s="1210">
        <v>81739</v>
      </c>
      <c r="AO44" s="1210">
        <v>0</v>
      </c>
      <c r="AP44" s="1210">
        <v>0</v>
      </c>
      <c r="AQ44" s="1210">
        <v>0</v>
      </c>
      <c r="AR44" s="1210">
        <v>0</v>
      </c>
      <c r="AS44" s="1210">
        <v>18625</v>
      </c>
      <c r="AT44" s="1210">
        <v>0</v>
      </c>
      <c r="AU44" s="1210">
        <v>0</v>
      </c>
      <c r="AV44" s="1210">
        <v>0</v>
      </c>
      <c r="AW44" s="906">
        <f>SUM(F44:AV44)</f>
        <v>1160381</v>
      </c>
    </row>
    <row r="45" spans="1:49" ht="17.25" customHeight="1">
      <c r="A45" s="1254" t="s">
        <v>266</v>
      </c>
      <c r="B45" s="1255"/>
      <c r="C45" s="1255"/>
      <c r="D45" s="1255"/>
      <c r="E45" s="1256"/>
      <c r="F45" s="1212">
        <v>94831</v>
      </c>
      <c r="G45" s="1213">
        <v>808420</v>
      </c>
      <c r="H45" s="1213">
        <v>0</v>
      </c>
      <c r="I45" s="1213">
        <v>-86407</v>
      </c>
      <c r="J45" s="1213">
        <v>35491</v>
      </c>
      <c r="K45" s="1213">
        <v>0</v>
      </c>
      <c r="L45" s="1213">
        <v>84392</v>
      </c>
      <c r="M45" s="1213">
        <v>-117428</v>
      </c>
      <c r="N45" s="1213">
        <v>74796</v>
      </c>
      <c r="O45" s="1213">
        <v>31103</v>
      </c>
      <c r="P45" s="1213">
        <v>6431</v>
      </c>
      <c r="Q45" s="1213">
        <v>419373</v>
      </c>
      <c r="R45" s="1213">
        <v>-2836824</v>
      </c>
      <c r="S45" s="1213">
        <v>302918</v>
      </c>
      <c r="T45" s="1213">
        <v>211255</v>
      </c>
      <c r="U45" s="1213">
        <v>31606</v>
      </c>
      <c r="V45" s="1213">
        <v>16381</v>
      </c>
      <c r="W45" s="1213">
        <v>2155</v>
      </c>
      <c r="X45" s="1213">
        <v>81546</v>
      </c>
      <c r="Y45" s="1213">
        <v>-2095263</v>
      </c>
      <c r="Z45" s="1213">
        <v>632579</v>
      </c>
      <c r="AA45" s="1213">
        <v>323429</v>
      </c>
      <c r="AB45" s="1213">
        <v>0</v>
      </c>
      <c r="AC45" s="1213">
        <v>-416379</v>
      </c>
      <c r="AD45" s="1213">
        <v>712841</v>
      </c>
      <c r="AE45" s="1213">
        <v>-488809</v>
      </c>
      <c r="AF45" s="1213">
        <v>218076</v>
      </c>
      <c r="AG45" s="1213">
        <v>110897</v>
      </c>
      <c r="AH45" s="1213">
        <v>0</v>
      </c>
      <c r="AI45" s="1213">
        <v>0</v>
      </c>
      <c r="AJ45" s="1213">
        <v>108193</v>
      </c>
      <c r="AK45" s="1213">
        <v>-90049</v>
      </c>
      <c r="AL45" s="1213">
        <v>330114</v>
      </c>
      <c r="AM45" s="1213">
        <v>75745</v>
      </c>
      <c r="AN45" s="1213">
        <v>-14672</v>
      </c>
      <c r="AO45" s="1213">
        <v>66</v>
      </c>
      <c r="AP45" s="1213">
        <v>0</v>
      </c>
      <c r="AQ45" s="1213">
        <v>0</v>
      </c>
      <c r="AR45" s="1213">
        <v>7361</v>
      </c>
      <c r="AS45" s="1213">
        <v>427391</v>
      </c>
      <c r="AT45" s="1213">
        <v>0</v>
      </c>
      <c r="AU45" s="1213">
        <v>0</v>
      </c>
      <c r="AV45" s="1213">
        <v>37410</v>
      </c>
      <c r="AW45" s="908">
        <f>SUM(F45:AV45)</f>
        <v>-961031</v>
      </c>
    </row>
    <row r="46" spans="1:49" ht="17.25" customHeight="1">
      <c r="A46" s="1248" t="s">
        <v>337</v>
      </c>
      <c r="B46" s="1249"/>
      <c r="C46" s="1249"/>
      <c r="D46" s="1249"/>
      <c r="E46" s="1250"/>
      <c r="F46" s="1214">
        <v>622941</v>
      </c>
      <c r="G46" s="1215">
        <v>811768</v>
      </c>
      <c r="H46" s="1215">
        <v>372783</v>
      </c>
      <c r="I46" s="1215">
        <v>-92990</v>
      </c>
      <c r="J46" s="1215">
        <v>56633</v>
      </c>
      <c r="K46" s="1215">
        <v>98010</v>
      </c>
      <c r="L46" s="1215">
        <v>51125</v>
      </c>
      <c r="M46" s="1215">
        <v>-169211</v>
      </c>
      <c r="N46" s="1215">
        <v>76847</v>
      </c>
      <c r="O46" s="1215">
        <v>41082</v>
      </c>
      <c r="P46" s="1215">
        <v>108439</v>
      </c>
      <c r="Q46" s="1215">
        <v>534324</v>
      </c>
      <c r="R46" s="1215">
        <v>-3459737</v>
      </c>
      <c r="S46" s="1215">
        <v>434821</v>
      </c>
      <c r="T46" s="1215">
        <v>348876</v>
      </c>
      <c r="U46" s="1215">
        <v>42078</v>
      </c>
      <c r="V46" s="1215">
        <v>222343</v>
      </c>
      <c r="W46" s="1215">
        <v>20594</v>
      </c>
      <c r="X46" s="1215">
        <v>207074</v>
      </c>
      <c r="Y46" s="1215">
        <v>-2188515</v>
      </c>
      <c r="Z46" s="1215">
        <v>663929</v>
      </c>
      <c r="AA46" s="1215">
        <v>382861</v>
      </c>
      <c r="AB46" s="1215">
        <v>75466</v>
      </c>
      <c r="AC46" s="1215">
        <v>-486394</v>
      </c>
      <c r="AD46" s="1215">
        <v>542101</v>
      </c>
      <c r="AE46" s="1215">
        <v>-476066</v>
      </c>
      <c r="AF46" s="1215">
        <v>230966</v>
      </c>
      <c r="AG46" s="1215">
        <v>134789</v>
      </c>
      <c r="AH46" s="1215">
        <v>104198</v>
      </c>
      <c r="AI46" s="1215">
        <v>50107</v>
      </c>
      <c r="AJ46" s="1215">
        <v>107911</v>
      </c>
      <c r="AK46" s="1215">
        <v>-101231</v>
      </c>
      <c r="AL46" s="1215">
        <v>471320</v>
      </c>
      <c r="AM46" s="1215">
        <v>120056</v>
      </c>
      <c r="AN46" s="1215">
        <v>-96411</v>
      </c>
      <c r="AO46" s="1215">
        <v>72864</v>
      </c>
      <c r="AP46" s="1215">
        <v>35768</v>
      </c>
      <c r="AQ46" s="1215">
        <v>24235</v>
      </c>
      <c r="AR46" s="1215">
        <v>11483</v>
      </c>
      <c r="AS46" s="1215">
        <v>408766</v>
      </c>
      <c r="AT46" s="1215">
        <v>81673</v>
      </c>
      <c r="AU46" s="1215">
        <v>85304</v>
      </c>
      <c r="AV46" s="1215">
        <v>44363</v>
      </c>
      <c r="AW46" s="909">
        <f>SUM(F46:AV46)</f>
        <v>627343</v>
      </c>
    </row>
    <row r="47" spans="1:49" s="1187" customFormat="1" ht="17.25" customHeight="1">
      <c r="A47" s="327" t="s">
        <v>140</v>
      </c>
      <c r="B47" s="328"/>
      <c r="C47" s="328"/>
      <c r="D47" s="328"/>
      <c r="E47" s="329"/>
      <c r="F47" s="1211">
        <v>0</v>
      </c>
      <c r="G47" s="1211">
        <v>0</v>
      </c>
      <c r="H47" s="1211">
        <v>0</v>
      </c>
      <c r="I47" s="1211">
        <v>0</v>
      </c>
      <c r="J47" s="1211">
        <v>0</v>
      </c>
      <c r="K47" s="1211">
        <v>0</v>
      </c>
      <c r="L47" s="1211">
        <v>0</v>
      </c>
      <c r="M47" s="1211">
        <v>0</v>
      </c>
      <c r="N47" s="1211">
        <v>0</v>
      </c>
      <c r="O47" s="1211">
        <v>0</v>
      </c>
      <c r="P47" s="1211">
        <v>0</v>
      </c>
      <c r="Q47" s="1211">
        <v>0</v>
      </c>
      <c r="R47" s="1211">
        <v>0</v>
      </c>
      <c r="S47" s="1211">
        <v>0</v>
      </c>
      <c r="T47" s="1211">
        <v>0</v>
      </c>
      <c r="U47" s="1211">
        <v>0</v>
      </c>
      <c r="V47" s="1211">
        <v>0</v>
      </c>
      <c r="W47" s="1211">
        <v>0</v>
      </c>
      <c r="X47" s="1211">
        <v>0</v>
      </c>
      <c r="Y47" s="1211">
        <v>0</v>
      </c>
      <c r="Z47" s="1211">
        <v>0</v>
      </c>
      <c r="AA47" s="1211">
        <v>0</v>
      </c>
      <c r="AB47" s="1211">
        <v>0</v>
      </c>
      <c r="AC47" s="1211">
        <v>0</v>
      </c>
      <c r="AD47" s="1211">
        <v>0</v>
      </c>
      <c r="AE47" s="1211">
        <v>0</v>
      </c>
      <c r="AF47" s="1211">
        <v>0</v>
      </c>
      <c r="AG47" s="1211">
        <v>0</v>
      </c>
      <c r="AH47" s="1211">
        <v>0</v>
      </c>
      <c r="AI47" s="1211">
        <v>0</v>
      </c>
      <c r="AJ47" s="1211">
        <v>0</v>
      </c>
      <c r="AK47" s="1211">
        <v>0</v>
      </c>
      <c r="AL47" s="1211">
        <v>0</v>
      </c>
      <c r="AM47" s="1211">
        <v>0</v>
      </c>
      <c r="AN47" s="1211">
        <v>0</v>
      </c>
      <c r="AO47" s="1211">
        <v>0</v>
      </c>
      <c r="AP47" s="1211">
        <v>0</v>
      </c>
      <c r="AQ47" s="1211">
        <v>0</v>
      </c>
      <c r="AR47" s="1211">
        <v>0</v>
      </c>
      <c r="AS47" s="1211">
        <v>0</v>
      </c>
      <c r="AT47" s="1211">
        <v>0</v>
      </c>
      <c r="AU47" s="1211">
        <v>0</v>
      </c>
      <c r="AV47" s="1211">
        <v>0</v>
      </c>
      <c r="AW47" s="910">
        <f aca="true" t="shared" si="3" ref="AW47:AW53">SUM(F47:AV47)</f>
        <v>0</v>
      </c>
    </row>
    <row r="48" spans="1:49" s="1187" customFormat="1" ht="17.25" customHeight="1" thickBot="1">
      <c r="A48" s="326" t="s">
        <v>139</v>
      </c>
      <c r="B48" s="121"/>
      <c r="C48" s="121"/>
      <c r="D48" s="121"/>
      <c r="E48" s="172"/>
      <c r="F48" s="934">
        <v>0</v>
      </c>
      <c r="G48" s="1210">
        <v>0</v>
      </c>
      <c r="H48" s="1210">
        <v>0</v>
      </c>
      <c r="I48" s="1210">
        <v>0</v>
      </c>
      <c r="J48" s="1210">
        <v>0</v>
      </c>
      <c r="K48" s="1210">
        <v>0</v>
      </c>
      <c r="L48" s="1210">
        <v>0</v>
      </c>
      <c r="M48" s="1210">
        <v>0</v>
      </c>
      <c r="N48" s="1210">
        <v>0</v>
      </c>
      <c r="O48" s="1210">
        <v>0</v>
      </c>
      <c r="P48" s="1210">
        <v>0</v>
      </c>
      <c r="Q48" s="1210">
        <v>0</v>
      </c>
      <c r="R48" s="1210">
        <v>0</v>
      </c>
      <c r="S48" s="1210">
        <v>0</v>
      </c>
      <c r="T48" s="1210">
        <v>0</v>
      </c>
      <c r="U48" s="1210">
        <v>0</v>
      </c>
      <c r="V48" s="1210">
        <v>0</v>
      </c>
      <c r="W48" s="1210">
        <v>0</v>
      </c>
      <c r="X48" s="1210">
        <v>0</v>
      </c>
      <c r="Y48" s="1210">
        <v>0</v>
      </c>
      <c r="Z48" s="1210">
        <v>0</v>
      </c>
      <c r="AA48" s="1210">
        <v>0</v>
      </c>
      <c r="AB48" s="1210">
        <v>0</v>
      </c>
      <c r="AC48" s="1210">
        <v>0</v>
      </c>
      <c r="AD48" s="1210">
        <v>0</v>
      </c>
      <c r="AE48" s="1210">
        <v>0</v>
      </c>
      <c r="AF48" s="1210">
        <v>0</v>
      </c>
      <c r="AG48" s="1210">
        <v>0</v>
      </c>
      <c r="AH48" s="1210">
        <v>0</v>
      </c>
      <c r="AI48" s="1210">
        <v>0</v>
      </c>
      <c r="AJ48" s="1210">
        <v>0</v>
      </c>
      <c r="AK48" s="1210">
        <v>0</v>
      </c>
      <c r="AL48" s="1210">
        <v>0</v>
      </c>
      <c r="AM48" s="1210">
        <v>0</v>
      </c>
      <c r="AN48" s="1210">
        <v>0</v>
      </c>
      <c r="AO48" s="1210">
        <v>0</v>
      </c>
      <c r="AP48" s="1210">
        <v>0</v>
      </c>
      <c r="AQ48" s="1210">
        <v>0</v>
      </c>
      <c r="AR48" s="1210">
        <v>0</v>
      </c>
      <c r="AS48" s="1210">
        <v>0</v>
      </c>
      <c r="AT48" s="1210">
        <v>0</v>
      </c>
      <c r="AU48" s="1210">
        <v>0</v>
      </c>
      <c r="AV48" s="1210">
        <v>0</v>
      </c>
      <c r="AW48" s="911">
        <f t="shared" si="3"/>
        <v>0</v>
      </c>
    </row>
    <row r="49" spans="1:49" s="1187" customFormat="1" ht="17.25" customHeight="1">
      <c r="A49" s="115" t="s">
        <v>141</v>
      </c>
      <c r="B49" s="324"/>
      <c r="C49" s="324"/>
      <c r="D49" s="324"/>
      <c r="E49" s="325"/>
      <c r="F49" s="1211">
        <v>14566</v>
      </c>
      <c r="G49" s="1211">
        <v>21541</v>
      </c>
      <c r="H49" s="1211">
        <v>870</v>
      </c>
      <c r="I49" s="1211">
        <v>6520</v>
      </c>
      <c r="J49" s="1211">
        <v>65442</v>
      </c>
      <c r="K49" s="1211">
        <v>2644</v>
      </c>
      <c r="L49" s="1211">
        <v>192491</v>
      </c>
      <c r="M49" s="1211">
        <v>93308</v>
      </c>
      <c r="N49" s="1211">
        <v>131748</v>
      </c>
      <c r="O49" s="1211">
        <v>1057</v>
      </c>
      <c r="P49" s="1211">
        <v>2595</v>
      </c>
      <c r="Q49" s="1211">
        <v>168538</v>
      </c>
      <c r="R49" s="1211">
        <v>359397</v>
      </c>
      <c r="S49" s="1211">
        <v>2238</v>
      </c>
      <c r="T49" s="1211">
        <v>80000</v>
      </c>
      <c r="U49" s="1211">
        <v>15384</v>
      </c>
      <c r="V49" s="1211">
        <v>10015</v>
      </c>
      <c r="W49" s="1211">
        <v>0</v>
      </c>
      <c r="X49" s="1211">
        <v>2332</v>
      </c>
      <c r="Y49" s="1211">
        <v>118659</v>
      </c>
      <c r="Z49" s="1211">
        <v>18280</v>
      </c>
      <c r="AA49" s="1211">
        <v>112441</v>
      </c>
      <c r="AB49" s="1211">
        <v>90000</v>
      </c>
      <c r="AC49" s="1211">
        <v>131662</v>
      </c>
      <c r="AD49" s="1211">
        <v>57275</v>
      </c>
      <c r="AE49" s="1211">
        <v>90000</v>
      </c>
      <c r="AF49" s="1211">
        <v>578222</v>
      </c>
      <c r="AG49" s="1211">
        <v>12282</v>
      </c>
      <c r="AH49" s="1211">
        <v>103</v>
      </c>
      <c r="AI49" s="1211">
        <v>27000</v>
      </c>
      <c r="AJ49" s="1211">
        <v>6997</v>
      </c>
      <c r="AK49" s="1211">
        <v>145210</v>
      </c>
      <c r="AL49" s="1211">
        <v>100000</v>
      </c>
      <c r="AM49" s="1211">
        <v>6000</v>
      </c>
      <c r="AN49" s="1211">
        <v>0</v>
      </c>
      <c r="AO49" s="1211">
        <v>27677</v>
      </c>
      <c r="AP49" s="1211">
        <v>38000</v>
      </c>
      <c r="AQ49" s="1211">
        <v>14822</v>
      </c>
      <c r="AR49" s="1211">
        <v>105624</v>
      </c>
      <c r="AS49" s="1211">
        <v>21355</v>
      </c>
      <c r="AT49" s="1211">
        <v>0</v>
      </c>
      <c r="AU49" s="1211">
        <v>8293</v>
      </c>
      <c r="AV49" s="1211">
        <v>11444</v>
      </c>
      <c r="AW49" s="912">
        <f t="shared" si="3"/>
        <v>2892032</v>
      </c>
    </row>
    <row r="50" spans="1:49" s="1187" customFormat="1" ht="17.25" customHeight="1">
      <c r="A50" s="115"/>
      <c r="B50" s="116" t="s">
        <v>338</v>
      </c>
      <c r="C50" s="113"/>
      <c r="D50" s="113"/>
      <c r="E50" s="170"/>
      <c r="F50" s="1211">
        <v>14566</v>
      </c>
      <c r="G50" s="1211">
        <v>21541</v>
      </c>
      <c r="H50" s="1211">
        <v>870</v>
      </c>
      <c r="I50" s="1211">
        <v>6520</v>
      </c>
      <c r="J50" s="1211">
        <v>65442</v>
      </c>
      <c r="K50" s="1211">
        <v>1719</v>
      </c>
      <c r="L50" s="1211">
        <v>184110</v>
      </c>
      <c r="M50" s="1211">
        <v>93308</v>
      </c>
      <c r="N50" s="1211">
        <v>11853</v>
      </c>
      <c r="O50" s="1211">
        <v>1057</v>
      </c>
      <c r="P50" s="1211">
        <v>2062</v>
      </c>
      <c r="Q50" s="1211">
        <v>168538</v>
      </c>
      <c r="R50" s="1211">
        <v>9357</v>
      </c>
      <c r="S50" s="1211">
        <v>2238</v>
      </c>
      <c r="T50" s="1211">
        <v>64859</v>
      </c>
      <c r="U50" s="1211">
        <v>15384</v>
      </c>
      <c r="V50" s="1211">
        <v>10015</v>
      </c>
      <c r="W50" s="1211">
        <v>0</v>
      </c>
      <c r="X50" s="1211">
        <v>2332</v>
      </c>
      <c r="Y50" s="1211">
        <v>118659</v>
      </c>
      <c r="Z50" s="1211">
        <v>12280</v>
      </c>
      <c r="AA50" s="1211">
        <v>44308</v>
      </c>
      <c r="AB50" s="1211">
        <v>67159</v>
      </c>
      <c r="AC50" s="1211">
        <v>124905</v>
      </c>
      <c r="AD50" s="1211">
        <v>7000</v>
      </c>
      <c r="AE50" s="1211">
        <v>31000</v>
      </c>
      <c r="AF50" s="1211">
        <v>485423</v>
      </c>
      <c r="AG50" s="1211">
        <v>12282</v>
      </c>
      <c r="AH50" s="1211">
        <v>103</v>
      </c>
      <c r="AI50" s="1211">
        <v>0</v>
      </c>
      <c r="AJ50" s="1211">
        <v>1997</v>
      </c>
      <c r="AK50" s="1211">
        <v>60789</v>
      </c>
      <c r="AL50" s="1211">
        <v>0</v>
      </c>
      <c r="AM50" s="1211">
        <v>0</v>
      </c>
      <c r="AN50" s="1211">
        <v>0</v>
      </c>
      <c r="AO50" s="1211">
        <v>0</v>
      </c>
      <c r="AP50" s="1211">
        <v>1360</v>
      </c>
      <c r="AQ50" s="1211">
        <v>9146</v>
      </c>
      <c r="AR50" s="1211">
        <v>0</v>
      </c>
      <c r="AS50" s="1211">
        <v>1829</v>
      </c>
      <c r="AT50" s="1211">
        <v>0</v>
      </c>
      <c r="AU50" s="1211">
        <v>8293</v>
      </c>
      <c r="AV50" s="1211">
        <v>11444</v>
      </c>
      <c r="AW50" s="910">
        <f t="shared" si="3"/>
        <v>1673748</v>
      </c>
    </row>
    <row r="51" spans="1:49" s="1187" customFormat="1" ht="17.25" customHeight="1">
      <c r="A51" s="115"/>
      <c r="B51" s="117" t="s">
        <v>339</v>
      </c>
      <c r="C51" s="114"/>
      <c r="D51" s="114"/>
      <c r="E51" s="171"/>
      <c r="F51" s="926">
        <v>0</v>
      </c>
      <c r="G51" s="1216">
        <v>0</v>
      </c>
      <c r="H51" s="1216">
        <v>0</v>
      </c>
      <c r="I51" s="1216">
        <v>0</v>
      </c>
      <c r="J51" s="1216">
        <v>0</v>
      </c>
      <c r="K51" s="1216">
        <v>925</v>
      </c>
      <c r="L51" s="1216">
        <v>8381</v>
      </c>
      <c r="M51" s="1216">
        <v>0</v>
      </c>
      <c r="N51" s="1216">
        <v>119895</v>
      </c>
      <c r="O51" s="1216">
        <v>0</v>
      </c>
      <c r="P51" s="1216">
        <v>533</v>
      </c>
      <c r="Q51" s="1216">
        <v>0</v>
      </c>
      <c r="R51" s="1216">
        <v>350040</v>
      </c>
      <c r="S51" s="1216">
        <v>0</v>
      </c>
      <c r="T51" s="1216">
        <v>15141</v>
      </c>
      <c r="U51" s="1216">
        <v>0</v>
      </c>
      <c r="V51" s="1216">
        <v>0</v>
      </c>
      <c r="W51" s="1216">
        <v>0</v>
      </c>
      <c r="X51" s="1216">
        <v>0</v>
      </c>
      <c r="Y51" s="1216">
        <v>0</v>
      </c>
      <c r="Z51" s="1216">
        <v>6000</v>
      </c>
      <c r="AA51" s="1216">
        <v>68133</v>
      </c>
      <c r="AB51" s="1216">
        <v>22841</v>
      </c>
      <c r="AC51" s="1216">
        <v>6757</v>
      </c>
      <c r="AD51" s="1216">
        <v>50275</v>
      </c>
      <c r="AE51" s="1216">
        <v>59000</v>
      </c>
      <c r="AF51" s="1216">
        <v>92799</v>
      </c>
      <c r="AG51" s="1216">
        <v>0</v>
      </c>
      <c r="AH51" s="1216">
        <v>0</v>
      </c>
      <c r="AI51" s="1216">
        <v>27000</v>
      </c>
      <c r="AJ51" s="1216">
        <v>5000</v>
      </c>
      <c r="AK51" s="1216">
        <v>84421</v>
      </c>
      <c r="AL51" s="1216">
        <v>100000</v>
      </c>
      <c r="AM51" s="1216">
        <v>6000</v>
      </c>
      <c r="AN51" s="1216">
        <v>0</v>
      </c>
      <c r="AO51" s="1216">
        <v>27677</v>
      </c>
      <c r="AP51" s="1216">
        <v>36640</v>
      </c>
      <c r="AQ51" s="1216">
        <v>5676</v>
      </c>
      <c r="AR51" s="1216">
        <v>105624</v>
      </c>
      <c r="AS51" s="1216">
        <v>19526</v>
      </c>
      <c r="AT51" s="1217">
        <v>0</v>
      </c>
      <c r="AU51" s="1217">
        <v>0</v>
      </c>
      <c r="AV51" s="1218">
        <v>0</v>
      </c>
      <c r="AW51" s="913">
        <f t="shared" si="3"/>
        <v>1218284</v>
      </c>
    </row>
    <row r="52" spans="1:49" s="1187" customFormat="1" ht="17.25" customHeight="1">
      <c r="A52" s="115"/>
      <c r="B52" s="118"/>
      <c r="C52" s="1245" t="s">
        <v>340</v>
      </c>
      <c r="D52" s="1246"/>
      <c r="E52" s="1247"/>
      <c r="F52" s="1195">
        <v>0</v>
      </c>
      <c r="G52" s="1195">
        <v>0</v>
      </c>
      <c r="H52" s="1195">
        <v>0</v>
      </c>
      <c r="I52" s="1195">
        <v>0</v>
      </c>
      <c r="J52" s="1195">
        <v>0</v>
      </c>
      <c r="K52" s="1195">
        <v>0</v>
      </c>
      <c r="L52" s="1195">
        <v>0</v>
      </c>
      <c r="M52" s="1195">
        <v>0</v>
      </c>
      <c r="N52" s="1195">
        <v>0</v>
      </c>
      <c r="O52" s="1195">
        <v>0</v>
      </c>
      <c r="P52" s="1195">
        <v>0</v>
      </c>
      <c r="Q52" s="1195">
        <v>0</v>
      </c>
      <c r="R52" s="1195">
        <v>0</v>
      </c>
      <c r="S52" s="1195">
        <v>0</v>
      </c>
      <c r="T52" s="1195">
        <v>0</v>
      </c>
      <c r="U52" s="1195">
        <v>0</v>
      </c>
      <c r="V52" s="1195">
        <v>0</v>
      </c>
      <c r="W52" s="1195">
        <v>0</v>
      </c>
      <c r="X52" s="1195">
        <v>0</v>
      </c>
      <c r="Y52" s="1195">
        <v>0</v>
      </c>
      <c r="Z52" s="1195">
        <v>0</v>
      </c>
      <c r="AA52" s="1195">
        <v>0</v>
      </c>
      <c r="AB52" s="1195">
        <v>0</v>
      </c>
      <c r="AC52" s="1195">
        <v>0</v>
      </c>
      <c r="AD52" s="1195">
        <v>0</v>
      </c>
      <c r="AE52" s="1195">
        <v>0</v>
      </c>
      <c r="AF52" s="1195">
        <v>0</v>
      </c>
      <c r="AG52" s="1195">
        <v>0</v>
      </c>
      <c r="AH52" s="1195">
        <v>0</v>
      </c>
      <c r="AI52" s="1195">
        <v>0</v>
      </c>
      <c r="AJ52" s="1195">
        <v>0</v>
      </c>
      <c r="AK52" s="1195">
        <v>84421</v>
      </c>
      <c r="AL52" s="1195">
        <v>0</v>
      </c>
      <c r="AM52" s="1195">
        <v>0</v>
      </c>
      <c r="AN52" s="1195">
        <v>0</v>
      </c>
      <c r="AO52" s="1195">
        <v>0</v>
      </c>
      <c r="AP52" s="1195">
        <v>0</v>
      </c>
      <c r="AQ52" s="1195">
        <v>0</v>
      </c>
      <c r="AR52" s="1195">
        <v>0</v>
      </c>
      <c r="AS52" s="1195">
        <v>0</v>
      </c>
      <c r="AT52" s="1195">
        <v>0</v>
      </c>
      <c r="AU52" s="1195">
        <v>0</v>
      </c>
      <c r="AV52" s="1219">
        <v>0</v>
      </c>
      <c r="AW52" s="914">
        <f t="shared" si="3"/>
        <v>84421</v>
      </c>
    </row>
    <row r="53" spans="1:49" s="1187" customFormat="1" ht="17.25" customHeight="1" thickBot="1">
      <c r="A53" s="119"/>
      <c r="B53" s="120"/>
      <c r="C53" s="321" t="s">
        <v>341</v>
      </c>
      <c r="D53" s="322"/>
      <c r="E53" s="323"/>
      <c r="F53" s="1204">
        <v>0</v>
      </c>
      <c r="G53" s="1204">
        <v>0</v>
      </c>
      <c r="H53" s="1204">
        <v>0</v>
      </c>
      <c r="I53" s="1204">
        <v>0</v>
      </c>
      <c r="J53" s="1204">
        <v>0</v>
      </c>
      <c r="K53" s="1204">
        <v>925</v>
      </c>
      <c r="L53" s="1204">
        <v>8381</v>
      </c>
      <c r="M53" s="1204">
        <v>0</v>
      </c>
      <c r="N53" s="1204">
        <v>119895</v>
      </c>
      <c r="O53" s="1204">
        <v>0</v>
      </c>
      <c r="P53" s="1204">
        <v>533</v>
      </c>
      <c r="Q53" s="1204">
        <v>0</v>
      </c>
      <c r="R53" s="1204">
        <v>350040</v>
      </c>
      <c r="S53" s="1204">
        <v>0</v>
      </c>
      <c r="T53" s="1204">
        <v>15141</v>
      </c>
      <c r="U53" s="1204">
        <v>0</v>
      </c>
      <c r="V53" s="1204">
        <v>0</v>
      </c>
      <c r="W53" s="1204">
        <v>0</v>
      </c>
      <c r="X53" s="1204">
        <v>0</v>
      </c>
      <c r="Y53" s="1204">
        <v>0</v>
      </c>
      <c r="Z53" s="1204">
        <v>6000</v>
      </c>
      <c r="AA53" s="1204">
        <v>68133</v>
      </c>
      <c r="AB53" s="1204">
        <v>22841</v>
      </c>
      <c r="AC53" s="1204">
        <v>6757</v>
      </c>
      <c r="AD53" s="1204">
        <v>50275</v>
      </c>
      <c r="AE53" s="1204">
        <v>59000</v>
      </c>
      <c r="AF53" s="1204">
        <v>92799</v>
      </c>
      <c r="AG53" s="1204">
        <v>0</v>
      </c>
      <c r="AH53" s="1204">
        <v>0</v>
      </c>
      <c r="AI53" s="1204">
        <v>27000</v>
      </c>
      <c r="AJ53" s="1204">
        <v>5000</v>
      </c>
      <c r="AK53" s="1204">
        <v>0</v>
      </c>
      <c r="AL53" s="1204">
        <v>100000</v>
      </c>
      <c r="AM53" s="1204">
        <v>6000</v>
      </c>
      <c r="AN53" s="1204">
        <v>0</v>
      </c>
      <c r="AO53" s="1204">
        <v>27677</v>
      </c>
      <c r="AP53" s="1204">
        <v>36640</v>
      </c>
      <c r="AQ53" s="1204">
        <v>5676</v>
      </c>
      <c r="AR53" s="1204">
        <v>105624</v>
      </c>
      <c r="AS53" s="1204">
        <v>19526</v>
      </c>
      <c r="AT53" s="1204">
        <v>0</v>
      </c>
      <c r="AU53" s="1204">
        <v>0</v>
      </c>
      <c r="AV53" s="1204">
        <v>0</v>
      </c>
      <c r="AW53" s="915">
        <f t="shared" si="3"/>
        <v>1133863</v>
      </c>
    </row>
  </sheetData>
  <sheetProtection/>
  <mergeCells count="7">
    <mergeCell ref="AW2:AW3"/>
    <mergeCell ref="C52:E52"/>
    <mergeCell ref="A46:E46"/>
    <mergeCell ref="E34:E35"/>
    <mergeCell ref="E43:E44"/>
    <mergeCell ref="A45:E45"/>
    <mergeCell ref="C9:D10"/>
  </mergeCells>
  <printOptions/>
  <pageMargins left="1.062992125984252" right="0.7874015748031497" top="0.5511811023622047" bottom="0.5905511811023623" header="0.5118110236220472" footer="0.5118110236220472"/>
  <pageSetup horizontalDpi="600" verticalDpi="600" orientation="landscape" paperSize="9" scale="64" r:id="rId2"/>
  <colBreaks count="3" manualBreakCount="3">
    <brk id="17" max="52" man="1"/>
    <brk id="29" max="52" man="1"/>
    <brk id="41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EE35"/>
  <sheetViews>
    <sheetView showZeros="0" zoomScaleSheetLayoutView="100" workbookViewId="0" topLeftCell="A1">
      <pane xSplit="3" ySplit="5" topLeftCell="D6" activePane="bottomRight" state="frozen"/>
      <selection pane="topLeft" activeCell="E34" sqref="E34:E35"/>
      <selection pane="topRight" activeCell="E34" sqref="E34:E35"/>
      <selection pane="bottomLeft" activeCell="E34" sqref="E34:E35"/>
      <selection pane="bottomRight" activeCell="I4" sqref="I4"/>
    </sheetView>
  </sheetViews>
  <sheetFormatPr defaultColWidth="9.00390625" defaultRowHeight="13.5"/>
  <cols>
    <col min="1" max="2" width="4.75390625" style="917" customWidth="1"/>
    <col min="3" max="3" width="18.50390625" style="917" customWidth="1"/>
    <col min="4" max="135" width="9.50390625" style="917" customWidth="1"/>
    <col min="136" max="136" width="11.00390625" style="917" customWidth="1"/>
    <col min="137" max="16384" width="9.00390625" style="917" customWidth="1"/>
  </cols>
  <sheetData>
    <row r="1" spans="1:135" ht="20.25" customHeight="1" thickBot="1">
      <c r="A1" s="663" t="s">
        <v>342</v>
      </c>
      <c r="B1" s="664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  <c r="P1" s="916"/>
      <c r="Q1" s="916"/>
      <c r="R1" s="916"/>
      <c r="S1" s="916"/>
      <c r="T1" s="916"/>
      <c r="U1" s="916"/>
      <c r="V1" s="916"/>
      <c r="W1" s="916"/>
      <c r="X1" s="916"/>
      <c r="Y1" s="916"/>
      <c r="Z1" s="916"/>
      <c r="AA1" s="916"/>
      <c r="AB1" s="916"/>
      <c r="AC1" s="916"/>
      <c r="AD1" s="916"/>
      <c r="AE1" s="916"/>
      <c r="AF1" s="916"/>
      <c r="AG1" s="916"/>
      <c r="AH1" s="916"/>
      <c r="AI1" s="916"/>
      <c r="AJ1" s="916"/>
      <c r="AK1" s="916"/>
      <c r="AL1" s="916"/>
      <c r="AM1" s="916"/>
      <c r="AN1" s="916"/>
      <c r="AO1" s="916"/>
      <c r="AP1" s="916"/>
      <c r="AQ1" s="916"/>
      <c r="AR1" s="916"/>
      <c r="AS1" s="916"/>
      <c r="AT1" s="916"/>
      <c r="AU1" s="916"/>
      <c r="AV1" s="916"/>
      <c r="AW1" s="916"/>
      <c r="AX1" s="916"/>
      <c r="AY1" s="916"/>
      <c r="AZ1" s="916"/>
      <c r="BA1" s="916"/>
      <c r="BB1" s="916"/>
      <c r="BC1" s="916"/>
      <c r="BD1" s="916"/>
      <c r="BE1" s="916"/>
      <c r="BF1" s="916"/>
      <c r="BG1" s="916"/>
      <c r="BH1" s="916"/>
      <c r="BI1" s="916"/>
      <c r="BJ1" s="916"/>
      <c r="BK1" s="916"/>
      <c r="BL1" s="916"/>
      <c r="BM1" s="916"/>
      <c r="BN1" s="916"/>
      <c r="BO1" s="916"/>
      <c r="BP1" s="916"/>
      <c r="BQ1" s="916"/>
      <c r="BR1" s="916"/>
      <c r="BS1" s="916"/>
      <c r="BT1" s="916"/>
      <c r="BU1" s="916"/>
      <c r="BV1" s="916"/>
      <c r="BW1" s="916"/>
      <c r="BX1" s="916"/>
      <c r="BY1" s="916"/>
      <c r="BZ1" s="916"/>
      <c r="CA1" s="916"/>
      <c r="CB1" s="916"/>
      <c r="CC1" s="916"/>
      <c r="CD1" s="916"/>
      <c r="CE1" s="916"/>
      <c r="CF1" s="916"/>
      <c r="CG1" s="916"/>
      <c r="CH1" s="916"/>
      <c r="CI1" s="916"/>
      <c r="CJ1" s="916"/>
      <c r="CK1" s="916"/>
      <c r="CL1" s="916"/>
      <c r="CM1" s="916"/>
      <c r="CN1" s="916"/>
      <c r="CO1" s="916"/>
      <c r="CP1" s="916"/>
      <c r="CQ1" s="916"/>
      <c r="CR1" s="916"/>
      <c r="CS1" s="916"/>
      <c r="CT1" s="916"/>
      <c r="CU1" s="916"/>
      <c r="CV1" s="916"/>
      <c r="CW1" s="916"/>
      <c r="CX1" s="916"/>
      <c r="CY1" s="916"/>
      <c r="CZ1" s="916"/>
      <c r="DA1" s="916"/>
      <c r="DB1" s="916"/>
      <c r="DC1" s="916"/>
      <c r="DD1" s="916"/>
      <c r="DE1" s="916"/>
      <c r="DF1" s="916"/>
      <c r="DG1" s="916"/>
      <c r="DH1" s="916"/>
      <c r="DI1" s="916"/>
      <c r="DJ1" s="916"/>
      <c r="DK1" s="916"/>
      <c r="DL1" s="916"/>
      <c r="DM1" s="916"/>
      <c r="DN1" s="916"/>
      <c r="DO1" s="916"/>
      <c r="DP1" s="916"/>
      <c r="DQ1" s="916"/>
      <c r="DR1" s="916"/>
      <c r="DS1" s="916"/>
      <c r="DT1" s="916"/>
      <c r="DU1" s="916"/>
      <c r="DV1" s="916"/>
      <c r="DW1" s="916"/>
      <c r="DX1" s="916"/>
      <c r="DY1" s="916"/>
      <c r="DZ1" s="916"/>
      <c r="EA1" s="916"/>
      <c r="EB1" s="916"/>
      <c r="EC1" s="916"/>
      <c r="ED1" s="916"/>
      <c r="EE1" s="1220"/>
    </row>
    <row r="2" spans="1:135" ht="15" customHeight="1">
      <c r="A2" s="665"/>
      <c r="B2" s="666"/>
      <c r="C2" s="1221"/>
      <c r="D2" s="1268" t="s">
        <v>498</v>
      </c>
      <c r="E2" s="1269"/>
      <c r="F2" s="1270"/>
      <c r="G2" s="1268" t="s">
        <v>499</v>
      </c>
      <c r="H2" s="1269"/>
      <c r="I2" s="1270"/>
      <c r="J2" s="1268" t="s">
        <v>500</v>
      </c>
      <c r="K2" s="1269"/>
      <c r="L2" s="1270"/>
      <c r="M2" s="1268" t="s">
        <v>501</v>
      </c>
      <c r="N2" s="1269"/>
      <c r="O2" s="1270"/>
      <c r="P2" s="1268" t="s">
        <v>502</v>
      </c>
      <c r="Q2" s="1269"/>
      <c r="R2" s="1270"/>
      <c r="S2" s="1268" t="s">
        <v>503</v>
      </c>
      <c r="T2" s="1269"/>
      <c r="U2" s="1270"/>
      <c r="V2" s="1268" t="s">
        <v>504</v>
      </c>
      <c r="W2" s="1269"/>
      <c r="X2" s="1270"/>
      <c r="Y2" s="1268" t="s">
        <v>505</v>
      </c>
      <c r="Z2" s="1269"/>
      <c r="AA2" s="1270"/>
      <c r="AB2" s="1268" t="s">
        <v>506</v>
      </c>
      <c r="AC2" s="1269"/>
      <c r="AD2" s="1270"/>
      <c r="AE2" s="1268" t="s">
        <v>507</v>
      </c>
      <c r="AF2" s="1269"/>
      <c r="AG2" s="1270"/>
      <c r="AH2" s="1268" t="s">
        <v>508</v>
      </c>
      <c r="AI2" s="1269"/>
      <c r="AJ2" s="1270"/>
      <c r="AK2" s="1268" t="s">
        <v>509</v>
      </c>
      <c r="AL2" s="1269"/>
      <c r="AM2" s="1270"/>
      <c r="AN2" s="1268" t="s">
        <v>510</v>
      </c>
      <c r="AO2" s="1269"/>
      <c r="AP2" s="1270"/>
      <c r="AQ2" s="1268" t="s">
        <v>511</v>
      </c>
      <c r="AR2" s="1269"/>
      <c r="AS2" s="1270"/>
      <c r="AT2" s="1268" t="s">
        <v>512</v>
      </c>
      <c r="AU2" s="1269"/>
      <c r="AV2" s="1270"/>
      <c r="AW2" s="1268" t="s">
        <v>513</v>
      </c>
      <c r="AX2" s="1269"/>
      <c r="AY2" s="1270"/>
      <c r="AZ2" s="1268" t="s">
        <v>25</v>
      </c>
      <c r="BA2" s="1269"/>
      <c r="BB2" s="1270"/>
      <c r="BC2" s="1268" t="s">
        <v>26</v>
      </c>
      <c r="BD2" s="1269"/>
      <c r="BE2" s="1270"/>
      <c r="BF2" s="1268" t="s">
        <v>27</v>
      </c>
      <c r="BG2" s="1269"/>
      <c r="BH2" s="1270"/>
      <c r="BI2" s="1268" t="s">
        <v>28</v>
      </c>
      <c r="BJ2" s="1269"/>
      <c r="BK2" s="1270"/>
      <c r="BL2" s="1268" t="s">
        <v>29</v>
      </c>
      <c r="BM2" s="1269"/>
      <c r="BN2" s="1270"/>
      <c r="BO2" s="1268" t="s">
        <v>30</v>
      </c>
      <c r="BP2" s="1269"/>
      <c r="BQ2" s="1270"/>
      <c r="BR2" s="1268" t="s">
        <v>31</v>
      </c>
      <c r="BS2" s="1269"/>
      <c r="BT2" s="1270"/>
      <c r="BU2" s="1268" t="s">
        <v>32</v>
      </c>
      <c r="BV2" s="1269"/>
      <c r="BW2" s="1270"/>
      <c r="BX2" s="1268" t="s">
        <v>33</v>
      </c>
      <c r="BY2" s="1269"/>
      <c r="BZ2" s="1270"/>
      <c r="CA2" s="1268" t="s">
        <v>34</v>
      </c>
      <c r="CB2" s="1269"/>
      <c r="CC2" s="1270"/>
      <c r="CD2" s="1268" t="s">
        <v>35</v>
      </c>
      <c r="CE2" s="1269"/>
      <c r="CF2" s="1270"/>
      <c r="CG2" s="1268" t="s">
        <v>36</v>
      </c>
      <c r="CH2" s="1269"/>
      <c r="CI2" s="1270"/>
      <c r="CJ2" s="1268" t="s">
        <v>37</v>
      </c>
      <c r="CK2" s="1269"/>
      <c r="CL2" s="1270"/>
      <c r="CM2" s="1268" t="s">
        <v>38</v>
      </c>
      <c r="CN2" s="1269"/>
      <c r="CO2" s="1270"/>
      <c r="CP2" s="1268" t="s">
        <v>39</v>
      </c>
      <c r="CQ2" s="1269"/>
      <c r="CR2" s="1270"/>
      <c r="CS2" s="1268" t="s">
        <v>40</v>
      </c>
      <c r="CT2" s="1269"/>
      <c r="CU2" s="1270"/>
      <c r="CV2" s="1268" t="s">
        <v>41</v>
      </c>
      <c r="CW2" s="1269"/>
      <c r="CX2" s="1270"/>
      <c r="CY2" s="1268" t="s">
        <v>42</v>
      </c>
      <c r="CZ2" s="1269"/>
      <c r="DA2" s="1270"/>
      <c r="DB2" s="1268" t="s">
        <v>43</v>
      </c>
      <c r="DC2" s="1269"/>
      <c r="DD2" s="1270"/>
      <c r="DE2" s="1268" t="s">
        <v>44</v>
      </c>
      <c r="DF2" s="1269"/>
      <c r="DG2" s="1270"/>
      <c r="DH2" s="1268" t="s">
        <v>45</v>
      </c>
      <c r="DI2" s="1269"/>
      <c r="DJ2" s="1270"/>
      <c r="DK2" s="1268" t="s">
        <v>46</v>
      </c>
      <c r="DL2" s="1269"/>
      <c r="DM2" s="1270"/>
      <c r="DN2" s="1268" t="s">
        <v>47</v>
      </c>
      <c r="DO2" s="1269"/>
      <c r="DP2" s="1270"/>
      <c r="DQ2" s="1268" t="s">
        <v>48</v>
      </c>
      <c r="DR2" s="1269"/>
      <c r="DS2" s="1270"/>
      <c r="DT2" s="1268" t="s">
        <v>49</v>
      </c>
      <c r="DU2" s="1269"/>
      <c r="DV2" s="1270"/>
      <c r="DW2" s="1268" t="s">
        <v>50</v>
      </c>
      <c r="DX2" s="1269"/>
      <c r="DY2" s="1270"/>
      <c r="DZ2" s="1268" t="s">
        <v>51</v>
      </c>
      <c r="EA2" s="1269"/>
      <c r="EB2" s="1270"/>
      <c r="EC2" s="1268" t="s">
        <v>297</v>
      </c>
      <c r="ED2" s="1269"/>
      <c r="EE2" s="1270"/>
    </row>
    <row r="3" spans="1:135" ht="18" customHeight="1">
      <c r="A3" s="1222"/>
      <c r="B3" s="102"/>
      <c r="C3" s="667" t="s">
        <v>228</v>
      </c>
      <c r="D3" s="1265" t="s">
        <v>181</v>
      </c>
      <c r="E3" s="1266"/>
      <c r="F3" s="1267"/>
      <c r="G3" s="1265" t="s">
        <v>182</v>
      </c>
      <c r="H3" s="1266"/>
      <c r="I3" s="1267"/>
      <c r="J3" s="1265" t="s">
        <v>183</v>
      </c>
      <c r="K3" s="1266"/>
      <c r="L3" s="1267"/>
      <c r="M3" s="1265" t="s">
        <v>184</v>
      </c>
      <c r="N3" s="1266"/>
      <c r="O3" s="1267"/>
      <c r="P3" s="1265" t="s">
        <v>19</v>
      </c>
      <c r="Q3" s="1266"/>
      <c r="R3" s="1267"/>
      <c r="S3" s="1265" t="s">
        <v>185</v>
      </c>
      <c r="T3" s="1266"/>
      <c r="U3" s="1267"/>
      <c r="V3" s="1265" t="s">
        <v>186</v>
      </c>
      <c r="W3" s="1266"/>
      <c r="X3" s="1267"/>
      <c r="Y3" s="1265" t="s">
        <v>20</v>
      </c>
      <c r="Z3" s="1266"/>
      <c r="AA3" s="1267"/>
      <c r="AB3" s="1265" t="s">
        <v>187</v>
      </c>
      <c r="AC3" s="1266"/>
      <c r="AD3" s="1267"/>
      <c r="AE3" s="1265" t="s">
        <v>188</v>
      </c>
      <c r="AF3" s="1266"/>
      <c r="AG3" s="1267"/>
      <c r="AH3" s="1265" t="s">
        <v>189</v>
      </c>
      <c r="AI3" s="1266"/>
      <c r="AJ3" s="1267"/>
      <c r="AK3" s="1265" t="s">
        <v>190</v>
      </c>
      <c r="AL3" s="1266"/>
      <c r="AM3" s="1267"/>
      <c r="AN3" s="1265" t="s">
        <v>21</v>
      </c>
      <c r="AO3" s="1266"/>
      <c r="AP3" s="1267"/>
      <c r="AQ3" s="1265" t="s">
        <v>191</v>
      </c>
      <c r="AR3" s="1266"/>
      <c r="AS3" s="1267"/>
      <c r="AT3" s="1265" t="s">
        <v>192</v>
      </c>
      <c r="AU3" s="1266"/>
      <c r="AV3" s="1267"/>
      <c r="AW3" s="1265" t="s">
        <v>24</v>
      </c>
      <c r="AX3" s="1266"/>
      <c r="AY3" s="1267"/>
      <c r="AZ3" s="1265" t="s">
        <v>267</v>
      </c>
      <c r="BA3" s="1266"/>
      <c r="BB3" s="1267"/>
      <c r="BC3" s="1265" t="s">
        <v>268</v>
      </c>
      <c r="BD3" s="1266"/>
      <c r="BE3" s="1267"/>
      <c r="BF3" s="1265" t="s">
        <v>269</v>
      </c>
      <c r="BG3" s="1266"/>
      <c r="BH3" s="1267"/>
      <c r="BI3" s="1265" t="s">
        <v>270</v>
      </c>
      <c r="BJ3" s="1266"/>
      <c r="BK3" s="1267"/>
      <c r="BL3" s="1265" t="s">
        <v>271</v>
      </c>
      <c r="BM3" s="1266"/>
      <c r="BN3" s="1267"/>
      <c r="BO3" s="1265" t="s">
        <v>272</v>
      </c>
      <c r="BP3" s="1266"/>
      <c r="BQ3" s="1267"/>
      <c r="BR3" s="1265" t="s">
        <v>273</v>
      </c>
      <c r="BS3" s="1266"/>
      <c r="BT3" s="1267"/>
      <c r="BU3" s="1265" t="s">
        <v>274</v>
      </c>
      <c r="BV3" s="1266"/>
      <c r="BW3" s="1267"/>
      <c r="BX3" s="1265" t="s">
        <v>275</v>
      </c>
      <c r="BY3" s="1266"/>
      <c r="BZ3" s="1267"/>
      <c r="CA3" s="1265" t="s">
        <v>276</v>
      </c>
      <c r="CB3" s="1266"/>
      <c r="CC3" s="1267"/>
      <c r="CD3" s="1265" t="s">
        <v>277</v>
      </c>
      <c r="CE3" s="1266"/>
      <c r="CF3" s="1267"/>
      <c r="CG3" s="1265" t="s">
        <v>278</v>
      </c>
      <c r="CH3" s="1266"/>
      <c r="CI3" s="1267"/>
      <c r="CJ3" s="1265" t="s">
        <v>279</v>
      </c>
      <c r="CK3" s="1266"/>
      <c r="CL3" s="1267"/>
      <c r="CM3" s="1265" t="s">
        <v>280</v>
      </c>
      <c r="CN3" s="1266"/>
      <c r="CO3" s="1267"/>
      <c r="CP3" s="1265" t="s">
        <v>281</v>
      </c>
      <c r="CQ3" s="1266"/>
      <c r="CR3" s="1267"/>
      <c r="CS3" s="1265" t="s">
        <v>282</v>
      </c>
      <c r="CT3" s="1266"/>
      <c r="CU3" s="1267"/>
      <c r="CV3" s="1265" t="s">
        <v>283</v>
      </c>
      <c r="CW3" s="1266"/>
      <c r="CX3" s="1267"/>
      <c r="CY3" s="1265" t="s">
        <v>284</v>
      </c>
      <c r="CZ3" s="1266"/>
      <c r="DA3" s="1267"/>
      <c r="DB3" s="1265" t="s">
        <v>285</v>
      </c>
      <c r="DC3" s="1266"/>
      <c r="DD3" s="1267"/>
      <c r="DE3" s="1265" t="s">
        <v>286</v>
      </c>
      <c r="DF3" s="1266"/>
      <c r="DG3" s="1267"/>
      <c r="DH3" s="1265" t="s">
        <v>287</v>
      </c>
      <c r="DI3" s="1266"/>
      <c r="DJ3" s="1267"/>
      <c r="DK3" s="1265" t="s">
        <v>288</v>
      </c>
      <c r="DL3" s="1266"/>
      <c r="DM3" s="1267"/>
      <c r="DN3" s="1265" t="s">
        <v>289</v>
      </c>
      <c r="DO3" s="1266"/>
      <c r="DP3" s="1267"/>
      <c r="DQ3" s="1265" t="s">
        <v>290</v>
      </c>
      <c r="DR3" s="1266"/>
      <c r="DS3" s="1267"/>
      <c r="DT3" s="1265" t="s">
        <v>291</v>
      </c>
      <c r="DU3" s="1266"/>
      <c r="DV3" s="1267"/>
      <c r="DW3" s="1265" t="s">
        <v>765</v>
      </c>
      <c r="DX3" s="1266"/>
      <c r="DY3" s="1267"/>
      <c r="DZ3" s="1265" t="s">
        <v>766</v>
      </c>
      <c r="EA3" s="1266"/>
      <c r="EB3" s="1267"/>
      <c r="EC3" s="1265"/>
      <c r="ED3" s="1266"/>
      <c r="EE3" s="1267"/>
    </row>
    <row r="4" spans="1:135" s="668" customFormat="1" ht="20.25" customHeight="1">
      <c r="A4" s="166" t="s">
        <v>229</v>
      </c>
      <c r="B4" s="669"/>
      <c r="C4" s="670"/>
      <c r="D4" s="193" t="s">
        <v>344</v>
      </c>
      <c r="E4" s="730" t="s">
        <v>345</v>
      </c>
      <c r="F4" s="731" t="s">
        <v>346</v>
      </c>
      <c r="G4" s="193" t="s">
        <v>344</v>
      </c>
      <c r="H4" s="730" t="s">
        <v>345</v>
      </c>
      <c r="I4" s="731" t="s">
        <v>346</v>
      </c>
      <c r="J4" s="193" t="s">
        <v>344</v>
      </c>
      <c r="K4" s="730" t="s">
        <v>345</v>
      </c>
      <c r="L4" s="731" t="s">
        <v>346</v>
      </c>
      <c r="M4" s="193" t="s">
        <v>344</v>
      </c>
      <c r="N4" s="730" t="s">
        <v>345</v>
      </c>
      <c r="O4" s="731" t="s">
        <v>346</v>
      </c>
      <c r="P4" s="193" t="s">
        <v>344</v>
      </c>
      <c r="Q4" s="730" t="s">
        <v>345</v>
      </c>
      <c r="R4" s="731" t="s">
        <v>346</v>
      </c>
      <c r="S4" s="193" t="s">
        <v>344</v>
      </c>
      <c r="T4" s="730" t="s">
        <v>345</v>
      </c>
      <c r="U4" s="731" t="s">
        <v>346</v>
      </c>
      <c r="V4" s="193" t="s">
        <v>344</v>
      </c>
      <c r="W4" s="730" t="s">
        <v>345</v>
      </c>
      <c r="X4" s="731" t="s">
        <v>346</v>
      </c>
      <c r="Y4" s="193" t="s">
        <v>344</v>
      </c>
      <c r="Z4" s="730" t="s">
        <v>345</v>
      </c>
      <c r="AA4" s="731" t="s">
        <v>346</v>
      </c>
      <c r="AB4" s="193" t="s">
        <v>344</v>
      </c>
      <c r="AC4" s="730" t="s">
        <v>345</v>
      </c>
      <c r="AD4" s="731" t="s">
        <v>346</v>
      </c>
      <c r="AE4" s="193" t="s">
        <v>344</v>
      </c>
      <c r="AF4" s="730" t="s">
        <v>345</v>
      </c>
      <c r="AG4" s="731" t="s">
        <v>346</v>
      </c>
      <c r="AH4" s="193" t="s">
        <v>344</v>
      </c>
      <c r="AI4" s="730" t="s">
        <v>345</v>
      </c>
      <c r="AJ4" s="731" t="s">
        <v>346</v>
      </c>
      <c r="AK4" s="193" t="s">
        <v>344</v>
      </c>
      <c r="AL4" s="730" t="s">
        <v>345</v>
      </c>
      <c r="AM4" s="731" t="s">
        <v>346</v>
      </c>
      <c r="AN4" s="193" t="s">
        <v>344</v>
      </c>
      <c r="AO4" s="730" t="s">
        <v>345</v>
      </c>
      <c r="AP4" s="731" t="s">
        <v>346</v>
      </c>
      <c r="AQ4" s="193" t="s">
        <v>344</v>
      </c>
      <c r="AR4" s="730" t="s">
        <v>345</v>
      </c>
      <c r="AS4" s="731" t="s">
        <v>346</v>
      </c>
      <c r="AT4" s="193" t="s">
        <v>344</v>
      </c>
      <c r="AU4" s="730" t="s">
        <v>345</v>
      </c>
      <c r="AV4" s="731" t="s">
        <v>346</v>
      </c>
      <c r="AW4" s="193" t="s">
        <v>344</v>
      </c>
      <c r="AX4" s="730" t="s">
        <v>345</v>
      </c>
      <c r="AY4" s="731" t="s">
        <v>346</v>
      </c>
      <c r="AZ4" s="193" t="s">
        <v>344</v>
      </c>
      <c r="BA4" s="730" t="s">
        <v>345</v>
      </c>
      <c r="BB4" s="731" t="s">
        <v>346</v>
      </c>
      <c r="BC4" s="193" t="s">
        <v>344</v>
      </c>
      <c r="BD4" s="730" t="s">
        <v>345</v>
      </c>
      <c r="BE4" s="731" t="s">
        <v>346</v>
      </c>
      <c r="BF4" s="193" t="s">
        <v>344</v>
      </c>
      <c r="BG4" s="730" t="s">
        <v>345</v>
      </c>
      <c r="BH4" s="731" t="s">
        <v>346</v>
      </c>
      <c r="BI4" s="193" t="s">
        <v>344</v>
      </c>
      <c r="BJ4" s="730" t="s">
        <v>345</v>
      </c>
      <c r="BK4" s="731" t="s">
        <v>346</v>
      </c>
      <c r="BL4" s="193" t="s">
        <v>344</v>
      </c>
      <c r="BM4" s="730" t="s">
        <v>345</v>
      </c>
      <c r="BN4" s="731" t="s">
        <v>346</v>
      </c>
      <c r="BO4" s="193" t="s">
        <v>344</v>
      </c>
      <c r="BP4" s="730" t="s">
        <v>345</v>
      </c>
      <c r="BQ4" s="731" t="s">
        <v>346</v>
      </c>
      <c r="BR4" s="193" t="s">
        <v>344</v>
      </c>
      <c r="BS4" s="730" t="s">
        <v>345</v>
      </c>
      <c r="BT4" s="731" t="s">
        <v>346</v>
      </c>
      <c r="BU4" s="193" t="s">
        <v>344</v>
      </c>
      <c r="BV4" s="730" t="s">
        <v>345</v>
      </c>
      <c r="BW4" s="731" t="s">
        <v>346</v>
      </c>
      <c r="BX4" s="193" t="s">
        <v>344</v>
      </c>
      <c r="BY4" s="730" t="s">
        <v>345</v>
      </c>
      <c r="BZ4" s="731" t="s">
        <v>346</v>
      </c>
      <c r="CA4" s="193" t="s">
        <v>344</v>
      </c>
      <c r="CB4" s="730" t="s">
        <v>345</v>
      </c>
      <c r="CC4" s="731" t="s">
        <v>346</v>
      </c>
      <c r="CD4" s="193" t="s">
        <v>344</v>
      </c>
      <c r="CE4" s="730" t="s">
        <v>345</v>
      </c>
      <c r="CF4" s="731" t="s">
        <v>346</v>
      </c>
      <c r="CG4" s="193" t="s">
        <v>344</v>
      </c>
      <c r="CH4" s="730" t="s">
        <v>345</v>
      </c>
      <c r="CI4" s="731" t="s">
        <v>346</v>
      </c>
      <c r="CJ4" s="193" t="s">
        <v>344</v>
      </c>
      <c r="CK4" s="730" t="s">
        <v>345</v>
      </c>
      <c r="CL4" s="731" t="s">
        <v>346</v>
      </c>
      <c r="CM4" s="193" t="s">
        <v>344</v>
      </c>
      <c r="CN4" s="730" t="s">
        <v>345</v>
      </c>
      <c r="CO4" s="731" t="s">
        <v>346</v>
      </c>
      <c r="CP4" s="193" t="s">
        <v>344</v>
      </c>
      <c r="CQ4" s="730" t="s">
        <v>345</v>
      </c>
      <c r="CR4" s="731" t="s">
        <v>346</v>
      </c>
      <c r="CS4" s="193" t="s">
        <v>344</v>
      </c>
      <c r="CT4" s="730" t="s">
        <v>345</v>
      </c>
      <c r="CU4" s="731" t="s">
        <v>346</v>
      </c>
      <c r="CV4" s="193" t="s">
        <v>344</v>
      </c>
      <c r="CW4" s="730" t="s">
        <v>345</v>
      </c>
      <c r="CX4" s="731" t="s">
        <v>346</v>
      </c>
      <c r="CY4" s="193" t="s">
        <v>344</v>
      </c>
      <c r="CZ4" s="730" t="s">
        <v>345</v>
      </c>
      <c r="DA4" s="731" t="s">
        <v>346</v>
      </c>
      <c r="DB4" s="193" t="s">
        <v>344</v>
      </c>
      <c r="DC4" s="730" t="s">
        <v>345</v>
      </c>
      <c r="DD4" s="731" t="s">
        <v>346</v>
      </c>
      <c r="DE4" s="193" t="s">
        <v>344</v>
      </c>
      <c r="DF4" s="730" t="s">
        <v>345</v>
      </c>
      <c r="DG4" s="731" t="s">
        <v>346</v>
      </c>
      <c r="DH4" s="193" t="s">
        <v>344</v>
      </c>
      <c r="DI4" s="730" t="s">
        <v>345</v>
      </c>
      <c r="DJ4" s="731" t="s">
        <v>346</v>
      </c>
      <c r="DK4" s="193" t="s">
        <v>344</v>
      </c>
      <c r="DL4" s="730" t="s">
        <v>345</v>
      </c>
      <c r="DM4" s="731" t="s">
        <v>346</v>
      </c>
      <c r="DN4" s="193" t="s">
        <v>344</v>
      </c>
      <c r="DO4" s="730" t="s">
        <v>345</v>
      </c>
      <c r="DP4" s="731" t="s">
        <v>346</v>
      </c>
      <c r="DQ4" s="193" t="s">
        <v>344</v>
      </c>
      <c r="DR4" s="730" t="s">
        <v>345</v>
      </c>
      <c r="DS4" s="731" t="s">
        <v>346</v>
      </c>
      <c r="DT4" s="193" t="s">
        <v>344</v>
      </c>
      <c r="DU4" s="730" t="s">
        <v>345</v>
      </c>
      <c r="DV4" s="731" t="s">
        <v>346</v>
      </c>
      <c r="DW4" s="193" t="s">
        <v>344</v>
      </c>
      <c r="DX4" s="730" t="s">
        <v>345</v>
      </c>
      <c r="DY4" s="731" t="s">
        <v>346</v>
      </c>
      <c r="DZ4" s="193" t="s">
        <v>344</v>
      </c>
      <c r="EA4" s="730" t="s">
        <v>345</v>
      </c>
      <c r="EB4" s="731" t="s">
        <v>346</v>
      </c>
      <c r="EC4" s="193" t="s">
        <v>344</v>
      </c>
      <c r="ED4" s="726" t="s">
        <v>345</v>
      </c>
      <c r="EE4" s="727" t="s">
        <v>346</v>
      </c>
    </row>
    <row r="5" spans="1:135" s="668" customFormat="1" ht="15" customHeight="1" thickBot="1">
      <c r="A5" s="671"/>
      <c r="B5" s="672"/>
      <c r="C5" s="673"/>
      <c r="D5" s="194" t="s">
        <v>343</v>
      </c>
      <c r="E5" s="728" t="s">
        <v>347</v>
      </c>
      <c r="F5" s="729" t="s">
        <v>348</v>
      </c>
      <c r="G5" s="194" t="s">
        <v>343</v>
      </c>
      <c r="H5" s="728" t="s">
        <v>347</v>
      </c>
      <c r="I5" s="729" t="s">
        <v>348</v>
      </c>
      <c r="J5" s="194" t="s">
        <v>343</v>
      </c>
      <c r="K5" s="728" t="s">
        <v>347</v>
      </c>
      <c r="L5" s="729" t="s">
        <v>348</v>
      </c>
      <c r="M5" s="194" t="s">
        <v>343</v>
      </c>
      <c r="N5" s="728" t="s">
        <v>347</v>
      </c>
      <c r="O5" s="729" t="s">
        <v>348</v>
      </c>
      <c r="P5" s="194" t="s">
        <v>343</v>
      </c>
      <c r="Q5" s="728" t="s">
        <v>347</v>
      </c>
      <c r="R5" s="729" t="s">
        <v>348</v>
      </c>
      <c r="S5" s="194" t="s">
        <v>343</v>
      </c>
      <c r="T5" s="728" t="s">
        <v>347</v>
      </c>
      <c r="U5" s="729" t="s">
        <v>348</v>
      </c>
      <c r="V5" s="194" t="s">
        <v>343</v>
      </c>
      <c r="W5" s="728" t="s">
        <v>347</v>
      </c>
      <c r="X5" s="729" t="s">
        <v>348</v>
      </c>
      <c r="Y5" s="194" t="s">
        <v>343</v>
      </c>
      <c r="Z5" s="728" t="s">
        <v>347</v>
      </c>
      <c r="AA5" s="729" t="s">
        <v>348</v>
      </c>
      <c r="AB5" s="194" t="s">
        <v>343</v>
      </c>
      <c r="AC5" s="728" t="s">
        <v>347</v>
      </c>
      <c r="AD5" s="729" t="s">
        <v>348</v>
      </c>
      <c r="AE5" s="194" t="s">
        <v>343</v>
      </c>
      <c r="AF5" s="728" t="s">
        <v>347</v>
      </c>
      <c r="AG5" s="729" t="s">
        <v>348</v>
      </c>
      <c r="AH5" s="194" t="s">
        <v>343</v>
      </c>
      <c r="AI5" s="728" t="s">
        <v>347</v>
      </c>
      <c r="AJ5" s="729" t="s">
        <v>348</v>
      </c>
      <c r="AK5" s="194" t="s">
        <v>343</v>
      </c>
      <c r="AL5" s="728" t="s">
        <v>347</v>
      </c>
      <c r="AM5" s="729" t="s">
        <v>348</v>
      </c>
      <c r="AN5" s="194" t="s">
        <v>343</v>
      </c>
      <c r="AO5" s="728" t="s">
        <v>347</v>
      </c>
      <c r="AP5" s="729" t="s">
        <v>348</v>
      </c>
      <c r="AQ5" s="194" t="s">
        <v>343</v>
      </c>
      <c r="AR5" s="728" t="s">
        <v>347</v>
      </c>
      <c r="AS5" s="729" t="s">
        <v>348</v>
      </c>
      <c r="AT5" s="194" t="s">
        <v>343</v>
      </c>
      <c r="AU5" s="728" t="s">
        <v>347</v>
      </c>
      <c r="AV5" s="729" t="s">
        <v>348</v>
      </c>
      <c r="AW5" s="194" t="s">
        <v>343</v>
      </c>
      <c r="AX5" s="728" t="s">
        <v>347</v>
      </c>
      <c r="AY5" s="729" t="s">
        <v>348</v>
      </c>
      <c r="AZ5" s="194" t="s">
        <v>343</v>
      </c>
      <c r="BA5" s="728" t="s">
        <v>347</v>
      </c>
      <c r="BB5" s="729" t="s">
        <v>348</v>
      </c>
      <c r="BC5" s="194" t="s">
        <v>343</v>
      </c>
      <c r="BD5" s="728" t="s">
        <v>347</v>
      </c>
      <c r="BE5" s="729" t="s">
        <v>348</v>
      </c>
      <c r="BF5" s="194" t="s">
        <v>343</v>
      </c>
      <c r="BG5" s="728" t="s">
        <v>347</v>
      </c>
      <c r="BH5" s="729" t="s">
        <v>348</v>
      </c>
      <c r="BI5" s="194" t="s">
        <v>343</v>
      </c>
      <c r="BJ5" s="728" t="s">
        <v>347</v>
      </c>
      <c r="BK5" s="729" t="s">
        <v>348</v>
      </c>
      <c r="BL5" s="194" t="s">
        <v>343</v>
      </c>
      <c r="BM5" s="728" t="s">
        <v>347</v>
      </c>
      <c r="BN5" s="729" t="s">
        <v>348</v>
      </c>
      <c r="BO5" s="194" t="s">
        <v>343</v>
      </c>
      <c r="BP5" s="728" t="s">
        <v>347</v>
      </c>
      <c r="BQ5" s="729" t="s">
        <v>348</v>
      </c>
      <c r="BR5" s="194" t="s">
        <v>343</v>
      </c>
      <c r="BS5" s="728" t="s">
        <v>347</v>
      </c>
      <c r="BT5" s="729" t="s">
        <v>348</v>
      </c>
      <c r="BU5" s="194" t="s">
        <v>343</v>
      </c>
      <c r="BV5" s="728" t="s">
        <v>347</v>
      </c>
      <c r="BW5" s="729" t="s">
        <v>348</v>
      </c>
      <c r="BX5" s="194" t="s">
        <v>343</v>
      </c>
      <c r="BY5" s="728" t="s">
        <v>347</v>
      </c>
      <c r="BZ5" s="729" t="s">
        <v>348</v>
      </c>
      <c r="CA5" s="194" t="s">
        <v>343</v>
      </c>
      <c r="CB5" s="728" t="s">
        <v>347</v>
      </c>
      <c r="CC5" s="729" t="s">
        <v>348</v>
      </c>
      <c r="CD5" s="194" t="s">
        <v>343</v>
      </c>
      <c r="CE5" s="728" t="s">
        <v>347</v>
      </c>
      <c r="CF5" s="729" t="s">
        <v>348</v>
      </c>
      <c r="CG5" s="194" t="s">
        <v>343</v>
      </c>
      <c r="CH5" s="728" t="s">
        <v>347</v>
      </c>
      <c r="CI5" s="729" t="s">
        <v>348</v>
      </c>
      <c r="CJ5" s="194" t="s">
        <v>343</v>
      </c>
      <c r="CK5" s="728" t="s">
        <v>347</v>
      </c>
      <c r="CL5" s="729" t="s">
        <v>348</v>
      </c>
      <c r="CM5" s="194" t="s">
        <v>343</v>
      </c>
      <c r="CN5" s="732" t="s">
        <v>347</v>
      </c>
      <c r="CO5" s="729" t="s">
        <v>348</v>
      </c>
      <c r="CP5" s="194" t="s">
        <v>343</v>
      </c>
      <c r="CQ5" s="728" t="s">
        <v>347</v>
      </c>
      <c r="CR5" s="729" t="s">
        <v>348</v>
      </c>
      <c r="CS5" s="194" t="s">
        <v>343</v>
      </c>
      <c r="CT5" s="728" t="s">
        <v>347</v>
      </c>
      <c r="CU5" s="729" t="s">
        <v>348</v>
      </c>
      <c r="CV5" s="194" t="s">
        <v>343</v>
      </c>
      <c r="CW5" s="728" t="s">
        <v>347</v>
      </c>
      <c r="CX5" s="729" t="s">
        <v>348</v>
      </c>
      <c r="CY5" s="194" t="s">
        <v>343</v>
      </c>
      <c r="CZ5" s="728" t="s">
        <v>347</v>
      </c>
      <c r="DA5" s="729" t="s">
        <v>348</v>
      </c>
      <c r="DB5" s="194" t="s">
        <v>343</v>
      </c>
      <c r="DC5" s="728" t="s">
        <v>347</v>
      </c>
      <c r="DD5" s="729" t="s">
        <v>348</v>
      </c>
      <c r="DE5" s="194" t="s">
        <v>343</v>
      </c>
      <c r="DF5" s="728" t="s">
        <v>347</v>
      </c>
      <c r="DG5" s="729" t="s">
        <v>348</v>
      </c>
      <c r="DH5" s="194" t="s">
        <v>343</v>
      </c>
      <c r="DI5" s="728" t="s">
        <v>347</v>
      </c>
      <c r="DJ5" s="729" t="s">
        <v>348</v>
      </c>
      <c r="DK5" s="194" t="s">
        <v>343</v>
      </c>
      <c r="DL5" s="728" t="s">
        <v>347</v>
      </c>
      <c r="DM5" s="729" t="s">
        <v>348</v>
      </c>
      <c r="DN5" s="194" t="s">
        <v>343</v>
      </c>
      <c r="DO5" s="728" t="s">
        <v>347</v>
      </c>
      <c r="DP5" s="729" t="s">
        <v>348</v>
      </c>
      <c r="DQ5" s="194" t="s">
        <v>343</v>
      </c>
      <c r="DR5" s="728" t="s">
        <v>347</v>
      </c>
      <c r="DS5" s="729" t="s">
        <v>348</v>
      </c>
      <c r="DT5" s="194" t="s">
        <v>343</v>
      </c>
      <c r="DU5" s="728" t="s">
        <v>347</v>
      </c>
      <c r="DV5" s="729" t="s">
        <v>348</v>
      </c>
      <c r="DW5" s="194" t="s">
        <v>343</v>
      </c>
      <c r="DX5" s="728" t="s">
        <v>347</v>
      </c>
      <c r="DY5" s="729" t="s">
        <v>348</v>
      </c>
      <c r="DZ5" s="194" t="s">
        <v>343</v>
      </c>
      <c r="EA5" s="728" t="s">
        <v>347</v>
      </c>
      <c r="EB5" s="729" t="s">
        <v>348</v>
      </c>
      <c r="EC5" s="194" t="s">
        <v>343</v>
      </c>
      <c r="ED5" s="728" t="s">
        <v>347</v>
      </c>
      <c r="EE5" s="729" t="s">
        <v>348</v>
      </c>
    </row>
    <row r="6" spans="1:135" ht="20.25" customHeight="1">
      <c r="A6" s="166" t="s">
        <v>349</v>
      </c>
      <c r="B6" s="102"/>
      <c r="C6" s="169"/>
      <c r="D6" s="1105"/>
      <c r="E6" s="1106"/>
      <c r="F6" s="1107"/>
      <c r="G6" s="1105"/>
      <c r="H6" s="1108"/>
      <c r="I6" s="1107"/>
      <c r="J6" s="1105"/>
      <c r="K6" s="1108"/>
      <c r="L6" s="1107"/>
      <c r="M6" s="1105"/>
      <c r="N6" s="1108"/>
      <c r="O6" s="1107"/>
      <c r="P6" s="1105"/>
      <c r="Q6" s="1108"/>
      <c r="R6" s="1107"/>
      <c r="S6" s="1105"/>
      <c r="T6" s="1108"/>
      <c r="U6" s="1107"/>
      <c r="V6" s="1105"/>
      <c r="W6" s="1108"/>
      <c r="X6" s="1107"/>
      <c r="Y6" s="1105"/>
      <c r="Z6" s="1108"/>
      <c r="AA6" s="1107"/>
      <c r="AB6" s="1105"/>
      <c r="AC6" s="1108"/>
      <c r="AD6" s="1107"/>
      <c r="AE6" s="1105"/>
      <c r="AF6" s="1108"/>
      <c r="AG6" s="1107"/>
      <c r="AH6" s="1105"/>
      <c r="AI6" s="1108"/>
      <c r="AJ6" s="1107"/>
      <c r="AK6" s="1105"/>
      <c r="AL6" s="1108"/>
      <c r="AM6" s="1107"/>
      <c r="AN6" s="1105"/>
      <c r="AO6" s="1108"/>
      <c r="AP6" s="1107"/>
      <c r="AQ6" s="1105"/>
      <c r="AR6" s="1108"/>
      <c r="AS6" s="1107"/>
      <c r="AT6" s="1105"/>
      <c r="AU6" s="1108"/>
      <c r="AV6" s="1107"/>
      <c r="AW6" s="1105"/>
      <c r="AX6" s="1108"/>
      <c r="AY6" s="1107"/>
      <c r="AZ6" s="1105"/>
      <c r="BA6" s="1108"/>
      <c r="BB6" s="1107"/>
      <c r="BC6" s="1105"/>
      <c r="BD6" s="1108"/>
      <c r="BE6" s="1107"/>
      <c r="BF6" s="1105"/>
      <c r="BG6" s="1108"/>
      <c r="BH6" s="1107"/>
      <c r="BI6" s="1105"/>
      <c r="BJ6" s="1108"/>
      <c r="BK6" s="1109"/>
      <c r="BL6" s="1105"/>
      <c r="BM6" s="1108"/>
      <c r="BN6" s="1107"/>
      <c r="BO6" s="1105"/>
      <c r="BP6" s="1106"/>
      <c r="BQ6" s="1107"/>
      <c r="BR6" s="1105"/>
      <c r="BS6" s="1108"/>
      <c r="BT6" s="1107"/>
      <c r="BU6" s="1105"/>
      <c r="BV6" s="1108"/>
      <c r="BW6" s="1107"/>
      <c r="BX6" s="1105"/>
      <c r="BY6" s="1108"/>
      <c r="BZ6" s="1107"/>
      <c r="CA6" s="1105"/>
      <c r="CB6" s="1108"/>
      <c r="CC6" s="1107"/>
      <c r="CD6" s="1105"/>
      <c r="CE6" s="1108"/>
      <c r="CF6" s="1107"/>
      <c r="CG6" s="1105"/>
      <c r="CH6" s="1108"/>
      <c r="CI6" s="1107"/>
      <c r="CJ6" s="1105"/>
      <c r="CK6" s="1108"/>
      <c r="CL6" s="1107"/>
      <c r="CM6" s="1105"/>
      <c r="CN6" s="1108"/>
      <c r="CO6" s="1107"/>
      <c r="CP6" s="1105"/>
      <c r="CQ6" s="1108"/>
      <c r="CR6" s="1107"/>
      <c r="CS6" s="1105"/>
      <c r="CT6" s="1108"/>
      <c r="CU6" s="1107"/>
      <c r="CV6" s="1105"/>
      <c r="CW6" s="1108"/>
      <c r="CX6" s="1107"/>
      <c r="CY6" s="1105"/>
      <c r="CZ6" s="1108"/>
      <c r="DA6" s="1107"/>
      <c r="DB6" s="1105"/>
      <c r="DC6" s="1108"/>
      <c r="DD6" s="1107"/>
      <c r="DE6" s="1105"/>
      <c r="DF6" s="1108"/>
      <c r="DG6" s="1107"/>
      <c r="DH6" s="1105"/>
      <c r="DI6" s="1108"/>
      <c r="DJ6" s="1107"/>
      <c r="DK6" s="1105"/>
      <c r="DL6" s="1108"/>
      <c r="DM6" s="1107"/>
      <c r="DN6" s="1105"/>
      <c r="DO6" s="1108"/>
      <c r="DP6" s="1107"/>
      <c r="DQ6" s="1105"/>
      <c r="DR6" s="1108"/>
      <c r="DS6" s="1107"/>
      <c r="DT6" s="1105"/>
      <c r="DU6" s="1108"/>
      <c r="DV6" s="1107"/>
      <c r="DW6" s="1105"/>
      <c r="DX6" s="1108"/>
      <c r="DY6" s="1107"/>
      <c r="DZ6" s="1105"/>
      <c r="EA6" s="1108"/>
      <c r="EB6" s="1107"/>
      <c r="EC6" s="1110"/>
      <c r="ED6" s="1108"/>
      <c r="EE6" s="1107"/>
    </row>
    <row r="7" spans="1:135" s="1187" customFormat="1" ht="20.25" customHeight="1">
      <c r="A7" s="1261"/>
      <c r="B7" s="1262"/>
      <c r="C7" s="674" t="s">
        <v>350</v>
      </c>
      <c r="D7" s="918">
        <v>440299</v>
      </c>
      <c r="E7" s="897">
        <f>ROUND(+D7/+D$29*100,1)</f>
        <v>9.6</v>
      </c>
      <c r="F7" s="920">
        <f>ROUND(D7/'第1表（01表）'!F$32,2)</f>
        <v>13.31</v>
      </c>
      <c r="G7" s="918">
        <v>374122</v>
      </c>
      <c r="H7" s="897">
        <f>ROUND(+G7/+G$29*100,1)</f>
        <v>10.8</v>
      </c>
      <c r="I7" s="920">
        <f>ROUND(G7/'第1表（01表）'!G$32,2)</f>
        <v>17.97</v>
      </c>
      <c r="J7" s="918">
        <v>89357</v>
      </c>
      <c r="K7" s="897">
        <f>ROUND(+J7/+J$29*100,1)</f>
        <v>2.9</v>
      </c>
      <c r="L7" s="920">
        <f>ROUND(J7/'第1表（01表）'!H$32,2)</f>
        <v>6.37</v>
      </c>
      <c r="M7" s="918">
        <v>127628</v>
      </c>
      <c r="N7" s="897">
        <f>ROUND(+M7/+M$29*100,1)</f>
        <v>6.3</v>
      </c>
      <c r="O7" s="920">
        <f>ROUND(M7/'第1表（01表）'!I$32,2)</f>
        <v>9.29</v>
      </c>
      <c r="P7" s="918">
        <v>29809</v>
      </c>
      <c r="Q7" s="897">
        <f>ROUND(+P7/+P$29*100,1)</f>
        <v>5.6</v>
      </c>
      <c r="R7" s="920">
        <f>ROUND(P7/'第1表（01表）'!J$32,2)</f>
        <v>14.84</v>
      </c>
      <c r="S7" s="918">
        <v>28082</v>
      </c>
      <c r="T7" s="897">
        <f>ROUND(+S7/+S$29*100,1)</f>
        <v>3</v>
      </c>
      <c r="U7" s="920">
        <f>ROUND(S7/'第1表（01表）'!K$32,2)</f>
        <v>5.39</v>
      </c>
      <c r="V7" s="918">
        <v>14406</v>
      </c>
      <c r="W7" s="897">
        <f>ROUND(+V7/+V$29*100,1)</f>
        <v>1.4</v>
      </c>
      <c r="X7" s="920">
        <f>ROUND(V7/'第1表（01表）'!L$32,2)</f>
        <v>4.41</v>
      </c>
      <c r="Y7" s="918">
        <v>46811</v>
      </c>
      <c r="Z7" s="897">
        <f>ROUND(+Y7/+Y$29*100,1)</f>
        <v>3.3</v>
      </c>
      <c r="AA7" s="920">
        <f>ROUND(Y7/'第1表（01表）'!M$32,2)</f>
        <v>8.85</v>
      </c>
      <c r="AB7" s="918">
        <v>94637</v>
      </c>
      <c r="AC7" s="897">
        <f>ROUND(+AB7/+AB$29*100,1)</f>
        <v>9.1</v>
      </c>
      <c r="AD7" s="920">
        <f>ROUND(AB7/'第1表（01表）'!N$32,2)</f>
        <v>17.24</v>
      </c>
      <c r="AE7" s="918">
        <v>53852</v>
      </c>
      <c r="AF7" s="897">
        <f>ROUND(+AE7/+AE$29*100,1)</f>
        <v>9.4</v>
      </c>
      <c r="AG7" s="920">
        <f>ROUND(AE7/'第1表（01表）'!O$32,2)</f>
        <v>15.89</v>
      </c>
      <c r="AH7" s="918">
        <v>113620</v>
      </c>
      <c r="AI7" s="897">
        <f>ROUND(+AH7/+AH$29*100,1)</f>
        <v>13</v>
      </c>
      <c r="AJ7" s="920">
        <f>ROUND(AH7/'第1表（01表）'!P$32,2)</f>
        <v>19.47</v>
      </c>
      <c r="AK7" s="918">
        <v>72962</v>
      </c>
      <c r="AL7" s="897">
        <f>ROUND(+AK7/+AK$29*100,1)</f>
        <v>4.4</v>
      </c>
      <c r="AM7" s="920">
        <f>ROUND(AK7/'第1表（01表）'!Q$32,2)</f>
        <v>10.71</v>
      </c>
      <c r="AN7" s="918">
        <v>189482</v>
      </c>
      <c r="AO7" s="897">
        <f>ROUND(+AN7/+AN$29*100,1)</f>
        <v>4</v>
      </c>
      <c r="AP7" s="920">
        <f>ROUND(AN7/'第1表（01表）'!R$32,2)</f>
        <v>9.38</v>
      </c>
      <c r="AQ7" s="918">
        <v>166663</v>
      </c>
      <c r="AR7" s="897">
        <f>ROUND(+AQ7/+AQ$29*100,1)</f>
        <v>5.9</v>
      </c>
      <c r="AS7" s="920">
        <f>ROUND(AQ7/'第1表（01表）'!S$32,2)</f>
        <v>9.65</v>
      </c>
      <c r="AT7" s="918">
        <v>51610</v>
      </c>
      <c r="AU7" s="897">
        <f>ROUND(+AT7/+AT$29*100,1)</f>
        <v>3.7</v>
      </c>
      <c r="AV7" s="920">
        <f>ROUND(AT7/'第1表（01表）'!T$32,2)</f>
        <v>9.18</v>
      </c>
      <c r="AW7" s="918">
        <v>36841</v>
      </c>
      <c r="AX7" s="897">
        <f>ROUND(+AW7/+AW$29*100,1)</f>
        <v>5.7</v>
      </c>
      <c r="AY7" s="920">
        <f>ROUND(AW7/'第1表（01表）'!U$32,2)</f>
        <v>13.71</v>
      </c>
      <c r="AZ7" s="918">
        <v>40879</v>
      </c>
      <c r="BA7" s="897">
        <f>ROUND(+AZ7/+AZ$29*100,1)</f>
        <v>3.3</v>
      </c>
      <c r="BB7" s="920">
        <f>ROUND(AZ7/'第1表（01表）'!V32,2)</f>
        <v>7.01</v>
      </c>
      <c r="BC7" s="918">
        <v>42559</v>
      </c>
      <c r="BD7" s="897">
        <f>ROUND(+BC7/+BC$29*100,1)</f>
        <v>6.9</v>
      </c>
      <c r="BE7" s="920">
        <f>ROUND(BC7/'第1表（01表）'!W$32,2)</f>
        <v>14.78</v>
      </c>
      <c r="BF7" s="918">
        <v>50096</v>
      </c>
      <c r="BG7" s="897">
        <f>ROUND(+BF7/+BF$29*100,1)</f>
        <v>5.1</v>
      </c>
      <c r="BH7" s="920">
        <f>ROUND(BF7/'第1表（01表）'!X$32,2)</f>
        <v>9.99</v>
      </c>
      <c r="BI7" s="918">
        <v>90367</v>
      </c>
      <c r="BJ7" s="897">
        <f>ROUND(+BI7/+BI$29*100,1)</f>
        <v>4.5</v>
      </c>
      <c r="BK7" s="920">
        <f>ROUND(BI7/'第1表（01表）'!Y$32,2)</f>
        <v>11.26</v>
      </c>
      <c r="BL7" s="918">
        <v>42193</v>
      </c>
      <c r="BM7" s="897">
        <f>ROUND(+BL7/+BL$29*100,1)</f>
        <v>4.1</v>
      </c>
      <c r="BN7" s="920">
        <f>ROUND(BL7/'第1表（01表）'!Z$32,2)</f>
        <v>10.11</v>
      </c>
      <c r="BO7" s="918">
        <v>61406</v>
      </c>
      <c r="BP7" s="897">
        <f>ROUND(+BO7/+BO$29*100,1)</f>
        <v>6.8</v>
      </c>
      <c r="BQ7" s="920">
        <f>ROUND(BO7/'第1表（01表）'!AA$32,2)</f>
        <v>19.54</v>
      </c>
      <c r="BR7" s="918">
        <v>36420</v>
      </c>
      <c r="BS7" s="897">
        <f>ROUND(+BR7/+BR$29*100,1)</f>
        <v>3.8</v>
      </c>
      <c r="BT7" s="920">
        <f>ROUND(BR7/'第1表（01表）'!AB$32,2)</f>
        <v>9.42</v>
      </c>
      <c r="BU7" s="918">
        <v>57121</v>
      </c>
      <c r="BV7" s="897">
        <f>ROUND(+BU7/+BU$29*100,1)</f>
        <v>5.6</v>
      </c>
      <c r="BW7" s="920">
        <f>ROUND(BU7/'第1表（01表）'!AC$32,2)</f>
        <v>20.14</v>
      </c>
      <c r="BX7" s="918">
        <v>67785</v>
      </c>
      <c r="BY7" s="897">
        <f>ROUND(+BX7/+BX$29*100,1)</f>
        <v>2.8</v>
      </c>
      <c r="BZ7" s="920">
        <f>ROUND(BX7/'第1表（01表）'!AD$32,2)</f>
        <v>7.3</v>
      </c>
      <c r="CA7" s="918">
        <v>36402</v>
      </c>
      <c r="CB7" s="897">
        <f>ROUND(+CA7/+CA$29*100,1)</f>
        <v>4.8</v>
      </c>
      <c r="CC7" s="920">
        <f>ROUND(CA7/'第1表（01表）'!AE$32,2)</f>
        <v>11.15</v>
      </c>
      <c r="CD7" s="918">
        <v>36929</v>
      </c>
      <c r="CE7" s="897">
        <f>ROUND(+CD7/+CD$29*100,1)</f>
        <v>3.8</v>
      </c>
      <c r="CF7" s="920">
        <f>ROUND(CD7/'第1表（01表）'!AF$32,2)</f>
        <v>24.69</v>
      </c>
      <c r="CG7" s="918">
        <v>44570</v>
      </c>
      <c r="CH7" s="897">
        <f>ROUND(+CG7/+CG$29*100,1)</f>
        <v>5.2</v>
      </c>
      <c r="CI7" s="920">
        <f>ROUND(CG7/'第1表（01表）'!AG$32,2)</f>
        <v>11.31</v>
      </c>
      <c r="CJ7" s="918">
        <v>57208</v>
      </c>
      <c r="CK7" s="897">
        <f>ROUND(+CJ7/+CJ$29*100,1)</f>
        <v>10</v>
      </c>
      <c r="CL7" s="920">
        <f>ROUND(CJ7/'第1表（01表）'!AH$32,2)</f>
        <v>15.12</v>
      </c>
      <c r="CM7" s="918">
        <v>58967</v>
      </c>
      <c r="CN7" s="897">
        <f>ROUND(+CM7/+CM$29*100,1)</f>
        <v>9</v>
      </c>
      <c r="CO7" s="920">
        <f>ROUND(CM7/'第1表（01表）'!AI$32,2)</f>
        <v>19.79</v>
      </c>
      <c r="CP7" s="918">
        <v>27769</v>
      </c>
      <c r="CQ7" s="897">
        <f>ROUND(+CP7/+CP$29*100,1)</f>
        <v>5.7</v>
      </c>
      <c r="CR7" s="920">
        <f>ROUND(CP7/'第1表（01表）'!AJ$32,2)</f>
        <v>9.74</v>
      </c>
      <c r="CS7" s="918">
        <v>36368</v>
      </c>
      <c r="CT7" s="897">
        <f>ROUND(+CS7/+CS$29*100,1)</f>
        <v>7.4</v>
      </c>
      <c r="CU7" s="920">
        <f>ROUND(CS7/'第1表（01表）'!AK$32,2)</f>
        <v>19.7</v>
      </c>
      <c r="CV7" s="918">
        <v>46377</v>
      </c>
      <c r="CW7" s="897">
        <f>ROUND(+CV7/+CV$29*100,1)</f>
        <v>7.6</v>
      </c>
      <c r="CX7" s="920">
        <f>ROUND(CV7/'第1表（01表）'!AL$32,2)</f>
        <v>12.04</v>
      </c>
      <c r="CY7" s="918">
        <v>55846</v>
      </c>
      <c r="CZ7" s="897">
        <f aca="true" t="shared" si="0" ref="CZ7:CZ29">ROUND(+CY7/+CY$29*100,1)</f>
        <v>13.8</v>
      </c>
      <c r="DA7" s="920">
        <f>ROUND(CY7/'第1表（01表）'!AM$32,2)</f>
        <v>26.49</v>
      </c>
      <c r="DB7" s="918">
        <v>22221</v>
      </c>
      <c r="DC7" s="897">
        <f>ROUND(+DB7/+DB$29*100,1)</f>
        <v>3.9</v>
      </c>
      <c r="DD7" s="920">
        <f>ROUND(DB7/'第1表（01表）'!AN$32,2)</f>
        <v>9.05</v>
      </c>
      <c r="DE7" s="918">
        <v>31954</v>
      </c>
      <c r="DF7" s="897">
        <f>ROUND(+DE7/+DE$29*100,1)</f>
        <v>4.1</v>
      </c>
      <c r="DG7" s="920">
        <f>ROUND(DE7/'第1表（01表）'!AO$32,2)</f>
        <v>8.96</v>
      </c>
      <c r="DH7" s="918">
        <v>11995</v>
      </c>
      <c r="DI7" s="897">
        <f>ROUND(+DH7/+DH$29*100,1)</f>
        <v>5.3</v>
      </c>
      <c r="DJ7" s="920">
        <f>ROUND(DH7/'第1表（01表）'!AP$32,2)</f>
        <v>12.86</v>
      </c>
      <c r="DK7" s="918">
        <v>18049</v>
      </c>
      <c r="DL7" s="897">
        <f>ROUND(+DK7/+DK$29*100,1)</f>
        <v>4.8</v>
      </c>
      <c r="DM7" s="920">
        <f>ROUND(DK7/'第1表（01表）'!AQ$32,2)</f>
        <v>13.24</v>
      </c>
      <c r="DN7" s="918">
        <v>13189</v>
      </c>
      <c r="DO7" s="897">
        <f>ROUND(+DN7/+DN$29*100,1)</f>
        <v>2.6</v>
      </c>
      <c r="DP7" s="920">
        <f>ROUND(DN7/'第1表（01表）'!AR$32,2)</f>
        <v>7.05</v>
      </c>
      <c r="DQ7" s="918">
        <v>50796</v>
      </c>
      <c r="DR7" s="897">
        <f>ROUND(+DQ7/+DQ$29*100,1)</f>
        <v>8.8</v>
      </c>
      <c r="DS7" s="920">
        <f>ROUND(DQ7/'第1表（01表）'!AS$32,2)</f>
        <v>20.32</v>
      </c>
      <c r="DT7" s="918">
        <v>28423</v>
      </c>
      <c r="DU7" s="897">
        <f>ROUND(+DT7/+DT$29*100,1)</f>
        <v>8.9</v>
      </c>
      <c r="DV7" s="920">
        <f>ROUND(DT7/'第1表（01表）'!AT$32,2)</f>
        <v>16.79</v>
      </c>
      <c r="DW7" s="918">
        <v>265563</v>
      </c>
      <c r="DX7" s="897">
        <f>ROUND(+DW7/+DW$29*100,1)</f>
        <v>5.5</v>
      </c>
      <c r="DY7" s="920">
        <f>ROUND(DW7/'第1表（01表）'!AU$32,2)</f>
        <v>12.46</v>
      </c>
      <c r="DZ7" s="918">
        <v>127226</v>
      </c>
      <c r="EA7" s="897">
        <f>ROUND(+DZ7/+DZ$29*100,1)</f>
        <v>8</v>
      </c>
      <c r="EB7" s="920">
        <f>ROUND(DZ7/'第1表（01表）'!AV$32,2)</f>
        <v>18.37</v>
      </c>
      <c r="EC7" s="921">
        <f>D7+G7+J7+M7+P7+S7+V7+Y7+AB7+AE7+AH7+AK7+AN7+AQ7+AT7+AW7+AZ7+BC7+BF7+BI7+BL7+BO7+BR7+BU7+BX7+CA7+CD7+CG7+CJ7+CM7+CP7+CS7+CV7+CY7+DB7+DE7+DH7+DK7+DN7+DQ7+DT7+DW7+DZ7</f>
        <v>3388859</v>
      </c>
      <c r="ED7" s="897">
        <f>ROUND(+EC7/+EC$29*100,1)</f>
        <v>5.9</v>
      </c>
      <c r="EE7" s="920">
        <f>ROUND(EC7/'第1表（01表）'!AW$32,2)</f>
        <v>12.17</v>
      </c>
    </row>
    <row r="8" spans="1:135" s="1187" customFormat="1" ht="20.25" customHeight="1">
      <c r="A8" s="1261"/>
      <c r="B8" s="1262"/>
      <c r="C8" s="674" t="s">
        <v>351</v>
      </c>
      <c r="D8" s="918">
        <v>236702</v>
      </c>
      <c r="E8" s="897">
        <f aca="true" t="shared" si="1" ref="E8:E29">ROUND(+D8/+D$29*100,1)</f>
        <v>5.1</v>
      </c>
      <c r="F8" s="920">
        <f>ROUND(D8/'第1表（01表）'!F$32,2)</f>
        <v>7.16</v>
      </c>
      <c r="G8" s="918">
        <v>209849</v>
      </c>
      <c r="H8" s="897">
        <f aca="true" t="shared" si="2" ref="H8:H29">ROUND(+G8/+G$29*100,1)</f>
        <v>6.1</v>
      </c>
      <c r="I8" s="920">
        <f>ROUND(G8/'第1表（01表）'!G$32,2)</f>
        <v>10.08</v>
      </c>
      <c r="J8" s="918">
        <v>42448</v>
      </c>
      <c r="K8" s="897">
        <f aca="true" t="shared" si="3" ref="K8:K29">ROUND(+J8/+J$29*100,1)</f>
        <v>1.4</v>
      </c>
      <c r="L8" s="920">
        <f>ROUND(J8/'第1表（01表）'!H$32,2)</f>
        <v>3.03</v>
      </c>
      <c r="M8" s="918">
        <v>72688</v>
      </c>
      <c r="N8" s="897">
        <f aca="true" t="shared" si="4" ref="N8:N29">ROUND(+M8/+M$29*100,1)</f>
        <v>3.6</v>
      </c>
      <c r="O8" s="920">
        <f>ROUND(M8/'第1表（01表）'!I$32,2)</f>
        <v>5.29</v>
      </c>
      <c r="P8" s="918">
        <v>15305</v>
      </c>
      <c r="Q8" s="897">
        <f aca="true" t="shared" si="5" ref="Q8:Q29">ROUND(+P8/+P$29*100,1)</f>
        <v>2.9</v>
      </c>
      <c r="R8" s="920">
        <f>ROUND(P8/'第1表（01表）'!R$32,2)</f>
        <v>0.76</v>
      </c>
      <c r="S8" s="918">
        <v>16069</v>
      </c>
      <c r="T8" s="897">
        <f aca="true" t="shared" si="6" ref="T8:T29">ROUND(+S8/+S$29*100,1)</f>
        <v>1.7</v>
      </c>
      <c r="U8" s="920">
        <f>ROUND(S8/'第1表（01表）'!U$32,2)</f>
        <v>5.98</v>
      </c>
      <c r="V8" s="918">
        <v>5994</v>
      </c>
      <c r="W8" s="897">
        <f aca="true" t="shared" si="7" ref="W8:W29">ROUND(+V8/+V$29*100,1)</f>
        <v>0.6</v>
      </c>
      <c r="X8" s="920">
        <f>ROUND(V8/'第1表（01表）'!L$32,2)</f>
        <v>1.84</v>
      </c>
      <c r="Y8" s="918">
        <v>24386</v>
      </c>
      <c r="Z8" s="897">
        <f aca="true" t="shared" si="8" ref="Z8:Z29">ROUND(+Y8/+Y$29*100,1)</f>
        <v>1.7</v>
      </c>
      <c r="AA8" s="920">
        <f>ROUND(Y8/'第1表（01表）'!M$32,2)</f>
        <v>4.61</v>
      </c>
      <c r="AB8" s="918">
        <v>47647</v>
      </c>
      <c r="AC8" s="897">
        <f aca="true" t="shared" si="9" ref="AC8:AC29">ROUND(+AB8/+AB$29*100,1)</f>
        <v>4.6</v>
      </c>
      <c r="AD8" s="920">
        <f>ROUND(AB8/'第1表（01表）'!N$32,2)</f>
        <v>8.68</v>
      </c>
      <c r="AE8" s="918">
        <v>26948</v>
      </c>
      <c r="AF8" s="897">
        <f aca="true" t="shared" si="10" ref="AF8:AF29">ROUND(+AE8/+AE$29*100,1)</f>
        <v>4.7</v>
      </c>
      <c r="AG8" s="920">
        <f>ROUND(AE8/'第1表（01表）'!O$32,2)</f>
        <v>7.95</v>
      </c>
      <c r="AH8" s="918">
        <v>52160</v>
      </c>
      <c r="AI8" s="897">
        <f aca="true" t="shared" si="11" ref="AI8:AI29">ROUND(+AH8/+AH$29*100,1)</f>
        <v>6</v>
      </c>
      <c r="AJ8" s="920">
        <f>ROUND(AH8/'第1表（01表）'!P$32,2)</f>
        <v>8.94</v>
      </c>
      <c r="AK8" s="918">
        <v>32048</v>
      </c>
      <c r="AL8" s="897">
        <f aca="true" t="shared" si="12" ref="AL8:AL29">ROUND(+AK8/+AK$29*100,1)</f>
        <v>1.9</v>
      </c>
      <c r="AM8" s="920">
        <f>ROUND(AK8/'第1表（01表）'!Q$32,2)</f>
        <v>4.7</v>
      </c>
      <c r="AN8" s="918">
        <v>91708</v>
      </c>
      <c r="AO8" s="897">
        <f aca="true" t="shared" si="13" ref="AO8:AO29">ROUND(+AN8/+AN$29*100,1)</f>
        <v>1.9</v>
      </c>
      <c r="AP8" s="920">
        <f>ROUND(AN8/'第1表（01表）'!R$32,2)</f>
        <v>4.54</v>
      </c>
      <c r="AQ8" s="918">
        <v>88017</v>
      </c>
      <c r="AR8" s="897">
        <f aca="true" t="shared" si="14" ref="AR8:AR29">ROUND(+AQ8/+AQ$29*100,1)</f>
        <v>3.1</v>
      </c>
      <c r="AS8" s="920">
        <f>ROUND(AQ8/'第1表（01表）'!S$32,2)</f>
        <v>5.1</v>
      </c>
      <c r="AT8" s="918">
        <v>24136</v>
      </c>
      <c r="AU8" s="897">
        <f aca="true" t="shared" si="15" ref="AU8:AU29">ROUND(+AT8/+AT$29*100,1)</f>
        <v>1.7</v>
      </c>
      <c r="AV8" s="920">
        <f>ROUND(AT8/'第1表（01表）'!T$32,2)</f>
        <v>4.29</v>
      </c>
      <c r="AW8" s="918">
        <v>17650</v>
      </c>
      <c r="AX8" s="897">
        <f aca="true" t="shared" si="16" ref="AX8:AX29">ROUND(+AW8/+AW$29*100,1)</f>
        <v>2.7</v>
      </c>
      <c r="AY8" s="920">
        <f>ROUND(AW8/'第1表（01表）'!U$32,2)</f>
        <v>6.57</v>
      </c>
      <c r="AZ8" s="918">
        <v>21785</v>
      </c>
      <c r="BA8" s="897">
        <f aca="true" t="shared" si="17" ref="BA8:BA29">ROUND(+AZ8/+AZ$29*100,1)</f>
        <v>1.8</v>
      </c>
      <c r="BB8" s="920">
        <f>ROUND(AZ8/'第1表（01表）'!V32,2)</f>
        <v>3.73</v>
      </c>
      <c r="BC8" s="918">
        <v>19355</v>
      </c>
      <c r="BD8" s="897">
        <f aca="true" t="shared" si="18" ref="BD8:BD29">ROUND(+BC8/+BC$29*100,1)</f>
        <v>3.2</v>
      </c>
      <c r="BE8" s="920">
        <f>ROUND(BC8/'第1表（01表）'!W$32,2)</f>
        <v>6.72</v>
      </c>
      <c r="BF8" s="918">
        <v>27331</v>
      </c>
      <c r="BG8" s="897">
        <f aca="true" t="shared" si="19" ref="BG8:BG29">ROUND(+BF8/+BF$29*100,1)</f>
        <v>2.8</v>
      </c>
      <c r="BH8" s="920">
        <f>ROUND(BF8/'第1表（01表）'!X$32,2)</f>
        <v>5.45</v>
      </c>
      <c r="BI8" s="918">
        <v>43025</v>
      </c>
      <c r="BJ8" s="897">
        <f aca="true" t="shared" si="20" ref="BJ8:BJ29">ROUND(+BI8/+BI$29*100,1)</f>
        <v>2.1</v>
      </c>
      <c r="BK8" s="920">
        <f>ROUND(BI8/'第1表（01表）'!Y$32,2)</f>
        <v>5.36</v>
      </c>
      <c r="BL8" s="918">
        <v>19332</v>
      </c>
      <c r="BM8" s="897">
        <f aca="true" t="shared" si="21" ref="BM8:BM29">ROUND(+BL8/+BL$29*100,1)</f>
        <v>1.9</v>
      </c>
      <c r="BN8" s="920">
        <f>ROUND(BL8/'第1表（01表）'!Z$32,2)</f>
        <v>4.63</v>
      </c>
      <c r="BO8" s="918">
        <v>29822</v>
      </c>
      <c r="BP8" s="897">
        <f aca="true" t="shared" si="22" ref="BP8:BP29">ROUND(+BO8/+BO$29*100,1)</f>
        <v>3.3</v>
      </c>
      <c r="BQ8" s="920">
        <f>ROUND(BO8/'第1表（01表）'!AA$32,2)</f>
        <v>9.49</v>
      </c>
      <c r="BR8" s="918">
        <v>16971</v>
      </c>
      <c r="BS8" s="897">
        <f aca="true" t="shared" si="23" ref="BS8:BS29">ROUND(+BR8/+BR$29*100,1)</f>
        <v>1.8</v>
      </c>
      <c r="BT8" s="920">
        <f>ROUND(BR8/'第1表（01表）'!AB$32,2)</f>
        <v>4.39</v>
      </c>
      <c r="BU8" s="918">
        <v>25515</v>
      </c>
      <c r="BV8" s="897">
        <f aca="true" t="shared" si="24" ref="BV8:BV29">ROUND(+BU8/+BU$29*100,1)</f>
        <v>2.5</v>
      </c>
      <c r="BW8" s="920">
        <f>ROUND(BU8/'第1表（01表）'!AC$32,2)</f>
        <v>9</v>
      </c>
      <c r="BX8" s="918">
        <v>35547</v>
      </c>
      <c r="BY8" s="897">
        <f aca="true" t="shared" si="25" ref="BY8:BY29">ROUND(+BX8/+BX$29*100,1)</f>
        <v>1.4</v>
      </c>
      <c r="BZ8" s="920">
        <f>ROUND(BX8/'第1表（01表）'!AD$32,2)</f>
        <v>3.83</v>
      </c>
      <c r="CA8" s="918">
        <v>17752</v>
      </c>
      <c r="CB8" s="897">
        <f aca="true" t="shared" si="26" ref="CB8:CB29">ROUND(+CA8/+CA$29*100,1)</f>
        <v>2.3</v>
      </c>
      <c r="CC8" s="920">
        <f>ROUND(CA8/'第1表（01表）'!AE$32,2)</f>
        <v>5.44</v>
      </c>
      <c r="CD8" s="918">
        <v>17786</v>
      </c>
      <c r="CE8" s="897">
        <f aca="true" t="shared" si="27" ref="CE8:CE29">ROUND(+CD8/+CD$29*100,1)</f>
        <v>1.8</v>
      </c>
      <c r="CF8" s="920">
        <f>ROUND(CD8/'第1表（01表）'!AF$32,2)</f>
        <v>11.89</v>
      </c>
      <c r="CG8" s="918">
        <v>21693</v>
      </c>
      <c r="CH8" s="897">
        <f aca="true" t="shared" si="28" ref="CH8:CH29">ROUND(+CG8/+CG$29*100,1)</f>
        <v>2.5</v>
      </c>
      <c r="CI8" s="920">
        <f>ROUND(CG8/'第1表（01表）'!AG$32,2)</f>
        <v>5.51</v>
      </c>
      <c r="CJ8" s="918">
        <v>29383</v>
      </c>
      <c r="CK8" s="897">
        <f aca="true" t="shared" si="29" ref="CK8:CK29">ROUND(+CJ8/+CJ$29*100,1)</f>
        <v>5.1</v>
      </c>
      <c r="CL8" s="920">
        <f>ROUND(CJ8/'第1表（01表）'!AH$32,2)</f>
        <v>7.77</v>
      </c>
      <c r="CM8" s="918">
        <v>29786</v>
      </c>
      <c r="CN8" s="897">
        <f aca="true" t="shared" si="30" ref="CN8:CN29">ROUND(+CM8/+CM$29*100,1)</f>
        <v>4.5</v>
      </c>
      <c r="CO8" s="920">
        <f>ROUND(CM8/'第1表（01表）'!AI$32,2)</f>
        <v>10</v>
      </c>
      <c r="CP8" s="918">
        <v>12360</v>
      </c>
      <c r="CQ8" s="897">
        <f aca="true" t="shared" si="31" ref="CQ8:CQ29">ROUND(+CP8/+CP$29*100,1)</f>
        <v>2.5</v>
      </c>
      <c r="CR8" s="920">
        <f>ROUND(CP8/'第1表（01表）'!AJ$32,2)</f>
        <v>4.34</v>
      </c>
      <c r="CS8" s="918">
        <v>17617</v>
      </c>
      <c r="CT8" s="897">
        <f aca="true" t="shared" si="32" ref="CT8:CT29">ROUND(+CS8/+CS$29*100,1)</f>
        <v>3.6</v>
      </c>
      <c r="CU8" s="920">
        <f>ROUND(CS8/'第1表（01表）'!AK$32,2)</f>
        <v>9.54</v>
      </c>
      <c r="CV8" s="918">
        <v>22458</v>
      </c>
      <c r="CW8" s="897">
        <f aca="true" t="shared" si="33" ref="CW8:CW29">ROUND(+CV8/+CV$29*100,1)</f>
        <v>3.7</v>
      </c>
      <c r="CX8" s="920">
        <f>ROUND(CV8/'第1表（01表）'!AL$32,2)</f>
        <v>5.83</v>
      </c>
      <c r="CY8" s="918">
        <v>26760</v>
      </c>
      <c r="CZ8" s="897">
        <f t="shared" si="0"/>
        <v>6.6</v>
      </c>
      <c r="DA8" s="920">
        <f>ROUND(CY8/'第1表（01表）'!AM$32,2)</f>
        <v>12.69</v>
      </c>
      <c r="DB8" s="918">
        <v>9927</v>
      </c>
      <c r="DC8" s="897">
        <f aca="true" t="shared" si="34" ref="DC8:DC29">ROUND(+DB8/+DB$29*100,1)</f>
        <v>1.8</v>
      </c>
      <c r="DD8" s="920">
        <f>ROUND(DB8/'第1表（01表）'!AN$32,2)</f>
        <v>4.04</v>
      </c>
      <c r="DE8" s="918">
        <v>14063</v>
      </c>
      <c r="DF8" s="897">
        <f aca="true" t="shared" si="35" ref="DF8:DF29">ROUND(+DE8/+DE$29*100,1)</f>
        <v>1.8</v>
      </c>
      <c r="DG8" s="920">
        <f>ROUND(DE8/'第1表（01表）'!AO$32,2)</f>
        <v>3.94</v>
      </c>
      <c r="DH8" s="918">
        <v>5126</v>
      </c>
      <c r="DI8" s="897">
        <f aca="true" t="shared" si="36" ref="DI8:DI29">ROUND(+DH8/+DH$29*100,1)</f>
        <v>2.3</v>
      </c>
      <c r="DJ8" s="920">
        <f>ROUND(DH8/'第1表（01表）'!AP$32,2)</f>
        <v>5.5</v>
      </c>
      <c r="DK8" s="918">
        <v>8381</v>
      </c>
      <c r="DL8" s="897">
        <f aca="true" t="shared" si="37" ref="DL8:DL29">ROUND(+DK8/+DK$29*100,1)</f>
        <v>2.2</v>
      </c>
      <c r="DM8" s="920">
        <f>ROUND(DK8/'第1表（01表）'!AQ$32,2)</f>
        <v>6.15</v>
      </c>
      <c r="DN8" s="918">
        <v>6393</v>
      </c>
      <c r="DO8" s="897">
        <f aca="true" t="shared" si="38" ref="DO8:DO29">ROUND(+DN8/+DN$29*100,1)</f>
        <v>1.3</v>
      </c>
      <c r="DP8" s="920">
        <f>ROUND(DN8/'第1表（01表）'!AR$32,2)</f>
        <v>3.42</v>
      </c>
      <c r="DQ8" s="918">
        <v>21960</v>
      </c>
      <c r="DR8" s="897">
        <f aca="true" t="shared" si="39" ref="DR8:DR29">ROUND(+DQ8/+DQ$29*100,1)</f>
        <v>3.8</v>
      </c>
      <c r="DS8" s="920">
        <f>ROUND(DQ8/'第1表（01表）'!AS$32,2)</f>
        <v>8.78</v>
      </c>
      <c r="DT8" s="918">
        <v>14399</v>
      </c>
      <c r="DU8" s="897">
        <f aca="true" t="shared" si="40" ref="DU8:DU29">ROUND(+DT8/+DT$29*100,1)</f>
        <v>4.5</v>
      </c>
      <c r="DV8" s="920">
        <f>ROUND(DT8/'第1表（01表）'!AT$32,2)</f>
        <v>8.51</v>
      </c>
      <c r="DW8" s="918">
        <v>144832</v>
      </c>
      <c r="DX8" s="897">
        <f aca="true" t="shared" si="41" ref="DX8:DX29">ROUND(+DW8/+DW$29*100,1)</f>
        <v>3</v>
      </c>
      <c r="DY8" s="920">
        <f>ROUND(DW8/'第1表（01表）'!AU$32,2)</f>
        <v>6.8</v>
      </c>
      <c r="DZ8" s="918">
        <v>68780</v>
      </c>
      <c r="EA8" s="897">
        <f aca="true" t="shared" si="42" ref="EA8:EA29">ROUND(+DZ8/+DZ$29*100,1)</f>
        <v>4.3</v>
      </c>
      <c r="EB8" s="920">
        <f>ROUND(DZ8/'第1表（01表）'!AV$32,2)</f>
        <v>9.93</v>
      </c>
      <c r="EC8" s="921">
        <f aca="true" t="shared" si="43" ref="EC8:EC34">D8+G8+J8+M8+P8+S8+V8+Y8+AB8+AE8+AH8+AK8+AN8+AQ8+AT8+AW8+AZ8+BC8+BF8+BI8+BL8+BO8+BR8+BU8+BX8+CA8+CD8+CG8+CJ8+CM8+CP8+CS8+CV8+CY8+DB8+DE8+DH8+DK8+DN8+DQ8+DT8+DW8+DZ8</f>
        <v>1731894</v>
      </c>
      <c r="ED8" s="897">
        <f aca="true" t="shared" si="44" ref="ED8:ED29">ROUND(+EC8/+EC$29*100,1)</f>
        <v>3</v>
      </c>
      <c r="EE8" s="920">
        <f>ROUND(EC8/'第1表（01表）'!AW$32,2)</f>
        <v>6.22</v>
      </c>
    </row>
    <row r="9" spans="1:135" s="1187" customFormat="1" ht="20.25" customHeight="1">
      <c r="A9" s="1261"/>
      <c r="B9" s="1262"/>
      <c r="C9" s="674" t="s">
        <v>352</v>
      </c>
      <c r="D9" s="918">
        <v>6354</v>
      </c>
      <c r="E9" s="897">
        <f t="shared" si="1"/>
        <v>0.1</v>
      </c>
      <c r="F9" s="920">
        <f>ROUND(D9/'第1表（01表）'!F$32,2)</f>
        <v>0.19</v>
      </c>
      <c r="G9" s="918">
        <v>0</v>
      </c>
      <c r="H9" s="897">
        <f t="shared" si="2"/>
        <v>0</v>
      </c>
      <c r="I9" s="920">
        <f>ROUND(G9/'第1表（01表）'!G$32,2)</f>
        <v>0</v>
      </c>
      <c r="J9" s="918">
        <v>0</v>
      </c>
      <c r="K9" s="897">
        <f t="shared" si="3"/>
        <v>0</v>
      </c>
      <c r="L9" s="920">
        <f>ROUND(J9/'第1表（01表）'!H$32,2)</f>
        <v>0</v>
      </c>
      <c r="M9" s="918">
        <v>0</v>
      </c>
      <c r="N9" s="897">
        <f t="shared" si="4"/>
        <v>0</v>
      </c>
      <c r="O9" s="920">
        <f>ROUND(M9/'第1表（01表）'!I$32,2)</f>
        <v>0</v>
      </c>
      <c r="P9" s="918">
        <v>0</v>
      </c>
      <c r="Q9" s="897">
        <f t="shared" si="5"/>
        <v>0</v>
      </c>
      <c r="R9" s="920">
        <f>ROUND(P9/'第1表（01表）'!R$32,2)</f>
        <v>0</v>
      </c>
      <c r="S9" s="918">
        <v>0</v>
      </c>
      <c r="T9" s="897">
        <f t="shared" si="6"/>
        <v>0</v>
      </c>
      <c r="U9" s="920">
        <f>ROUND(S9/'第1表（01表）'!U$32,2)</f>
        <v>0</v>
      </c>
      <c r="V9" s="918">
        <v>0</v>
      </c>
      <c r="W9" s="897">
        <f t="shared" si="7"/>
        <v>0</v>
      </c>
      <c r="X9" s="920">
        <f>ROUND(V9/'第1表（01表）'!L$32,2)</f>
        <v>0</v>
      </c>
      <c r="Y9" s="918">
        <v>0</v>
      </c>
      <c r="Z9" s="897">
        <f t="shared" si="8"/>
        <v>0</v>
      </c>
      <c r="AA9" s="920">
        <f>ROUND(Y9/'第1表（01表）'!M$32,2)</f>
        <v>0</v>
      </c>
      <c r="AB9" s="918">
        <v>0</v>
      </c>
      <c r="AC9" s="897">
        <f t="shared" si="9"/>
        <v>0</v>
      </c>
      <c r="AD9" s="920">
        <f>ROUND(AB9/'第1表（01表）'!N$32,2)</f>
        <v>0</v>
      </c>
      <c r="AE9" s="918">
        <v>0</v>
      </c>
      <c r="AF9" s="897">
        <f t="shared" si="10"/>
        <v>0</v>
      </c>
      <c r="AG9" s="920">
        <f>ROUND(AE9/'第1表（01表）'!O$32,2)</f>
        <v>0</v>
      </c>
      <c r="AH9" s="918">
        <v>0</v>
      </c>
      <c r="AI9" s="897">
        <f t="shared" si="11"/>
        <v>0</v>
      </c>
      <c r="AJ9" s="920">
        <f>ROUND(AH9/'第1表（01表）'!P$32,2)</f>
        <v>0</v>
      </c>
      <c r="AK9" s="918">
        <v>0</v>
      </c>
      <c r="AL9" s="897">
        <f t="shared" si="12"/>
        <v>0</v>
      </c>
      <c r="AM9" s="920">
        <f>ROUND(AK9/'第1表（01表）'!Q$32,2)</f>
        <v>0</v>
      </c>
      <c r="AN9" s="918">
        <v>0</v>
      </c>
      <c r="AO9" s="897">
        <f t="shared" si="13"/>
        <v>0</v>
      </c>
      <c r="AP9" s="920">
        <f>ROUND(AN9/'第1表（01表）'!R$32,2)</f>
        <v>0</v>
      </c>
      <c r="AQ9" s="918">
        <v>0</v>
      </c>
      <c r="AR9" s="897">
        <f t="shared" si="14"/>
        <v>0</v>
      </c>
      <c r="AS9" s="920">
        <f>ROUND(AQ9/'第1表（01表）'!S$32,2)</f>
        <v>0</v>
      </c>
      <c r="AT9" s="918">
        <v>0</v>
      </c>
      <c r="AU9" s="897">
        <f t="shared" si="15"/>
        <v>0</v>
      </c>
      <c r="AV9" s="920">
        <f>ROUND(AT9/'第1表（01表）'!T$32,2)</f>
        <v>0</v>
      </c>
      <c r="AW9" s="918">
        <v>0</v>
      </c>
      <c r="AX9" s="897">
        <f t="shared" si="16"/>
        <v>0</v>
      </c>
      <c r="AY9" s="920">
        <f>ROUND(AW9/'第1表（01表）'!U$32,2)</f>
        <v>0</v>
      </c>
      <c r="AZ9" s="918">
        <v>0</v>
      </c>
      <c r="BA9" s="897">
        <f t="shared" si="17"/>
        <v>0</v>
      </c>
      <c r="BB9" s="920">
        <f>ROUND(AZ9/'第1表（01表）'!V32,2)</f>
        <v>0</v>
      </c>
      <c r="BC9" s="918">
        <v>0</v>
      </c>
      <c r="BD9" s="897">
        <f t="shared" si="18"/>
        <v>0</v>
      </c>
      <c r="BE9" s="920">
        <f>ROUND(BC9/'第1表（01表）'!W$32,2)</f>
        <v>0</v>
      </c>
      <c r="BF9" s="918">
        <v>0</v>
      </c>
      <c r="BG9" s="897">
        <f t="shared" si="19"/>
        <v>0</v>
      </c>
      <c r="BH9" s="920">
        <f>ROUND(BF9/'第1表（01表）'!X$32,2)</f>
        <v>0</v>
      </c>
      <c r="BI9" s="918">
        <v>0</v>
      </c>
      <c r="BJ9" s="897">
        <f t="shared" si="20"/>
        <v>0</v>
      </c>
      <c r="BK9" s="920">
        <f>ROUND(BI9/'第1表（01表）'!Y$32,2)</f>
        <v>0</v>
      </c>
      <c r="BL9" s="918">
        <v>0</v>
      </c>
      <c r="BM9" s="897">
        <f t="shared" si="21"/>
        <v>0</v>
      </c>
      <c r="BN9" s="920">
        <f>ROUND(BL9/'第1表（01表）'!Z$32,2)</f>
        <v>0</v>
      </c>
      <c r="BO9" s="918">
        <v>0</v>
      </c>
      <c r="BP9" s="897">
        <f t="shared" si="22"/>
        <v>0</v>
      </c>
      <c r="BQ9" s="920">
        <f>ROUND(BO9/'第1表（01表）'!AA$32,2)</f>
        <v>0</v>
      </c>
      <c r="BR9" s="918">
        <v>0</v>
      </c>
      <c r="BS9" s="897">
        <f t="shared" si="23"/>
        <v>0</v>
      </c>
      <c r="BT9" s="920">
        <f>ROUND(BR9/'第1表（01表）'!AB$32,2)</f>
        <v>0</v>
      </c>
      <c r="BU9" s="918">
        <v>21</v>
      </c>
      <c r="BV9" s="897">
        <f t="shared" si="24"/>
        <v>0</v>
      </c>
      <c r="BW9" s="920">
        <f>ROUND(BU9/'第1表（01表）'!AC$32,2)</f>
        <v>0.01</v>
      </c>
      <c r="BX9" s="918">
        <v>0</v>
      </c>
      <c r="BY9" s="897">
        <f t="shared" si="25"/>
        <v>0</v>
      </c>
      <c r="BZ9" s="920">
        <f>ROUND(BX9/'第1表（01表）'!AD$32,2)</f>
        <v>0</v>
      </c>
      <c r="CA9" s="918">
        <v>0</v>
      </c>
      <c r="CB9" s="897">
        <f t="shared" si="26"/>
        <v>0</v>
      </c>
      <c r="CC9" s="920">
        <f>ROUND(CA9/'第1表（01表）'!AE$32,2)</f>
        <v>0</v>
      </c>
      <c r="CD9" s="918">
        <v>0</v>
      </c>
      <c r="CE9" s="897">
        <f t="shared" si="27"/>
        <v>0</v>
      </c>
      <c r="CF9" s="920">
        <f>ROUND(CD9/'第1表（01表）'!AF$32,2)</f>
        <v>0</v>
      </c>
      <c r="CG9" s="918">
        <v>1586</v>
      </c>
      <c r="CH9" s="897">
        <f t="shared" si="28"/>
        <v>0.2</v>
      </c>
      <c r="CI9" s="920">
        <f>ROUND(CG9/'第1表（01表）'!AG$32,2)</f>
        <v>0.4</v>
      </c>
      <c r="CJ9" s="918">
        <v>0</v>
      </c>
      <c r="CK9" s="897">
        <f t="shared" si="29"/>
        <v>0</v>
      </c>
      <c r="CL9" s="920">
        <f>ROUND(CJ9/'第1表（01表）'!AH$32,2)</f>
        <v>0</v>
      </c>
      <c r="CM9" s="918">
        <v>0</v>
      </c>
      <c r="CN9" s="897">
        <f t="shared" si="30"/>
        <v>0</v>
      </c>
      <c r="CO9" s="920">
        <f>ROUND(CM9/'第1表（01表）'!AI$32,2)</f>
        <v>0</v>
      </c>
      <c r="CP9" s="918">
        <v>0</v>
      </c>
      <c r="CQ9" s="897">
        <f t="shared" si="31"/>
        <v>0</v>
      </c>
      <c r="CR9" s="920">
        <f>ROUND(CP9/'第1表（01表）'!AJ$32,2)</f>
        <v>0</v>
      </c>
      <c r="CS9" s="918">
        <v>0</v>
      </c>
      <c r="CT9" s="897">
        <f t="shared" si="32"/>
        <v>0</v>
      </c>
      <c r="CU9" s="920">
        <f>ROUND(CS9/'第1表（01表）'!AK$32,2)</f>
        <v>0</v>
      </c>
      <c r="CV9" s="918">
        <v>0</v>
      </c>
      <c r="CW9" s="897">
        <f t="shared" si="33"/>
        <v>0</v>
      </c>
      <c r="CX9" s="920">
        <f>ROUND(CV9/'第1表（01表）'!AL$32,2)</f>
        <v>0</v>
      </c>
      <c r="CY9" s="918">
        <v>0</v>
      </c>
      <c r="CZ9" s="897">
        <f t="shared" si="0"/>
        <v>0</v>
      </c>
      <c r="DA9" s="920">
        <f>ROUND(CY9/'第1表（01表）'!AM$32,2)</f>
        <v>0</v>
      </c>
      <c r="DB9" s="918">
        <v>0</v>
      </c>
      <c r="DC9" s="897">
        <f t="shared" si="34"/>
        <v>0</v>
      </c>
      <c r="DD9" s="920">
        <f>ROUND(DB9/'第1表（01表）'!AN$32,2)</f>
        <v>0</v>
      </c>
      <c r="DE9" s="918">
        <v>0</v>
      </c>
      <c r="DF9" s="897">
        <f t="shared" si="35"/>
        <v>0</v>
      </c>
      <c r="DG9" s="920">
        <f>ROUND(DE9/'第1表（01表）'!AO$32,2)</f>
        <v>0</v>
      </c>
      <c r="DH9" s="918">
        <v>0</v>
      </c>
      <c r="DI9" s="897">
        <f t="shared" si="36"/>
        <v>0</v>
      </c>
      <c r="DJ9" s="920">
        <f>ROUND(DH9/'第1表（01表）'!AP$32,2)</f>
        <v>0</v>
      </c>
      <c r="DK9" s="918">
        <v>0</v>
      </c>
      <c r="DL9" s="897">
        <f t="shared" si="37"/>
        <v>0</v>
      </c>
      <c r="DM9" s="920">
        <f>ROUND(DK9/'第1表（01表）'!AQ$32,2)</f>
        <v>0</v>
      </c>
      <c r="DN9" s="918">
        <v>2148</v>
      </c>
      <c r="DO9" s="897">
        <f t="shared" si="38"/>
        <v>0.4</v>
      </c>
      <c r="DP9" s="920">
        <f>ROUND(DN9/'第1表（01表）'!AR$32,2)</f>
        <v>1.15</v>
      </c>
      <c r="DQ9" s="918">
        <v>0</v>
      </c>
      <c r="DR9" s="897">
        <f t="shared" si="39"/>
        <v>0</v>
      </c>
      <c r="DS9" s="920">
        <f>ROUND(DQ9/'第1表（01表）'!AS$32,2)</f>
        <v>0</v>
      </c>
      <c r="DT9" s="918">
        <v>0</v>
      </c>
      <c r="DU9" s="897">
        <f t="shared" si="40"/>
        <v>0</v>
      </c>
      <c r="DV9" s="920">
        <f>ROUND(DT9/'第1表（01表）'!AT$32,2)</f>
        <v>0</v>
      </c>
      <c r="DW9" s="918">
        <v>0</v>
      </c>
      <c r="DX9" s="897">
        <f t="shared" si="41"/>
        <v>0</v>
      </c>
      <c r="DY9" s="920">
        <f>ROUND(DW9/'第1表（01表）'!AU$32,2)</f>
        <v>0</v>
      </c>
      <c r="DZ9" s="918">
        <v>0</v>
      </c>
      <c r="EA9" s="897">
        <f t="shared" si="42"/>
        <v>0</v>
      </c>
      <c r="EB9" s="920">
        <f>ROUND(DZ9/'第1表（01表）'!AV$32,2)</f>
        <v>0</v>
      </c>
      <c r="EC9" s="921">
        <f t="shared" si="43"/>
        <v>10109</v>
      </c>
      <c r="ED9" s="897">
        <f t="shared" si="44"/>
        <v>0</v>
      </c>
      <c r="EE9" s="920">
        <f>ROUND(EC9/'第1表（01表）'!AW$32,2)</f>
        <v>0.04</v>
      </c>
    </row>
    <row r="10" spans="1:135" s="1187" customFormat="1" ht="20.25" customHeight="1">
      <c r="A10" s="1261"/>
      <c r="B10" s="1262"/>
      <c r="C10" s="674" t="s">
        <v>353</v>
      </c>
      <c r="D10" s="919">
        <v>0</v>
      </c>
      <c r="E10" s="897">
        <f>ROUND(+D10/+D$29*100,1)</f>
        <v>0</v>
      </c>
      <c r="F10" s="920">
        <f>ROUND(D10/'第1表（01表）'!F$32,2)</f>
        <v>0</v>
      </c>
      <c r="G10" s="918">
        <v>0</v>
      </c>
      <c r="H10" s="897">
        <f t="shared" si="2"/>
        <v>0</v>
      </c>
      <c r="I10" s="920">
        <f>ROUND(G10/'第1表（01表）'!G$32,2)</f>
        <v>0</v>
      </c>
      <c r="J10" s="918">
        <v>0</v>
      </c>
      <c r="K10" s="897">
        <f t="shared" si="3"/>
        <v>0</v>
      </c>
      <c r="L10" s="920">
        <f>ROUND(J10/'第1表（01表）'!H$32,2)</f>
        <v>0</v>
      </c>
      <c r="M10" s="918">
        <v>0</v>
      </c>
      <c r="N10" s="897">
        <f t="shared" si="4"/>
        <v>0</v>
      </c>
      <c r="O10" s="920">
        <f>ROUND(M10/'第1表（01表）'!I$32,2)</f>
        <v>0</v>
      </c>
      <c r="P10" s="918">
        <v>0</v>
      </c>
      <c r="Q10" s="897">
        <f t="shared" si="5"/>
        <v>0</v>
      </c>
      <c r="R10" s="920">
        <f>ROUND(P10/'第1表（01表）'!R$32,2)</f>
        <v>0</v>
      </c>
      <c r="S10" s="918">
        <v>0</v>
      </c>
      <c r="T10" s="897">
        <f t="shared" si="6"/>
        <v>0</v>
      </c>
      <c r="U10" s="920">
        <f>ROUND(S10/'第1表（01表）'!U$32,2)</f>
        <v>0</v>
      </c>
      <c r="V10" s="918">
        <v>0</v>
      </c>
      <c r="W10" s="897">
        <f t="shared" si="7"/>
        <v>0</v>
      </c>
      <c r="X10" s="920">
        <f>ROUND(V10/'第1表（01表）'!L$32,2)</f>
        <v>0</v>
      </c>
      <c r="Y10" s="918">
        <v>0</v>
      </c>
      <c r="Z10" s="897">
        <f t="shared" si="8"/>
        <v>0</v>
      </c>
      <c r="AA10" s="920">
        <f>ROUND(Y10/'第1表（01表）'!M$32,2)</f>
        <v>0</v>
      </c>
      <c r="AB10" s="918">
        <v>0</v>
      </c>
      <c r="AC10" s="897">
        <f t="shared" si="9"/>
        <v>0</v>
      </c>
      <c r="AD10" s="920">
        <f>ROUND(AB10/'第1表（01表）'!N$32,2)</f>
        <v>0</v>
      </c>
      <c r="AE10" s="918">
        <v>0</v>
      </c>
      <c r="AF10" s="897">
        <f t="shared" si="10"/>
        <v>0</v>
      </c>
      <c r="AG10" s="920">
        <f>ROUND(AE10/'第1表（01表）'!O$32,2)</f>
        <v>0</v>
      </c>
      <c r="AH10" s="918">
        <v>0</v>
      </c>
      <c r="AI10" s="897">
        <f t="shared" si="11"/>
        <v>0</v>
      </c>
      <c r="AJ10" s="920">
        <f>ROUND(AH10/'第1表（01表）'!P$32,2)</f>
        <v>0</v>
      </c>
      <c r="AK10" s="918">
        <v>0</v>
      </c>
      <c r="AL10" s="897">
        <f t="shared" si="12"/>
        <v>0</v>
      </c>
      <c r="AM10" s="920">
        <f>ROUND(AK10/'第1表（01表）'!Q$32,2)</f>
        <v>0</v>
      </c>
      <c r="AN10" s="918">
        <v>0</v>
      </c>
      <c r="AO10" s="897">
        <f t="shared" si="13"/>
        <v>0</v>
      </c>
      <c r="AP10" s="920">
        <f>ROUND(AN10/'第1表（01表）'!R$32,2)</f>
        <v>0</v>
      </c>
      <c r="AQ10" s="918">
        <v>0</v>
      </c>
      <c r="AR10" s="897">
        <f t="shared" si="14"/>
        <v>0</v>
      </c>
      <c r="AS10" s="920">
        <f>ROUND(AQ10/'第1表（01表）'!S$32,2)</f>
        <v>0</v>
      </c>
      <c r="AT10" s="918">
        <v>0</v>
      </c>
      <c r="AU10" s="897">
        <f t="shared" si="15"/>
        <v>0</v>
      </c>
      <c r="AV10" s="920">
        <f>ROUND(AT10/'第1表（01表）'!T$32,2)</f>
        <v>0</v>
      </c>
      <c r="AW10" s="918">
        <v>0</v>
      </c>
      <c r="AX10" s="897">
        <f t="shared" si="16"/>
        <v>0</v>
      </c>
      <c r="AY10" s="920">
        <f>ROUND(AW10/'第1表（01表）'!U$32,2)</f>
        <v>0</v>
      </c>
      <c r="AZ10" s="918">
        <v>0</v>
      </c>
      <c r="BA10" s="897">
        <f t="shared" si="17"/>
        <v>0</v>
      </c>
      <c r="BB10" s="920">
        <f>ROUND(AZ10/'第1表（01表）'!V32,2)</f>
        <v>0</v>
      </c>
      <c r="BC10" s="918">
        <v>0</v>
      </c>
      <c r="BD10" s="897">
        <f t="shared" si="18"/>
        <v>0</v>
      </c>
      <c r="BE10" s="920">
        <f>ROUND(BC10/'第1表（01表）'!W$32,2)</f>
        <v>0</v>
      </c>
      <c r="BF10" s="918">
        <v>0</v>
      </c>
      <c r="BG10" s="897">
        <f t="shared" si="19"/>
        <v>0</v>
      </c>
      <c r="BH10" s="920">
        <f>ROUND(BF10/'第1表（01表）'!X$32,2)</f>
        <v>0</v>
      </c>
      <c r="BI10" s="918">
        <v>0</v>
      </c>
      <c r="BJ10" s="897">
        <f t="shared" si="20"/>
        <v>0</v>
      </c>
      <c r="BK10" s="920">
        <f>ROUND(BI10/'第1表（01表）'!Y$32,2)</f>
        <v>0</v>
      </c>
      <c r="BL10" s="918">
        <v>0</v>
      </c>
      <c r="BM10" s="897">
        <f t="shared" si="21"/>
        <v>0</v>
      </c>
      <c r="BN10" s="920">
        <f>ROUND(BL10/'第1表（01表）'!Z$32,2)</f>
        <v>0</v>
      </c>
      <c r="BO10" s="918">
        <v>0</v>
      </c>
      <c r="BP10" s="897">
        <f t="shared" si="22"/>
        <v>0</v>
      </c>
      <c r="BQ10" s="920">
        <f>ROUND(BO10/'第1表（01表）'!AA$32,2)</f>
        <v>0</v>
      </c>
      <c r="BR10" s="918">
        <v>0</v>
      </c>
      <c r="BS10" s="897">
        <f t="shared" si="23"/>
        <v>0</v>
      </c>
      <c r="BT10" s="920">
        <f>ROUND(BR10/'第1表（01表）'!AB$32,2)</f>
        <v>0</v>
      </c>
      <c r="BU10" s="918">
        <v>0</v>
      </c>
      <c r="BV10" s="897">
        <f t="shared" si="24"/>
        <v>0</v>
      </c>
      <c r="BW10" s="920">
        <f>ROUND(BU10/'第1表（01表）'!AC$32,2)</f>
        <v>0</v>
      </c>
      <c r="BX10" s="918">
        <v>0</v>
      </c>
      <c r="BY10" s="897">
        <f t="shared" si="25"/>
        <v>0</v>
      </c>
      <c r="BZ10" s="920">
        <f>ROUND(BX10/'第1表（01表）'!AD$32,2)</f>
        <v>0</v>
      </c>
      <c r="CA10" s="918">
        <v>0</v>
      </c>
      <c r="CB10" s="897">
        <f t="shared" si="26"/>
        <v>0</v>
      </c>
      <c r="CC10" s="920">
        <f>ROUND(CA10/'第1表（01表）'!AE$32,2)</f>
        <v>0</v>
      </c>
      <c r="CD10" s="918">
        <v>0</v>
      </c>
      <c r="CE10" s="897">
        <f t="shared" si="27"/>
        <v>0</v>
      </c>
      <c r="CF10" s="920">
        <f>ROUND(CD10/'第1表（01表）'!AF$32,2)</f>
        <v>0</v>
      </c>
      <c r="CG10" s="918">
        <v>0</v>
      </c>
      <c r="CH10" s="897">
        <f t="shared" si="28"/>
        <v>0</v>
      </c>
      <c r="CI10" s="920">
        <f>ROUND(CG10/'第1表（01表）'!AG$32,2)</f>
        <v>0</v>
      </c>
      <c r="CJ10" s="918">
        <v>0</v>
      </c>
      <c r="CK10" s="897">
        <f t="shared" si="29"/>
        <v>0</v>
      </c>
      <c r="CL10" s="920">
        <f>ROUND(CJ10/'第1表（01表）'!AH$32,2)</f>
        <v>0</v>
      </c>
      <c r="CM10" s="918">
        <v>0</v>
      </c>
      <c r="CN10" s="897">
        <f t="shared" si="30"/>
        <v>0</v>
      </c>
      <c r="CO10" s="920">
        <f>ROUND(CM10/'第1表（01表）'!AI$32,2)</f>
        <v>0</v>
      </c>
      <c r="CP10" s="918">
        <v>0</v>
      </c>
      <c r="CQ10" s="897">
        <f t="shared" si="31"/>
        <v>0</v>
      </c>
      <c r="CR10" s="920">
        <f>ROUND(CP10/'第1表（01表）'!AJ$32,2)</f>
        <v>0</v>
      </c>
      <c r="CS10" s="918">
        <v>0</v>
      </c>
      <c r="CT10" s="897">
        <f t="shared" si="32"/>
        <v>0</v>
      </c>
      <c r="CU10" s="920">
        <f>ROUND(CS10/'第1表（01表）'!AK$32,2)</f>
        <v>0</v>
      </c>
      <c r="CV10" s="918">
        <v>0</v>
      </c>
      <c r="CW10" s="897">
        <f t="shared" si="33"/>
        <v>0</v>
      </c>
      <c r="CX10" s="920">
        <f>ROUND(CV10/'第1表（01表）'!AL$32,2)</f>
        <v>0</v>
      </c>
      <c r="CY10" s="918">
        <v>0</v>
      </c>
      <c r="CZ10" s="897">
        <f t="shared" si="0"/>
        <v>0</v>
      </c>
      <c r="DA10" s="920">
        <f>ROUND(CY10/'第1表（01表）'!AM$32,2)</f>
        <v>0</v>
      </c>
      <c r="DB10" s="918">
        <v>0</v>
      </c>
      <c r="DC10" s="897">
        <f t="shared" si="34"/>
        <v>0</v>
      </c>
      <c r="DD10" s="920">
        <f>ROUND(DB10/'第1表（01表）'!AN$32,2)</f>
        <v>0</v>
      </c>
      <c r="DE10" s="918">
        <v>0</v>
      </c>
      <c r="DF10" s="897">
        <f t="shared" si="35"/>
        <v>0</v>
      </c>
      <c r="DG10" s="920">
        <f>ROUND(DE10/'第1表（01表）'!AO$32,2)</f>
        <v>0</v>
      </c>
      <c r="DH10" s="918">
        <v>0</v>
      </c>
      <c r="DI10" s="897">
        <f t="shared" si="36"/>
        <v>0</v>
      </c>
      <c r="DJ10" s="920">
        <f>ROUND(DH10/'第1表（01表）'!AP$32,2)</f>
        <v>0</v>
      </c>
      <c r="DK10" s="918">
        <v>0</v>
      </c>
      <c r="DL10" s="897">
        <f t="shared" si="37"/>
        <v>0</v>
      </c>
      <c r="DM10" s="920">
        <f>ROUND(DK10/'第1表（01表）'!AQ$32,2)</f>
        <v>0</v>
      </c>
      <c r="DN10" s="918">
        <v>0</v>
      </c>
      <c r="DO10" s="897">
        <f t="shared" si="38"/>
        <v>0</v>
      </c>
      <c r="DP10" s="920">
        <f>ROUND(DN10/'第1表（01表）'!AR$32,2)</f>
        <v>0</v>
      </c>
      <c r="DQ10" s="918">
        <v>4571</v>
      </c>
      <c r="DR10" s="897">
        <f t="shared" si="39"/>
        <v>0.8</v>
      </c>
      <c r="DS10" s="920">
        <f>ROUND(DQ10/'第1表（01表）'!AS$32,2)</f>
        <v>1.83</v>
      </c>
      <c r="DT10" s="918">
        <v>0</v>
      </c>
      <c r="DU10" s="897">
        <f t="shared" si="40"/>
        <v>0</v>
      </c>
      <c r="DV10" s="920">
        <f>ROUND(DT10/'第1表（01表）'!AT$32,2)</f>
        <v>0</v>
      </c>
      <c r="DW10" s="918">
        <v>0</v>
      </c>
      <c r="DX10" s="897">
        <f t="shared" si="41"/>
        <v>0</v>
      </c>
      <c r="DY10" s="920">
        <f>ROUND(DW10/'第1表（01表）'!AU$32,2)</f>
        <v>0</v>
      </c>
      <c r="DZ10" s="918">
        <v>0</v>
      </c>
      <c r="EA10" s="897">
        <f t="shared" si="42"/>
        <v>0</v>
      </c>
      <c r="EB10" s="920">
        <f>ROUND(DZ10/'第1表（01表）'!AV$32,2)</f>
        <v>0</v>
      </c>
      <c r="EC10" s="921">
        <f t="shared" si="43"/>
        <v>4571</v>
      </c>
      <c r="ED10" s="897">
        <f t="shared" si="44"/>
        <v>0</v>
      </c>
      <c r="EE10" s="920">
        <f>ROUND(EC10/'第1表（01表）'!AW$32,2)</f>
        <v>0.02</v>
      </c>
    </row>
    <row r="11" spans="1:135" s="1187" customFormat="1" ht="20.25" customHeight="1">
      <c r="A11" s="1261"/>
      <c r="B11" s="1262"/>
      <c r="C11" s="674" t="s">
        <v>354</v>
      </c>
      <c r="D11" s="918">
        <v>115192</v>
      </c>
      <c r="E11" s="897">
        <f t="shared" si="1"/>
        <v>2.5</v>
      </c>
      <c r="F11" s="920">
        <f>ROUND(D11/'第1表（01表）'!F$32,2)</f>
        <v>3.48</v>
      </c>
      <c r="G11" s="918">
        <v>93357</v>
      </c>
      <c r="H11" s="897">
        <f t="shared" si="2"/>
        <v>2.7</v>
      </c>
      <c r="I11" s="920">
        <f>ROUND(G11/'第1表（01表）'!G$32,2)</f>
        <v>4.48</v>
      </c>
      <c r="J11" s="918">
        <v>22214</v>
      </c>
      <c r="K11" s="897">
        <f t="shared" si="3"/>
        <v>0.7</v>
      </c>
      <c r="L11" s="920">
        <f>ROUND(J11/'第1表（01表）'!H$32,2)</f>
        <v>1.58</v>
      </c>
      <c r="M11" s="918">
        <v>56595</v>
      </c>
      <c r="N11" s="897">
        <f t="shared" si="4"/>
        <v>2.8</v>
      </c>
      <c r="O11" s="920">
        <f>ROUND(M11/'第1表（01表）'!I$32,2)</f>
        <v>4.12</v>
      </c>
      <c r="P11" s="918">
        <v>7783</v>
      </c>
      <c r="Q11" s="897">
        <f t="shared" si="5"/>
        <v>1.5</v>
      </c>
      <c r="R11" s="920">
        <f>ROUND(P11/'第1表（01表）'!J$32,2)</f>
        <v>3.88</v>
      </c>
      <c r="S11" s="918">
        <v>7317</v>
      </c>
      <c r="T11" s="897">
        <f t="shared" si="6"/>
        <v>0.8</v>
      </c>
      <c r="U11" s="920">
        <f>ROUND(S11/'第1表（01表）'!K$32,2)</f>
        <v>1.41</v>
      </c>
      <c r="V11" s="918">
        <v>6685</v>
      </c>
      <c r="W11" s="897">
        <f t="shared" si="7"/>
        <v>0.7</v>
      </c>
      <c r="X11" s="920">
        <f>ROUND(V11/'第1表（01表）'!L$32,2)</f>
        <v>2.05</v>
      </c>
      <c r="Y11" s="918">
        <v>10326</v>
      </c>
      <c r="Z11" s="897">
        <f t="shared" si="8"/>
        <v>0.7</v>
      </c>
      <c r="AA11" s="920">
        <f>ROUND(Y11/'第1表（01表）'!M$32,2)</f>
        <v>1.95</v>
      </c>
      <c r="AB11" s="918">
        <v>24046</v>
      </c>
      <c r="AC11" s="897">
        <f t="shared" si="9"/>
        <v>2.3</v>
      </c>
      <c r="AD11" s="920">
        <f>ROUND(AB11/'第1表（01表）'!N$32,2)</f>
        <v>4.38</v>
      </c>
      <c r="AE11" s="918">
        <v>13939</v>
      </c>
      <c r="AF11" s="897">
        <f t="shared" si="10"/>
        <v>2.4</v>
      </c>
      <c r="AG11" s="920">
        <f>ROUND(AE11/'第1表（01表）'!O$32,2)</f>
        <v>4.11</v>
      </c>
      <c r="AH11" s="918">
        <v>29316</v>
      </c>
      <c r="AI11" s="897">
        <f t="shared" si="11"/>
        <v>3.4</v>
      </c>
      <c r="AJ11" s="920">
        <f>ROUND(AH11/'第1表（01表）'!P$32,2)</f>
        <v>5.02</v>
      </c>
      <c r="AK11" s="918">
        <v>18939</v>
      </c>
      <c r="AL11" s="897">
        <f t="shared" si="12"/>
        <v>1.2</v>
      </c>
      <c r="AM11" s="920">
        <f>ROUND(AK11/'第1表（01表）'!Q$32,2)</f>
        <v>2.78</v>
      </c>
      <c r="AN11" s="918">
        <v>47299</v>
      </c>
      <c r="AO11" s="897">
        <f t="shared" si="13"/>
        <v>1</v>
      </c>
      <c r="AP11" s="920">
        <f>ROUND(AN11/'第1表（01表）'!R$32,2)</f>
        <v>2.34</v>
      </c>
      <c r="AQ11" s="918">
        <v>42017</v>
      </c>
      <c r="AR11" s="897">
        <f t="shared" si="14"/>
        <v>1.5</v>
      </c>
      <c r="AS11" s="920">
        <f>ROUND(AQ11/'第1表（01表）'!S$32,2)</f>
        <v>2.43</v>
      </c>
      <c r="AT11" s="918">
        <v>24088</v>
      </c>
      <c r="AU11" s="897">
        <f t="shared" si="15"/>
        <v>1.7</v>
      </c>
      <c r="AV11" s="920">
        <f>ROUND(AT11/'第1表（01表）'!T$32,2)</f>
        <v>4.29</v>
      </c>
      <c r="AW11" s="918">
        <v>9376</v>
      </c>
      <c r="AX11" s="897">
        <f t="shared" si="16"/>
        <v>1.4</v>
      </c>
      <c r="AY11" s="920">
        <f>ROUND(AW11/'第1表（01表）'!U$32,2)</f>
        <v>3.49</v>
      </c>
      <c r="AZ11" s="918">
        <v>8754</v>
      </c>
      <c r="BA11" s="897">
        <f t="shared" si="17"/>
        <v>0.7</v>
      </c>
      <c r="BB11" s="920">
        <f>ROUND(AZ11/'第1表（01表）'!V32,2)</f>
        <v>1.5</v>
      </c>
      <c r="BC11" s="918">
        <v>20156</v>
      </c>
      <c r="BD11" s="897">
        <f t="shared" si="18"/>
        <v>3.3</v>
      </c>
      <c r="BE11" s="920">
        <f>ROUND(BC11/'第1表（01表）'!W$32,2)</f>
        <v>7</v>
      </c>
      <c r="BF11" s="918">
        <v>26274</v>
      </c>
      <c r="BG11" s="897">
        <f t="shared" si="19"/>
        <v>2.7</v>
      </c>
      <c r="BH11" s="920">
        <f>ROUND(BF11/'第1表（01表）'!X$32,2)</f>
        <v>5.24</v>
      </c>
      <c r="BI11" s="918">
        <v>23023</v>
      </c>
      <c r="BJ11" s="897">
        <f t="shared" si="20"/>
        <v>1.1</v>
      </c>
      <c r="BK11" s="920">
        <f>ROUND(BI11/'第1表（01表）'!Y$32,2)</f>
        <v>2.87</v>
      </c>
      <c r="BL11" s="918">
        <v>10845</v>
      </c>
      <c r="BM11" s="897">
        <f t="shared" si="21"/>
        <v>1.1</v>
      </c>
      <c r="BN11" s="920">
        <f>ROUND(BL11/'第1表（01表）'!Z$32,2)</f>
        <v>2.6</v>
      </c>
      <c r="BO11" s="918">
        <v>15809</v>
      </c>
      <c r="BP11" s="897">
        <f t="shared" si="22"/>
        <v>1.8</v>
      </c>
      <c r="BQ11" s="920">
        <f>ROUND(BO11/'第1表（01表）'!AA$32,2)</f>
        <v>5.03</v>
      </c>
      <c r="BR11" s="918">
        <v>9370</v>
      </c>
      <c r="BS11" s="897">
        <f t="shared" si="23"/>
        <v>1</v>
      </c>
      <c r="BT11" s="920">
        <f>ROUND(BR11/'第1表（01表）'!AB$32,2)</f>
        <v>2.42</v>
      </c>
      <c r="BU11" s="918">
        <v>14902</v>
      </c>
      <c r="BV11" s="897">
        <f t="shared" si="24"/>
        <v>1.5</v>
      </c>
      <c r="BW11" s="920">
        <f>ROUND(BU11/'第1表（01表）'!AC$32,2)</f>
        <v>5.26</v>
      </c>
      <c r="BX11" s="918">
        <v>17626</v>
      </c>
      <c r="BY11" s="897">
        <f t="shared" si="25"/>
        <v>0.7</v>
      </c>
      <c r="BZ11" s="920">
        <f>ROUND(BX11/'第1表（01表）'!AD$32,2)</f>
        <v>1.9</v>
      </c>
      <c r="CA11" s="918">
        <v>16719</v>
      </c>
      <c r="CB11" s="897">
        <f t="shared" si="26"/>
        <v>2.2</v>
      </c>
      <c r="CC11" s="920">
        <f>ROUND(CA11/'第1表（01表）'!AE$32,2)</f>
        <v>5.12</v>
      </c>
      <c r="CD11" s="918">
        <v>17249</v>
      </c>
      <c r="CE11" s="897">
        <f t="shared" si="27"/>
        <v>1.8</v>
      </c>
      <c r="CF11" s="920">
        <f>ROUND(CD11/'第1表（01表）'!AF$32,2)</f>
        <v>11.53</v>
      </c>
      <c r="CG11" s="918">
        <v>9716</v>
      </c>
      <c r="CH11" s="897">
        <f t="shared" si="28"/>
        <v>1.1</v>
      </c>
      <c r="CI11" s="920">
        <f>ROUND(CG11/'第1表（01表）'!AG$32,2)</f>
        <v>2.47</v>
      </c>
      <c r="CJ11" s="918">
        <v>14695</v>
      </c>
      <c r="CK11" s="897">
        <f t="shared" si="29"/>
        <v>2.6</v>
      </c>
      <c r="CL11" s="920">
        <f>ROUND(CJ11/'第1表（01表）'!AH$32,2)</f>
        <v>3.88</v>
      </c>
      <c r="CM11" s="918">
        <v>15120</v>
      </c>
      <c r="CN11" s="897">
        <f t="shared" si="30"/>
        <v>2.3</v>
      </c>
      <c r="CO11" s="920">
        <f>ROUND(CM11/'第1表（01表）'!AI$32,2)</f>
        <v>5.07</v>
      </c>
      <c r="CP11" s="918">
        <v>7201</v>
      </c>
      <c r="CQ11" s="897">
        <f t="shared" si="31"/>
        <v>1.5</v>
      </c>
      <c r="CR11" s="920">
        <f>ROUND(CP11/'第1表（01表）'!AJ$32,2)</f>
        <v>2.53</v>
      </c>
      <c r="CS11" s="918">
        <v>9299</v>
      </c>
      <c r="CT11" s="897">
        <f t="shared" si="32"/>
        <v>1.9</v>
      </c>
      <c r="CU11" s="920">
        <f>ROUND(CS11/'第1表（01表）'!AK$32,2)</f>
        <v>5.04</v>
      </c>
      <c r="CV11" s="918">
        <v>10124</v>
      </c>
      <c r="CW11" s="897">
        <f t="shared" si="33"/>
        <v>1.7</v>
      </c>
      <c r="CX11" s="920">
        <f>ROUND(CV11/'第1表（01表）'!AL$32,2)</f>
        <v>2.63</v>
      </c>
      <c r="CY11" s="918">
        <v>14503</v>
      </c>
      <c r="CZ11" s="897">
        <f t="shared" si="0"/>
        <v>3.6</v>
      </c>
      <c r="DA11" s="920">
        <f>ROUND(CY11/'第1表（01表）'!AM$32,2)</f>
        <v>6.88</v>
      </c>
      <c r="DB11" s="918">
        <v>5846</v>
      </c>
      <c r="DC11" s="897">
        <f t="shared" si="34"/>
        <v>1</v>
      </c>
      <c r="DD11" s="920">
        <f>ROUND(DB11/'第1表（01表）'!AN$32,2)</f>
        <v>2.38</v>
      </c>
      <c r="DE11" s="918">
        <v>8087</v>
      </c>
      <c r="DF11" s="897">
        <f t="shared" si="35"/>
        <v>1</v>
      </c>
      <c r="DG11" s="920">
        <f>ROUND(DE11/'第1表（01表）'!AO$32,2)</f>
        <v>2.27</v>
      </c>
      <c r="DH11" s="918">
        <v>4950</v>
      </c>
      <c r="DI11" s="897">
        <f t="shared" si="36"/>
        <v>2.2</v>
      </c>
      <c r="DJ11" s="920">
        <f>ROUND(DH11/'第1表（01表）'!AP$32,2)</f>
        <v>5.31</v>
      </c>
      <c r="DK11" s="918">
        <v>4726</v>
      </c>
      <c r="DL11" s="897">
        <f t="shared" si="37"/>
        <v>1.3</v>
      </c>
      <c r="DM11" s="920">
        <f>ROUND(DK11/'第1表（01表）'!AQ$32,2)</f>
        <v>3.47</v>
      </c>
      <c r="DN11" s="918">
        <v>3875</v>
      </c>
      <c r="DO11" s="897">
        <f t="shared" si="38"/>
        <v>0.8</v>
      </c>
      <c r="DP11" s="920">
        <f>ROUND(DN11/'第1表（01表）'!AR$32,2)</f>
        <v>2.07</v>
      </c>
      <c r="DQ11" s="918">
        <v>12946</v>
      </c>
      <c r="DR11" s="897">
        <f t="shared" si="39"/>
        <v>2.2</v>
      </c>
      <c r="DS11" s="920">
        <f>ROUND(DQ11/'第1表（01表）'!AS$32,2)</f>
        <v>5.18</v>
      </c>
      <c r="DT11" s="918">
        <v>13045</v>
      </c>
      <c r="DU11" s="897">
        <f t="shared" si="40"/>
        <v>4.1</v>
      </c>
      <c r="DV11" s="920">
        <f>ROUND(DT11/'第1表（01表）'!AT$32,2)</f>
        <v>7.71</v>
      </c>
      <c r="DW11" s="918">
        <v>68465</v>
      </c>
      <c r="DX11" s="897">
        <f t="shared" si="41"/>
        <v>1.4</v>
      </c>
      <c r="DY11" s="920">
        <f>ROUND(DW11/'第1表（01表）'!AU$32,2)</f>
        <v>3.21</v>
      </c>
      <c r="DZ11" s="918">
        <v>66177</v>
      </c>
      <c r="EA11" s="897">
        <f t="shared" si="42"/>
        <v>4.2</v>
      </c>
      <c r="EB11" s="920">
        <f>ROUND(DZ11/'第1表（01表）'!AV$32,2)</f>
        <v>9.56</v>
      </c>
      <c r="EC11" s="921">
        <f t="shared" si="43"/>
        <v>977991</v>
      </c>
      <c r="ED11" s="897">
        <f t="shared" si="44"/>
        <v>1.7</v>
      </c>
      <c r="EE11" s="920">
        <f>ROUND(EC11/'第1表（01表）'!AW$32,2)</f>
        <v>3.51</v>
      </c>
    </row>
    <row r="12" spans="1:135" s="1187" customFormat="1" ht="20.25" customHeight="1">
      <c r="A12" s="1263"/>
      <c r="B12" s="1264"/>
      <c r="C12" s="675" t="s">
        <v>355</v>
      </c>
      <c r="D12" s="922">
        <v>798547</v>
      </c>
      <c r="E12" s="923">
        <f t="shared" si="1"/>
        <v>17.3</v>
      </c>
      <c r="F12" s="924">
        <f>ROUND(D12/'第1表（01表）'!F$32,2)</f>
        <v>24.14</v>
      </c>
      <c r="G12" s="922">
        <v>677328</v>
      </c>
      <c r="H12" s="923">
        <f t="shared" si="2"/>
        <v>19.5</v>
      </c>
      <c r="I12" s="924">
        <f>ROUND(G12/'第1表（01表）'!G$32,2)</f>
        <v>32.52</v>
      </c>
      <c r="J12" s="922">
        <v>154019</v>
      </c>
      <c r="K12" s="923">
        <f t="shared" si="3"/>
        <v>5.1</v>
      </c>
      <c r="L12" s="924">
        <f>ROUND(J12/'第1表（01表）'!H$32,2)</f>
        <v>10.99</v>
      </c>
      <c r="M12" s="922">
        <v>256911</v>
      </c>
      <c r="N12" s="923">
        <f t="shared" si="4"/>
        <v>12.7</v>
      </c>
      <c r="O12" s="924">
        <f>ROUND(M12/'第1表（01表）'!I$32,2)</f>
        <v>18.7</v>
      </c>
      <c r="P12" s="922">
        <v>52897</v>
      </c>
      <c r="Q12" s="923">
        <f t="shared" si="5"/>
        <v>9.9</v>
      </c>
      <c r="R12" s="924">
        <f>ROUND(P12/'第1表（01表）'!J$32,2)</f>
        <v>26.34</v>
      </c>
      <c r="S12" s="922">
        <v>51468</v>
      </c>
      <c r="T12" s="923">
        <f t="shared" si="6"/>
        <v>5.5</v>
      </c>
      <c r="U12" s="924">
        <f>ROUND(S12/'第1表（01表）'!K$32,2)</f>
        <v>9.88</v>
      </c>
      <c r="V12" s="922">
        <v>27085</v>
      </c>
      <c r="W12" s="923">
        <f t="shared" si="7"/>
        <v>2.7</v>
      </c>
      <c r="X12" s="924">
        <f>ROUND(V12/'第1表（01表）'!L$32,2)</f>
        <v>8.29</v>
      </c>
      <c r="Y12" s="922">
        <v>81523</v>
      </c>
      <c r="Z12" s="923">
        <f t="shared" si="8"/>
        <v>5.7</v>
      </c>
      <c r="AA12" s="924">
        <f>ROUND(Y12/'第1表（01表）'!M$32,2)</f>
        <v>15.41</v>
      </c>
      <c r="AB12" s="922">
        <v>166330</v>
      </c>
      <c r="AC12" s="923">
        <f t="shared" si="9"/>
        <v>16</v>
      </c>
      <c r="AD12" s="924">
        <f>ROUND(AB12/'第1表（01表）'!N$32,2)</f>
        <v>30.29</v>
      </c>
      <c r="AE12" s="922">
        <v>94739</v>
      </c>
      <c r="AF12" s="923">
        <f t="shared" si="10"/>
        <v>16.6</v>
      </c>
      <c r="AG12" s="924">
        <f>ROUND(AE12/'第1表（01表）'!O$32,2)</f>
        <v>27.96</v>
      </c>
      <c r="AH12" s="922">
        <v>195096</v>
      </c>
      <c r="AI12" s="923">
        <f t="shared" si="11"/>
        <v>22.4</v>
      </c>
      <c r="AJ12" s="924">
        <f>ROUND(AH12/'第1表（01表）'!P$32,2)</f>
        <v>33.43</v>
      </c>
      <c r="AK12" s="922">
        <v>123949</v>
      </c>
      <c r="AL12" s="923">
        <f t="shared" si="12"/>
        <v>7.5</v>
      </c>
      <c r="AM12" s="924">
        <f>ROUND(AK12/'第1表（01表）'!Q$32,2)</f>
        <v>18.19</v>
      </c>
      <c r="AN12" s="922">
        <v>328489</v>
      </c>
      <c r="AO12" s="923">
        <f t="shared" si="13"/>
        <v>7</v>
      </c>
      <c r="AP12" s="924">
        <f>ROUND(AN12/'第1表（01表）'!R$32,2)</f>
        <v>16.26</v>
      </c>
      <c r="AQ12" s="922">
        <v>296697</v>
      </c>
      <c r="AR12" s="923">
        <f t="shared" si="14"/>
        <v>10.4</v>
      </c>
      <c r="AS12" s="924">
        <f>ROUND(AQ12/'第1表（01表）'!S$32,2)</f>
        <v>17.18</v>
      </c>
      <c r="AT12" s="922">
        <v>99834</v>
      </c>
      <c r="AU12" s="923">
        <f t="shared" si="15"/>
        <v>7.1</v>
      </c>
      <c r="AV12" s="924">
        <f>ROUND(AT12/'第1表（01表）'!T$32,2)</f>
        <v>17.76</v>
      </c>
      <c r="AW12" s="922">
        <v>63867</v>
      </c>
      <c r="AX12" s="923">
        <f t="shared" si="16"/>
        <v>9.8</v>
      </c>
      <c r="AY12" s="924">
        <f>ROUND(AW12/'第1表（01表）'!U$32,2)</f>
        <v>23.77</v>
      </c>
      <c r="AZ12" s="922">
        <v>71418</v>
      </c>
      <c r="BA12" s="923">
        <f t="shared" si="17"/>
        <v>5.8</v>
      </c>
      <c r="BB12" s="924">
        <f>ROUND(AZ12/'第1表（01表）'!V32,2)</f>
        <v>12.24</v>
      </c>
      <c r="BC12" s="922">
        <v>82070</v>
      </c>
      <c r="BD12" s="923">
        <f t="shared" si="18"/>
        <v>13.4</v>
      </c>
      <c r="BE12" s="924">
        <f>ROUND(BC12/'第1表（01表）'!W$32,2)</f>
        <v>28.51</v>
      </c>
      <c r="BF12" s="922">
        <v>103701</v>
      </c>
      <c r="BG12" s="923">
        <f t="shared" si="19"/>
        <v>10.7</v>
      </c>
      <c r="BH12" s="924">
        <f>ROUND(BF12/'第1表（01表）'!X$32,2)</f>
        <v>20.69</v>
      </c>
      <c r="BI12" s="922">
        <v>156415</v>
      </c>
      <c r="BJ12" s="923">
        <f t="shared" si="20"/>
        <v>7.7</v>
      </c>
      <c r="BK12" s="924">
        <f>ROUND(BI12/'第1表（01表）'!Y$32,2)</f>
        <v>19.49</v>
      </c>
      <c r="BL12" s="922">
        <v>72370</v>
      </c>
      <c r="BM12" s="923">
        <f t="shared" si="21"/>
        <v>7</v>
      </c>
      <c r="BN12" s="924">
        <f>ROUND(BL12/'第1表（01表）'!Z$32,2)</f>
        <v>17.35</v>
      </c>
      <c r="BO12" s="922">
        <v>107037</v>
      </c>
      <c r="BP12" s="923">
        <f t="shared" si="22"/>
        <v>11.9</v>
      </c>
      <c r="BQ12" s="924">
        <f>ROUND(BO12/'第1表（01表）'!AA$32,2)</f>
        <v>34.06</v>
      </c>
      <c r="BR12" s="922">
        <v>62761</v>
      </c>
      <c r="BS12" s="923">
        <f t="shared" si="23"/>
        <v>6.6</v>
      </c>
      <c r="BT12" s="924">
        <f>ROUND(BR12/'第1表（01表）'!AB$32,2)</f>
        <v>16.23</v>
      </c>
      <c r="BU12" s="922">
        <v>97559</v>
      </c>
      <c r="BV12" s="923">
        <f t="shared" si="24"/>
        <v>9.5</v>
      </c>
      <c r="BW12" s="924">
        <f>ROUND(BU12/'第1表（01表）'!AC$32,2)</f>
        <v>34.41</v>
      </c>
      <c r="BX12" s="922">
        <v>120958</v>
      </c>
      <c r="BY12" s="923">
        <f t="shared" si="25"/>
        <v>4.9</v>
      </c>
      <c r="BZ12" s="924">
        <f>ROUND(BX12/'第1表（01表）'!AD$32,2)</f>
        <v>13.03</v>
      </c>
      <c r="CA12" s="922">
        <v>70873</v>
      </c>
      <c r="CB12" s="923">
        <f t="shared" si="26"/>
        <v>9.4</v>
      </c>
      <c r="CC12" s="924">
        <f>ROUND(CA12/'第1表（01表）'!AE$32,2)</f>
        <v>21.71</v>
      </c>
      <c r="CD12" s="922">
        <v>71964</v>
      </c>
      <c r="CE12" s="923">
        <f t="shared" si="27"/>
        <v>7.4</v>
      </c>
      <c r="CF12" s="924">
        <f>ROUND(CD12/'第1表（01表）'!AF$32,2)</f>
        <v>48.12</v>
      </c>
      <c r="CG12" s="922">
        <v>77565</v>
      </c>
      <c r="CH12" s="923">
        <f t="shared" si="28"/>
        <v>9</v>
      </c>
      <c r="CI12" s="924">
        <f>ROUND(CG12/'第1表（01表）'!AG$32,2)</f>
        <v>19.69</v>
      </c>
      <c r="CJ12" s="922">
        <v>101286</v>
      </c>
      <c r="CK12" s="923">
        <f t="shared" si="29"/>
        <v>17.7</v>
      </c>
      <c r="CL12" s="924">
        <f>ROUND(CJ12/'第1表（01表）'!AH$32,2)</f>
        <v>26.77</v>
      </c>
      <c r="CM12" s="922">
        <v>103873</v>
      </c>
      <c r="CN12" s="923">
        <f t="shared" si="30"/>
        <v>15.8</v>
      </c>
      <c r="CO12" s="924">
        <f>ROUND(CM12/'第1表（01表）'!AI$32,2)</f>
        <v>34.86</v>
      </c>
      <c r="CP12" s="922">
        <v>47330</v>
      </c>
      <c r="CQ12" s="923">
        <f t="shared" si="31"/>
        <v>9.7</v>
      </c>
      <c r="CR12" s="924">
        <f>ROUND(CP12/'第1表（01表）'!AJ$32,2)</f>
        <v>16.6</v>
      </c>
      <c r="CS12" s="922">
        <v>63284</v>
      </c>
      <c r="CT12" s="923">
        <f t="shared" si="32"/>
        <v>12.8</v>
      </c>
      <c r="CU12" s="924">
        <f>ROUND(CS12/'第1表（01表）'!AK$32,2)</f>
        <v>34.28</v>
      </c>
      <c r="CV12" s="922">
        <v>78959</v>
      </c>
      <c r="CW12" s="923">
        <f t="shared" si="33"/>
        <v>12.9</v>
      </c>
      <c r="CX12" s="924">
        <f>ROUND(CV12/'第1表（01表）'!AL$32,2)</f>
        <v>20.51</v>
      </c>
      <c r="CY12" s="922">
        <v>97109</v>
      </c>
      <c r="CZ12" s="923">
        <f t="shared" si="0"/>
        <v>24</v>
      </c>
      <c r="DA12" s="924">
        <f>ROUND(CY12/'第1表（01表）'!AM$32,2)</f>
        <v>46.07</v>
      </c>
      <c r="DB12" s="922">
        <v>37994</v>
      </c>
      <c r="DC12" s="923">
        <f t="shared" si="34"/>
        <v>6.7</v>
      </c>
      <c r="DD12" s="924">
        <f>ROUND(DB12/'第1表（01表）'!AN$32,2)</f>
        <v>15.47</v>
      </c>
      <c r="DE12" s="922">
        <v>54104</v>
      </c>
      <c r="DF12" s="923">
        <f t="shared" si="35"/>
        <v>7</v>
      </c>
      <c r="DG12" s="924">
        <f>ROUND(DE12/'第1表（01表）'!AO$32,2)</f>
        <v>15.17</v>
      </c>
      <c r="DH12" s="922">
        <v>22071</v>
      </c>
      <c r="DI12" s="923">
        <f t="shared" si="36"/>
        <v>9.7</v>
      </c>
      <c r="DJ12" s="924">
        <f>ROUND(DH12/'第1表（01表）'!AP$32,2)</f>
        <v>23.67</v>
      </c>
      <c r="DK12" s="922">
        <v>31156</v>
      </c>
      <c r="DL12" s="923">
        <f t="shared" si="37"/>
        <v>8.3</v>
      </c>
      <c r="DM12" s="924">
        <f>ROUND(DK12/'第1表（01表）'!AQ$32,2)</f>
        <v>22.85</v>
      </c>
      <c r="DN12" s="922">
        <v>25605</v>
      </c>
      <c r="DO12" s="923">
        <f t="shared" si="38"/>
        <v>5.1</v>
      </c>
      <c r="DP12" s="924">
        <f>ROUND(DN12/'第1表（01表）'!AR$32,2)</f>
        <v>13.69</v>
      </c>
      <c r="DQ12" s="922">
        <v>90273</v>
      </c>
      <c r="DR12" s="923">
        <f t="shared" si="39"/>
        <v>15.6</v>
      </c>
      <c r="DS12" s="924">
        <f>ROUND(DQ12/'第1表（01表）'!AS$32,2)</f>
        <v>36.11</v>
      </c>
      <c r="DT12" s="922">
        <v>55867</v>
      </c>
      <c r="DU12" s="923">
        <f t="shared" si="40"/>
        <v>17.5</v>
      </c>
      <c r="DV12" s="924">
        <f>ROUND(DT12/'第1表（01表）'!AT$32,2)</f>
        <v>33</v>
      </c>
      <c r="DW12" s="922">
        <v>478860</v>
      </c>
      <c r="DX12" s="923">
        <f t="shared" si="41"/>
        <v>9.9</v>
      </c>
      <c r="DY12" s="924">
        <f>ROUND(DW12/'第1表（01表）'!AU$32,2)</f>
        <v>22.48</v>
      </c>
      <c r="DZ12" s="922">
        <v>262183</v>
      </c>
      <c r="EA12" s="923">
        <f t="shared" si="42"/>
        <v>16.5</v>
      </c>
      <c r="EB12" s="924">
        <f>ROUND(DZ12/'第1表（01表）'!AV$32,2)</f>
        <v>37.86</v>
      </c>
      <c r="EC12" s="925">
        <f t="shared" si="43"/>
        <v>6113424</v>
      </c>
      <c r="ED12" s="923">
        <f t="shared" si="44"/>
        <v>10.6</v>
      </c>
      <c r="EE12" s="924">
        <f>ROUND(EC12/'第1表（01表）'!AW$32,2)</f>
        <v>21.95</v>
      </c>
    </row>
    <row r="13" spans="1:135" s="1187" customFormat="1" ht="20.25" customHeight="1">
      <c r="A13" s="115" t="s">
        <v>356</v>
      </c>
      <c r="B13" s="324"/>
      <c r="C13" s="325"/>
      <c r="D13" s="926">
        <v>692277</v>
      </c>
      <c r="E13" s="927">
        <f t="shared" si="1"/>
        <v>15</v>
      </c>
      <c r="F13" s="928">
        <f>ROUND(D13/'第1表（01表）'!F$32,2)</f>
        <v>20.93</v>
      </c>
      <c r="G13" s="926">
        <v>539870</v>
      </c>
      <c r="H13" s="927">
        <f t="shared" si="2"/>
        <v>15.6</v>
      </c>
      <c r="I13" s="928">
        <f>ROUND(G13/'第1表（01表）'!G$32,2)</f>
        <v>25.92</v>
      </c>
      <c r="J13" s="926">
        <v>205104</v>
      </c>
      <c r="K13" s="927">
        <f t="shared" si="3"/>
        <v>6.7</v>
      </c>
      <c r="L13" s="928">
        <f>ROUND(J13/'第1表（01表）'!H$32,2)</f>
        <v>14.63</v>
      </c>
      <c r="M13" s="926">
        <v>287732</v>
      </c>
      <c r="N13" s="927">
        <f t="shared" si="4"/>
        <v>14.2</v>
      </c>
      <c r="O13" s="928">
        <f>ROUND(M13/'第1表（01表）'!I$32,2)</f>
        <v>20.94</v>
      </c>
      <c r="P13" s="926">
        <v>118018</v>
      </c>
      <c r="Q13" s="927">
        <f t="shared" si="5"/>
        <v>22.1</v>
      </c>
      <c r="R13" s="928">
        <f>ROUND(P13/'第1表（01表）'!J$32,2)</f>
        <v>58.77</v>
      </c>
      <c r="S13" s="926">
        <v>136705</v>
      </c>
      <c r="T13" s="927">
        <f t="shared" si="6"/>
        <v>14.7</v>
      </c>
      <c r="U13" s="928">
        <f>ROUND(S13/'第1表（01表）'!K$32,2)</f>
        <v>26.25</v>
      </c>
      <c r="V13" s="926">
        <v>226180</v>
      </c>
      <c r="W13" s="927">
        <f t="shared" si="7"/>
        <v>22.5</v>
      </c>
      <c r="X13" s="928">
        <f>ROUND(V13/'第1表（01表）'!L$32,2)</f>
        <v>69.26</v>
      </c>
      <c r="Y13" s="926">
        <v>216802</v>
      </c>
      <c r="Z13" s="927">
        <f t="shared" si="8"/>
        <v>15.2</v>
      </c>
      <c r="AA13" s="928">
        <f>ROUND(Y13/'第1表（01表）'!M$32,2)</f>
        <v>40.98</v>
      </c>
      <c r="AB13" s="926">
        <v>179559</v>
      </c>
      <c r="AC13" s="927">
        <f t="shared" si="9"/>
        <v>17.3</v>
      </c>
      <c r="AD13" s="928">
        <f>ROUND(AB13/'第1表（01表）'!N$32,2)</f>
        <v>32.7</v>
      </c>
      <c r="AE13" s="926">
        <v>103403</v>
      </c>
      <c r="AF13" s="927">
        <f t="shared" si="10"/>
        <v>18.1</v>
      </c>
      <c r="AG13" s="928">
        <f>ROUND(AE13/'第1表（01表）'!O$32,2)</f>
        <v>30.52</v>
      </c>
      <c r="AH13" s="926">
        <v>89965</v>
      </c>
      <c r="AI13" s="927">
        <f t="shared" si="11"/>
        <v>10.3</v>
      </c>
      <c r="AJ13" s="928">
        <f>ROUND(AH13/'第1表（01表）'!P$32,2)</f>
        <v>15.42</v>
      </c>
      <c r="AK13" s="926">
        <v>185735</v>
      </c>
      <c r="AL13" s="927">
        <f t="shared" si="12"/>
        <v>11.3</v>
      </c>
      <c r="AM13" s="928">
        <f>ROUND(AK13/'第1表（01表）'!Q$32,2)</f>
        <v>27.25</v>
      </c>
      <c r="AN13" s="926">
        <v>596310</v>
      </c>
      <c r="AO13" s="927">
        <f t="shared" si="13"/>
        <v>12.7</v>
      </c>
      <c r="AP13" s="928">
        <f>ROUND(AN13/'第1表（01表）'!R$32,2)</f>
        <v>29.51</v>
      </c>
      <c r="AQ13" s="926">
        <v>479681</v>
      </c>
      <c r="AR13" s="927">
        <f t="shared" si="14"/>
        <v>16.9</v>
      </c>
      <c r="AS13" s="928">
        <f>ROUND(AQ13/'第1表（01表）'!S$32,2)</f>
        <v>27.77</v>
      </c>
      <c r="AT13" s="926">
        <v>129252</v>
      </c>
      <c r="AU13" s="927">
        <f t="shared" si="15"/>
        <v>9.2</v>
      </c>
      <c r="AV13" s="928">
        <f>ROUND(AT13/'第1表（01表）'!T$32,2)</f>
        <v>22.99</v>
      </c>
      <c r="AW13" s="926">
        <v>65991</v>
      </c>
      <c r="AX13" s="927">
        <f t="shared" si="16"/>
        <v>10.1</v>
      </c>
      <c r="AY13" s="928">
        <f>ROUND(AW13/'第1表（01表）'!U$32,2)</f>
        <v>24.56</v>
      </c>
      <c r="AZ13" s="926">
        <v>17122</v>
      </c>
      <c r="BA13" s="927">
        <f t="shared" si="17"/>
        <v>1.4</v>
      </c>
      <c r="BB13" s="928">
        <f>ROUND(AZ13/'第1表（01表）'!V32,2)</f>
        <v>2.94</v>
      </c>
      <c r="BC13" s="926">
        <v>28402</v>
      </c>
      <c r="BD13" s="927">
        <f t="shared" si="18"/>
        <v>4.6</v>
      </c>
      <c r="BE13" s="928">
        <f>ROUND(BC13/'第1表（01表）'!W$32,2)</f>
        <v>9.86</v>
      </c>
      <c r="BF13" s="926">
        <v>85343</v>
      </c>
      <c r="BG13" s="927">
        <f t="shared" si="19"/>
        <v>8.8</v>
      </c>
      <c r="BH13" s="928">
        <f>ROUND(BF13/'第1表（01表）'!X$32,2)</f>
        <v>17.02</v>
      </c>
      <c r="BI13" s="926">
        <v>400758</v>
      </c>
      <c r="BJ13" s="927">
        <f t="shared" si="20"/>
        <v>19.7</v>
      </c>
      <c r="BK13" s="928">
        <f>ROUND(BI13/'第1表（01表）'!Y$32,2)</f>
        <v>49.94</v>
      </c>
      <c r="BL13" s="926">
        <v>86865</v>
      </c>
      <c r="BM13" s="927">
        <f t="shared" si="21"/>
        <v>8.4</v>
      </c>
      <c r="BN13" s="928">
        <f>ROUND(BL13/'第1表（01表）'!Z$32,2)</f>
        <v>20.82</v>
      </c>
      <c r="BO13" s="926">
        <v>53145</v>
      </c>
      <c r="BP13" s="927">
        <f t="shared" si="22"/>
        <v>5.9</v>
      </c>
      <c r="BQ13" s="928">
        <f>ROUND(BO13/'第1表（01表）'!AA$32,2)</f>
        <v>16.91</v>
      </c>
      <c r="BR13" s="926">
        <v>157352</v>
      </c>
      <c r="BS13" s="927">
        <f t="shared" si="23"/>
        <v>16.6</v>
      </c>
      <c r="BT13" s="928">
        <f>ROUND(BR13/'第1表（01表）'!AB$32,2)</f>
        <v>40.69</v>
      </c>
      <c r="BU13" s="926">
        <v>125768</v>
      </c>
      <c r="BV13" s="927">
        <f t="shared" si="24"/>
        <v>12.2</v>
      </c>
      <c r="BW13" s="928">
        <f>ROUND(BU13/'第1表（01表）'!AC$32,2)</f>
        <v>44.35</v>
      </c>
      <c r="BX13" s="926">
        <v>115280</v>
      </c>
      <c r="BY13" s="927">
        <f t="shared" si="25"/>
        <v>4.7</v>
      </c>
      <c r="BZ13" s="928">
        <f>ROUND(BX13/'第1表（01表）'!AD$32,2)</f>
        <v>12.42</v>
      </c>
      <c r="CA13" s="926">
        <v>152028</v>
      </c>
      <c r="CB13" s="927">
        <f t="shared" si="26"/>
        <v>20.1</v>
      </c>
      <c r="CC13" s="928">
        <f>ROUND(CA13/'第1表（01表）'!AE$32,2)</f>
        <v>46.56</v>
      </c>
      <c r="CD13" s="926">
        <v>205973</v>
      </c>
      <c r="CE13" s="927">
        <f t="shared" si="27"/>
        <v>21</v>
      </c>
      <c r="CF13" s="928">
        <f>ROUND(CD13/'第1表（01表）'!AF$32,2)</f>
        <v>137.73</v>
      </c>
      <c r="CG13" s="926">
        <v>67476</v>
      </c>
      <c r="CH13" s="927">
        <f t="shared" si="28"/>
        <v>7.8</v>
      </c>
      <c r="CI13" s="928">
        <f>ROUND(CG13/'第1表（01表）'!AG$32,2)</f>
        <v>17.13</v>
      </c>
      <c r="CJ13" s="926">
        <v>78375</v>
      </c>
      <c r="CK13" s="927">
        <f t="shared" si="29"/>
        <v>13.7</v>
      </c>
      <c r="CL13" s="928">
        <f>ROUND(CJ13/'第1表（01表）'!AH$32,2)</f>
        <v>20.71</v>
      </c>
      <c r="CM13" s="926">
        <v>109364</v>
      </c>
      <c r="CN13" s="927">
        <f t="shared" si="30"/>
        <v>16.7</v>
      </c>
      <c r="CO13" s="928">
        <f>ROUND(CM13/'第1表（01表）'!AI$32,2)</f>
        <v>36.7</v>
      </c>
      <c r="CP13" s="926">
        <v>22543</v>
      </c>
      <c r="CQ13" s="927">
        <f t="shared" si="31"/>
        <v>4.6</v>
      </c>
      <c r="CR13" s="928">
        <f>ROUND(CP13/'第1表（01表）'!AJ$32,2)</f>
        <v>7.91</v>
      </c>
      <c r="CS13" s="926">
        <v>104809</v>
      </c>
      <c r="CT13" s="927">
        <f t="shared" si="32"/>
        <v>21.3</v>
      </c>
      <c r="CU13" s="928">
        <f>ROUND(CS13/'第1表（01表）'!AK$32,2)</f>
        <v>56.77</v>
      </c>
      <c r="CV13" s="926">
        <v>52162</v>
      </c>
      <c r="CW13" s="927">
        <f t="shared" si="33"/>
        <v>8.5</v>
      </c>
      <c r="CX13" s="928">
        <f>ROUND(CV13/'第1表（01表）'!AL$32,2)</f>
        <v>13.55</v>
      </c>
      <c r="CY13" s="926">
        <v>79059</v>
      </c>
      <c r="CZ13" s="927">
        <f t="shared" si="0"/>
        <v>19.5</v>
      </c>
      <c r="DA13" s="928">
        <f>ROUND(CY13/'第1表（01表）'!AM$32,2)</f>
        <v>37.5</v>
      </c>
      <c r="DB13" s="926">
        <v>60420</v>
      </c>
      <c r="DC13" s="927">
        <f>ROUND(+DB13/+DB$29*100,1)</f>
        <v>10.7</v>
      </c>
      <c r="DD13" s="928">
        <f>ROUND(DB13/'第1表（01表）'!AP$32,2)</f>
        <v>64.79</v>
      </c>
      <c r="DE13" s="926">
        <v>25261</v>
      </c>
      <c r="DF13" s="927">
        <f t="shared" si="35"/>
        <v>3.2</v>
      </c>
      <c r="DG13" s="928">
        <f>ROUND(DE13/'第1表（01表）'!AO$32,2)</f>
        <v>7.08</v>
      </c>
      <c r="DH13" s="926">
        <v>5809</v>
      </c>
      <c r="DI13" s="927">
        <f t="shared" si="36"/>
        <v>2.6</v>
      </c>
      <c r="DJ13" s="928">
        <f>ROUND(DH13/'第1表（01表）'!AP$32,2)</f>
        <v>6.23</v>
      </c>
      <c r="DK13" s="926">
        <v>43338</v>
      </c>
      <c r="DL13" s="927">
        <f t="shared" si="37"/>
        <v>11.6</v>
      </c>
      <c r="DM13" s="928">
        <f>ROUND(DK13/'第1表（01表）'!AQ$32,2)</f>
        <v>31.79</v>
      </c>
      <c r="DN13" s="926">
        <v>140852</v>
      </c>
      <c r="DO13" s="927">
        <f t="shared" si="38"/>
        <v>28.1</v>
      </c>
      <c r="DP13" s="928">
        <f>ROUND(DN13/'第1表（01表）'!AR$32,2)</f>
        <v>75.33</v>
      </c>
      <c r="DQ13" s="926">
        <v>9883</v>
      </c>
      <c r="DR13" s="927">
        <f t="shared" si="39"/>
        <v>1.7</v>
      </c>
      <c r="DS13" s="928">
        <f>ROUND(DQ13/'第1表（01表）'!AS$32,2)</f>
        <v>3.95</v>
      </c>
      <c r="DT13" s="926">
        <v>3301</v>
      </c>
      <c r="DU13" s="927">
        <f t="shared" si="40"/>
        <v>1</v>
      </c>
      <c r="DV13" s="928">
        <f>ROUND(DT13/'第1表（01表）'!AT$32,2)</f>
        <v>1.95</v>
      </c>
      <c r="DW13" s="926">
        <v>109711</v>
      </c>
      <c r="DX13" s="927">
        <f t="shared" si="41"/>
        <v>2.3</v>
      </c>
      <c r="DY13" s="928">
        <f>ROUND(DW13/'第1表（01表）'!AU$32,2)</f>
        <v>5.15</v>
      </c>
      <c r="DZ13" s="926">
        <v>85036</v>
      </c>
      <c r="EA13" s="927">
        <f t="shared" si="42"/>
        <v>5.4</v>
      </c>
      <c r="EB13" s="928">
        <f>ROUND(DZ13/'第1表（01表）'!AV$32,2)</f>
        <v>12.28</v>
      </c>
      <c r="EC13" s="929">
        <f t="shared" si="43"/>
        <v>6678019</v>
      </c>
      <c r="ED13" s="927">
        <f t="shared" si="44"/>
        <v>11.6</v>
      </c>
      <c r="EE13" s="928">
        <f>ROUND(EC13/'第1表（01表）'!AW$32,2)</f>
        <v>23.98</v>
      </c>
    </row>
    <row r="14" spans="1:135" s="1187" customFormat="1" ht="20.25" customHeight="1">
      <c r="A14" s="1261"/>
      <c r="B14" s="1262"/>
      <c r="C14" s="674" t="s">
        <v>357</v>
      </c>
      <c r="D14" s="918">
        <v>0</v>
      </c>
      <c r="E14" s="897">
        <f t="shared" si="1"/>
        <v>0</v>
      </c>
      <c r="F14" s="920">
        <f>ROUND(D14/'第1表（01表）'!F$32,2)</f>
        <v>0</v>
      </c>
      <c r="G14" s="918">
        <v>0</v>
      </c>
      <c r="H14" s="897">
        <f t="shared" si="2"/>
        <v>0</v>
      </c>
      <c r="I14" s="920">
        <f>ROUND(G14/'第1表（01表）'!G$32,2)</f>
        <v>0</v>
      </c>
      <c r="J14" s="918">
        <v>0</v>
      </c>
      <c r="K14" s="897">
        <f t="shared" si="3"/>
        <v>0</v>
      </c>
      <c r="L14" s="920">
        <f>ROUND(J14/'第1表（01表）'!H$32,2)</f>
        <v>0</v>
      </c>
      <c r="M14" s="918">
        <v>0</v>
      </c>
      <c r="N14" s="897">
        <f t="shared" si="4"/>
        <v>0</v>
      </c>
      <c r="O14" s="920">
        <f>ROUND(M14/'第1表（01表）'!I$32,2)</f>
        <v>0</v>
      </c>
      <c r="P14" s="918">
        <v>0</v>
      </c>
      <c r="Q14" s="897">
        <f t="shared" si="5"/>
        <v>0</v>
      </c>
      <c r="R14" s="920">
        <f>ROUND(P14/'第1表（01表）'!J$32,2)</f>
        <v>0</v>
      </c>
      <c r="S14" s="918">
        <v>0</v>
      </c>
      <c r="T14" s="897">
        <f t="shared" si="6"/>
        <v>0</v>
      </c>
      <c r="U14" s="920">
        <f>ROUND(S14/'第1表（01表）'!K$32,2)</f>
        <v>0</v>
      </c>
      <c r="V14" s="918">
        <v>0</v>
      </c>
      <c r="W14" s="897">
        <f t="shared" si="7"/>
        <v>0</v>
      </c>
      <c r="X14" s="920">
        <f>ROUND(V14/'第1表（01表）'!L$32,2)</f>
        <v>0</v>
      </c>
      <c r="Y14" s="918">
        <v>0</v>
      </c>
      <c r="Z14" s="897">
        <f t="shared" si="8"/>
        <v>0</v>
      </c>
      <c r="AA14" s="920">
        <f>ROUND(Y14/'第1表（01表）'!M$32,2)</f>
        <v>0</v>
      </c>
      <c r="AB14" s="918">
        <v>0</v>
      </c>
      <c r="AC14" s="897">
        <f t="shared" si="9"/>
        <v>0</v>
      </c>
      <c r="AD14" s="920">
        <f>ROUND(AB14/'第1表（01表）'!N$32,2)</f>
        <v>0</v>
      </c>
      <c r="AE14" s="918">
        <v>0</v>
      </c>
      <c r="AF14" s="897">
        <f t="shared" si="10"/>
        <v>0</v>
      </c>
      <c r="AG14" s="920">
        <f>ROUND(AE14/'第1表（01表）'!O$32,2)</f>
        <v>0</v>
      </c>
      <c r="AH14" s="918">
        <v>0</v>
      </c>
      <c r="AI14" s="897">
        <f t="shared" si="11"/>
        <v>0</v>
      </c>
      <c r="AJ14" s="920">
        <f>ROUND(AH14/'第1表（01表）'!P$32,2)</f>
        <v>0</v>
      </c>
      <c r="AK14" s="918">
        <v>0</v>
      </c>
      <c r="AL14" s="897">
        <f t="shared" si="12"/>
        <v>0</v>
      </c>
      <c r="AM14" s="920">
        <f>ROUND(AK14/'第1表（01表）'!Q$32,2)</f>
        <v>0</v>
      </c>
      <c r="AN14" s="918">
        <v>0</v>
      </c>
      <c r="AO14" s="897">
        <f t="shared" si="13"/>
        <v>0</v>
      </c>
      <c r="AP14" s="920">
        <f>ROUND(AN14/'第1表（01表）'!R$32,2)</f>
        <v>0</v>
      </c>
      <c r="AQ14" s="918">
        <v>0</v>
      </c>
      <c r="AR14" s="897">
        <f t="shared" si="14"/>
        <v>0</v>
      </c>
      <c r="AS14" s="920">
        <f>ROUND(AQ14/'第1表（01表）'!S$32,2)</f>
        <v>0</v>
      </c>
      <c r="AT14" s="918">
        <v>0</v>
      </c>
      <c r="AU14" s="897">
        <f t="shared" si="15"/>
        <v>0</v>
      </c>
      <c r="AV14" s="920">
        <f>ROUND(AT14/'第1表（01表）'!T$32,2)</f>
        <v>0</v>
      </c>
      <c r="AW14" s="918">
        <v>0</v>
      </c>
      <c r="AX14" s="897">
        <f t="shared" si="16"/>
        <v>0</v>
      </c>
      <c r="AY14" s="920">
        <f>ROUND(AW14/'第1表（01表）'!U$32,2)</f>
        <v>0</v>
      </c>
      <c r="AZ14" s="918">
        <v>0</v>
      </c>
      <c r="BA14" s="897">
        <f t="shared" si="17"/>
        <v>0</v>
      </c>
      <c r="BB14" s="920">
        <f>ROUND(AZ14/'第1表（01表）'!V32,2)</f>
        <v>0</v>
      </c>
      <c r="BC14" s="918">
        <v>0</v>
      </c>
      <c r="BD14" s="897">
        <f t="shared" si="18"/>
        <v>0</v>
      </c>
      <c r="BE14" s="920">
        <f>ROUND(BC14/'第1表（01表）'!W$32,2)</f>
        <v>0</v>
      </c>
      <c r="BF14" s="918">
        <v>0</v>
      </c>
      <c r="BG14" s="897">
        <f t="shared" si="19"/>
        <v>0</v>
      </c>
      <c r="BH14" s="920">
        <f>ROUND(BF14/'第1表（01表）'!X$32,2)</f>
        <v>0</v>
      </c>
      <c r="BI14" s="918">
        <v>0</v>
      </c>
      <c r="BJ14" s="897">
        <f t="shared" si="20"/>
        <v>0</v>
      </c>
      <c r="BK14" s="920">
        <f>ROUND(BI14/'第1表（01表）'!Y$32,2)</f>
        <v>0</v>
      </c>
      <c r="BL14" s="918">
        <v>0</v>
      </c>
      <c r="BM14" s="897">
        <f t="shared" si="21"/>
        <v>0</v>
      </c>
      <c r="BN14" s="920">
        <f>ROUND(BL14/'第1表（01表）'!Z$32,2)</f>
        <v>0</v>
      </c>
      <c r="BO14" s="918">
        <v>0</v>
      </c>
      <c r="BP14" s="897">
        <f t="shared" si="22"/>
        <v>0</v>
      </c>
      <c r="BQ14" s="920">
        <f>ROUND(BO14/'第1表（01表）'!AA$32,2)</f>
        <v>0</v>
      </c>
      <c r="BR14" s="918">
        <v>0</v>
      </c>
      <c r="BS14" s="897">
        <f t="shared" si="23"/>
        <v>0</v>
      </c>
      <c r="BT14" s="920">
        <f>ROUND(BR14/'第1表（01表）'!AB$32,2)</f>
        <v>0</v>
      </c>
      <c r="BU14" s="918">
        <v>0</v>
      </c>
      <c r="BV14" s="897">
        <f t="shared" si="24"/>
        <v>0</v>
      </c>
      <c r="BW14" s="920">
        <f>ROUND(BU14/'第1表（01表）'!AC$32,2)</f>
        <v>0</v>
      </c>
      <c r="BX14" s="918">
        <v>0</v>
      </c>
      <c r="BY14" s="897">
        <f t="shared" si="25"/>
        <v>0</v>
      </c>
      <c r="BZ14" s="920">
        <f>ROUND(BX14/'第1表（01表）'!AD$32,2)</f>
        <v>0</v>
      </c>
      <c r="CA14" s="918">
        <v>0</v>
      </c>
      <c r="CB14" s="897">
        <f t="shared" si="26"/>
        <v>0</v>
      </c>
      <c r="CC14" s="920">
        <f>ROUND(CA14/'第1表（01表）'!AE$32,2)</f>
        <v>0</v>
      </c>
      <c r="CD14" s="918">
        <v>0</v>
      </c>
      <c r="CE14" s="897">
        <f t="shared" si="27"/>
        <v>0</v>
      </c>
      <c r="CF14" s="920">
        <f>ROUND(CD14/'第1表（01表）'!AF$32,2)</f>
        <v>0</v>
      </c>
      <c r="CG14" s="918">
        <v>0</v>
      </c>
      <c r="CH14" s="897">
        <f t="shared" si="28"/>
        <v>0</v>
      </c>
      <c r="CI14" s="920">
        <f>ROUND(CG14/'第1表（01表）'!AG$32,2)</f>
        <v>0</v>
      </c>
      <c r="CJ14" s="918">
        <v>0</v>
      </c>
      <c r="CK14" s="897">
        <f t="shared" si="29"/>
        <v>0</v>
      </c>
      <c r="CL14" s="920">
        <f>ROUND(CJ14/'第1表（01表）'!AH$32,2)</f>
        <v>0</v>
      </c>
      <c r="CM14" s="918">
        <v>0</v>
      </c>
      <c r="CN14" s="897">
        <f t="shared" si="30"/>
        <v>0</v>
      </c>
      <c r="CO14" s="920">
        <f>ROUND(CM14/'第1表（01表）'!AI$32,2)</f>
        <v>0</v>
      </c>
      <c r="CP14" s="918">
        <v>0</v>
      </c>
      <c r="CQ14" s="897">
        <f t="shared" si="31"/>
        <v>0</v>
      </c>
      <c r="CR14" s="920">
        <f>ROUND(CP14/'第1表（01表）'!AJ$32,2)</f>
        <v>0</v>
      </c>
      <c r="CS14" s="918">
        <v>0</v>
      </c>
      <c r="CT14" s="897">
        <f t="shared" si="32"/>
        <v>0</v>
      </c>
      <c r="CU14" s="920">
        <f>ROUND(CS14/'第1表（01表）'!AK$32,2)</f>
        <v>0</v>
      </c>
      <c r="CV14" s="918">
        <v>0</v>
      </c>
      <c r="CW14" s="897">
        <f t="shared" si="33"/>
        <v>0</v>
      </c>
      <c r="CX14" s="920">
        <f>ROUND(CV14/'第1表（01表）'!AL$32,2)</f>
        <v>0</v>
      </c>
      <c r="CY14" s="918">
        <v>0</v>
      </c>
      <c r="CZ14" s="897">
        <f t="shared" si="0"/>
        <v>0</v>
      </c>
      <c r="DA14" s="920">
        <f>ROUND(CY14/'第1表（01表）'!AM$32,2)</f>
        <v>0</v>
      </c>
      <c r="DB14" s="918">
        <v>0</v>
      </c>
      <c r="DC14" s="897">
        <f t="shared" si="34"/>
        <v>0</v>
      </c>
      <c r="DD14" s="920">
        <f>ROUND(DB14/'第1表（01表）'!AN$32,2)</f>
        <v>0</v>
      </c>
      <c r="DE14" s="918">
        <v>0</v>
      </c>
      <c r="DF14" s="897">
        <f t="shared" si="35"/>
        <v>0</v>
      </c>
      <c r="DG14" s="920">
        <f>ROUND(DE14/'第1表（01表）'!AO$32,2)</f>
        <v>0</v>
      </c>
      <c r="DH14" s="918">
        <v>0</v>
      </c>
      <c r="DI14" s="897">
        <f t="shared" si="36"/>
        <v>0</v>
      </c>
      <c r="DJ14" s="920">
        <f>ROUND(DH14/'第1表（01表）'!AP$32,2)</f>
        <v>0</v>
      </c>
      <c r="DK14" s="918">
        <v>0</v>
      </c>
      <c r="DL14" s="897">
        <f t="shared" si="37"/>
        <v>0</v>
      </c>
      <c r="DM14" s="920">
        <f>ROUND(DK14/'第1表（01表）'!AQ$32,2)</f>
        <v>0</v>
      </c>
      <c r="DN14" s="918">
        <v>0</v>
      </c>
      <c r="DO14" s="897">
        <f t="shared" si="38"/>
        <v>0</v>
      </c>
      <c r="DP14" s="920">
        <f>ROUND(DN14/'第1表（01表）'!AR$32,2)</f>
        <v>0</v>
      </c>
      <c r="DQ14" s="918">
        <v>0</v>
      </c>
      <c r="DR14" s="897">
        <f t="shared" si="39"/>
        <v>0</v>
      </c>
      <c r="DS14" s="920">
        <f>ROUND(DQ14/'第1表（01表）'!AS$32,2)</f>
        <v>0</v>
      </c>
      <c r="DT14" s="918">
        <v>0</v>
      </c>
      <c r="DU14" s="897">
        <f t="shared" si="40"/>
        <v>0</v>
      </c>
      <c r="DV14" s="920">
        <f>ROUND(DT14/'第1表（01表）'!AT$32,2)</f>
        <v>0</v>
      </c>
      <c r="DW14" s="918">
        <v>0</v>
      </c>
      <c r="DX14" s="897">
        <f t="shared" si="41"/>
        <v>0</v>
      </c>
      <c r="DY14" s="920">
        <f>ROUND(DW14/'第1表（01表）'!AU$32,2)</f>
        <v>0</v>
      </c>
      <c r="DZ14" s="918">
        <v>0</v>
      </c>
      <c r="EA14" s="897">
        <f t="shared" si="42"/>
        <v>0</v>
      </c>
      <c r="EB14" s="920">
        <f>ROUND(DZ14/'第1表（01表）'!AV$32,2)</f>
        <v>0</v>
      </c>
      <c r="EC14" s="921">
        <f t="shared" si="43"/>
        <v>0</v>
      </c>
      <c r="ED14" s="897">
        <f t="shared" si="44"/>
        <v>0</v>
      </c>
      <c r="EE14" s="920">
        <f>ROUND(EC14/'第1表（01表）'!AW$32,2)</f>
        <v>0</v>
      </c>
    </row>
    <row r="15" spans="1:135" s="1187" customFormat="1" ht="20.25" customHeight="1">
      <c r="A15" s="1261"/>
      <c r="B15" s="1262"/>
      <c r="C15" s="674" t="s">
        <v>358</v>
      </c>
      <c r="D15" s="918">
        <v>692277</v>
      </c>
      <c r="E15" s="897">
        <f t="shared" si="1"/>
        <v>15</v>
      </c>
      <c r="F15" s="920">
        <f>ROUND(D15/'第1表（01表）'!F$32,2)</f>
        <v>20.93</v>
      </c>
      <c r="G15" s="918">
        <v>539870</v>
      </c>
      <c r="H15" s="897">
        <f t="shared" si="2"/>
        <v>15.6</v>
      </c>
      <c r="I15" s="920">
        <f>ROUND(G15/'第1表（01表）'!G$32,2)</f>
        <v>25.92</v>
      </c>
      <c r="J15" s="918">
        <v>205104</v>
      </c>
      <c r="K15" s="897">
        <f t="shared" si="3"/>
        <v>6.7</v>
      </c>
      <c r="L15" s="920">
        <f>ROUND(J15/'第1表（01表）'!H$32,2)</f>
        <v>14.63</v>
      </c>
      <c r="M15" s="918">
        <v>287732</v>
      </c>
      <c r="N15" s="897">
        <f t="shared" si="4"/>
        <v>14.2</v>
      </c>
      <c r="O15" s="920">
        <f>ROUND(M15/'第1表（01表）'!I$32,2)</f>
        <v>20.94</v>
      </c>
      <c r="P15" s="918">
        <v>118018</v>
      </c>
      <c r="Q15" s="897">
        <f t="shared" si="5"/>
        <v>22.1</v>
      </c>
      <c r="R15" s="920">
        <f>ROUND(P15/'第1表（01表）'!J$32,2)</f>
        <v>58.77</v>
      </c>
      <c r="S15" s="918">
        <v>136705</v>
      </c>
      <c r="T15" s="897">
        <f t="shared" si="6"/>
        <v>14.7</v>
      </c>
      <c r="U15" s="920">
        <f>ROUND(S15/'第1表（01表）'!K$32,2)</f>
        <v>26.25</v>
      </c>
      <c r="V15" s="918">
        <v>226180</v>
      </c>
      <c r="W15" s="897">
        <f t="shared" si="7"/>
        <v>22.5</v>
      </c>
      <c r="X15" s="920">
        <f>ROUND(V15/'第1表（01表）'!L$32,2)</f>
        <v>69.26</v>
      </c>
      <c r="Y15" s="918">
        <v>216802</v>
      </c>
      <c r="Z15" s="897">
        <f t="shared" si="8"/>
        <v>15.2</v>
      </c>
      <c r="AA15" s="920">
        <f>ROUND(Y15/'第1表（01表）'!M$32,2)</f>
        <v>40.98</v>
      </c>
      <c r="AB15" s="918">
        <v>179559</v>
      </c>
      <c r="AC15" s="897">
        <f t="shared" si="9"/>
        <v>17.3</v>
      </c>
      <c r="AD15" s="920">
        <f>ROUND(AB15/'第1表（01表）'!N$32,2)</f>
        <v>32.7</v>
      </c>
      <c r="AE15" s="918">
        <v>103403</v>
      </c>
      <c r="AF15" s="897">
        <f t="shared" si="10"/>
        <v>18.1</v>
      </c>
      <c r="AG15" s="920">
        <f>ROUND(AE15/'第1表（01表）'!O$32,2)</f>
        <v>30.52</v>
      </c>
      <c r="AH15" s="918">
        <v>89965</v>
      </c>
      <c r="AI15" s="897">
        <f t="shared" si="11"/>
        <v>10.3</v>
      </c>
      <c r="AJ15" s="920">
        <f>ROUND(AH15/'第1表（01表）'!P$32,2)</f>
        <v>15.42</v>
      </c>
      <c r="AK15" s="918">
        <v>185735</v>
      </c>
      <c r="AL15" s="897">
        <f t="shared" si="12"/>
        <v>11.3</v>
      </c>
      <c r="AM15" s="920">
        <f>ROUND(AK15/'第1表（01表）'!Q$32,2)</f>
        <v>27.25</v>
      </c>
      <c r="AN15" s="918">
        <v>596310</v>
      </c>
      <c r="AO15" s="897">
        <f t="shared" si="13"/>
        <v>12.7</v>
      </c>
      <c r="AP15" s="920">
        <f>ROUND(AN15/'第1表（01表）'!R$32,2)</f>
        <v>29.51</v>
      </c>
      <c r="AQ15" s="918">
        <v>479681</v>
      </c>
      <c r="AR15" s="897">
        <f t="shared" si="14"/>
        <v>16.9</v>
      </c>
      <c r="AS15" s="920">
        <f>ROUND(AQ15/'第1表（01表）'!S$32,2)</f>
        <v>27.77</v>
      </c>
      <c r="AT15" s="918">
        <v>129252</v>
      </c>
      <c r="AU15" s="897">
        <f t="shared" si="15"/>
        <v>9.2</v>
      </c>
      <c r="AV15" s="920">
        <f>ROUND(AT15/'第1表（01表）'!T$32,2)</f>
        <v>22.99</v>
      </c>
      <c r="AW15" s="918">
        <v>65991</v>
      </c>
      <c r="AX15" s="897">
        <f t="shared" si="16"/>
        <v>10.1</v>
      </c>
      <c r="AY15" s="920">
        <f>ROUND(AW15/'第1表（01表）'!U$32,2)</f>
        <v>24.56</v>
      </c>
      <c r="AZ15" s="918">
        <v>17122</v>
      </c>
      <c r="BA15" s="897">
        <f t="shared" si="17"/>
        <v>1.4</v>
      </c>
      <c r="BB15" s="920">
        <f>ROUND(AZ15/'第1表（01表）'!V32,2)</f>
        <v>2.94</v>
      </c>
      <c r="BC15" s="918">
        <v>28402</v>
      </c>
      <c r="BD15" s="897">
        <f t="shared" si="18"/>
        <v>4.6</v>
      </c>
      <c r="BE15" s="920">
        <f>ROUND(BC15/'第1表（01表）'!W$32,2)</f>
        <v>9.86</v>
      </c>
      <c r="BF15" s="918">
        <v>85343</v>
      </c>
      <c r="BG15" s="897">
        <f t="shared" si="19"/>
        <v>8.8</v>
      </c>
      <c r="BH15" s="920">
        <f>ROUND(BF15/'第1表（01表）'!X$32,2)</f>
        <v>17.02</v>
      </c>
      <c r="BI15" s="918">
        <v>400758</v>
      </c>
      <c r="BJ15" s="897">
        <f t="shared" si="20"/>
        <v>19.7</v>
      </c>
      <c r="BK15" s="920">
        <f>ROUND(BI15/'第1表（01表）'!Y$32,2)</f>
        <v>49.94</v>
      </c>
      <c r="BL15" s="918">
        <v>86865</v>
      </c>
      <c r="BM15" s="897">
        <f t="shared" si="21"/>
        <v>8.4</v>
      </c>
      <c r="BN15" s="920">
        <f>ROUND(BL15/'第1表（01表）'!Z$32,2)</f>
        <v>20.82</v>
      </c>
      <c r="BO15" s="918">
        <v>53145</v>
      </c>
      <c r="BP15" s="897">
        <f t="shared" si="22"/>
        <v>5.9</v>
      </c>
      <c r="BQ15" s="920">
        <f>ROUND(BO15/'第1表（01表）'!AA$32,2)</f>
        <v>16.91</v>
      </c>
      <c r="BR15" s="918">
        <v>157352</v>
      </c>
      <c r="BS15" s="897">
        <f t="shared" si="23"/>
        <v>16.6</v>
      </c>
      <c r="BT15" s="920">
        <f>ROUND(BR15/'第1表（01表）'!AB$32,2)</f>
        <v>40.69</v>
      </c>
      <c r="BU15" s="918">
        <v>125768</v>
      </c>
      <c r="BV15" s="897">
        <f t="shared" si="24"/>
        <v>12.2</v>
      </c>
      <c r="BW15" s="920">
        <f>ROUND(BU15/'第1表（01表）'!AC$32,2)</f>
        <v>44.35</v>
      </c>
      <c r="BX15" s="918">
        <v>115280</v>
      </c>
      <c r="BY15" s="897">
        <f t="shared" si="25"/>
        <v>4.7</v>
      </c>
      <c r="BZ15" s="920">
        <f>ROUND(BX15/'第1表（01表）'!AD$32,2)</f>
        <v>12.42</v>
      </c>
      <c r="CA15" s="918">
        <v>152028</v>
      </c>
      <c r="CB15" s="897">
        <f t="shared" si="26"/>
        <v>20.1</v>
      </c>
      <c r="CC15" s="920">
        <f>ROUND(CA15/'第1表（01表）'!AE$32,2)</f>
        <v>46.56</v>
      </c>
      <c r="CD15" s="918">
        <v>205973</v>
      </c>
      <c r="CE15" s="897">
        <f t="shared" si="27"/>
        <v>21</v>
      </c>
      <c r="CF15" s="920">
        <f>ROUND(CD15/'第1表（01表）'!AF$32,2)</f>
        <v>137.73</v>
      </c>
      <c r="CG15" s="918">
        <v>67476</v>
      </c>
      <c r="CH15" s="897">
        <f t="shared" si="28"/>
        <v>7.8</v>
      </c>
      <c r="CI15" s="920">
        <f>ROUND(CG15/'第1表（01表）'!AG$32,2)</f>
        <v>17.13</v>
      </c>
      <c r="CJ15" s="918">
        <v>78375</v>
      </c>
      <c r="CK15" s="897">
        <f t="shared" si="29"/>
        <v>13.7</v>
      </c>
      <c r="CL15" s="920">
        <f>ROUND(CJ15/'第1表（01表）'!AH$32,2)</f>
        <v>20.71</v>
      </c>
      <c r="CM15" s="918">
        <v>109364</v>
      </c>
      <c r="CN15" s="897">
        <f t="shared" si="30"/>
        <v>16.7</v>
      </c>
      <c r="CO15" s="920">
        <f>ROUND(CM15/'第1表（01表）'!AI$32,2)</f>
        <v>36.7</v>
      </c>
      <c r="CP15" s="918">
        <v>22543</v>
      </c>
      <c r="CQ15" s="897">
        <f t="shared" si="31"/>
        <v>4.6</v>
      </c>
      <c r="CR15" s="920">
        <f>ROUND(CP15/'第1表（01表）'!AJ$32,2)</f>
        <v>7.91</v>
      </c>
      <c r="CS15" s="918">
        <v>104809</v>
      </c>
      <c r="CT15" s="897">
        <f t="shared" si="32"/>
        <v>21.3</v>
      </c>
      <c r="CU15" s="920">
        <f>ROUND(CS15/'第1表（01表）'!AK$32,2)</f>
        <v>56.77</v>
      </c>
      <c r="CV15" s="918">
        <v>52162</v>
      </c>
      <c r="CW15" s="897">
        <f t="shared" si="33"/>
        <v>8.5</v>
      </c>
      <c r="CX15" s="920">
        <f>ROUND(CV15/'第1表（01表）'!AL$32,2)</f>
        <v>13.55</v>
      </c>
      <c r="CY15" s="918">
        <v>79059</v>
      </c>
      <c r="CZ15" s="897">
        <f t="shared" si="0"/>
        <v>19.5</v>
      </c>
      <c r="DA15" s="920">
        <f>ROUND(CY15/'第1表（01表）'!AM$32,2)</f>
        <v>37.5</v>
      </c>
      <c r="DB15" s="918">
        <v>60420</v>
      </c>
      <c r="DC15" s="897">
        <f t="shared" si="34"/>
        <v>10.7</v>
      </c>
      <c r="DD15" s="920">
        <f>ROUND(DB15/'第1表（01表）'!AN$32,2)</f>
        <v>24.6</v>
      </c>
      <c r="DE15" s="918">
        <v>25261</v>
      </c>
      <c r="DF15" s="897">
        <f t="shared" si="35"/>
        <v>3.2</v>
      </c>
      <c r="DG15" s="920">
        <f>ROUND(DE15/'第1表（01表）'!AO$32,2)</f>
        <v>7.08</v>
      </c>
      <c r="DH15" s="918">
        <v>5809</v>
      </c>
      <c r="DI15" s="897">
        <f t="shared" si="36"/>
        <v>2.6</v>
      </c>
      <c r="DJ15" s="920">
        <f>ROUND(DH15/'第1表（01表）'!AP$32,2)</f>
        <v>6.23</v>
      </c>
      <c r="DK15" s="918">
        <v>43338</v>
      </c>
      <c r="DL15" s="897">
        <f t="shared" si="37"/>
        <v>11.6</v>
      </c>
      <c r="DM15" s="920">
        <f>ROUND(DK15/'第1表（01表）'!AQ$32,2)</f>
        <v>31.79</v>
      </c>
      <c r="DN15" s="918">
        <v>140852</v>
      </c>
      <c r="DO15" s="897">
        <f t="shared" si="38"/>
        <v>28.1</v>
      </c>
      <c r="DP15" s="920">
        <f>ROUND(DN15/'第1表（01表）'!AR$32,2)</f>
        <v>75.33</v>
      </c>
      <c r="DQ15" s="918">
        <v>9883</v>
      </c>
      <c r="DR15" s="897">
        <f t="shared" si="39"/>
        <v>1.7</v>
      </c>
      <c r="DS15" s="920">
        <f>ROUND(DQ15/'第1表（01表）'!AS$32,2)</f>
        <v>3.95</v>
      </c>
      <c r="DT15" s="918">
        <v>3301</v>
      </c>
      <c r="DU15" s="897">
        <f t="shared" si="40"/>
        <v>1</v>
      </c>
      <c r="DV15" s="920">
        <f>ROUND(DT15/'第1表（01表）'!AT$32,2)</f>
        <v>1.95</v>
      </c>
      <c r="DW15" s="918">
        <v>109711</v>
      </c>
      <c r="DX15" s="897">
        <f t="shared" si="41"/>
        <v>2.3</v>
      </c>
      <c r="DY15" s="920">
        <f>ROUND(DW15/'第1表（01表）'!AU$32,2)</f>
        <v>5.15</v>
      </c>
      <c r="DZ15" s="918">
        <v>85036</v>
      </c>
      <c r="EA15" s="897">
        <f t="shared" si="42"/>
        <v>5.4</v>
      </c>
      <c r="EB15" s="920">
        <f>ROUND(DZ15/'第1表（01表）'!AV$32,2)</f>
        <v>12.28</v>
      </c>
      <c r="EC15" s="921">
        <f t="shared" si="43"/>
        <v>6678019</v>
      </c>
      <c r="ED15" s="897">
        <f t="shared" si="44"/>
        <v>11.6</v>
      </c>
      <c r="EE15" s="920">
        <f>ROUND(EC15/'第1表（01表）'!AW$32,2)</f>
        <v>23.98</v>
      </c>
    </row>
    <row r="16" spans="1:135" s="1187" customFormat="1" ht="20.25" customHeight="1">
      <c r="A16" s="1263"/>
      <c r="B16" s="1264"/>
      <c r="C16" s="675" t="s">
        <v>359</v>
      </c>
      <c r="D16" s="922">
        <v>0</v>
      </c>
      <c r="E16" s="923">
        <f t="shared" si="1"/>
        <v>0</v>
      </c>
      <c r="F16" s="924">
        <f>ROUND(D16/'第1表（01表）'!F$32,2)</f>
        <v>0</v>
      </c>
      <c r="G16" s="922">
        <v>0</v>
      </c>
      <c r="H16" s="923">
        <f t="shared" si="2"/>
        <v>0</v>
      </c>
      <c r="I16" s="924">
        <f>ROUND(G16/'第1表（01表）'!G$32,2)</f>
        <v>0</v>
      </c>
      <c r="J16" s="922">
        <v>0</v>
      </c>
      <c r="K16" s="923">
        <f t="shared" si="3"/>
        <v>0</v>
      </c>
      <c r="L16" s="924">
        <f>ROUND(J16/'第1表（01表）'!H$32,2)</f>
        <v>0</v>
      </c>
      <c r="M16" s="922">
        <v>0</v>
      </c>
      <c r="N16" s="923">
        <f t="shared" si="4"/>
        <v>0</v>
      </c>
      <c r="O16" s="924">
        <f>ROUND(M16/'第1表（01表）'!I$32,2)</f>
        <v>0</v>
      </c>
      <c r="P16" s="922">
        <v>0</v>
      </c>
      <c r="Q16" s="923">
        <f t="shared" si="5"/>
        <v>0</v>
      </c>
      <c r="R16" s="924">
        <f>ROUND(P16/'第1表（01表）'!J$32,2)</f>
        <v>0</v>
      </c>
      <c r="S16" s="922">
        <v>0</v>
      </c>
      <c r="T16" s="923">
        <f t="shared" si="6"/>
        <v>0</v>
      </c>
      <c r="U16" s="924">
        <f>ROUND(S16/'第1表（01表）'!K$32,2)</f>
        <v>0</v>
      </c>
      <c r="V16" s="922">
        <v>0</v>
      </c>
      <c r="W16" s="923">
        <f t="shared" si="7"/>
        <v>0</v>
      </c>
      <c r="X16" s="924">
        <f>ROUND(V16/'第1表（01表）'!L$32,2)</f>
        <v>0</v>
      </c>
      <c r="Y16" s="922">
        <v>0</v>
      </c>
      <c r="Z16" s="923">
        <f t="shared" si="8"/>
        <v>0</v>
      </c>
      <c r="AA16" s="924">
        <f>ROUND(Y16/'第1表（01表）'!M$32,2)</f>
        <v>0</v>
      </c>
      <c r="AB16" s="922">
        <v>0</v>
      </c>
      <c r="AC16" s="923">
        <f t="shared" si="9"/>
        <v>0</v>
      </c>
      <c r="AD16" s="924">
        <f>ROUND(AB16/'第1表（01表）'!N$32,2)</f>
        <v>0</v>
      </c>
      <c r="AE16" s="922">
        <v>0</v>
      </c>
      <c r="AF16" s="923">
        <f t="shared" si="10"/>
        <v>0</v>
      </c>
      <c r="AG16" s="924">
        <f>ROUND(AE16/'第1表（01表）'!O$32,2)</f>
        <v>0</v>
      </c>
      <c r="AH16" s="922">
        <v>0</v>
      </c>
      <c r="AI16" s="923">
        <f t="shared" si="11"/>
        <v>0</v>
      </c>
      <c r="AJ16" s="924">
        <f>ROUND(AH16/'第1表（01表）'!P$32,2)</f>
        <v>0</v>
      </c>
      <c r="AK16" s="922">
        <v>0</v>
      </c>
      <c r="AL16" s="923">
        <f t="shared" si="12"/>
        <v>0</v>
      </c>
      <c r="AM16" s="924">
        <f>ROUND(AK16/'第1表（01表）'!Q$32,2)</f>
        <v>0</v>
      </c>
      <c r="AN16" s="922">
        <v>0</v>
      </c>
      <c r="AO16" s="923">
        <f t="shared" si="13"/>
        <v>0</v>
      </c>
      <c r="AP16" s="924">
        <f>ROUND(AN16/'第1表（01表）'!R$32,2)</f>
        <v>0</v>
      </c>
      <c r="AQ16" s="922">
        <v>0</v>
      </c>
      <c r="AR16" s="923">
        <f t="shared" si="14"/>
        <v>0</v>
      </c>
      <c r="AS16" s="924">
        <f>ROUND(AQ16/'第1表（01表）'!S$32,2)</f>
        <v>0</v>
      </c>
      <c r="AT16" s="922">
        <v>0</v>
      </c>
      <c r="AU16" s="923">
        <f t="shared" si="15"/>
        <v>0</v>
      </c>
      <c r="AV16" s="924">
        <f>ROUND(AT16/'第1表（01表）'!T$32,2)</f>
        <v>0</v>
      </c>
      <c r="AW16" s="922">
        <v>0</v>
      </c>
      <c r="AX16" s="923">
        <f t="shared" si="16"/>
        <v>0</v>
      </c>
      <c r="AY16" s="924">
        <f>ROUND(AW16/'第1表（01表）'!U$32,2)</f>
        <v>0</v>
      </c>
      <c r="AZ16" s="922">
        <v>0</v>
      </c>
      <c r="BA16" s="923">
        <f t="shared" si="17"/>
        <v>0</v>
      </c>
      <c r="BB16" s="924">
        <f>ROUND(AZ16/'第1表（01表）'!V32,2)</f>
        <v>0</v>
      </c>
      <c r="BC16" s="922">
        <v>0</v>
      </c>
      <c r="BD16" s="923">
        <f t="shared" si="18"/>
        <v>0</v>
      </c>
      <c r="BE16" s="924">
        <f>ROUND(BC16/'第1表（01表）'!W$32,2)</f>
        <v>0</v>
      </c>
      <c r="BF16" s="922">
        <v>0</v>
      </c>
      <c r="BG16" s="923">
        <f t="shared" si="19"/>
        <v>0</v>
      </c>
      <c r="BH16" s="924">
        <f>ROUND(BF16/'第1表（01表）'!X$32,2)</f>
        <v>0</v>
      </c>
      <c r="BI16" s="922">
        <v>0</v>
      </c>
      <c r="BJ16" s="923">
        <f t="shared" si="20"/>
        <v>0</v>
      </c>
      <c r="BK16" s="924">
        <f>ROUND(BI16/'第1表（01表）'!Y$32,2)</f>
        <v>0</v>
      </c>
      <c r="BL16" s="922">
        <v>0</v>
      </c>
      <c r="BM16" s="923">
        <f t="shared" si="21"/>
        <v>0</v>
      </c>
      <c r="BN16" s="924">
        <f>ROUND(BL16/'第1表（01表）'!Z$32,2)</f>
        <v>0</v>
      </c>
      <c r="BO16" s="922">
        <v>0</v>
      </c>
      <c r="BP16" s="923">
        <f t="shared" si="22"/>
        <v>0</v>
      </c>
      <c r="BQ16" s="924">
        <f>ROUND(BO16/'第1表（01表）'!AA$32,2)</f>
        <v>0</v>
      </c>
      <c r="BR16" s="922">
        <v>0</v>
      </c>
      <c r="BS16" s="923">
        <f t="shared" si="23"/>
        <v>0</v>
      </c>
      <c r="BT16" s="924">
        <f>ROUND(BR16/'第1表（01表）'!AB$32,2)</f>
        <v>0</v>
      </c>
      <c r="BU16" s="922">
        <v>0</v>
      </c>
      <c r="BV16" s="923">
        <f t="shared" si="24"/>
        <v>0</v>
      </c>
      <c r="BW16" s="924">
        <f>ROUND(BU16/'第1表（01表）'!AC$32,2)</f>
        <v>0</v>
      </c>
      <c r="BX16" s="922">
        <v>0</v>
      </c>
      <c r="BY16" s="923">
        <f t="shared" si="25"/>
        <v>0</v>
      </c>
      <c r="BZ16" s="924">
        <f>ROUND(BX16/'第1表（01表）'!AD$32,2)</f>
        <v>0</v>
      </c>
      <c r="CA16" s="922">
        <v>0</v>
      </c>
      <c r="CB16" s="923">
        <f t="shared" si="26"/>
        <v>0</v>
      </c>
      <c r="CC16" s="924">
        <f>ROUND(CA16/'第1表（01表）'!AE$32,2)</f>
        <v>0</v>
      </c>
      <c r="CD16" s="922">
        <v>0</v>
      </c>
      <c r="CE16" s="923">
        <f t="shared" si="27"/>
        <v>0</v>
      </c>
      <c r="CF16" s="924">
        <f>ROUND(CD16/'第1表（01表）'!AF$32,2)</f>
        <v>0</v>
      </c>
      <c r="CG16" s="922">
        <v>0</v>
      </c>
      <c r="CH16" s="923">
        <f t="shared" si="28"/>
        <v>0</v>
      </c>
      <c r="CI16" s="924">
        <f>ROUND(CG16/'第1表（01表）'!AG$32,2)</f>
        <v>0</v>
      </c>
      <c r="CJ16" s="922">
        <v>0</v>
      </c>
      <c r="CK16" s="923">
        <f t="shared" si="29"/>
        <v>0</v>
      </c>
      <c r="CL16" s="924">
        <f>ROUND(CJ16/'第1表（01表）'!AH$32,2)</f>
        <v>0</v>
      </c>
      <c r="CM16" s="922">
        <v>0</v>
      </c>
      <c r="CN16" s="923">
        <f t="shared" si="30"/>
        <v>0</v>
      </c>
      <c r="CO16" s="924">
        <f>ROUND(CM16/'第1表（01表）'!AI$32,2)</f>
        <v>0</v>
      </c>
      <c r="CP16" s="922">
        <v>0</v>
      </c>
      <c r="CQ16" s="923">
        <f t="shared" si="31"/>
        <v>0</v>
      </c>
      <c r="CR16" s="924">
        <f>ROUND(CP16/'第1表（01表）'!AJ$32,2)</f>
        <v>0</v>
      </c>
      <c r="CS16" s="922">
        <v>0</v>
      </c>
      <c r="CT16" s="923">
        <f t="shared" si="32"/>
        <v>0</v>
      </c>
      <c r="CU16" s="924">
        <f>ROUND(CS16/'第1表（01表）'!AK$32,2)</f>
        <v>0</v>
      </c>
      <c r="CV16" s="922">
        <v>0</v>
      </c>
      <c r="CW16" s="923">
        <f t="shared" si="33"/>
        <v>0</v>
      </c>
      <c r="CX16" s="924">
        <f>ROUND(CV16/'第1表（01表）'!AL$32,2)</f>
        <v>0</v>
      </c>
      <c r="CY16" s="922">
        <v>0</v>
      </c>
      <c r="CZ16" s="923">
        <f t="shared" si="0"/>
        <v>0</v>
      </c>
      <c r="DA16" s="924">
        <f>ROUND(CY16/'第1表（01表）'!AM$32,2)</f>
        <v>0</v>
      </c>
      <c r="DB16" s="922">
        <v>0</v>
      </c>
      <c r="DC16" s="923">
        <f t="shared" si="34"/>
        <v>0</v>
      </c>
      <c r="DD16" s="924">
        <f>ROUND(DB16/'第1表（01表）'!AN$32,2)</f>
        <v>0</v>
      </c>
      <c r="DE16" s="922">
        <v>0</v>
      </c>
      <c r="DF16" s="923">
        <f t="shared" si="35"/>
        <v>0</v>
      </c>
      <c r="DG16" s="924">
        <f>ROUND(DE16/'第1表（01表）'!AO$32,2)</f>
        <v>0</v>
      </c>
      <c r="DH16" s="922">
        <v>0</v>
      </c>
      <c r="DI16" s="923">
        <f t="shared" si="36"/>
        <v>0</v>
      </c>
      <c r="DJ16" s="924">
        <f>ROUND(DH16/'第1表（01表）'!AP$32,2)</f>
        <v>0</v>
      </c>
      <c r="DK16" s="922">
        <v>0</v>
      </c>
      <c r="DL16" s="923">
        <f t="shared" si="37"/>
        <v>0</v>
      </c>
      <c r="DM16" s="924">
        <f>ROUND(DK16/'第1表（01表）'!AQ$32,2)</f>
        <v>0</v>
      </c>
      <c r="DN16" s="922">
        <v>0</v>
      </c>
      <c r="DO16" s="923">
        <f t="shared" si="38"/>
        <v>0</v>
      </c>
      <c r="DP16" s="924">
        <f>ROUND(DN16/'第1表（01表）'!AR$32,2)</f>
        <v>0</v>
      </c>
      <c r="DQ16" s="922">
        <v>0</v>
      </c>
      <c r="DR16" s="923">
        <f t="shared" si="39"/>
        <v>0</v>
      </c>
      <c r="DS16" s="924">
        <f>ROUND(DQ16/'第1表（01表）'!AS$32,2)</f>
        <v>0</v>
      </c>
      <c r="DT16" s="922">
        <v>0</v>
      </c>
      <c r="DU16" s="923">
        <f t="shared" si="40"/>
        <v>0</v>
      </c>
      <c r="DV16" s="924">
        <f>ROUND(DT16/'第1表（01表）'!AT$32,2)</f>
        <v>0</v>
      </c>
      <c r="DW16" s="922">
        <v>0</v>
      </c>
      <c r="DX16" s="923">
        <f t="shared" si="41"/>
        <v>0</v>
      </c>
      <c r="DY16" s="924">
        <f>ROUND(DW16/'第1表（01表）'!AU$32,2)</f>
        <v>0</v>
      </c>
      <c r="DZ16" s="922">
        <v>0</v>
      </c>
      <c r="EA16" s="923">
        <f t="shared" si="42"/>
        <v>0</v>
      </c>
      <c r="EB16" s="924">
        <f>ROUND(DZ16/'第1表（01表）'!AV$32,2)</f>
        <v>0</v>
      </c>
      <c r="EC16" s="925">
        <f t="shared" si="43"/>
        <v>0</v>
      </c>
      <c r="ED16" s="923">
        <f t="shared" si="44"/>
        <v>0</v>
      </c>
      <c r="EE16" s="924">
        <f>ROUND(EC16/'第1表（01表）'!AW$32,2)</f>
        <v>0</v>
      </c>
    </row>
    <row r="17" spans="1:135" s="1187" customFormat="1" ht="20.25" customHeight="1">
      <c r="A17" s="676" t="s">
        <v>360</v>
      </c>
      <c r="B17" s="113"/>
      <c r="C17" s="329"/>
      <c r="D17" s="930">
        <v>1314712</v>
      </c>
      <c r="E17" s="931">
        <f t="shared" si="1"/>
        <v>28.5</v>
      </c>
      <c r="F17" s="932">
        <f>ROUND(D17/'第1表（01表）'!F$32,2)</f>
        <v>39.75</v>
      </c>
      <c r="G17" s="930">
        <v>1236229</v>
      </c>
      <c r="H17" s="931">
        <f t="shared" si="2"/>
        <v>35.7</v>
      </c>
      <c r="I17" s="932">
        <f>ROUND(G17/'第1表（01表）'!G$32,2)</f>
        <v>59.36</v>
      </c>
      <c r="J17" s="930">
        <v>645294</v>
      </c>
      <c r="K17" s="931">
        <f t="shared" si="3"/>
        <v>21.2</v>
      </c>
      <c r="L17" s="932">
        <f>ROUND(J17/'第1表（01表）'!H$32,2)</f>
        <v>46.03</v>
      </c>
      <c r="M17" s="930">
        <v>736540</v>
      </c>
      <c r="N17" s="931">
        <f t="shared" si="4"/>
        <v>36.3</v>
      </c>
      <c r="O17" s="932">
        <f>ROUND(M17/'第1表（01表）'!I$32,2)</f>
        <v>53.6</v>
      </c>
      <c r="P17" s="930">
        <v>181393</v>
      </c>
      <c r="Q17" s="931">
        <f t="shared" si="5"/>
        <v>34</v>
      </c>
      <c r="R17" s="932">
        <f>ROUND(P17/'第1表（01表）'!J$32,2)</f>
        <v>90.33</v>
      </c>
      <c r="S17" s="930">
        <v>311191</v>
      </c>
      <c r="T17" s="931">
        <f t="shared" si="6"/>
        <v>33.4</v>
      </c>
      <c r="U17" s="932">
        <f>ROUND(S17/'第1表（01表）'!K$32,2)</f>
        <v>59.76</v>
      </c>
      <c r="V17" s="930">
        <v>364155</v>
      </c>
      <c r="W17" s="931">
        <f t="shared" si="7"/>
        <v>36.2</v>
      </c>
      <c r="X17" s="932">
        <f>ROUND(V17/'第1表（01表）'!L$32,2)</f>
        <v>111.52</v>
      </c>
      <c r="Y17" s="930">
        <v>430456</v>
      </c>
      <c r="Z17" s="931">
        <f t="shared" si="8"/>
        <v>30.2</v>
      </c>
      <c r="AA17" s="932">
        <f>ROUND(Y17/'第1表（01表）'!M$32,2)</f>
        <v>81.36</v>
      </c>
      <c r="AB17" s="930">
        <v>390386</v>
      </c>
      <c r="AC17" s="931">
        <f t="shared" si="9"/>
        <v>37.6</v>
      </c>
      <c r="AD17" s="932">
        <f>ROUND(AB17/'第1表（01表）'!N$32,2)</f>
        <v>71.1</v>
      </c>
      <c r="AE17" s="930">
        <v>197609</v>
      </c>
      <c r="AF17" s="931">
        <f t="shared" si="10"/>
        <v>34.7</v>
      </c>
      <c r="AG17" s="932">
        <f>ROUND(AE17/'第1表（01表）'!O$32,2)</f>
        <v>58.33</v>
      </c>
      <c r="AH17" s="930">
        <v>256440</v>
      </c>
      <c r="AI17" s="931">
        <f t="shared" si="11"/>
        <v>29.4</v>
      </c>
      <c r="AJ17" s="932">
        <f>ROUND(AH17/'第1表（01表）'!P$32,2)</f>
        <v>43.94</v>
      </c>
      <c r="AK17" s="930">
        <v>426829</v>
      </c>
      <c r="AL17" s="931">
        <f t="shared" si="12"/>
        <v>26</v>
      </c>
      <c r="AM17" s="932">
        <f>ROUND(AK17/'第1表（01表）'!Q$32,2)</f>
        <v>62.63</v>
      </c>
      <c r="AN17" s="930">
        <v>1154330</v>
      </c>
      <c r="AO17" s="931">
        <f t="shared" si="13"/>
        <v>24.5</v>
      </c>
      <c r="AP17" s="932">
        <f>ROUND(AN17/'第1表（01表）'!R$32,2)</f>
        <v>57.12</v>
      </c>
      <c r="AQ17" s="930">
        <v>827894</v>
      </c>
      <c r="AR17" s="931">
        <f t="shared" si="14"/>
        <v>29.1</v>
      </c>
      <c r="AS17" s="932">
        <f>ROUND(AQ17/'第1表（01表）'!S$32,2)</f>
        <v>47.93</v>
      </c>
      <c r="AT17" s="930">
        <v>233783</v>
      </c>
      <c r="AU17" s="931">
        <f t="shared" si="15"/>
        <v>16.6</v>
      </c>
      <c r="AV17" s="932">
        <f>ROUND(AT17/'第1表（01表）'!T$32,2)</f>
        <v>41.59</v>
      </c>
      <c r="AW17" s="930">
        <v>178317</v>
      </c>
      <c r="AX17" s="931">
        <f t="shared" si="16"/>
        <v>27.4</v>
      </c>
      <c r="AY17" s="932">
        <f>ROUND(AW17/'第1表（01表）'!U$32,2)</f>
        <v>66.37</v>
      </c>
      <c r="AZ17" s="930">
        <v>229838</v>
      </c>
      <c r="BA17" s="931">
        <f t="shared" si="17"/>
        <v>18.7</v>
      </c>
      <c r="BB17" s="932">
        <f>ROUND(AZ17/'第1表（01表）'!V32,2)</f>
        <v>39.4</v>
      </c>
      <c r="BC17" s="930">
        <v>239762</v>
      </c>
      <c r="BD17" s="931">
        <f t="shared" si="18"/>
        <v>39</v>
      </c>
      <c r="BE17" s="932">
        <f>ROUND(BC17/'第1表（01表）'!W$32,2)</f>
        <v>83.28</v>
      </c>
      <c r="BF17" s="930">
        <v>293394</v>
      </c>
      <c r="BG17" s="931">
        <f t="shared" si="19"/>
        <v>30.1</v>
      </c>
      <c r="BH17" s="932">
        <f>ROUND(BF17/'第1表（01表）'!X$32,2)</f>
        <v>58.52</v>
      </c>
      <c r="BI17" s="930">
        <v>631369</v>
      </c>
      <c r="BJ17" s="931">
        <f t="shared" si="20"/>
        <v>31.1</v>
      </c>
      <c r="BK17" s="932">
        <f>ROUND(BI17/'第1表（01表）'!Y$32,2)</f>
        <v>78.67</v>
      </c>
      <c r="BL17" s="930">
        <v>251592</v>
      </c>
      <c r="BM17" s="931">
        <f t="shared" si="21"/>
        <v>24.4</v>
      </c>
      <c r="BN17" s="932">
        <f>ROUND(BL17/'第1表（01表）'!Z$32,2)</f>
        <v>60.31</v>
      </c>
      <c r="BO17" s="930">
        <v>234663</v>
      </c>
      <c r="BP17" s="931">
        <f t="shared" si="22"/>
        <v>26.2</v>
      </c>
      <c r="BQ17" s="932">
        <f>ROUND(BO17/'第1表（01表）'!AA$32,2)</f>
        <v>74.68</v>
      </c>
      <c r="BR17" s="930">
        <v>282975</v>
      </c>
      <c r="BS17" s="931">
        <f t="shared" si="23"/>
        <v>29.8</v>
      </c>
      <c r="BT17" s="932">
        <f>ROUND(BR17/'第1表（01表）'!AB$32,2)</f>
        <v>73.17</v>
      </c>
      <c r="BU17" s="930">
        <v>238027</v>
      </c>
      <c r="BV17" s="931">
        <f t="shared" si="24"/>
        <v>23.2</v>
      </c>
      <c r="BW17" s="932">
        <f>ROUND(BU17/'第1表（01表）'!AC$32,2)</f>
        <v>83.94</v>
      </c>
      <c r="BX17" s="930">
        <v>382644</v>
      </c>
      <c r="BY17" s="931">
        <f t="shared" si="25"/>
        <v>15.6</v>
      </c>
      <c r="BZ17" s="932">
        <f>ROUND(BX17/'第1表（01表）'!AD$32,2)</f>
        <v>41.23</v>
      </c>
      <c r="CA17" s="930">
        <v>251220</v>
      </c>
      <c r="CB17" s="931">
        <f t="shared" si="26"/>
        <v>33.2</v>
      </c>
      <c r="CC17" s="932">
        <f>ROUND(CA17/'第1表（01表）'!AE$32,2)</f>
        <v>76.94</v>
      </c>
      <c r="CD17" s="930">
        <v>408521</v>
      </c>
      <c r="CE17" s="931">
        <f t="shared" si="27"/>
        <v>41.7</v>
      </c>
      <c r="CF17" s="932">
        <f>ROUND(CD17/'第1表（01表）'!AF$32,2)</f>
        <v>273.16</v>
      </c>
      <c r="CG17" s="930">
        <v>166365</v>
      </c>
      <c r="CH17" s="931">
        <f t="shared" si="28"/>
        <v>19.2</v>
      </c>
      <c r="CI17" s="932">
        <f>ROUND(CG17/'第1表（01表）'!AG$32,2)</f>
        <v>42.23</v>
      </c>
      <c r="CJ17" s="930">
        <v>192253</v>
      </c>
      <c r="CK17" s="931">
        <f t="shared" si="29"/>
        <v>33.7</v>
      </c>
      <c r="CL17" s="932">
        <f>ROUND(CJ17/'第1表（01表）'!AH$32,2)</f>
        <v>50.81</v>
      </c>
      <c r="CM17" s="930">
        <v>260958</v>
      </c>
      <c r="CN17" s="931">
        <f t="shared" si="30"/>
        <v>39.8</v>
      </c>
      <c r="CO17" s="932">
        <f>ROUND(CM17/'第1表（01表）'!AI$32,2)</f>
        <v>87.58</v>
      </c>
      <c r="CP17" s="930">
        <v>117728</v>
      </c>
      <c r="CQ17" s="931">
        <f t="shared" si="31"/>
        <v>24.2</v>
      </c>
      <c r="CR17" s="932">
        <f>ROUND(CP17/'第1表（01表）'!AJ$32,2)</f>
        <v>41.3</v>
      </c>
      <c r="CS17" s="930">
        <v>204543</v>
      </c>
      <c r="CT17" s="931">
        <f t="shared" si="32"/>
        <v>41.5</v>
      </c>
      <c r="CU17" s="932">
        <f>ROUND(CS17/'第1表（01表）'!AK$32,2)</f>
        <v>110.79</v>
      </c>
      <c r="CV17" s="930">
        <v>184550</v>
      </c>
      <c r="CW17" s="931">
        <f t="shared" si="33"/>
        <v>30.2</v>
      </c>
      <c r="CX17" s="932">
        <f>ROUND(CV17/'第1表（01表）'!AL$32,2)</f>
        <v>47.93</v>
      </c>
      <c r="CY17" s="930">
        <v>111891</v>
      </c>
      <c r="CZ17" s="931">
        <f t="shared" si="0"/>
        <v>27.7</v>
      </c>
      <c r="DA17" s="932">
        <f>ROUND(CY17/'第1表（01表）'!AM$32,2)</f>
        <v>53.08</v>
      </c>
      <c r="DB17" s="930">
        <v>98904</v>
      </c>
      <c r="DC17" s="931">
        <f t="shared" si="34"/>
        <v>17.5</v>
      </c>
      <c r="DD17" s="932">
        <f>ROUND(DB17/'第1表（01表）'!AN$32,2)</f>
        <v>40.27</v>
      </c>
      <c r="DE17" s="930">
        <v>190936</v>
      </c>
      <c r="DF17" s="931">
        <f t="shared" si="35"/>
        <v>24.5</v>
      </c>
      <c r="DG17" s="932">
        <f>ROUND(DE17/'第1表（01表）'!AO$32,2)</f>
        <v>53.53</v>
      </c>
      <c r="DH17" s="930">
        <v>60479</v>
      </c>
      <c r="DI17" s="931">
        <f t="shared" si="36"/>
        <v>26.6</v>
      </c>
      <c r="DJ17" s="932">
        <f>ROUND(DH17/'第1表（01表）'!AP$32,2)</f>
        <v>64.85</v>
      </c>
      <c r="DK17" s="930">
        <v>113002</v>
      </c>
      <c r="DL17" s="931">
        <f t="shared" si="37"/>
        <v>30.2</v>
      </c>
      <c r="DM17" s="932">
        <f>ROUND(DK17/'第1表（01表）'!AQ$32,2)</f>
        <v>82.89</v>
      </c>
      <c r="DN17" s="930">
        <v>186215</v>
      </c>
      <c r="DO17" s="931">
        <f t="shared" si="38"/>
        <v>37.1</v>
      </c>
      <c r="DP17" s="932">
        <f>ROUND(DN17/'第1表（01表）'!AR$32,2)</f>
        <v>99.59</v>
      </c>
      <c r="DQ17" s="930">
        <v>111912</v>
      </c>
      <c r="DR17" s="931">
        <f t="shared" si="39"/>
        <v>19.4</v>
      </c>
      <c r="DS17" s="932">
        <f>ROUND(DQ17/'第1表（01表）'!AS$32,2)</f>
        <v>44.77</v>
      </c>
      <c r="DT17" s="930">
        <v>83429</v>
      </c>
      <c r="DU17" s="931">
        <f t="shared" si="40"/>
        <v>26.1</v>
      </c>
      <c r="DV17" s="932">
        <f>ROUND(DT17/'第1表（01表）'!AT$32,2)</f>
        <v>49.28</v>
      </c>
      <c r="DW17" s="930">
        <v>967945</v>
      </c>
      <c r="DX17" s="931">
        <f t="shared" si="41"/>
        <v>20.1</v>
      </c>
      <c r="DY17" s="932">
        <f>ROUND(DW17/'第1表（01表）'!AU$32,2)</f>
        <v>45.43</v>
      </c>
      <c r="DZ17" s="930">
        <v>371656</v>
      </c>
      <c r="EA17" s="931">
        <f t="shared" si="42"/>
        <v>23.4</v>
      </c>
      <c r="EB17" s="932">
        <f>ROUND(DZ17/'第1表（01表）'!AV$32,2)</f>
        <v>53.66</v>
      </c>
      <c r="EC17" s="933">
        <f t="shared" si="43"/>
        <v>15752329</v>
      </c>
      <c r="ED17" s="931">
        <f t="shared" si="44"/>
        <v>27.4</v>
      </c>
      <c r="EE17" s="932">
        <f>ROUND(EC17/'第1表（01表）'!AW$32,2)</f>
        <v>56.56</v>
      </c>
    </row>
    <row r="18" spans="1:135" s="1187" customFormat="1" ht="20.25" customHeight="1">
      <c r="A18" s="676" t="s">
        <v>361</v>
      </c>
      <c r="B18" s="113"/>
      <c r="C18" s="170"/>
      <c r="D18" s="930">
        <v>292084</v>
      </c>
      <c r="E18" s="931">
        <f t="shared" si="1"/>
        <v>6.3</v>
      </c>
      <c r="F18" s="932">
        <f>ROUND(D18/'第1表（01表）'!F$32,2)</f>
        <v>8.83</v>
      </c>
      <c r="G18" s="930">
        <v>291587</v>
      </c>
      <c r="H18" s="931">
        <f t="shared" si="2"/>
        <v>8.4</v>
      </c>
      <c r="I18" s="932">
        <f>ROUND(G18/'第1表（01表）'!G$32,2)</f>
        <v>14</v>
      </c>
      <c r="J18" s="930">
        <v>47371</v>
      </c>
      <c r="K18" s="931">
        <f t="shared" si="3"/>
        <v>1.6</v>
      </c>
      <c r="L18" s="932">
        <f>ROUND(J18/'第1表（01表）'!H$32,2)</f>
        <v>3.38</v>
      </c>
      <c r="M18" s="930">
        <v>112696</v>
      </c>
      <c r="N18" s="931">
        <f t="shared" si="4"/>
        <v>5.6</v>
      </c>
      <c r="O18" s="932">
        <f>ROUND(M18/'第1表（01表）'!I$32,2)</f>
        <v>8.2</v>
      </c>
      <c r="P18" s="930">
        <v>48055</v>
      </c>
      <c r="Q18" s="931">
        <f t="shared" si="5"/>
        <v>9</v>
      </c>
      <c r="R18" s="932">
        <f>ROUND(P18/'第1表（01表）'!J$32,2)</f>
        <v>23.93</v>
      </c>
      <c r="S18" s="930">
        <v>66369</v>
      </c>
      <c r="T18" s="931">
        <f t="shared" si="6"/>
        <v>7.1</v>
      </c>
      <c r="U18" s="932">
        <f>ROUND(S18/'第1表（01表）'!K$32,2)</f>
        <v>12.74</v>
      </c>
      <c r="V18" s="930">
        <v>38629</v>
      </c>
      <c r="W18" s="931">
        <f t="shared" si="7"/>
        <v>3.8</v>
      </c>
      <c r="X18" s="932">
        <f>ROUND(V18/'第1表（01表）'!L$32,2)</f>
        <v>11.83</v>
      </c>
      <c r="Y18" s="930">
        <v>53970</v>
      </c>
      <c r="Z18" s="931">
        <f t="shared" si="8"/>
        <v>3.8</v>
      </c>
      <c r="AA18" s="932">
        <f>ROUND(Y18/'第1表（01表）'!M$32,2)</f>
        <v>10.2</v>
      </c>
      <c r="AB18" s="930">
        <v>77630</v>
      </c>
      <c r="AC18" s="931">
        <f t="shared" si="9"/>
        <v>7.5</v>
      </c>
      <c r="AD18" s="932">
        <f>ROUND(AB18/'第1表（01表）'!N$32,2)</f>
        <v>14.14</v>
      </c>
      <c r="AE18" s="930">
        <v>17730</v>
      </c>
      <c r="AF18" s="931">
        <f t="shared" si="10"/>
        <v>3.1</v>
      </c>
      <c r="AG18" s="932">
        <f>ROUND(AE18/'第1表（01表）'!O$32,2)</f>
        <v>5.23</v>
      </c>
      <c r="AH18" s="930">
        <v>52536</v>
      </c>
      <c r="AI18" s="931">
        <f t="shared" si="11"/>
        <v>6</v>
      </c>
      <c r="AJ18" s="932">
        <f>ROUND(AH18/'第1表（01表）'!P$32,2)</f>
        <v>9</v>
      </c>
      <c r="AK18" s="930">
        <v>56154</v>
      </c>
      <c r="AL18" s="931">
        <f t="shared" si="12"/>
        <v>3.4</v>
      </c>
      <c r="AM18" s="932">
        <f>ROUND(AK18/'第1表（01表）'!Q$32,2)</f>
        <v>8.24</v>
      </c>
      <c r="AN18" s="930">
        <v>101663</v>
      </c>
      <c r="AO18" s="931">
        <f t="shared" si="13"/>
        <v>2.2</v>
      </c>
      <c r="AP18" s="932">
        <f>ROUND(AN18/'第1表（01表）'!R$32,2)</f>
        <v>5.03</v>
      </c>
      <c r="AQ18" s="930">
        <v>99320</v>
      </c>
      <c r="AR18" s="931">
        <f t="shared" si="14"/>
        <v>3.5</v>
      </c>
      <c r="AS18" s="932">
        <f>ROUND(AQ18/'第1表（01表）'!S$32,2)</f>
        <v>5.75</v>
      </c>
      <c r="AT18" s="930">
        <v>7480</v>
      </c>
      <c r="AU18" s="931">
        <f t="shared" si="15"/>
        <v>0.5</v>
      </c>
      <c r="AV18" s="932">
        <f>ROUND(AT18/'第1表（01表）'!T$32,2)</f>
        <v>1.33</v>
      </c>
      <c r="AW18" s="930">
        <v>27124</v>
      </c>
      <c r="AX18" s="931">
        <f t="shared" si="16"/>
        <v>4.2</v>
      </c>
      <c r="AY18" s="932">
        <f>ROUND(AW18/'第1表（01表）'!U$32,2)</f>
        <v>10.1</v>
      </c>
      <c r="AZ18" s="930">
        <v>20559</v>
      </c>
      <c r="BA18" s="931">
        <f t="shared" si="17"/>
        <v>1.7</v>
      </c>
      <c r="BB18" s="932">
        <f>ROUND(AZ18/'第1表（01表）'!V32,2)</f>
        <v>3.52</v>
      </c>
      <c r="BC18" s="930">
        <v>47278</v>
      </c>
      <c r="BD18" s="931">
        <f t="shared" si="18"/>
        <v>7.7</v>
      </c>
      <c r="BE18" s="932">
        <f>ROUND(BC18/'第1表（01表）'!W$32,2)</f>
        <v>16.42</v>
      </c>
      <c r="BF18" s="930">
        <v>37631</v>
      </c>
      <c r="BG18" s="931">
        <f t="shared" si="19"/>
        <v>3.9</v>
      </c>
      <c r="BH18" s="932">
        <f>ROUND(BF18/'第1表（01表）'!X$32,2)</f>
        <v>7.51</v>
      </c>
      <c r="BI18" s="930">
        <v>92370</v>
      </c>
      <c r="BJ18" s="931">
        <f t="shared" si="20"/>
        <v>4.5</v>
      </c>
      <c r="BK18" s="932">
        <f>ROUND(BI18/'第1表（01表）'!Y$32,2)</f>
        <v>11.51</v>
      </c>
      <c r="BL18" s="930">
        <v>39861</v>
      </c>
      <c r="BM18" s="931">
        <f t="shared" si="21"/>
        <v>3.9</v>
      </c>
      <c r="BN18" s="932">
        <f>ROUND(BL18/'第1表（01表）'!Z$32,2)</f>
        <v>9.56</v>
      </c>
      <c r="BO18" s="930">
        <v>27205</v>
      </c>
      <c r="BP18" s="931">
        <f t="shared" si="22"/>
        <v>3</v>
      </c>
      <c r="BQ18" s="932">
        <f>ROUND(BO18/'第1表（01表）'!AA$32,2)</f>
        <v>8.66</v>
      </c>
      <c r="BR18" s="930">
        <v>43097</v>
      </c>
      <c r="BS18" s="931">
        <f t="shared" si="23"/>
        <v>4.5</v>
      </c>
      <c r="BT18" s="932">
        <f>ROUND(BR18/'第1表（01表）'!AB$32,2)</f>
        <v>11.14</v>
      </c>
      <c r="BU18" s="930">
        <v>32510</v>
      </c>
      <c r="BV18" s="931">
        <f t="shared" si="24"/>
        <v>3.2</v>
      </c>
      <c r="BW18" s="932">
        <f>ROUND(BU18/'第1表（01表）'!AC$32,2)</f>
        <v>11.47</v>
      </c>
      <c r="BX18" s="930">
        <v>31758</v>
      </c>
      <c r="BY18" s="931">
        <f t="shared" si="25"/>
        <v>1.3</v>
      </c>
      <c r="BZ18" s="932">
        <f>ROUND(BX18/'第1表（01表）'!AD$32,2)</f>
        <v>3.42</v>
      </c>
      <c r="CA18" s="930">
        <v>45739</v>
      </c>
      <c r="CB18" s="931">
        <f t="shared" si="26"/>
        <v>6.1</v>
      </c>
      <c r="CC18" s="932">
        <f>ROUND(CA18/'第1表（01表）'!AE$32,2)</f>
        <v>14.01</v>
      </c>
      <c r="CD18" s="930">
        <v>17958</v>
      </c>
      <c r="CE18" s="931">
        <f t="shared" si="27"/>
        <v>1.8</v>
      </c>
      <c r="CF18" s="932">
        <f>ROUND(CD18/'第1表（01表）'!AF$32,2)</f>
        <v>12.01</v>
      </c>
      <c r="CG18" s="930">
        <v>39779</v>
      </c>
      <c r="CH18" s="931">
        <f t="shared" si="28"/>
        <v>4.6</v>
      </c>
      <c r="CI18" s="932">
        <f>ROUND(CG18/'第1表（01表）'!AG$32,2)</f>
        <v>10.1</v>
      </c>
      <c r="CJ18" s="930">
        <v>52966</v>
      </c>
      <c r="CK18" s="931">
        <f t="shared" si="29"/>
        <v>9.3</v>
      </c>
      <c r="CL18" s="932">
        <f>ROUND(CJ18/'第1表（01表）'!AH$32,2)</f>
        <v>14</v>
      </c>
      <c r="CM18" s="930">
        <v>48246</v>
      </c>
      <c r="CN18" s="931">
        <f t="shared" si="30"/>
        <v>7.4</v>
      </c>
      <c r="CO18" s="932">
        <f>ROUND(CM18/'第1表（01表）'!AI$32,2)</f>
        <v>16.19</v>
      </c>
      <c r="CP18" s="930">
        <v>35643</v>
      </c>
      <c r="CQ18" s="931">
        <f t="shared" si="31"/>
        <v>7.3</v>
      </c>
      <c r="CR18" s="932">
        <f>ROUND(CP18/'第1表（01表）'!AJ$32,2)</f>
        <v>12.5</v>
      </c>
      <c r="CS18" s="930">
        <v>40729</v>
      </c>
      <c r="CT18" s="931">
        <f t="shared" si="32"/>
        <v>8.3</v>
      </c>
      <c r="CU18" s="932">
        <f>ROUND(CS18/'第1表（01表）'!AK$32,2)</f>
        <v>22.06</v>
      </c>
      <c r="CV18" s="930">
        <v>31417</v>
      </c>
      <c r="CW18" s="931">
        <f t="shared" si="33"/>
        <v>5.1</v>
      </c>
      <c r="CX18" s="932">
        <f>ROUND(CV18/'第1表（01表）'!AL$32,2)</f>
        <v>8.16</v>
      </c>
      <c r="CY18" s="930">
        <v>44599</v>
      </c>
      <c r="CZ18" s="931">
        <f t="shared" si="0"/>
        <v>11</v>
      </c>
      <c r="DA18" s="932">
        <f>ROUND(CY18/'第1表（01表）'!AM$32,2)</f>
        <v>21.16</v>
      </c>
      <c r="DB18" s="930">
        <v>6569</v>
      </c>
      <c r="DC18" s="931">
        <f t="shared" si="34"/>
        <v>1.2</v>
      </c>
      <c r="DD18" s="932">
        <f>ROUND(DB18/'第1表（01表）'!AN$32,2)</f>
        <v>2.67</v>
      </c>
      <c r="DE18" s="930">
        <v>20872</v>
      </c>
      <c r="DF18" s="931">
        <f t="shared" si="35"/>
        <v>2.7</v>
      </c>
      <c r="DG18" s="932">
        <f>ROUND(DE18/'第1表（01表）'!AO$32,2)</f>
        <v>5.85</v>
      </c>
      <c r="DH18" s="930">
        <v>4862</v>
      </c>
      <c r="DI18" s="931">
        <f t="shared" si="36"/>
        <v>2.1</v>
      </c>
      <c r="DJ18" s="932">
        <f>ROUND(DH18/'第1表（01表）'!AP$32,2)</f>
        <v>5.21</v>
      </c>
      <c r="DK18" s="930">
        <v>20128</v>
      </c>
      <c r="DL18" s="931">
        <f t="shared" si="37"/>
        <v>5.4</v>
      </c>
      <c r="DM18" s="932">
        <f>ROUND(DK18/'第1表（01表）'!AQ$32,2)</f>
        <v>14.77</v>
      </c>
      <c r="DN18" s="930">
        <v>13983</v>
      </c>
      <c r="DO18" s="931">
        <f t="shared" si="38"/>
        <v>2.8</v>
      </c>
      <c r="DP18" s="932">
        <f>ROUND(DN18/'第1表（01表）'!AR$32,2)</f>
        <v>7.48</v>
      </c>
      <c r="DQ18" s="930">
        <v>32331</v>
      </c>
      <c r="DR18" s="931">
        <f t="shared" si="39"/>
        <v>5.6</v>
      </c>
      <c r="DS18" s="932">
        <f>ROUND(DQ18/'第1表（01表）'!AS$32,2)</f>
        <v>12.93</v>
      </c>
      <c r="DT18" s="930">
        <v>18273</v>
      </c>
      <c r="DU18" s="931">
        <f t="shared" si="40"/>
        <v>5.7</v>
      </c>
      <c r="DV18" s="932">
        <f>ROUND(DT18/'第1表（01表）'!AT$32,2)</f>
        <v>10.79</v>
      </c>
      <c r="DW18" s="930">
        <v>69974</v>
      </c>
      <c r="DX18" s="931">
        <f t="shared" si="41"/>
        <v>1.5</v>
      </c>
      <c r="DY18" s="932">
        <f>ROUND(DW18/'第1表（01表）'!AU$32,2)</f>
        <v>3.28</v>
      </c>
      <c r="DZ18" s="930">
        <v>76832</v>
      </c>
      <c r="EA18" s="931">
        <f t="shared" si="42"/>
        <v>4.8</v>
      </c>
      <c r="EB18" s="932">
        <f>ROUND(DZ18/'第1表（01表）'!AV$32,2)</f>
        <v>11.09</v>
      </c>
      <c r="EC18" s="933">
        <f t="shared" si="43"/>
        <v>2383567</v>
      </c>
      <c r="ED18" s="931">
        <f t="shared" si="44"/>
        <v>4.1</v>
      </c>
      <c r="EE18" s="932">
        <f>ROUND(EC18/'第1表（01表）'!AW$32,2)</f>
        <v>8.56</v>
      </c>
    </row>
    <row r="19" spans="1:135" s="1187" customFormat="1" ht="20.25" customHeight="1">
      <c r="A19" s="676" t="s">
        <v>362</v>
      </c>
      <c r="B19" s="113"/>
      <c r="C19" s="170"/>
      <c r="D19" s="930">
        <v>3826</v>
      </c>
      <c r="E19" s="931">
        <f t="shared" si="1"/>
        <v>0.1</v>
      </c>
      <c r="F19" s="932">
        <f>ROUND(D19/'第1表（01表）'!F$32,2)</f>
        <v>0.12</v>
      </c>
      <c r="G19" s="930">
        <v>2716</v>
      </c>
      <c r="H19" s="931">
        <f t="shared" si="2"/>
        <v>0.1</v>
      </c>
      <c r="I19" s="932">
        <f>ROUND(G19/'第1表（01表）'!G$32,3)</f>
        <v>0.13</v>
      </c>
      <c r="J19" s="930">
        <v>1215</v>
      </c>
      <c r="K19" s="931">
        <f t="shared" si="3"/>
        <v>0</v>
      </c>
      <c r="L19" s="932">
        <f>ROUND(J19/'第1表（01表）'!H$32,2)</f>
        <v>0.09</v>
      </c>
      <c r="M19" s="930">
        <v>119</v>
      </c>
      <c r="N19" s="931">
        <f t="shared" si="4"/>
        <v>0</v>
      </c>
      <c r="O19" s="932">
        <f>ROUND(M19/'第1表（01表）'!I$32,2)</f>
        <v>0.01</v>
      </c>
      <c r="P19" s="930">
        <v>19</v>
      </c>
      <c r="Q19" s="931">
        <f t="shared" si="5"/>
        <v>0</v>
      </c>
      <c r="R19" s="932">
        <f>ROUND(P19/'第1表（01表）'!J$32,2)</f>
        <v>0.01</v>
      </c>
      <c r="S19" s="930">
        <v>0</v>
      </c>
      <c r="T19" s="931">
        <f t="shared" si="6"/>
        <v>0</v>
      </c>
      <c r="U19" s="932">
        <f>ROUND(S19/'第1表（01表）'!K$32,2)</f>
        <v>0</v>
      </c>
      <c r="V19" s="930">
        <v>118</v>
      </c>
      <c r="W19" s="931">
        <f t="shared" si="7"/>
        <v>0</v>
      </c>
      <c r="X19" s="932">
        <f>ROUND(V19/'第1表（01表）'!L$32,2)</f>
        <v>0.04</v>
      </c>
      <c r="Y19" s="930">
        <v>18</v>
      </c>
      <c r="Z19" s="931">
        <f t="shared" si="8"/>
        <v>0</v>
      </c>
      <c r="AA19" s="932">
        <f>ROUND(Y19/'第1表（01表）'!M$32,2)</f>
        <v>0</v>
      </c>
      <c r="AB19" s="930">
        <v>162</v>
      </c>
      <c r="AC19" s="931">
        <f t="shared" si="9"/>
        <v>0</v>
      </c>
      <c r="AD19" s="932">
        <f>ROUND(AB19/'第1表（01表）'!N$32,2)</f>
        <v>0.03</v>
      </c>
      <c r="AE19" s="930">
        <v>133</v>
      </c>
      <c r="AF19" s="931">
        <f t="shared" si="10"/>
        <v>0</v>
      </c>
      <c r="AG19" s="932">
        <f>ROUND(AE19/'第1表（01表）'!O$32,2)</f>
        <v>0.04</v>
      </c>
      <c r="AH19" s="930">
        <v>206</v>
      </c>
      <c r="AI19" s="931">
        <f t="shared" si="11"/>
        <v>0</v>
      </c>
      <c r="AJ19" s="932">
        <f>ROUND(AH19/'第1表（01表）'!P$32,2)</f>
        <v>0.04</v>
      </c>
      <c r="AK19" s="930">
        <v>430</v>
      </c>
      <c r="AL19" s="931">
        <f t="shared" si="12"/>
        <v>0</v>
      </c>
      <c r="AM19" s="932">
        <f>ROUND(AK19/'第1表（01表）'!Q$32,2)</f>
        <v>0.06</v>
      </c>
      <c r="AN19" s="930">
        <v>7203</v>
      </c>
      <c r="AO19" s="931">
        <f t="shared" si="13"/>
        <v>0.2</v>
      </c>
      <c r="AP19" s="932">
        <f>ROUND(AN19/'第1表（01表）'!R$32,2)</f>
        <v>0.36</v>
      </c>
      <c r="AQ19" s="930">
        <v>42</v>
      </c>
      <c r="AR19" s="931">
        <f t="shared" si="14"/>
        <v>0</v>
      </c>
      <c r="AS19" s="932">
        <f>ROUND(AQ19/'第1表（01表）'!S$32,2)</f>
        <v>0</v>
      </c>
      <c r="AT19" s="930">
        <v>105</v>
      </c>
      <c r="AU19" s="931">
        <f t="shared" si="15"/>
        <v>0</v>
      </c>
      <c r="AV19" s="932">
        <f>ROUND(AT19/'第1表（01表）'!T$32,2)</f>
        <v>0.02</v>
      </c>
      <c r="AW19" s="930">
        <v>24</v>
      </c>
      <c r="AX19" s="931">
        <f t="shared" si="16"/>
        <v>0</v>
      </c>
      <c r="AY19" s="932">
        <f>ROUND(AW19/'第1表（01表）'!U$32,2)</f>
        <v>0.01</v>
      </c>
      <c r="AZ19" s="930">
        <v>0</v>
      </c>
      <c r="BA19" s="931">
        <f t="shared" si="17"/>
        <v>0</v>
      </c>
      <c r="BB19" s="932">
        <f>ROUND(AZ19/'第1表（01表）'!V32,2)</f>
        <v>0</v>
      </c>
      <c r="BC19" s="930">
        <v>341</v>
      </c>
      <c r="BD19" s="931">
        <f t="shared" si="18"/>
        <v>0.1</v>
      </c>
      <c r="BE19" s="932">
        <f>ROUND(BC19/'第1表（01表）'!W$32,2)</f>
        <v>0.12</v>
      </c>
      <c r="BF19" s="930">
        <v>146</v>
      </c>
      <c r="BG19" s="931">
        <f t="shared" si="19"/>
        <v>0</v>
      </c>
      <c r="BH19" s="932">
        <f>ROUND(BF19/'第1表（01表）'!X$32,2)</f>
        <v>0.03</v>
      </c>
      <c r="BI19" s="930">
        <v>228</v>
      </c>
      <c r="BJ19" s="931">
        <f t="shared" si="20"/>
        <v>0</v>
      </c>
      <c r="BK19" s="932">
        <f>ROUND(BI19/'第1表（01表）'!Y$32,2)</f>
        <v>0.03</v>
      </c>
      <c r="BL19" s="930">
        <v>34</v>
      </c>
      <c r="BM19" s="931">
        <f t="shared" si="21"/>
        <v>0</v>
      </c>
      <c r="BN19" s="932">
        <f>ROUND(BL19/'第1表（01表）'!Z$32,2)</f>
        <v>0.01</v>
      </c>
      <c r="BO19" s="930">
        <v>49</v>
      </c>
      <c r="BP19" s="931">
        <f t="shared" si="22"/>
        <v>0</v>
      </c>
      <c r="BQ19" s="932">
        <f>ROUND(BO19/'第1表（01表）'!AA$32,2)</f>
        <v>0.02</v>
      </c>
      <c r="BR19" s="930">
        <v>19</v>
      </c>
      <c r="BS19" s="931">
        <f t="shared" si="23"/>
        <v>0</v>
      </c>
      <c r="BT19" s="932">
        <f>ROUND(BR19/'第1表（01表）'!AB$32,2)</f>
        <v>0</v>
      </c>
      <c r="BU19" s="930">
        <v>711</v>
      </c>
      <c r="BV19" s="931">
        <f t="shared" si="24"/>
        <v>0.1</v>
      </c>
      <c r="BW19" s="932">
        <f>ROUND(BU19/'第1表（01表）'!AC$32,2)</f>
        <v>0.25</v>
      </c>
      <c r="BX19" s="930">
        <v>0</v>
      </c>
      <c r="BY19" s="931">
        <f t="shared" si="25"/>
        <v>0</v>
      </c>
      <c r="BZ19" s="932">
        <f>ROUND(BX19/'第1表（01表）'!AD$32,2)</f>
        <v>0</v>
      </c>
      <c r="CA19" s="930">
        <v>0</v>
      </c>
      <c r="CB19" s="931">
        <f t="shared" si="26"/>
        <v>0</v>
      </c>
      <c r="CC19" s="932">
        <f>ROUND(CA19/'第1表（01表）'!AE$32,2)</f>
        <v>0</v>
      </c>
      <c r="CD19" s="930">
        <v>87</v>
      </c>
      <c r="CE19" s="931">
        <f t="shared" si="27"/>
        <v>0</v>
      </c>
      <c r="CF19" s="932">
        <f>ROUND(CD19/'第1表（01表）'!AF$32,2)</f>
        <v>0.06</v>
      </c>
      <c r="CG19" s="930">
        <v>268</v>
      </c>
      <c r="CH19" s="931">
        <f t="shared" si="28"/>
        <v>0</v>
      </c>
      <c r="CI19" s="932">
        <f>ROUND(CG19/'第1表（01表）'!AG$32,2)</f>
        <v>0.07</v>
      </c>
      <c r="CJ19" s="930">
        <v>22</v>
      </c>
      <c r="CK19" s="931">
        <f t="shared" si="29"/>
        <v>0</v>
      </c>
      <c r="CL19" s="932">
        <f>ROUND(CJ19/'第1表（01表）'!AH$32,2)</f>
        <v>0.01</v>
      </c>
      <c r="CM19" s="930">
        <v>28</v>
      </c>
      <c r="CN19" s="931">
        <f t="shared" si="30"/>
        <v>0</v>
      </c>
      <c r="CO19" s="932">
        <f>ROUND(CM19/'第1表（01表）'!AI$32,2)</f>
        <v>0.01</v>
      </c>
      <c r="CP19" s="930">
        <v>820</v>
      </c>
      <c r="CQ19" s="931">
        <f t="shared" si="31"/>
        <v>0.2</v>
      </c>
      <c r="CR19" s="932">
        <f>ROUND(CP19/'第1表（01表）'!AJ$32,2)</f>
        <v>0.29</v>
      </c>
      <c r="CS19" s="930">
        <v>0</v>
      </c>
      <c r="CT19" s="931">
        <f t="shared" si="32"/>
        <v>0</v>
      </c>
      <c r="CU19" s="932">
        <f>ROUND(CS19/'第1表（01表）'!AK$32,2)</f>
        <v>0</v>
      </c>
      <c r="CV19" s="930">
        <v>13</v>
      </c>
      <c r="CW19" s="931">
        <f t="shared" si="33"/>
        <v>0</v>
      </c>
      <c r="CX19" s="932">
        <f>ROUND(CV19/'第1表（01表）'!AL$32,2)</f>
        <v>0</v>
      </c>
      <c r="CY19" s="930">
        <v>93</v>
      </c>
      <c r="CZ19" s="931">
        <f t="shared" si="0"/>
        <v>0</v>
      </c>
      <c r="DA19" s="932">
        <f>ROUND(CY19/'第1表（01表）'!AM$32,2)</f>
        <v>0.04</v>
      </c>
      <c r="DB19" s="930">
        <v>8</v>
      </c>
      <c r="DC19" s="931">
        <f t="shared" si="34"/>
        <v>0</v>
      </c>
      <c r="DD19" s="932">
        <f>ROUND(DB19/'第1表（01表）'!AN$32,2)</f>
        <v>0</v>
      </c>
      <c r="DE19" s="930">
        <v>442</v>
      </c>
      <c r="DF19" s="931">
        <f t="shared" si="35"/>
        <v>0.1</v>
      </c>
      <c r="DG19" s="932">
        <f>ROUND(DE19/'第1表（01表）'!AO$32,2)</f>
        <v>0.12</v>
      </c>
      <c r="DH19" s="930">
        <v>0</v>
      </c>
      <c r="DI19" s="931">
        <f t="shared" si="36"/>
        <v>0</v>
      </c>
      <c r="DJ19" s="932">
        <f>ROUND(DH19/'第1表（01表）'!AP$32,2)</f>
        <v>0</v>
      </c>
      <c r="DK19" s="930">
        <v>29</v>
      </c>
      <c r="DL19" s="931">
        <f t="shared" si="37"/>
        <v>0</v>
      </c>
      <c r="DM19" s="932">
        <f>ROUND(DK19/'第1表（01表）'!AQ$32,2)</f>
        <v>0.02</v>
      </c>
      <c r="DN19" s="930">
        <v>39</v>
      </c>
      <c r="DO19" s="931">
        <f t="shared" si="38"/>
        <v>0</v>
      </c>
      <c r="DP19" s="932">
        <f>ROUND(DN19/'第1表（01表）'!AR$32,2)</f>
        <v>0.02</v>
      </c>
      <c r="DQ19" s="930">
        <v>50</v>
      </c>
      <c r="DR19" s="931">
        <f t="shared" si="39"/>
        <v>0</v>
      </c>
      <c r="DS19" s="932">
        <f>ROUND(DQ19/'第1表（01表）'!AS$32,2)</f>
        <v>0.02</v>
      </c>
      <c r="DT19" s="930">
        <v>62</v>
      </c>
      <c r="DU19" s="931">
        <f t="shared" si="40"/>
        <v>0</v>
      </c>
      <c r="DV19" s="932">
        <f>ROUND(DT19/'第1表（01表）'!AT$32,2)</f>
        <v>0.04</v>
      </c>
      <c r="DW19" s="930">
        <v>345</v>
      </c>
      <c r="DX19" s="931">
        <f t="shared" si="41"/>
        <v>0</v>
      </c>
      <c r="DY19" s="932">
        <f>ROUND(DW19/'第1表（01表）'!AU$32,2)</f>
        <v>0.02</v>
      </c>
      <c r="DZ19" s="930">
        <v>3525</v>
      </c>
      <c r="EA19" s="931">
        <f t="shared" si="42"/>
        <v>0.2</v>
      </c>
      <c r="EB19" s="932">
        <f>ROUND(DZ19/'第1表（01表）'!AV$32,2)</f>
        <v>0.51</v>
      </c>
      <c r="EC19" s="933">
        <f t="shared" si="43"/>
        <v>23695</v>
      </c>
      <c r="ED19" s="931">
        <f t="shared" si="44"/>
        <v>0</v>
      </c>
      <c r="EE19" s="932">
        <f>ROUND(EC19/'第1表（01表）'!AW$32,2)</f>
        <v>0.09</v>
      </c>
    </row>
    <row r="20" spans="1:135" s="1187" customFormat="1" ht="20.25" customHeight="1">
      <c r="A20" s="676" t="s">
        <v>363</v>
      </c>
      <c r="B20" s="113"/>
      <c r="C20" s="170"/>
      <c r="D20" s="930">
        <v>25763</v>
      </c>
      <c r="E20" s="931">
        <f t="shared" si="1"/>
        <v>0.6</v>
      </c>
      <c r="F20" s="932">
        <f>ROUND(D20/'第1表（01表）'!F$32,2)</f>
        <v>0.78</v>
      </c>
      <c r="G20" s="930">
        <v>17874</v>
      </c>
      <c r="H20" s="931">
        <f t="shared" si="2"/>
        <v>0.5</v>
      </c>
      <c r="I20" s="932">
        <f>ROUND(G20/'第1表（01表）'!G$32,2)</f>
        <v>0.86</v>
      </c>
      <c r="J20" s="930">
        <v>3199</v>
      </c>
      <c r="K20" s="931">
        <f t="shared" si="3"/>
        <v>0.1</v>
      </c>
      <c r="L20" s="932">
        <f>ROUND(J20/'第1表（01表）'!H$32,2)</f>
        <v>0.23</v>
      </c>
      <c r="M20" s="930">
        <v>10354</v>
      </c>
      <c r="N20" s="931">
        <f t="shared" si="4"/>
        <v>0.5</v>
      </c>
      <c r="O20" s="932">
        <f>ROUND(M20/'第1表（01表）'!I$32,2)</f>
        <v>0.75</v>
      </c>
      <c r="P20" s="930">
        <v>4549</v>
      </c>
      <c r="Q20" s="931">
        <f t="shared" si="5"/>
        <v>0.9</v>
      </c>
      <c r="R20" s="932">
        <f>ROUND(P20/'第1表（01表）'!J$32,2)</f>
        <v>2.27</v>
      </c>
      <c r="S20" s="930">
        <v>2638</v>
      </c>
      <c r="T20" s="931">
        <f t="shared" si="6"/>
        <v>0.3</v>
      </c>
      <c r="U20" s="932">
        <f>ROUND(S20/'第1表（01表）'!K$32,2)</f>
        <v>0.51</v>
      </c>
      <c r="V20" s="930">
        <v>1388</v>
      </c>
      <c r="W20" s="931">
        <f t="shared" si="7"/>
        <v>0.1</v>
      </c>
      <c r="X20" s="932">
        <f>ROUND(V20/'第1表（01表）'!L$32,2)</f>
        <v>0.43</v>
      </c>
      <c r="Y20" s="930">
        <v>4797</v>
      </c>
      <c r="Z20" s="931">
        <f t="shared" si="8"/>
        <v>0.3</v>
      </c>
      <c r="AA20" s="932">
        <f>ROUND(Y20/'第1表（01表）'!M$32,2)</f>
        <v>0.91</v>
      </c>
      <c r="AB20" s="930">
        <v>12201</v>
      </c>
      <c r="AC20" s="931">
        <f t="shared" si="9"/>
        <v>1.2</v>
      </c>
      <c r="AD20" s="932">
        <f>ROUND(AB20/'第1表（01表）'!N$32,2)</f>
        <v>2.22</v>
      </c>
      <c r="AE20" s="930">
        <v>2307</v>
      </c>
      <c r="AF20" s="931">
        <f t="shared" si="10"/>
        <v>0.4</v>
      </c>
      <c r="AG20" s="932">
        <f>ROUND(AE20/'第1表（01表）'!O$32,2)</f>
        <v>0.68</v>
      </c>
      <c r="AH20" s="930">
        <v>5490</v>
      </c>
      <c r="AI20" s="931">
        <f t="shared" si="11"/>
        <v>0.6</v>
      </c>
      <c r="AJ20" s="932">
        <f>ROUND(AH20/'第1表（01表）'!P$32,2)</f>
        <v>0.94</v>
      </c>
      <c r="AK20" s="930">
        <v>4731</v>
      </c>
      <c r="AL20" s="931">
        <f t="shared" si="12"/>
        <v>0.3</v>
      </c>
      <c r="AM20" s="932">
        <f>ROUND(AK20/'第1表（01表）'!Q$32,2)</f>
        <v>0.69</v>
      </c>
      <c r="AN20" s="930">
        <v>16784</v>
      </c>
      <c r="AO20" s="931">
        <f t="shared" si="13"/>
        <v>0.4</v>
      </c>
      <c r="AP20" s="932">
        <f>ROUND(AN20/'第1表（01表）'!R$32,2)</f>
        <v>0.83</v>
      </c>
      <c r="AQ20" s="930">
        <v>3990</v>
      </c>
      <c r="AR20" s="931">
        <f t="shared" si="14"/>
        <v>0.1</v>
      </c>
      <c r="AS20" s="932">
        <f>ROUND(AQ20/'第1表（01表）'!S$32,2)</f>
        <v>0.23</v>
      </c>
      <c r="AT20" s="930">
        <v>5877</v>
      </c>
      <c r="AU20" s="931">
        <f t="shared" si="15"/>
        <v>0.4</v>
      </c>
      <c r="AV20" s="932">
        <f>ROUND(AT20/'第1表（01表）'!T$32,2)</f>
        <v>1.05</v>
      </c>
      <c r="AW20" s="930">
        <v>998</v>
      </c>
      <c r="AX20" s="931">
        <f t="shared" si="16"/>
        <v>0.2</v>
      </c>
      <c r="AY20" s="932">
        <f>ROUND(AW20/'第1表（01表）'!U$32,2)</f>
        <v>0.37</v>
      </c>
      <c r="AZ20" s="930">
        <v>3449</v>
      </c>
      <c r="BA20" s="931">
        <f t="shared" si="17"/>
        <v>0.3</v>
      </c>
      <c r="BB20" s="932">
        <f>ROUND(AZ20/'第1表（01表）'!V32,2)</f>
        <v>0.59</v>
      </c>
      <c r="BC20" s="930">
        <v>3623</v>
      </c>
      <c r="BD20" s="931">
        <f t="shared" si="18"/>
        <v>0.6</v>
      </c>
      <c r="BE20" s="932">
        <f>ROUND(BC20/'第1表（01表）'!W$32,2)</f>
        <v>1.26</v>
      </c>
      <c r="BF20" s="930">
        <v>2394</v>
      </c>
      <c r="BG20" s="931">
        <f t="shared" si="19"/>
        <v>0.2</v>
      </c>
      <c r="BH20" s="932">
        <f>ROUND(BF20/'第1表（01表）'!X$32,2)</f>
        <v>0.48</v>
      </c>
      <c r="BI20" s="930">
        <v>6798</v>
      </c>
      <c r="BJ20" s="931">
        <f t="shared" si="20"/>
        <v>0.3</v>
      </c>
      <c r="BK20" s="932">
        <f>ROUND(BI20/'第1表（01表）'!Y$32,2)</f>
        <v>0.85</v>
      </c>
      <c r="BL20" s="930">
        <v>2788</v>
      </c>
      <c r="BM20" s="931">
        <f t="shared" si="21"/>
        <v>0.3</v>
      </c>
      <c r="BN20" s="932">
        <f>ROUND(BL20/'第1表（01表）'!Z$32,2)</f>
        <v>0.67</v>
      </c>
      <c r="BO20" s="930">
        <v>4300</v>
      </c>
      <c r="BP20" s="931">
        <f t="shared" si="22"/>
        <v>0.5</v>
      </c>
      <c r="BQ20" s="932">
        <f>ROUND(BO20/'第1表（01表）'!AA$32,2)</f>
        <v>1.37</v>
      </c>
      <c r="BR20" s="930">
        <v>7219</v>
      </c>
      <c r="BS20" s="931">
        <f t="shared" si="23"/>
        <v>0.8</v>
      </c>
      <c r="BT20" s="932">
        <f>ROUND(BR20/'第1表（01表）'!AB$32,2)</f>
        <v>1.87</v>
      </c>
      <c r="BU20" s="930">
        <v>4897</v>
      </c>
      <c r="BV20" s="931">
        <f t="shared" si="24"/>
        <v>0.5</v>
      </c>
      <c r="BW20" s="932">
        <f>ROUND(BU20/'第1表（01表）'!AC$32,2)</f>
        <v>1.73</v>
      </c>
      <c r="BX20" s="930">
        <v>2260</v>
      </c>
      <c r="BY20" s="931">
        <f t="shared" si="25"/>
        <v>0.1</v>
      </c>
      <c r="BZ20" s="932">
        <f>ROUND(BX20/'第1表（01表）'!AD$32,2)</f>
        <v>0.24</v>
      </c>
      <c r="CA20" s="930">
        <v>4714</v>
      </c>
      <c r="CB20" s="931">
        <f t="shared" si="26"/>
        <v>0.6</v>
      </c>
      <c r="CC20" s="932">
        <f>ROUND(CA20/'第1表（01表）'!AE$32,2)</f>
        <v>1.44</v>
      </c>
      <c r="CD20" s="930">
        <v>3931</v>
      </c>
      <c r="CE20" s="931">
        <f t="shared" si="27"/>
        <v>0.4</v>
      </c>
      <c r="CF20" s="932">
        <f>ROUND(CD20/'第1表（01表）'!AF$32,2)</f>
        <v>2.63</v>
      </c>
      <c r="CG20" s="930">
        <v>2503</v>
      </c>
      <c r="CH20" s="931">
        <f t="shared" si="28"/>
        <v>0.3</v>
      </c>
      <c r="CI20" s="932">
        <f>ROUND(CG20/'第1表（01表）'!AG$32,2)</f>
        <v>0.64</v>
      </c>
      <c r="CJ20" s="930">
        <v>3584</v>
      </c>
      <c r="CK20" s="931">
        <f t="shared" si="29"/>
        <v>0.6</v>
      </c>
      <c r="CL20" s="932">
        <f>ROUND(CJ20/'第1表（01表）'!AH$32,2)</f>
        <v>0.95</v>
      </c>
      <c r="CM20" s="930">
        <v>1796</v>
      </c>
      <c r="CN20" s="931">
        <f t="shared" si="30"/>
        <v>0.3</v>
      </c>
      <c r="CO20" s="932">
        <f>ROUND(CM20/'第1表（01表）'!AI$32,2)</f>
        <v>0.6</v>
      </c>
      <c r="CP20" s="930">
        <v>867</v>
      </c>
      <c r="CQ20" s="931">
        <f t="shared" si="31"/>
        <v>0.2</v>
      </c>
      <c r="CR20" s="932">
        <f>ROUND(CP20/'第1表（01表）'!AJ$32,2)</f>
        <v>0.3</v>
      </c>
      <c r="CS20" s="930">
        <v>2653</v>
      </c>
      <c r="CT20" s="931">
        <f t="shared" si="32"/>
        <v>0.5</v>
      </c>
      <c r="CU20" s="932">
        <f>ROUND(CS20/'第1表（01表）'!AK$32,2)</f>
        <v>1.44</v>
      </c>
      <c r="CV20" s="930">
        <v>1965</v>
      </c>
      <c r="CW20" s="931">
        <f t="shared" si="33"/>
        <v>0.3</v>
      </c>
      <c r="CX20" s="932">
        <f>ROUND(CV20/'第1表（01表）'!AL$32,2)</f>
        <v>0.51</v>
      </c>
      <c r="CY20" s="930">
        <v>2141</v>
      </c>
      <c r="CZ20" s="931">
        <f t="shared" si="0"/>
        <v>0.5</v>
      </c>
      <c r="DA20" s="932">
        <f>ROUND(CY20/'第1表（01表）'!AM$32,2)</f>
        <v>1.02</v>
      </c>
      <c r="DB20" s="930">
        <v>1222</v>
      </c>
      <c r="DC20" s="931">
        <f t="shared" si="34"/>
        <v>0.2</v>
      </c>
      <c r="DD20" s="932">
        <f>ROUND(DB20/'第1表（01表）'!AN$32,2)</f>
        <v>0.5</v>
      </c>
      <c r="DE20" s="930">
        <v>5864</v>
      </c>
      <c r="DF20" s="931">
        <f t="shared" si="35"/>
        <v>0.8</v>
      </c>
      <c r="DG20" s="932">
        <f>ROUND(DE20/'第1表（01表）'!AO$32,2)</f>
        <v>1.64</v>
      </c>
      <c r="DH20" s="930">
        <v>740</v>
      </c>
      <c r="DI20" s="931">
        <f t="shared" si="36"/>
        <v>0.3</v>
      </c>
      <c r="DJ20" s="932">
        <f>ROUND(DH20/'第1表（01表）'!AP$32,2)</f>
        <v>0.79</v>
      </c>
      <c r="DK20" s="930">
        <v>939</v>
      </c>
      <c r="DL20" s="931">
        <f t="shared" si="37"/>
        <v>0.3</v>
      </c>
      <c r="DM20" s="932">
        <f>ROUND(DK20/'第1表（01表）'!AQ$32,2)</f>
        <v>0.69</v>
      </c>
      <c r="DN20" s="930">
        <v>856</v>
      </c>
      <c r="DO20" s="931">
        <f t="shared" si="38"/>
        <v>0.2</v>
      </c>
      <c r="DP20" s="932">
        <f>ROUND(DN20/'第1表（01表）'!AR$32,2)</f>
        <v>0.46</v>
      </c>
      <c r="DQ20" s="930">
        <v>1807</v>
      </c>
      <c r="DR20" s="931">
        <f t="shared" si="39"/>
        <v>0.3</v>
      </c>
      <c r="DS20" s="932">
        <f>ROUND(DQ20/'第1表（01表）'!AS$32,2)</f>
        <v>0.72</v>
      </c>
      <c r="DT20" s="930">
        <v>1077</v>
      </c>
      <c r="DU20" s="931">
        <f t="shared" si="40"/>
        <v>0.3</v>
      </c>
      <c r="DV20" s="932">
        <f>ROUND(DT20/'第1表（01表）'!AT$32,2)</f>
        <v>0.64</v>
      </c>
      <c r="DW20" s="930">
        <v>19687</v>
      </c>
      <c r="DX20" s="931">
        <f t="shared" si="41"/>
        <v>0.4</v>
      </c>
      <c r="DY20" s="932">
        <f>ROUND(DW20/'第1表（01表）'!AU$32,2)</f>
        <v>0.92</v>
      </c>
      <c r="DZ20" s="930">
        <v>4713</v>
      </c>
      <c r="EA20" s="931">
        <f t="shared" si="42"/>
        <v>0.3</v>
      </c>
      <c r="EB20" s="932">
        <f>ROUND(DZ20/'第1表（01表）'!AV$32,2)</f>
        <v>0.68</v>
      </c>
      <c r="EC20" s="933">
        <f t="shared" si="43"/>
        <v>221727</v>
      </c>
      <c r="ED20" s="931">
        <f t="shared" si="44"/>
        <v>0.4</v>
      </c>
      <c r="EE20" s="932">
        <f>ROUND(EC20/'第1表（01表）'!AW$32,2)</f>
        <v>0.8</v>
      </c>
    </row>
    <row r="21" spans="1:135" s="1187" customFormat="1" ht="20.25" customHeight="1">
      <c r="A21" s="676" t="s">
        <v>364</v>
      </c>
      <c r="B21" s="113"/>
      <c r="C21" s="170"/>
      <c r="D21" s="930">
        <v>67044</v>
      </c>
      <c r="E21" s="931">
        <f t="shared" si="1"/>
        <v>1.5</v>
      </c>
      <c r="F21" s="932">
        <f>ROUND(D21/'第1表（01表）'!F$32,2)</f>
        <v>2.03</v>
      </c>
      <c r="G21" s="930">
        <v>176573</v>
      </c>
      <c r="H21" s="931">
        <f t="shared" si="2"/>
        <v>5.1</v>
      </c>
      <c r="I21" s="932">
        <f>ROUND(G21/'第1表（01表）'!G$32,2)</f>
        <v>8.48</v>
      </c>
      <c r="J21" s="930">
        <v>80298</v>
      </c>
      <c r="K21" s="931">
        <f t="shared" si="3"/>
        <v>2.6</v>
      </c>
      <c r="L21" s="932">
        <f>ROUND(J21/'第1表（01表）'!H$32,2)</f>
        <v>5.73</v>
      </c>
      <c r="M21" s="930">
        <v>113529</v>
      </c>
      <c r="N21" s="931">
        <f t="shared" si="4"/>
        <v>5.6</v>
      </c>
      <c r="O21" s="932">
        <f>ROUND(M21/'第1表（01表）'!I$32,2)</f>
        <v>8.26</v>
      </c>
      <c r="P21" s="930">
        <v>26749</v>
      </c>
      <c r="Q21" s="931">
        <f t="shared" si="5"/>
        <v>5</v>
      </c>
      <c r="R21" s="932">
        <f>ROUND(P21/'第1表（01表）'!J$32,2)</f>
        <v>13.32</v>
      </c>
      <c r="S21" s="930">
        <v>32113</v>
      </c>
      <c r="T21" s="931">
        <f t="shared" si="6"/>
        <v>3.5</v>
      </c>
      <c r="U21" s="932">
        <f>ROUND(S21/'第1表（01表）'!K$32,2)</f>
        <v>6.17</v>
      </c>
      <c r="V21" s="930">
        <v>26595</v>
      </c>
      <c r="W21" s="931">
        <f t="shared" si="7"/>
        <v>2.6</v>
      </c>
      <c r="X21" s="932">
        <f>ROUND(V21/'第1表（01表）'!L$32,2)</f>
        <v>8.14</v>
      </c>
      <c r="Y21" s="930">
        <v>20131</v>
      </c>
      <c r="Z21" s="931">
        <f t="shared" si="8"/>
        <v>1.4</v>
      </c>
      <c r="AA21" s="932">
        <f>ROUND(Y21/'第1表（01表）'!M$32,2)</f>
        <v>3.81</v>
      </c>
      <c r="AB21" s="930">
        <v>52823</v>
      </c>
      <c r="AC21" s="931">
        <f t="shared" si="9"/>
        <v>5.1</v>
      </c>
      <c r="AD21" s="932">
        <f>ROUND(AB21/'第1表（01表）'!N$32,2)</f>
        <v>9.62</v>
      </c>
      <c r="AE21" s="930">
        <v>24151</v>
      </c>
      <c r="AF21" s="931">
        <f t="shared" si="10"/>
        <v>4.2</v>
      </c>
      <c r="AG21" s="932">
        <f>ROUND(AE21/'第1表（01表）'!O$32,2)</f>
        <v>7.13</v>
      </c>
      <c r="AH21" s="930">
        <v>67223</v>
      </c>
      <c r="AI21" s="931">
        <f t="shared" si="11"/>
        <v>7.7</v>
      </c>
      <c r="AJ21" s="932">
        <f>ROUND(AH21/'第1表（01表）'!P$32,2)</f>
        <v>11.52</v>
      </c>
      <c r="AK21" s="930">
        <v>27410</v>
      </c>
      <c r="AL21" s="931">
        <f t="shared" si="12"/>
        <v>1.7</v>
      </c>
      <c r="AM21" s="932">
        <f>ROUND(AK21/'第1表（01表）'!Q$32,2)</f>
        <v>4.02</v>
      </c>
      <c r="AN21" s="930">
        <v>107546</v>
      </c>
      <c r="AO21" s="931">
        <f t="shared" si="13"/>
        <v>2.3</v>
      </c>
      <c r="AP21" s="932">
        <f>ROUND(AN21/'第1表（01表）'!R$32,2)</f>
        <v>5.32</v>
      </c>
      <c r="AQ21" s="930">
        <v>183691</v>
      </c>
      <c r="AR21" s="931">
        <f t="shared" si="14"/>
        <v>6.5</v>
      </c>
      <c r="AS21" s="932">
        <f>ROUND(AQ21/'第1表（01表）'!S$32,2)</f>
        <v>10.63</v>
      </c>
      <c r="AT21" s="930">
        <v>48039</v>
      </c>
      <c r="AU21" s="931">
        <f t="shared" si="15"/>
        <v>3.4</v>
      </c>
      <c r="AV21" s="932">
        <f>ROUND(AT21/'第1表（01表）'!T$32,2)</f>
        <v>8.55</v>
      </c>
      <c r="AW21" s="930">
        <v>62857</v>
      </c>
      <c r="AX21" s="931">
        <f t="shared" si="16"/>
        <v>9.6</v>
      </c>
      <c r="AY21" s="932">
        <f>ROUND(AW21/'第1表（01表）'!U$32,2)</f>
        <v>23.39</v>
      </c>
      <c r="AZ21" s="930">
        <v>204657</v>
      </c>
      <c r="BA21" s="931">
        <f t="shared" si="17"/>
        <v>16.7</v>
      </c>
      <c r="BB21" s="932">
        <f>ROUND(AZ21/'第1表（01表）'!V32,2)</f>
        <v>35.09</v>
      </c>
      <c r="BC21" s="930">
        <v>22545</v>
      </c>
      <c r="BD21" s="931">
        <f t="shared" si="18"/>
        <v>3.7</v>
      </c>
      <c r="BE21" s="932">
        <f>ROUND(BC21/'第1表（01表）'!W$32,2)</f>
        <v>7.83</v>
      </c>
      <c r="BF21" s="930">
        <v>43615</v>
      </c>
      <c r="BG21" s="931">
        <f t="shared" si="19"/>
        <v>4.5</v>
      </c>
      <c r="BH21" s="932">
        <f>ROUND(BF21/'第1表（01表）'!X$32,2)</f>
        <v>8.7</v>
      </c>
      <c r="BI21" s="930">
        <v>97362</v>
      </c>
      <c r="BJ21" s="931">
        <f t="shared" si="20"/>
        <v>4.8</v>
      </c>
      <c r="BK21" s="932">
        <f>ROUND(BI21/'第1表（01表）'!Y$32,2)</f>
        <v>12.13</v>
      </c>
      <c r="BL21" s="930">
        <v>99584</v>
      </c>
      <c r="BM21" s="931">
        <f t="shared" si="21"/>
        <v>9.7</v>
      </c>
      <c r="BN21" s="932">
        <f>ROUND(BL21/'第1表（01表）'!Z$32,2)</f>
        <v>23.87</v>
      </c>
      <c r="BO21" s="930">
        <v>51216</v>
      </c>
      <c r="BP21" s="931">
        <f t="shared" si="22"/>
        <v>5.7</v>
      </c>
      <c r="BQ21" s="932">
        <f>ROUND(BO21/'第1表（01表）'!AA$32,2)</f>
        <v>16.3</v>
      </c>
      <c r="BR21" s="930">
        <v>23003</v>
      </c>
      <c r="BS21" s="931">
        <f t="shared" si="23"/>
        <v>2.4</v>
      </c>
      <c r="BT21" s="932">
        <f>ROUND(BR21/'第1表（01表）'!AB$32,2)</f>
        <v>5.95</v>
      </c>
      <c r="BU21" s="930">
        <v>39706</v>
      </c>
      <c r="BV21" s="931">
        <f t="shared" si="24"/>
        <v>3.9</v>
      </c>
      <c r="BW21" s="932">
        <f>ROUND(BU21/'第1表（01表）'!AC$32,2)</f>
        <v>14</v>
      </c>
      <c r="BX21" s="930">
        <v>136791</v>
      </c>
      <c r="BY21" s="931">
        <f t="shared" si="25"/>
        <v>5.6</v>
      </c>
      <c r="BZ21" s="932">
        <f>ROUND(BX21/'第1表（01表）'!AD$32,2)</f>
        <v>14.74</v>
      </c>
      <c r="CA21" s="930">
        <v>50374</v>
      </c>
      <c r="CB21" s="931">
        <f t="shared" si="26"/>
        <v>6.7</v>
      </c>
      <c r="CC21" s="932">
        <f>ROUND(CA21/'第1表（01表）'!AE$32,2)</f>
        <v>15.43</v>
      </c>
      <c r="CD21" s="930">
        <v>8669</v>
      </c>
      <c r="CE21" s="931">
        <f t="shared" si="27"/>
        <v>0.9</v>
      </c>
      <c r="CF21" s="932">
        <f>ROUND(CD21/'第1表（01表）'!AF$32,2)</f>
        <v>5.8</v>
      </c>
      <c r="CG21" s="930">
        <v>48222</v>
      </c>
      <c r="CH21" s="931">
        <f t="shared" si="28"/>
        <v>5.6</v>
      </c>
      <c r="CI21" s="932">
        <f>ROUND(CG21/'第1表（01表）'!AG$32,2)</f>
        <v>12.24</v>
      </c>
      <c r="CJ21" s="930">
        <v>43755</v>
      </c>
      <c r="CK21" s="931">
        <f t="shared" si="29"/>
        <v>7.7</v>
      </c>
      <c r="CL21" s="932">
        <f>ROUND(CJ21/'第1表（01表）'!AH$32,2)</f>
        <v>11.56</v>
      </c>
      <c r="CM21" s="930">
        <v>29921</v>
      </c>
      <c r="CN21" s="931">
        <f t="shared" si="30"/>
        <v>4.6</v>
      </c>
      <c r="CO21" s="932">
        <f>ROUND(CM21/'第1表（01表）'!AI$32,2)</f>
        <v>10.04</v>
      </c>
      <c r="CP21" s="930">
        <v>6687</v>
      </c>
      <c r="CQ21" s="931">
        <f t="shared" si="31"/>
        <v>1.4</v>
      </c>
      <c r="CR21" s="932">
        <f>ROUND(CP21/'第1表（01表）'!AJ$32,2)</f>
        <v>2.35</v>
      </c>
      <c r="CS21" s="930">
        <v>35086</v>
      </c>
      <c r="CT21" s="931">
        <f t="shared" si="32"/>
        <v>7.1</v>
      </c>
      <c r="CU21" s="932">
        <f>ROUND(CS21/'第1表（01表）'!AK$32,2)</f>
        <v>19</v>
      </c>
      <c r="CV21" s="930">
        <v>12666</v>
      </c>
      <c r="CW21" s="931">
        <f t="shared" si="33"/>
        <v>2.1</v>
      </c>
      <c r="CX21" s="932">
        <f>ROUND(CV21/'第1表（01表）'!AL$32,2)</f>
        <v>3.29</v>
      </c>
      <c r="CY21" s="930">
        <v>15527</v>
      </c>
      <c r="CZ21" s="931">
        <f t="shared" si="0"/>
        <v>3.8</v>
      </c>
      <c r="DA21" s="932">
        <f>ROUND(CY21/'第1表（01表）'!AM$32,2)</f>
        <v>7.37</v>
      </c>
      <c r="DB21" s="930">
        <v>5899</v>
      </c>
      <c r="DC21" s="931">
        <f t="shared" si="34"/>
        <v>1</v>
      </c>
      <c r="DD21" s="932">
        <f>ROUND(DB21/'第1表（01表）'!AN$32,2)</f>
        <v>2.4</v>
      </c>
      <c r="DE21" s="930">
        <v>10423</v>
      </c>
      <c r="DF21" s="931">
        <f t="shared" si="35"/>
        <v>1.3</v>
      </c>
      <c r="DG21" s="932">
        <f>ROUND(DE21/'第1表（01表）'!AO$32,2)</f>
        <v>2.92</v>
      </c>
      <c r="DH21" s="930">
        <v>10865</v>
      </c>
      <c r="DI21" s="931">
        <f t="shared" si="36"/>
        <v>4.8</v>
      </c>
      <c r="DJ21" s="932">
        <f>ROUND(DH21/'第1表（01表）'!AP$32,2)</f>
        <v>11.65</v>
      </c>
      <c r="DK21" s="930">
        <v>52351</v>
      </c>
      <c r="DL21" s="931">
        <f t="shared" si="37"/>
        <v>14</v>
      </c>
      <c r="DM21" s="932">
        <f>ROUND(DK21/'第1表（01表）'!AQ$32,2)</f>
        <v>38.4</v>
      </c>
      <c r="DN21" s="930">
        <v>1165</v>
      </c>
      <c r="DO21" s="931">
        <f t="shared" si="38"/>
        <v>0.2</v>
      </c>
      <c r="DP21" s="932">
        <f>ROUND(DN21/'第1表（01表）'!AR$32,2)</f>
        <v>0.62</v>
      </c>
      <c r="DQ21" s="930">
        <v>20226</v>
      </c>
      <c r="DR21" s="931">
        <f t="shared" si="39"/>
        <v>3.5</v>
      </c>
      <c r="DS21" s="932">
        <f>ROUND(DQ21/'第1表（01表）'!AS$32,2)</f>
        <v>8.09</v>
      </c>
      <c r="DT21" s="930">
        <v>18031</v>
      </c>
      <c r="DU21" s="931">
        <f t="shared" si="40"/>
        <v>5.6</v>
      </c>
      <c r="DV21" s="932">
        <f>ROUND(DT21/'第1表（01表）'!AT$32,2)</f>
        <v>10.65</v>
      </c>
      <c r="DW21" s="930">
        <v>16296</v>
      </c>
      <c r="DX21" s="931">
        <f t="shared" si="41"/>
        <v>0.3</v>
      </c>
      <c r="DY21" s="932">
        <f>ROUND(DW21/'第1表（01表）'!AU$32,2)</f>
        <v>0.76</v>
      </c>
      <c r="DZ21" s="930">
        <v>79521</v>
      </c>
      <c r="EA21" s="931">
        <f t="shared" si="42"/>
        <v>5</v>
      </c>
      <c r="EB21" s="932">
        <f>ROUND(DZ21/'第1表（01表）'!AV$32,2)</f>
        <v>11.48</v>
      </c>
      <c r="EC21" s="933">
        <f t="shared" si="43"/>
        <v>2300935</v>
      </c>
      <c r="ED21" s="931">
        <f t="shared" si="44"/>
        <v>4</v>
      </c>
      <c r="EE21" s="932">
        <f>ROUND(EC21/'第1表（01表）'!AW$32,2)</f>
        <v>8.26</v>
      </c>
    </row>
    <row r="22" spans="1:135" s="1187" customFormat="1" ht="20.25" customHeight="1">
      <c r="A22" s="676" t="s">
        <v>365</v>
      </c>
      <c r="B22" s="113"/>
      <c r="C22" s="170"/>
      <c r="D22" s="930">
        <v>3834</v>
      </c>
      <c r="E22" s="931">
        <f t="shared" si="1"/>
        <v>0.1</v>
      </c>
      <c r="F22" s="932">
        <f>ROUND(D22/'第1表（01表）'!F$32,2)</f>
        <v>0.12</v>
      </c>
      <c r="G22" s="930">
        <v>663</v>
      </c>
      <c r="H22" s="931">
        <f t="shared" si="2"/>
        <v>0</v>
      </c>
      <c r="I22" s="932">
        <f>ROUND(G22/'第1表（01表）'!G$32,2)</f>
        <v>0.03</v>
      </c>
      <c r="J22" s="930">
        <v>14132</v>
      </c>
      <c r="K22" s="931">
        <f t="shared" si="3"/>
        <v>0.5</v>
      </c>
      <c r="L22" s="932">
        <f>ROUND(J22/'第1表（01表）'!H$32,2)</f>
        <v>1.01</v>
      </c>
      <c r="M22" s="930">
        <v>51</v>
      </c>
      <c r="N22" s="931">
        <f t="shared" si="4"/>
        <v>0</v>
      </c>
      <c r="O22" s="932">
        <f>ROUND(M22/'第1表（01表）'!I$32,2)</f>
        <v>0</v>
      </c>
      <c r="P22" s="930">
        <v>457</v>
      </c>
      <c r="Q22" s="931">
        <f t="shared" si="5"/>
        <v>0.1</v>
      </c>
      <c r="R22" s="932">
        <f>ROUND(P22/'第1表（01表）'!J$32,2)</f>
        <v>0.23</v>
      </c>
      <c r="S22" s="930">
        <v>925</v>
      </c>
      <c r="T22" s="931">
        <f t="shared" si="6"/>
        <v>0.1</v>
      </c>
      <c r="U22" s="932">
        <f>ROUND(S22/'第1表（01表）'!K$32,2)</f>
        <v>0.18</v>
      </c>
      <c r="V22" s="930">
        <v>0</v>
      </c>
      <c r="W22" s="931">
        <f t="shared" si="7"/>
        <v>0</v>
      </c>
      <c r="X22" s="932">
        <f>ROUND(V22/'第1表（01表）'!L$32,2)</f>
        <v>0</v>
      </c>
      <c r="Y22" s="930">
        <v>788</v>
      </c>
      <c r="Z22" s="931">
        <f t="shared" si="8"/>
        <v>0.1</v>
      </c>
      <c r="AA22" s="932">
        <f>ROUND(Y22/'第1表（01表）'!M$32,2)</f>
        <v>0.15</v>
      </c>
      <c r="AB22" s="930">
        <v>2841</v>
      </c>
      <c r="AC22" s="931">
        <f t="shared" si="9"/>
        <v>0.3</v>
      </c>
      <c r="AD22" s="932">
        <f>ROUND(AB22/'第1表（01表）'!N$32,2)</f>
        <v>0.52</v>
      </c>
      <c r="AE22" s="930">
        <v>1160</v>
      </c>
      <c r="AF22" s="931">
        <f t="shared" si="10"/>
        <v>0.2</v>
      </c>
      <c r="AG22" s="932">
        <f>ROUND(AE22/'第1表（01表）'!O$32,2)</f>
        <v>0.34</v>
      </c>
      <c r="AH22" s="930">
        <v>999</v>
      </c>
      <c r="AI22" s="931">
        <f t="shared" si="11"/>
        <v>0.1</v>
      </c>
      <c r="AJ22" s="932">
        <f>ROUND(AH22/'第1表（01表）'!P$32,2)</f>
        <v>0.17</v>
      </c>
      <c r="AK22" s="930">
        <v>1143</v>
      </c>
      <c r="AL22" s="931">
        <f t="shared" si="12"/>
        <v>0.1</v>
      </c>
      <c r="AM22" s="932">
        <f>ROUND(AK22/'第1表（01表）'!Q$32,2)</f>
        <v>0.17</v>
      </c>
      <c r="AN22" s="930">
        <v>34</v>
      </c>
      <c r="AO22" s="931">
        <f t="shared" si="13"/>
        <v>0</v>
      </c>
      <c r="AP22" s="932">
        <f>ROUND(AN22/'第1表（01表）'!R$32,2)</f>
        <v>0</v>
      </c>
      <c r="AQ22" s="930">
        <v>4994</v>
      </c>
      <c r="AR22" s="931">
        <f t="shared" si="14"/>
        <v>0.2</v>
      </c>
      <c r="AS22" s="932">
        <f>ROUND(AQ22/'第1表（01表）'!S$32,2)</f>
        <v>0.29</v>
      </c>
      <c r="AT22" s="930">
        <v>0</v>
      </c>
      <c r="AU22" s="931">
        <f t="shared" si="15"/>
        <v>0</v>
      </c>
      <c r="AV22" s="932">
        <f>ROUND(AT22/'第1表（01表）'!T$32,2)</f>
        <v>0</v>
      </c>
      <c r="AW22" s="930">
        <v>3302</v>
      </c>
      <c r="AX22" s="931">
        <f t="shared" si="16"/>
        <v>0.5</v>
      </c>
      <c r="AY22" s="932">
        <f>ROUND(AW22/'第1表（01表）'!U$32,2)</f>
        <v>1.23</v>
      </c>
      <c r="AZ22" s="930">
        <v>1551</v>
      </c>
      <c r="BA22" s="931">
        <f t="shared" si="17"/>
        <v>0.1</v>
      </c>
      <c r="BB22" s="932">
        <f>ROUND(AZ22/'第1表（01表）'!V32,2)</f>
        <v>0.27</v>
      </c>
      <c r="BC22" s="930">
        <v>158</v>
      </c>
      <c r="BD22" s="931">
        <f t="shared" si="18"/>
        <v>0</v>
      </c>
      <c r="BE22" s="932">
        <f>ROUND(BC22/'第1表（01表）'!W$32,2)</f>
        <v>0.05</v>
      </c>
      <c r="BF22" s="930">
        <v>0</v>
      </c>
      <c r="BG22" s="931">
        <f t="shared" si="19"/>
        <v>0</v>
      </c>
      <c r="BH22" s="932">
        <f>ROUND(BF22/'第1表（01表）'!X$32,2)</f>
        <v>0</v>
      </c>
      <c r="BI22" s="930">
        <v>1665</v>
      </c>
      <c r="BJ22" s="931">
        <f t="shared" si="20"/>
        <v>0.1</v>
      </c>
      <c r="BK22" s="932">
        <f>ROUND(BI22/'第1表（01表）'!Y$32,2)</f>
        <v>0.21</v>
      </c>
      <c r="BL22" s="930">
        <v>28</v>
      </c>
      <c r="BM22" s="931">
        <f t="shared" si="21"/>
        <v>0</v>
      </c>
      <c r="BN22" s="932">
        <f>ROUND(BL22/'第1表（01表）'!Z$32,2)</f>
        <v>0.01</v>
      </c>
      <c r="BO22" s="930">
        <v>3276</v>
      </c>
      <c r="BP22" s="931">
        <f t="shared" si="22"/>
        <v>0.4</v>
      </c>
      <c r="BQ22" s="932">
        <f>ROUND(BO22/'第1表（01表）'!AA$32,2)</f>
        <v>1.04</v>
      </c>
      <c r="BR22" s="930">
        <v>0</v>
      </c>
      <c r="BS22" s="931">
        <f t="shared" si="23"/>
        <v>0</v>
      </c>
      <c r="BT22" s="932">
        <f>ROUND(BR22/'第1表（01表）'!AB$32,2)</f>
        <v>0</v>
      </c>
      <c r="BU22" s="930">
        <v>915</v>
      </c>
      <c r="BV22" s="931">
        <f t="shared" si="24"/>
        <v>0.1</v>
      </c>
      <c r="BW22" s="932">
        <f>ROUND(BU22/'第1表（01表）'!AC$32,2)</f>
        <v>0.32</v>
      </c>
      <c r="BX22" s="930">
        <v>2682</v>
      </c>
      <c r="BY22" s="931">
        <f t="shared" si="25"/>
        <v>0.1</v>
      </c>
      <c r="BZ22" s="932">
        <f>ROUND(BX22/'第1表（01表）'!AD$32,2)</f>
        <v>0.29</v>
      </c>
      <c r="CA22" s="930">
        <v>350</v>
      </c>
      <c r="CB22" s="931">
        <f t="shared" si="26"/>
        <v>0</v>
      </c>
      <c r="CC22" s="932">
        <f>ROUND(CA22/'第1表（01表）'!AE$32,2)</f>
        <v>0.11</v>
      </c>
      <c r="CD22" s="930">
        <v>567</v>
      </c>
      <c r="CE22" s="931">
        <f t="shared" si="27"/>
        <v>0.1</v>
      </c>
      <c r="CF22" s="932">
        <f>ROUND(CD22/'第1表（01表）'!AF$32,2)</f>
        <v>0.38</v>
      </c>
      <c r="CG22" s="930">
        <v>18</v>
      </c>
      <c r="CH22" s="931">
        <f t="shared" si="28"/>
        <v>0</v>
      </c>
      <c r="CI22" s="932">
        <f>ROUND(CG22/'第1表（01表）'!AG$32,2)</f>
        <v>0</v>
      </c>
      <c r="CJ22" s="930">
        <v>2821</v>
      </c>
      <c r="CK22" s="931">
        <f t="shared" si="29"/>
        <v>0.5</v>
      </c>
      <c r="CL22" s="932">
        <f>ROUND(CJ22/'第1表（01表）'!AH$32,2)</f>
        <v>0.75</v>
      </c>
      <c r="CM22" s="930">
        <v>3521</v>
      </c>
      <c r="CN22" s="931">
        <f t="shared" si="30"/>
        <v>0.5</v>
      </c>
      <c r="CO22" s="932">
        <f>ROUND(CM22/'第1表（01表）'!AI$32,2)</f>
        <v>1.18</v>
      </c>
      <c r="CP22" s="930">
        <v>539</v>
      </c>
      <c r="CQ22" s="931">
        <f t="shared" si="31"/>
        <v>0.1</v>
      </c>
      <c r="CR22" s="932">
        <f>ROUND(CP22/'第1表（01表）'!AJ$32,2)</f>
        <v>0.19</v>
      </c>
      <c r="CS22" s="930">
        <v>45</v>
      </c>
      <c r="CT22" s="931">
        <f t="shared" si="32"/>
        <v>0</v>
      </c>
      <c r="CU22" s="932">
        <f>ROUND(CS22/'第1表（01表）'!AK$32,2)</f>
        <v>0.02</v>
      </c>
      <c r="CV22" s="930">
        <v>238</v>
      </c>
      <c r="CW22" s="931">
        <f t="shared" si="33"/>
        <v>0</v>
      </c>
      <c r="CX22" s="932">
        <f>ROUND(CV22/'第1表（01表）'!AL$32,2)</f>
        <v>0.06</v>
      </c>
      <c r="CY22" s="930">
        <v>3847</v>
      </c>
      <c r="CZ22" s="931">
        <f t="shared" si="0"/>
        <v>1</v>
      </c>
      <c r="DA22" s="932">
        <f>ROUND(CY22/'第1表（01表）'!AM$32,2)</f>
        <v>1.82</v>
      </c>
      <c r="DB22" s="930">
        <v>470</v>
      </c>
      <c r="DC22" s="931">
        <f t="shared" si="34"/>
        <v>0.1</v>
      </c>
      <c r="DD22" s="932">
        <f>ROUND(DB22/'第1表（01表）'!AN$32,2)</f>
        <v>0.19</v>
      </c>
      <c r="DE22" s="930">
        <v>113</v>
      </c>
      <c r="DF22" s="931">
        <f t="shared" si="35"/>
        <v>0</v>
      </c>
      <c r="DG22" s="932">
        <f>ROUND(DE22/'第1表（01表）'!AO$32,2)</f>
        <v>0.03</v>
      </c>
      <c r="DH22" s="930">
        <v>1057</v>
      </c>
      <c r="DI22" s="931">
        <f t="shared" si="36"/>
        <v>0.5</v>
      </c>
      <c r="DJ22" s="932">
        <f>ROUND(DH22/'第1表（01表）'!AP$32,2)</f>
        <v>1.13</v>
      </c>
      <c r="DK22" s="930">
        <v>250</v>
      </c>
      <c r="DL22" s="931">
        <f t="shared" si="37"/>
        <v>0.1</v>
      </c>
      <c r="DM22" s="932">
        <f>ROUND(DK22/'第1表（01表）'!AQ$32,2)</f>
        <v>0.18</v>
      </c>
      <c r="DN22" s="930">
        <v>0</v>
      </c>
      <c r="DO22" s="931">
        <f t="shared" si="38"/>
        <v>0</v>
      </c>
      <c r="DP22" s="932">
        <f>ROUND(DN22/'第1表（01表）'!AR$32,2)</f>
        <v>0</v>
      </c>
      <c r="DQ22" s="930">
        <v>0</v>
      </c>
      <c r="DR22" s="931">
        <f t="shared" si="39"/>
        <v>0</v>
      </c>
      <c r="DS22" s="932">
        <f>ROUND(DQ22/'第1表（01表）'!AS$32,2)</f>
        <v>0</v>
      </c>
      <c r="DT22" s="930">
        <v>881</v>
      </c>
      <c r="DU22" s="931">
        <f t="shared" si="40"/>
        <v>0.3</v>
      </c>
      <c r="DV22" s="932">
        <f>ROUND(DT22/'第1表（01表）'!AT$32,2)</f>
        <v>0.52</v>
      </c>
      <c r="DW22" s="930">
        <v>18801</v>
      </c>
      <c r="DX22" s="931">
        <f t="shared" si="41"/>
        <v>0.4</v>
      </c>
      <c r="DY22" s="932">
        <f>ROUND(DW22/'第1表（01表）'!AU$32,2)</f>
        <v>0.88</v>
      </c>
      <c r="DZ22" s="930">
        <v>4066</v>
      </c>
      <c r="EA22" s="931">
        <f t="shared" si="42"/>
        <v>0.3</v>
      </c>
      <c r="EB22" s="932">
        <f>ROUND(DZ22/'第1表（01表）'!AV$32,2)</f>
        <v>0.59</v>
      </c>
      <c r="EC22" s="933">
        <f t="shared" si="43"/>
        <v>83182</v>
      </c>
      <c r="ED22" s="931">
        <f t="shared" si="44"/>
        <v>0.1</v>
      </c>
      <c r="EE22" s="932">
        <f>ROUND(EC22/'第1表（01表）'!AW$32,2)</f>
        <v>0.3</v>
      </c>
    </row>
    <row r="23" spans="1:135" s="1187" customFormat="1" ht="20.25" customHeight="1">
      <c r="A23" s="676" t="s">
        <v>366</v>
      </c>
      <c r="B23" s="113"/>
      <c r="C23" s="170"/>
      <c r="D23" s="930">
        <v>46708</v>
      </c>
      <c r="E23" s="931">
        <f t="shared" si="1"/>
        <v>1</v>
      </c>
      <c r="F23" s="932">
        <f>ROUND(D23/'第1表（01表）'!F$32,2)</f>
        <v>1.41</v>
      </c>
      <c r="G23" s="930">
        <v>35149</v>
      </c>
      <c r="H23" s="931">
        <f t="shared" si="2"/>
        <v>1</v>
      </c>
      <c r="I23" s="932">
        <f>ROUND(G23/'第1表（01表）'!G$32,2)</f>
        <v>1.69</v>
      </c>
      <c r="J23" s="930">
        <v>1075</v>
      </c>
      <c r="K23" s="931">
        <f t="shared" si="3"/>
        <v>0</v>
      </c>
      <c r="L23" s="932">
        <f>ROUND(J23/'第1表（01表）'!H$32,2)</f>
        <v>0.08</v>
      </c>
      <c r="M23" s="930">
        <v>30329</v>
      </c>
      <c r="N23" s="931">
        <f t="shared" si="4"/>
        <v>1.5</v>
      </c>
      <c r="O23" s="932">
        <f>ROUND(M23/'第1表（01表）'!I$32,2)</f>
        <v>2.21</v>
      </c>
      <c r="P23" s="930">
        <v>1180</v>
      </c>
      <c r="Q23" s="931">
        <f t="shared" si="5"/>
        <v>0.2</v>
      </c>
      <c r="R23" s="932">
        <f>ROUND(P23/'第1表（01表）'!J$32,2)</f>
        <v>0.59</v>
      </c>
      <c r="S23" s="930">
        <v>4604</v>
      </c>
      <c r="T23" s="931">
        <f t="shared" si="6"/>
        <v>0.5</v>
      </c>
      <c r="U23" s="932">
        <f>ROUND(S23/'第1表（01表）'!K$32,2)</f>
        <v>0.88</v>
      </c>
      <c r="V23" s="930">
        <v>7311</v>
      </c>
      <c r="W23" s="931">
        <f t="shared" si="7"/>
        <v>0.7</v>
      </c>
      <c r="X23" s="932">
        <f>ROUND(V23/'第1表（01表）'!L$32,2)</f>
        <v>2.24</v>
      </c>
      <c r="Y23" s="930">
        <v>17708</v>
      </c>
      <c r="Z23" s="931">
        <f t="shared" si="8"/>
        <v>1.2</v>
      </c>
      <c r="AA23" s="932">
        <f>ROUND(Y23/'第1表（01表）'!M$32,2)</f>
        <v>3.35</v>
      </c>
      <c r="AB23" s="930">
        <v>10029</v>
      </c>
      <c r="AC23" s="931">
        <f t="shared" si="9"/>
        <v>1</v>
      </c>
      <c r="AD23" s="932">
        <f>ROUND(AB23/'第1表（01表）'!N$32,2)</f>
        <v>1.83</v>
      </c>
      <c r="AE23" s="930">
        <v>7316</v>
      </c>
      <c r="AF23" s="931">
        <f t="shared" si="10"/>
        <v>1.3</v>
      </c>
      <c r="AG23" s="932">
        <f>ROUND(AE23/'第1表（01表）'!O$32,2)</f>
        <v>2.16</v>
      </c>
      <c r="AH23" s="930">
        <v>8927</v>
      </c>
      <c r="AI23" s="931">
        <f t="shared" si="11"/>
        <v>1</v>
      </c>
      <c r="AJ23" s="932">
        <f>ROUND(AH23/'第1表（01表）'!P$32,2)</f>
        <v>1.53</v>
      </c>
      <c r="AK23" s="930">
        <v>659</v>
      </c>
      <c r="AL23" s="931">
        <f t="shared" si="12"/>
        <v>0</v>
      </c>
      <c r="AM23" s="932">
        <f>ROUND(AK23/'第1表（01表）'!Q$32,2)</f>
        <v>0.1</v>
      </c>
      <c r="AN23" s="930">
        <v>6698</v>
      </c>
      <c r="AO23" s="931">
        <f t="shared" si="13"/>
        <v>0.1</v>
      </c>
      <c r="AP23" s="932">
        <f>ROUND(AN23/'第1表（01表）'!R$32,2)</f>
        <v>0.33</v>
      </c>
      <c r="AQ23" s="930">
        <v>13206</v>
      </c>
      <c r="AR23" s="931">
        <f t="shared" si="14"/>
        <v>0.5</v>
      </c>
      <c r="AS23" s="932">
        <f>ROUND(AQ23/'第1表（01表）'!S$32,2)</f>
        <v>0.76</v>
      </c>
      <c r="AT23" s="930">
        <v>262</v>
      </c>
      <c r="AU23" s="931">
        <f t="shared" si="15"/>
        <v>0</v>
      </c>
      <c r="AV23" s="932">
        <f>ROUND(AT23/'第1表（01表）'!T$32,2)</f>
        <v>0.05</v>
      </c>
      <c r="AW23" s="930">
        <v>8822</v>
      </c>
      <c r="AX23" s="931">
        <f t="shared" si="16"/>
        <v>1.4</v>
      </c>
      <c r="AY23" s="932">
        <f>ROUND(AW23/'第1表（01表）'!U$32,2)</f>
        <v>3.28</v>
      </c>
      <c r="AZ23" s="930">
        <v>0</v>
      </c>
      <c r="BA23" s="931">
        <f t="shared" si="17"/>
        <v>0</v>
      </c>
      <c r="BB23" s="932">
        <f>ROUND(AZ23/'第1表（01表）'!V32,2)</f>
        <v>0</v>
      </c>
      <c r="BC23" s="930">
        <v>6304</v>
      </c>
      <c r="BD23" s="931">
        <f t="shared" si="18"/>
        <v>1</v>
      </c>
      <c r="BE23" s="932">
        <f>ROUND(BC23/'第1表（01表）'!W$32,2)</f>
        <v>2.19</v>
      </c>
      <c r="BF23" s="930">
        <v>8135</v>
      </c>
      <c r="BG23" s="931">
        <f t="shared" si="19"/>
        <v>0.8</v>
      </c>
      <c r="BH23" s="932">
        <f>ROUND(BF23/'第1表（01表）'!X$32,2)</f>
        <v>1.62</v>
      </c>
      <c r="BI23" s="930">
        <v>9215</v>
      </c>
      <c r="BJ23" s="931">
        <f t="shared" si="20"/>
        <v>0.5</v>
      </c>
      <c r="BK23" s="932">
        <f>ROUND(BI23/'第1表（01表）'!Y$32,2)</f>
        <v>1.15</v>
      </c>
      <c r="BL23" s="930">
        <v>8082</v>
      </c>
      <c r="BM23" s="931">
        <f t="shared" si="21"/>
        <v>0.8</v>
      </c>
      <c r="BN23" s="932">
        <f>ROUND(BL23/'第1表（01表）'!Z$32,2)</f>
        <v>1.94</v>
      </c>
      <c r="BO23" s="930">
        <v>1318</v>
      </c>
      <c r="BP23" s="931">
        <f t="shared" si="22"/>
        <v>0.1</v>
      </c>
      <c r="BQ23" s="932">
        <f>ROUND(BO23/'第1表（01表）'!AA$32,2)</f>
        <v>0.42</v>
      </c>
      <c r="BR23" s="930">
        <v>2214</v>
      </c>
      <c r="BS23" s="931">
        <f t="shared" si="23"/>
        <v>0.2</v>
      </c>
      <c r="BT23" s="932">
        <f>ROUND(BR23/'第1表（01表）'!AB$32,2)</f>
        <v>0.57</v>
      </c>
      <c r="BU23" s="930">
        <v>5719</v>
      </c>
      <c r="BV23" s="931">
        <f t="shared" si="24"/>
        <v>0.6</v>
      </c>
      <c r="BW23" s="932">
        <f>ROUND(BU23/'第1表（01表）'!AC$32,2)</f>
        <v>2.02</v>
      </c>
      <c r="BX23" s="930">
        <v>456</v>
      </c>
      <c r="BY23" s="931">
        <f t="shared" si="25"/>
        <v>0</v>
      </c>
      <c r="BZ23" s="932">
        <f>ROUND(BX23/'第1表（01表）'!AD$32,2)</f>
        <v>0.05</v>
      </c>
      <c r="CA23" s="930">
        <v>5511</v>
      </c>
      <c r="CB23" s="931">
        <f t="shared" si="26"/>
        <v>0.7</v>
      </c>
      <c r="CC23" s="932">
        <f>ROUND(CA23/'第1表（01表）'!AE$32,2)</f>
        <v>1.69</v>
      </c>
      <c r="CD23" s="930">
        <v>1730</v>
      </c>
      <c r="CE23" s="931">
        <f t="shared" si="27"/>
        <v>0.2</v>
      </c>
      <c r="CF23" s="932">
        <f>ROUND(CD23/'第1表（01表）'!AF$32,2)</f>
        <v>1.16</v>
      </c>
      <c r="CG23" s="930">
        <v>6648</v>
      </c>
      <c r="CH23" s="931">
        <f t="shared" si="28"/>
        <v>0.8</v>
      </c>
      <c r="CI23" s="932">
        <f>ROUND(CG23/'第1表（01表）'!AG$32,2)</f>
        <v>1.69</v>
      </c>
      <c r="CJ23" s="930">
        <v>7491</v>
      </c>
      <c r="CK23" s="931">
        <f t="shared" si="29"/>
        <v>1.3</v>
      </c>
      <c r="CL23" s="932">
        <f>ROUND(CJ23/'第1表（01表）'!AH$32,2)</f>
        <v>1.98</v>
      </c>
      <c r="CM23" s="930">
        <v>1616</v>
      </c>
      <c r="CN23" s="931">
        <f t="shared" si="30"/>
        <v>0.2</v>
      </c>
      <c r="CO23" s="932">
        <f>ROUND(CM23/'第1表（01表）'!AI$32,2)</f>
        <v>0.54</v>
      </c>
      <c r="CP23" s="930">
        <v>2031</v>
      </c>
      <c r="CQ23" s="931">
        <f t="shared" si="31"/>
        <v>0.4</v>
      </c>
      <c r="CR23" s="932">
        <f>ROUND(CP23/'第1表（01表）'!AJ$32,2)</f>
        <v>0.71</v>
      </c>
      <c r="CS23" s="930">
        <v>2681</v>
      </c>
      <c r="CT23" s="931">
        <f t="shared" si="32"/>
        <v>0.5</v>
      </c>
      <c r="CU23" s="932">
        <f>ROUND(CS23/'第1表（01表）'!AK$32,2)</f>
        <v>1.45</v>
      </c>
      <c r="CV23" s="930">
        <v>8586</v>
      </c>
      <c r="CW23" s="931">
        <f t="shared" si="33"/>
        <v>1.4</v>
      </c>
      <c r="CX23" s="932">
        <f>ROUND(CV23/'第1表（01表）'!AL$32,2)</f>
        <v>2.23</v>
      </c>
      <c r="CY23" s="930">
        <v>3189</v>
      </c>
      <c r="CZ23" s="931">
        <f t="shared" si="0"/>
        <v>0.8</v>
      </c>
      <c r="DA23" s="932">
        <f>ROUND(CY23/'第1表（01表）'!AM$32,2)</f>
        <v>1.51</v>
      </c>
      <c r="DB23" s="930">
        <v>600</v>
      </c>
      <c r="DC23" s="931">
        <f t="shared" si="34"/>
        <v>0.1</v>
      </c>
      <c r="DD23" s="932">
        <f>ROUND(DB23/'第1表（01表）'!AN$32,2)</f>
        <v>0.24</v>
      </c>
      <c r="DE23" s="930">
        <v>1907</v>
      </c>
      <c r="DF23" s="931">
        <f t="shared" si="35"/>
        <v>0.2</v>
      </c>
      <c r="DG23" s="932">
        <f>ROUND(DE23/'第1表（01表）'!AO$32,2)</f>
        <v>0.53</v>
      </c>
      <c r="DH23" s="930">
        <v>56</v>
      </c>
      <c r="DI23" s="931">
        <f t="shared" si="36"/>
        <v>0</v>
      </c>
      <c r="DJ23" s="932">
        <f>ROUND(DH23/'第1表（01表）'!AP$32,2)</f>
        <v>0.06</v>
      </c>
      <c r="DK23" s="930">
        <v>5195</v>
      </c>
      <c r="DL23" s="931">
        <f t="shared" si="37"/>
        <v>1.4</v>
      </c>
      <c r="DM23" s="932">
        <f>ROUND(DK23/'第1表（01表）'!AQ$32,2)</f>
        <v>3.81</v>
      </c>
      <c r="DN23" s="930">
        <v>2169</v>
      </c>
      <c r="DO23" s="931">
        <f t="shared" si="38"/>
        <v>0.4</v>
      </c>
      <c r="DP23" s="932">
        <f>ROUND(DN23/'第1表（01表）'!AR$32,2)</f>
        <v>1.16</v>
      </c>
      <c r="DQ23" s="930">
        <v>11418</v>
      </c>
      <c r="DR23" s="931">
        <f t="shared" si="39"/>
        <v>2</v>
      </c>
      <c r="DS23" s="932">
        <f>ROUND(DQ23/'第1表（01表）'!AS$32,2)</f>
        <v>4.57</v>
      </c>
      <c r="DT23" s="930">
        <v>5392</v>
      </c>
      <c r="DU23" s="931">
        <f t="shared" si="40"/>
        <v>1.7</v>
      </c>
      <c r="DV23" s="932">
        <f>ROUND(DT23/'第1表（01表）'!AT$32,2)</f>
        <v>3.18</v>
      </c>
      <c r="DW23" s="930">
        <v>3157</v>
      </c>
      <c r="DX23" s="931">
        <f t="shared" si="41"/>
        <v>0.1</v>
      </c>
      <c r="DY23" s="932">
        <f>ROUND(DW23/'第1表（01表）'!AU$32,2)</f>
        <v>0.15</v>
      </c>
      <c r="DZ23" s="930">
        <v>4264</v>
      </c>
      <c r="EA23" s="931">
        <f t="shared" si="42"/>
        <v>0.3</v>
      </c>
      <c r="EB23" s="932">
        <f>ROUND(DZ23/'第1表（01表）'!AV$32,2)</f>
        <v>0.62</v>
      </c>
      <c r="EC23" s="933">
        <f t="shared" si="43"/>
        <v>315067</v>
      </c>
      <c r="ED23" s="931">
        <f t="shared" si="44"/>
        <v>0.5</v>
      </c>
      <c r="EE23" s="932">
        <f>ROUND(EC23/'第1表（01表）'!AW$32,2)</f>
        <v>1.13</v>
      </c>
    </row>
    <row r="24" spans="1:135" s="1187" customFormat="1" ht="20.25" customHeight="1">
      <c r="A24" s="676" t="s">
        <v>367</v>
      </c>
      <c r="B24" s="113"/>
      <c r="C24" s="170"/>
      <c r="D24" s="930">
        <v>0</v>
      </c>
      <c r="E24" s="931">
        <f t="shared" si="1"/>
        <v>0</v>
      </c>
      <c r="F24" s="932">
        <f>ROUND(D24/'第1表（01表）'!F$32,2)</f>
        <v>0</v>
      </c>
      <c r="G24" s="930">
        <v>0</v>
      </c>
      <c r="H24" s="931">
        <f t="shared" si="2"/>
        <v>0</v>
      </c>
      <c r="I24" s="932">
        <f>ROUND(G24/'第1表（01表）'!G$32,2)</f>
        <v>0</v>
      </c>
      <c r="J24" s="930">
        <v>4035</v>
      </c>
      <c r="K24" s="931">
        <f t="shared" si="3"/>
        <v>0.1</v>
      </c>
      <c r="L24" s="932">
        <f>ROUND(J24/'第1表（01表）'!H$32,2)</f>
        <v>0.29</v>
      </c>
      <c r="M24" s="930">
        <v>4979</v>
      </c>
      <c r="N24" s="931">
        <f t="shared" si="4"/>
        <v>0.2</v>
      </c>
      <c r="O24" s="932">
        <f>ROUND(M24/'第1表（01表）'!I$32,2)</f>
        <v>0.36</v>
      </c>
      <c r="P24" s="930">
        <v>0</v>
      </c>
      <c r="Q24" s="931">
        <f t="shared" si="5"/>
        <v>0</v>
      </c>
      <c r="R24" s="932">
        <f>ROUND(P24/'第1表（01表）'!J$32,2)</f>
        <v>0</v>
      </c>
      <c r="S24" s="930">
        <v>775</v>
      </c>
      <c r="T24" s="931">
        <f t="shared" si="6"/>
        <v>0.1</v>
      </c>
      <c r="U24" s="932">
        <f>ROUND(S24/'第1表（01表）'!K$32,2)</f>
        <v>0.15</v>
      </c>
      <c r="V24" s="930">
        <v>0</v>
      </c>
      <c r="W24" s="931">
        <f t="shared" si="7"/>
        <v>0</v>
      </c>
      <c r="X24" s="932">
        <f>ROUND(V24/'第1表（01表）'!L$32,2)</f>
        <v>0</v>
      </c>
      <c r="Y24" s="930">
        <v>2664</v>
      </c>
      <c r="Z24" s="931">
        <f t="shared" si="8"/>
        <v>0.2</v>
      </c>
      <c r="AA24" s="932">
        <f>ROUND(Y24/'第1表（01表）'!M$32,2)</f>
        <v>0.5</v>
      </c>
      <c r="AB24" s="930">
        <v>11977</v>
      </c>
      <c r="AC24" s="931">
        <f t="shared" si="9"/>
        <v>1.2</v>
      </c>
      <c r="AD24" s="932">
        <f>ROUND(AB24/'第1表（01表）'!N$32,2)</f>
        <v>2.18</v>
      </c>
      <c r="AE24" s="930">
        <v>0</v>
      </c>
      <c r="AF24" s="931">
        <f t="shared" si="10"/>
        <v>0</v>
      </c>
      <c r="AG24" s="932">
        <f>ROUND(AE24/'第1表（01表）'!O$32,2)</f>
        <v>0</v>
      </c>
      <c r="AH24" s="930">
        <v>2182</v>
      </c>
      <c r="AI24" s="931">
        <f t="shared" si="11"/>
        <v>0.3</v>
      </c>
      <c r="AJ24" s="932">
        <f>ROUND(AH24/'第1表（01表）'!P$32,2)</f>
        <v>0.37</v>
      </c>
      <c r="AK24" s="930">
        <v>0</v>
      </c>
      <c r="AL24" s="931">
        <f t="shared" si="12"/>
        <v>0</v>
      </c>
      <c r="AM24" s="932">
        <f>ROUND(AK24/'第1表（01表）'!Q$32,2)</f>
        <v>0</v>
      </c>
      <c r="AN24" s="930">
        <v>0</v>
      </c>
      <c r="AO24" s="931">
        <f t="shared" si="13"/>
        <v>0</v>
      </c>
      <c r="AP24" s="932">
        <f>ROUND(AN24/'第1表（01表）'!R$32,2)</f>
        <v>0</v>
      </c>
      <c r="AQ24" s="930">
        <v>2600</v>
      </c>
      <c r="AR24" s="931">
        <f t="shared" si="14"/>
        <v>0.1</v>
      </c>
      <c r="AS24" s="932">
        <f>ROUND(AQ24/'第1表（01表）'!S$32,2)</f>
        <v>0.15</v>
      </c>
      <c r="AT24" s="930">
        <v>1280</v>
      </c>
      <c r="AU24" s="931">
        <f t="shared" si="15"/>
        <v>0.1</v>
      </c>
      <c r="AV24" s="932">
        <f>ROUND(AT24/'第1表（01表）'!T$32,2)</f>
        <v>0.23</v>
      </c>
      <c r="AW24" s="930">
        <v>1710</v>
      </c>
      <c r="AX24" s="931">
        <f t="shared" si="16"/>
        <v>0.3</v>
      </c>
      <c r="AY24" s="932">
        <f>ROUND(AW24/'第1表（01表）'!U$32,2)</f>
        <v>0.64</v>
      </c>
      <c r="AZ24" s="930">
        <v>0</v>
      </c>
      <c r="BA24" s="931">
        <f t="shared" si="17"/>
        <v>0</v>
      </c>
      <c r="BB24" s="932">
        <f>ROUND(AZ24/'第1表（01表）'!V32,2)</f>
        <v>0</v>
      </c>
      <c r="BC24" s="930">
        <v>0</v>
      </c>
      <c r="BD24" s="931">
        <f t="shared" si="18"/>
        <v>0</v>
      </c>
      <c r="BE24" s="932">
        <f>ROUND(BC24/'第1表（01表）'!W$32,2)</f>
        <v>0</v>
      </c>
      <c r="BF24" s="930">
        <v>260</v>
      </c>
      <c r="BG24" s="931">
        <f t="shared" si="19"/>
        <v>0</v>
      </c>
      <c r="BH24" s="932">
        <f>ROUND(BF24/'第1表（01表）'!X$32,2)</f>
        <v>0.05</v>
      </c>
      <c r="BI24" s="930">
        <v>4915</v>
      </c>
      <c r="BJ24" s="931">
        <f t="shared" si="20"/>
        <v>0.2</v>
      </c>
      <c r="BK24" s="932">
        <f>ROUND(BI24/'第1表（01表）'!Y$32,2)</f>
        <v>0.61</v>
      </c>
      <c r="BL24" s="930">
        <v>720</v>
      </c>
      <c r="BM24" s="931">
        <f t="shared" si="21"/>
        <v>0.1</v>
      </c>
      <c r="BN24" s="932">
        <f>ROUND(BL24/'第1表（01表）'!Z$32,2)</f>
        <v>0.17</v>
      </c>
      <c r="BO24" s="930">
        <v>40</v>
      </c>
      <c r="BP24" s="931">
        <f t="shared" si="22"/>
        <v>0</v>
      </c>
      <c r="BQ24" s="932">
        <f>ROUND(BO24/'第1表（01表）'!AA$32,2)</f>
        <v>0.01</v>
      </c>
      <c r="BR24" s="930">
        <v>2280</v>
      </c>
      <c r="BS24" s="931">
        <f t="shared" si="23"/>
        <v>0.2</v>
      </c>
      <c r="BT24" s="932">
        <f>ROUND(BR24/'第1表（01表）'!AB$32,2)</f>
        <v>0.59</v>
      </c>
      <c r="BU24" s="930">
        <v>0</v>
      </c>
      <c r="BV24" s="931">
        <f t="shared" si="24"/>
        <v>0</v>
      </c>
      <c r="BW24" s="932">
        <f>ROUND(BU24/'第1表（01表）'!AC$32,2)</f>
        <v>0</v>
      </c>
      <c r="BX24" s="930">
        <v>0</v>
      </c>
      <c r="BY24" s="931">
        <f t="shared" si="25"/>
        <v>0</v>
      </c>
      <c r="BZ24" s="932">
        <f>ROUND(BX24/'第1表（01表）'!AD$32,2)</f>
        <v>0</v>
      </c>
      <c r="CA24" s="930">
        <v>0</v>
      </c>
      <c r="CB24" s="931">
        <f t="shared" si="26"/>
        <v>0</v>
      </c>
      <c r="CC24" s="932">
        <f>ROUND(CA24/'第1表（01表）'!AE$32,2)</f>
        <v>0</v>
      </c>
      <c r="CD24" s="930">
        <v>0</v>
      </c>
      <c r="CE24" s="931">
        <f t="shared" si="27"/>
        <v>0</v>
      </c>
      <c r="CF24" s="932">
        <f>ROUND(CD24/'第1表（01表）'!AF$32,2)</f>
        <v>0</v>
      </c>
      <c r="CG24" s="930">
        <v>470</v>
      </c>
      <c r="CH24" s="931">
        <f t="shared" si="28"/>
        <v>0.1</v>
      </c>
      <c r="CI24" s="932">
        <f>ROUND(CG24/'第1表（01表）'!AG$32,2)</f>
        <v>0.12</v>
      </c>
      <c r="CJ24" s="930">
        <v>0</v>
      </c>
      <c r="CK24" s="931">
        <f t="shared" si="29"/>
        <v>0</v>
      </c>
      <c r="CL24" s="932">
        <f>ROUND(CJ24/'第1表（01表）'!AH$32,2)</f>
        <v>0</v>
      </c>
      <c r="CM24" s="930">
        <v>0</v>
      </c>
      <c r="CN24" s="931">
        <f t="shared" si="30"/>
        <v>0</v>
      </c>
      <c r="CO24" s="932">
        <f>ROUND(CM24/'第1表（01表）'!AI$32,2)</f>
        <v>0</v>
      </c>
      <c r="CP24" s="930">
        <v>0</v>
      </c>
      <c r="CQ24" s="931">
        <f t="shared" si="31"/>
        <v>0</v>
      </c>
      <c r="CR24" s="932">
        <f>ROUND(CP24/'第1表（01表）'!AJ$32,2)</f>
        <v>0</v>
      </c>
      <c r="CS24" s="930">
        <v>0</v>
      </c>
      <c r="CT24" s="931">
        <f t="shared" si="32"/>
        <v>0</v>
      </c>
      <c r="CU24" s="932">
        <f>ROUND(CS24/'第1表（01表）'!AK$32,2)</f>
        <v>0</v>
      </c>
      <c r="CV24" s="930">
        <v>0</v>
      </c>
      <c r="CW24" s="931">
        <f t="shared" si="33"/>
        <v>0</v>
      </c>
      <c r="CX24" s="932">
        <f>ROUND(CV24/'第1表（01表）'!AL$32,2)</f>
        <v>0</v>
      </c>
      <c r="CY24" s="930">
        <v>0</v>
      </c>
      <c r="CZ24" s="931">
        <f t="shared" si="0"/>
        <v>0</v>
      </c>
      <c r="DA24" s="932">
        <f>ROUND(CY24/'第1表（01表）'!AM$32,2)</f>
        <v>0</v>
      </c>
      <c r="DB24" s="930">
        <v>835</v>
      </c>
      <c r="DC24" s="931">
        <f t="shared" si="34"/>
        <v>0.1</v>
      </c>
      <c r="DD24" s="932">
        <f>ROUND(DB24/'第1表（01表）'!AN$32,2)</f>
        <v>0.34</v>
      </c>
      <c r="DE24" s="930">
        <v>25120</v>
      </c>
      <c r="DF24" s="931">
        <f t="shared" si="35"/>
        <v>3.2</v>
      </c>
      <c r="DG24" s="932">
        <f>ROUND(DE24/'第1表（01表）'!AO$32,2)</f>
        <v>7.04</v>
      </c>
      <c r="DH24" s="930">
        <v>1205</v>
      </c>
      <c r="DI24" s="931">
        <f t="shared" si="36"/>
        <v>0.5</v>
      </c>
      <c r="DJ24" s="932">
        <f>ROUND(DH24/'第1表（01表）'!AP$32,2)</f>
        <v>1.29</v>
      </c>
      <c r="DK24" s="930">
        <v>0</v>
      </c>
      <c r="DL24" s="931">
        <f t="shared" si="37"/>
        <v>0</v>
      </c>
      <c r="DM24" s="932">
        <f>ROUND(DK24/'第1表（01表）'!AQ$32,2)</f>
        <v>0</v>
      </c>
      <c r="DN24" s="930">
        <v>0</v>
      </c>
      <c r="DO24" s="931">
        <f t="shared" si="38"/>
        <v>0</v>
      </c>
      <c r="DP24" s="932">
        <f>ROUND(DN24/'第1表（01表）'!AR$32,2)</f>
        <v>0</v>
      </c>
      <c r="DQ24" s="930">
        <v>193</v>
      </c>
      <c r="DR24" s="931">
        <f t="shared" si="39"/>
        <v>0</v>
      </c>
      <c r="DS24" s="932">
        <f>ROUND(DQ24/'第1表（01表）'!AS$32,2)</f>
        <v>0.08</v>
      </c>
      <c r="DT24" s="930">
        <v>0</v>
      </c>
      <c r="DU24" s="931">
        <f t="shared" si="40"/>
        <v>0</v>
      </c>
      <c r="DV24" s="932">
        <f>ROUND(DT24/'第1表（01表）'!AT$32,2)</f>
        <v>0</v>
      </c>
      <c r="DW24" s="930">
        <v>25634</v>
      </c>
      <c r="DX24" s="931">
        <f t="shared" si="41"/>
        <v>0.5</v>
      </c>
      <c r="DY24" s="932">
        <f>ROUND(DW24/'第1表（01表）'!AU$32,2)</f>
        <v>1.2</v>
      </c>
      <c r="DZ24" s="930">
        <v>570</v>
      </c>
      <c r="EA24" s="931">
        <f t="shared" si="42"/>
        <v>0</v>
      </c>
      <c r="EB24" s="932">
        <f>ROUND(DZ24/'第1表（01表）'!AV$32,2)</f>
        <v>0.08</v>
      </c>
      <c r="EC24" s="933">
        <f t="shared" si="43"/>
        <v>94444</v>
      </c>
      <c r="ED24" s="931">
        <f t="shared" si="44"/>
        <v>0.2</v>
      </c>
      <c r="EE24" s="932">
        <f>ROUND(EC24/'第1表（01表）'!AW$32,2)</f>
        <v>0.34</v>
      </c>
    </row>
    <row r="25" spans="1:135" s="1187" customFormat="1" ht="20.25" customHeight="1">
      <c r="A25" s="677" t="s">
        <v>368</v>
      </c>
      <c r="B25" s="114"/>
      <c r="C25" s="171"/>
      <c r="D25" s="930">
        <v>501853</v>
      </c>
      <c r="E25" s="931">
        <f t="shared" si="1"/>
        <v>10.9</v>
      </c>
      <c r="F25" s="932">
        <f>ROUND(D25/'第1表（01表）'!F$32,2)</f>
        <v>15.17</v>
      </c>
      <c r="G25" s="930">
        <v>238813</v>
      </c>
      <c r="H25" s="931">
        <f t="shared" si="2"/>
        <v>6.9</v>
      </c>
      <c r="I25" s="932">
        <f>ROUND(G25/'第1表（01表）'!G$32,2)</f>
        <v>11.47</v>
      </c>
      <c r="J25" s="930">
        <v>212010</v>
      </c>
      <c r="K25" s="931">
        <f t="shared" si="3"/>
        <v>7</v>
      </c>
      <c r="L25" s="932">
        <f>ROUND(J25/'第1表（01表）'!H$32,2)</f>
        <v>15.12</v>
      </c>
      <c r="M25" s="930">
        <v>297995</v>
      </c>
      <c r="N25" s="931">
        <f t="shared" si="4"/>
        <v>14.7</v>
      </c>
      <c r="O25" s="932">
        <f>ROUND(M25/'第1表（01表）'!I$32,2)</f>
        <v>21.69</v>
      </c>
      <c r="P25" s="930">
        <v>16133</v>
      </c>
      <c r="Q25" s="931">
        <f t="shared" si="5"/>
        <v>3</v>
      </c>
      <c r="R25" s="932">
        <f>ROUND(P25/'第1表（01表）'!J$32,2)</f>
        <v>8.03</v>
      </c>
      <c r="S25" s="930">
        <v>87934</v>
      </c>
      <c r="T25" s="931">
        <f t="shared" si="6"/>
        <v>9.5</v>
      </c>
      <c r="U25" s="932">
        <f>ROUND(S25/'第1表（01表）'!K$32,2)</f>
        <v>16.89</v>
      </c>
      <c r="V25" s="930">
        <v>93632</v>
      </c>
      <c r="W25" s="931">
        <f t="shared" si="7"/>
        <v>9.3</v>
      </c>
      <c r="X25" s="932">
        <f>ROUND(V25/'第1表（01表）'!L$32,2)</f>
        <v>28.67</v>
      </c>
      <c r="Y25" s="930">
        <v>98034</v>
      </c>
      <c r="Z25" s="931">
        <f t="shared" si="8"/>
        <v>6.9</v>
      </c>
      <c r="AA25" s="932">
        <f>ROUND(Y25/'第1表（01表）'!M$32,2)</f>
        <v>18.53</v>
      </c>
      <c r="AB25" s="930">
        <v>71383</v>
      </c>
      <c r="AC25" s="931">
        <f t="shared" si="9"/>
        <v>6.9</v>
      </c>
      <c r="AD25" s="932">
        <f>ROUND(AB25/'第1表（01表）'!N$32,2)</f>
        <v>13</v>
      </c>
      <c r="AE25" s="930">
        <v>78708</v>
      </c>
      <c r="AF25" s="931">
        <f t="shared" si="10"/>
        <v>13.8</v>
      </c>
      <c r="AG25" s="932">
        <f>ROUND(AE25/'第1表（01表）'!O$32,2)</f>
        <v>23.23</v>
      </c>
      <c r="AH25" s="930">
        <v>120370</v>
      </c>
      <c r="AI25" s="931">
        <f t="shared" si="11"/>
        <v>13.8</v>
      </c>
      <c r="AJ25" s="932">
        <f>ROUND(AH25/'第1表（01表）'!P$32,2)</f>
        <v>20.63</v>
      </c>
      <c r="AK25" s="930">
        <v>37674</v>
      </c>
      <c r="AL25" s="931">
        <f t="shared" si="12"/>
        <v>2.3</v>
      </c>
      <c r="AM25" s="932">
        <f>ROUND(AK25/'第1表（01表）'!Q$32,2)</f>
        <v>5.53</v>
      </c>
      <c r="AN25" s="930">
        <v>215027</v>
      </c>
      <c r="AO25" s="931">
        <f t="shared" si="13"/>
        <v>4.6</v>
      </c>
      <c r="AP25" s="932">
        <f>ROUND(AN25/'第1表（01表）'!R$32,2)</f>
        <v>10.64</v>
      </c>
      <c r="AQ25" s="930">
        <v>271983</v>
      </c>
      <c r="AR25" s="931">
        <f t="shared" si="14"/>
        <v>9.6</v>
      </c>
      <c r="AS25" s="932">
        <f>ROUND(AQ25/'第1表（01表）'!S$32,2)</f>
        <v>15.75</v>
      </c>
      <c r="AT25" s="930">
        <v>82309</v>
      </c>
      <c r="AU25" s="931">
        <f t="shared" si="15"/>
        <v>5.8</v>
      </c>
      <c r="AV25" s="932">
        <f>ROUND(AT25/'第1表（01表）'!T$32,2)</f>
        <v>14.64</v>
      </c>
      <c r="AW25" s="930">
        <v>133732</v>
      </c>
      <c r="AX25" s="931">
        <f t="shared" si="16"/>
        <v>20.5</v>
      </c>
      <c r="AY25" s="932">
        <f>ROUND(AW25/'第1表（01表）'!U$32,2)</f>
        <v>49.77</v>
      </c>
      <c r="AZ25" s="930">
        <v>210071</v>
      </c>
      <c r="BA25" s="931">
        <f t="shared" si="17"/>
        <v>17.1</v>
      </c>
      <c r="BB25" s="932">
        <f>ROUND(AZ25/'第1表（01表）'!V32,2)</f>
        <v>36.02</v>
      </c>
      <c r="BC25" s="930">
        <v>40147</v>
      </c>
      <c r="BD25" s="931">
        <f t="shared" si="18"/>
        <v>6.5</v>
      </c>
      <c r="BE25" s="932">
        <f>ROUND(BC25/'第1表（01表）'!W$32,2)</f>
        <v>13.94</v>
      </c>
      <c r="BF25" s="930">
        <v>61456</v>
      </c>
      <c r="BG25" s="931">
        <f t="shared" si="19"/>
        <v>6.3</v>
      </c>
      <c r="BH25" s="932">
        <f>ROUND(BF25/'第1表（01表）'!X$32,2)</f>
        <v>12.26</v>
      </c>
      <c r="BI25" s="930">
        <v>119283</v>
      </c>
      <c r="BJ25" s="931">
        <f t="shared" si="20"/>
        <v>5.9</v>
      </c>
      <c r="BK25" s="932">
        <f>ROUND(BI25/'第1表（01表）'!Y$32,2)</f>
        <v>14.86</v>
      </c>
      <c r="BL25" s="930">
        <v>86992</v>
      </c>
      <c r="BM25" s="931">
        <f t="shared" si="21"/>
        <v>8.4</v>
      </c>
      <c r="BN25" s="932">
        <f>ROUND(BL25/'第1表（01表）'!Z$32,2)</f>
        <v>20.85</v>
      </c>
      <c r="BO25" s="930">
        <v>86723</v>
      </c>
      <c r="BP25" s="931">
        <f t="shared" si="22"/>
        <v>9.7</v>
      </c>
      <c r="BQ25" s="932">
        <f>ROUND(BO25/'第1表（01表）'!AA$32,2)</f>
        <v>27.6</v>
      </c>
      <c r="BR25" s="930">
        <v>73858</v>
      </c>
      <c r="BS25" s="931">
        <f t="shared" si="23"/>
        <v>7.8</v>
      </c>
      <c r="BT25" s="932">
        <f>ROUND(BR25/'第1表（01表）'!AB$32,2)</f>
        <v>19.1</v>
      </c>
      <c r="BU25" s="930">
        <v>26750</v>
      </c>
      <c r="BV25" s="931">
        <f t="shared" si="24"/>
        <v>2.6</v>
      </c>
      <c r="BW25" s="932">
        <f>ROUND(BU25/'第1表（01表）'!AC$32,2)</f>
        <v>9.43</v>
      </c>
      <c r="BX25" s="930">
        <v>127483</v>
      </c>
      <c r="BY25" s="931">
        <f t="shared" si="25"/>
        <v>5.2</v>
      </c>
      <c r="BZ25" s="932">
        <f>ROUND(BX25/'第1表（01表）'!AD$32,2)</f>
        <v>13.74</v>
      </c>
      <c r="CA25" s="930">
        <v>25969</v>
      </c>
      <c r="CB25" s="931">
        <f t="shared" si="26"/>
        <v>3.4</v>
      </c>
      <c r="CC25" s="932">
        <f>ROUND(CA25/'第1表（01表）'!AE$32,2)</f>
        <v>7.95</v>
      </c>
      <c r="CD25" s="930">
        <v>37106</v>
      </c>
      <c r="CE25" s="931">
        <f t="shared" si="27"/>
        <v>3.8</v>
      </c>
      <c r="CF25" s="932">
        <f>ROUND(CD25/'第1表（01表）'!AF$32,2)</f>
        <v>24.81</v>
      </c>
      <c r="CG25" s="930">
        <v>43661</v>
      </c>
      <c r="CH25" s="931">
        <f t="shared" si="28"/>
        <v>5</v>
      </c>
      <c r="CI25" s="932">
        <f>ROUND(CG25/'第1表（01表）'!AG$32,2)</f>
        <v>11.08</v>
      </c>
      <c r="CJ25" s="930">
        <v>42853</v>
      </c>
      <c r="CK25" s="931">
        <f t="shared" si="29"/>
        <v>7.5</v>
      </c>
      <c r="CL25" s="932">
        <f>ROUND(CJ25/'第1表（01表）'!AH$32,2)</f>
        <v>11.33</v>
      </c>
      <c r="CM25" s="930">
        <v>35278</v>
      </c>
      <c r="CN25" s="931">
        <f t="shared" si="30"/>
        <v>5.4</v>
      </c>
      <c r="CO25" s="932">
        <f>ROUND(CM25/'第1表（01表）'!AI$32,2)</f>
        <v>11.84</v>
      </c>
      <c r="CP25" s="930">
        <v>62596</v>
      </c>
      <c r="CQ25" s="931">
        <f t="shared" si="31"/>
        <v>12.9</v>
      </c>
      <c r="CR25" s="932">
        <f>ROUND(CP25/'第1表（01表）'!AJ$32,2)</f>
        <v>21.96</v>
      </c>
      <c r="CS25" s="930">
        <v>13224</v>
      </c>
      <c r="CT25" s="931">
        <f t="shared" si="32"/>
        <v>2.7</v>
      </c>
      <c r="CU25" s="932">
        <f>ROUND(CS25/'第1表（01表）'!AK$32,2)</f>
        <v>7.16</v>
      </c>
      <c r="CV25" s="930">
        <v>54477</v>
      </c>
      <c r="CW25" s="931">
        <f t="shared" si="33"/>
        <v>8.9</v>
      </c>
      <c r="CX25" s="932">
        <f>ROUND(CV25/'第1表（01表）'!AL$32,2)</f>
        <v>14.15</v>
      </c>
      <c r="CY25" s="930">
        <v>25155</v>
      </c>
      <c r="CZ25" s="931">
        <f t="shared" si="0"/>
        <v>6.2</v>
      </c>
      <c r="DA25" s="932">
        <f>ROUND(CY25/'第1表（01表）'!AM$32,2)</f>
        <v>11.93</v>
      </c>
      <c r="DB25" s="930">
        <v>51941</v>
      </c>
      <c r="DC25" s="931">
        <f t="shared" si="34"/>
        <v>9.2</v>
      </c>
      <c r="DD25" s="932">
        <f>ROUND(DB25/'第1表（01表）'!AN$32,2)</f>
        <v>21.15</v>
      </c>
      <c r="DE25" s="930">
        <v>81730</v>
      </c>
      <c r="DF25" s="931">
        <f t="shared" si="35"/>
        <v>10.5</v>
      </c>
      <c r="DG25" s="932">
        <f>ROUND(DE25/'第1表（01表）'!AO$32,2)</f>
        <v>22.91</v>
      </c>
      <c r="DH25" s="930">
        <v>9025</v>
      </c>
      <c r="DI25" s="931">
        <f t="shared" si="36"/>
        <v>4</v>
      </c>
      <c r="DJ25" s="932">
        <f>ROUND(DH25/'第1表（01表）'!AP$32,2)</f>
        <v>9.68</v>
      </c>
      <c r="DK25" s="930">
        <v>27005</v>
      </c>
      <c r="DL25" s="931">
        <f t="shared" si="37"/>
        <v>7.2</v>
      </c>
      <c r="DM25" s="932">
        <f>ROUND(DK25/'第1表（01表）'!AQ$32,2)</f>
        <v>19.81</v>
      </c>
      <c r="DN25" s="930">
        <v>62985</v>
      </c>
      <c r="DO25" s="931">
        <f t="shared" si="38"/>
        <v>12.6</v>
      </c>
      <c r="DP25" s="932">
        <f>ROUND(DN25/'第1表（01表）'!AR$32,2)</f>
        <v>33.69</v>
      </c>
      <c r="DQ25" s="930">
        <v>42738</v>
      </c>
      <c r="DR25" s="931">
        <f t="shared" si="39"/>
        <v>7.4</v>
      </c>
      <c r="DS25" s="932">
        <f>ROUND(DQ25/'第1表（01表）'!AS$32,2)</f>
        <v>17.1</v>
      </c>
      <c r="DT25" s="930">
        <v>15658</v>
      </c>
      <c r="DU25" s="931">
        <f t="shared" si="40"/>
        <v>4.9</v>
      </c>
      <c r="DV25" s="932">
        <f>ROUND(DT25/'第1表（01表）'!AT$32,2)</f>
        <v>9.25</v>
      </c>
      <c r="DW25" s="930">
        <v>269350</v>
      </c>
      <c r="DX25" s="931">
        <f t="shared" si="41"/>
        <v>5.6</v>
      </c>
      <c r="DY25" s="932">
        <f>ROUND(DW25/'第1表（01表）'!AU$32,2)</f>
        <v>12.64</v>
      </c>
      <c r="DZ25" s="930">
        <v>223316</v>
      </c>
      <c r="EA25" s="931">
        <f t="shared" si="42"/>
        <v>14.1</v>
      </c>
      <c r="EB25" s="932">
        <f>ROUND(DZ25/'第1表（01表）'!AV$32,2)</f>
        <v>32.24</v>
      </c>
      <c r="EC25" s="933">
        <f t="shared" si="43"/>
        <v>4514420</v>
      </c>
      <c r="ED25" s="931">
        <f t="shared" si="44"/>
        <v>7.8</v>
      </c>
      <c r="EE25" s="932">
        <f>ROUND(EC25/'第1表（01表）'!AW$32,2)</f>
        <v>16.21</v>
      </c>
    </row>
    <row r="26" spans="1:135" s="1187" customFormat="1" ht="20.25" customHeight="1">
      <c r="A26" s="677" t="s">
        <v>369</v>
      </c>
      <c r="B26" s="114"/>
      <c r="C26" s="171"/>
      <c r="D26" s="926">
        <v>181709</v>
      </c>
      <c r="E26" s="927">
        <f t="shared" si="1"/>
        <v>3.9</v>
      </c>
      <c r="F26" s="928">
        <f>ROUND(D26/'第1表（01表）'!F$32,2)</f>
        <v>5.49</v>
      </c>
      <c r="G26" s="926">
        <v>0</v>
      </c>
      <c r="H26" s="927">
        <f t="shared" si="2"/>
        <v>0</v>
      </c>
      <c r="I26" s="928">
        <f>ROUND(G26/'第1表（01表）'!G$32,2)</f>
        <v>0</v>
      </c>
      <c r="J26" s="926">
        <v>1608175</v>
      </c>
      <c r="K26" s="927">
        <f t="shared" si="3"/>
        <v>52.9</v>
      </c>
      <c r="L26" s="928">
        <f>ROUND(J26/'第1表（01表）'!H$32,2)</f>
        <v>114.72</v>
      </c>
      <c r="M26" s="926">
        <v>116567</v>
      </c>
      <c r="N26" s="927">
        <f t="shared" si="4"/>
        <v>5.7</v>
      </c>
      <c r="O26" s="928">
        <f>ROUND(M26/'第1表（01表）'!I$32,2)</f>
        <v>8.48</v>
      </c>
      <c r="P26" s="926">
        <v>68443</v>
      </c>
      <c r="Q26" s="927">
        <f t="shared" si="5"/>
        <v>12.8</v>
      </c>
      <c r="R26" s="928">
        <f>ROUND(P26/'第1表（01表）'!J$32,2)</f>
        <v>34.08</v>
      </c>
      <c r="S26" s="926">
        <v>216688</v>
      </c>
      <c r="T26" s="927">
        <f t="shared" si="6"/>
        <v>23.3</v>
      </c>
      <c r="U26" s="928">
        <f>ROUND(S26/'第1表（01表）'!K$32,2)</f>
        <v>41.61</v>
      </c>
      <c r="V26" s="926">
        <v>210937</v>
      </c>
      <c r="W26" s="927">
        <f t="shared" si="7"/>
        <v>21</v>
      </c>
      <c r="X26" s="928">
        <f>ROUND(V26/'第1表（01表）'!L$32,2)</f>
        <v>64.6</v>
      </c>
      <c r="Y26" s="926">
        <v>455876</v>
      </c>
      <c r="Z26" s="927">
        <f t="shared" si="8"/>
        <v>32</v>
      </c>
      <c r="AA26" s="928">
        <f>ROUND(Y26/'第1表（01表）'!M$32,2)</f>
        <v>86.17</v>
      </c>
      <c r="AB26" s="926">
        <v>0</v>
      </c>
      <c r="AC26" s="927">
        <f t="shared" si="9"/>
        <v>0</v>
      </c>
      <c r="AD26" s="928">
        <f>ROUND(AB26/'第1表（01表）'!N$32,2)</f>
        <v>0</v>
      </c>
      <c r="AE26" s="926">
        <v>0</v>
      </c>
      <c r="AF26" s="927">
        <f t="shared" si="10"/>
        <v>0</v>
      </c>
      <c r="AG26" s="928">
        <f>ROUND(AE26/'第1表（01表）'!O$32,2)</f>
        <v>0</v>
      </c>
      <c r="AH26" s="926">
        <v>0</v>
      </c>
      <c r="AI26" s="927">
        <f t="shared" si="11"/>
        <v>0</v>
      </c>
      <c r="AJ26" s="928">
        <f>ROUND(AH26/'第1表（01表）'!P$32,2)</f>
        <v>0</v>
      </c>
      <c r="AK26" s="926">
        <v>732258</v>
      </c>
      <c r="AL26" s="927">
        <f t="shared" si="12"/>
        <v>44.5</v>
      </c>
      <c r="AM26" s="928">
        <f>ROUND(AK26/'第1表（01表）'!Q$32,2)</f>
        <v>107.44</v>
      </c>
      <c r="AN26" s="926">
        <v>2055758</v>
      </c>
      <c r="AO26" s="927">
        <f t="shared" si="13"/>
        <v>43.7</v>
      </c>
      <c r="AP26" s="928">
        <f>ROUND(AN26/'第1表（01表）'!R$32,2)</f>
        <v>101.73</v>
      </c>
      <c r="AQ26" s="926">
        <v>483487</v>
      </c>
      <c r="AR26" s="927">
        <f t="shared" si="14"/>
        <v>17</v>
      </c>
      <c r="AS26" s="928">
        <f>ROUND(AQ26/'第1表（01表）'!S$32,2)</f>
        <v>27.99</v>
      </c>
      <c r="AT26" s="926">
        <v>778265</v>
      </c>
      <c r="AU26" s="927">
        <f t="shared" si="15"/>
        <v>55.1</v>
      </c>
      <c r="AV26" s="928">
        <f>ROUND(AT26/'第1表（01表）'!T$32,2)</f>
        <v>138.45</v>
      </c>
      <c r="AW26" s="926">
        <v>84768</v>
      </c>
      <c r="AX26" s="927">
        <f t="shared" si="16"/>
        <v>13</v>
      </c>
      <c r="AY26" s="928">
        <f>ROUND(AW26/'第1表（01表）'!U$32,2)</f>
        <v>31.55</v>
      </c>
      <c r="AZ26" s="926">
        <v>445062</v>
      </c>
      <c r="BA26" s="927">
        <f t="shared" si="17"/>
        <v>36.3</v>
      </c>
      <c r="BB26" s="928">
        <f>ROUND(AZ26/'第1表（01表）'!V32,2)</f>
        <v>76.3</v>
      </c>
      <c r="BC26" s="926">
        <v>76641</v>
      </c>
      <c r="BD26" s="927">
        <f t="shared" si="18"/>
        <v>12.5</v>
      </c>
      <c r="BE26" s="928">
        <f>ROUND(BC26/'第1表（01表）'!W$32,2)</f>
        <v>26.62</v>
      </c>
      <c r="BF26" s="926">
        <v>271390</v>
      </c>
      <c r="BG26" s="927">
        <f t="shared" si="19"/>
        <v>27.9</v>
      </c>
      <c r="BH26" s="928">
        <f>ROUND(BF26/'第1表（01表）'!X$32,2)</f>
        <v>54.13</v>
      </c>
      <c r="BI26" s="926">
        <v>419727</v>
      </c>
      <c r="BJ26" s="927">
        <f t="shared" si="20"/>
        <v>20.7</v>
      </c>
      <c r="BK26" s="928">
        <f>ROUND(BI26/'第1表（01表）'!Y$32,2)</f>
        <v>52.3</v>
      </c>
      <c r="BL26" s="926">
        <v>351182</v>
      </c>
      <c r="BM26" s="927">
        <f t="shared" si="21"/>
        <v>34.1</v>
      </c>
      <c r="BN26" s="928">
        <f>ROUND(BL26/'第1表（01表）'!Z$32,2)</f>
        <v>84.18</v>
      </c>
      <c r="BO26" s="926">
        <v>292182</v>
      </c>
      <c r="BP26" s="927">
        <f t="shared" si="22"/>
        <v>32.6</v>
      </c>
      <c r="BQ26" s="928">
        <f>ROUND(BO26/'第1表（01表）'!AA$32,2)</f>
        <v>92.98</v>
      </c>
      <c r="BR26" s="926">
        <v>269407</v>
      </c>
      <c r="BS26" s="927">
        <f t="shared" si="23"/>
        <v>28.3</v>
      </c>
      <c r="BT26" s="928">
        <f>ROUND(BR26/'第1表（01表）'!AB$32,2)</f>
        <v>69.66</v>
      </c>
      <c r="BU26" s="926">
        <v>395401</v>
      </c>
      <c r="BV26" s="927">
        <f t="shared" si="24"/>
        <v>38.5</v>
      </c>
      <c r="BW26" s="928">
        <f>ROUND(BU26/'第1表（01表）'!AC$32,2)</f>
        <v>139.44</v>
      </c>
      <c r="BX26" s="926">
        <v>1418229</v>
      </c>
      <c r="BY26" s="927">
        <f t="shared" si="25"/>
        <v>57.7</v>
      </c>
      <c r="BZ26" s="928">
        <f>ROUND(BX26/'第1表（01表）'!AD$32,2)</f>
        <v>152.82</v>
      </c>
      <c r="CA26" s="926">
        <v>131997</v>
      </c>
      <c r="CB26" s="927">
        <f t="shared" si="26"/>
        <v>17.5</v>
      </c>
      <c r="CC26" s="928">
        <f>ROUND(CA26/'第1表（01表）'!AE$32,2)</f>
        <v>40.43</v>
      </c>
      <c r="CD26" s="926">
        <v>195756</v>
      </c>
      <c r="CE26" s="927">
        <f t="shared" si="27"/>
        <v>20</v>
      </c>
      <c r="CF26" s="928">
        <f>ROUND(CD26/'第1表（01表）'!AF$32,2)</f>
        <v>130.89</v>
      </c>
      <c r="CG26" s="926">
        <v>373668</v>
      </c>
      <c r="CH26" s="927">
        <f t="shared" si="28"/>
        <v>43.2</v>
      </c>
      <c r="CI26" s="928">
        <f>ROUND(CG26/'第1表（01表）'!AG$32,2)</f>
        <v>94.86</v>
      </c>
      <c r="CJ26" s="926">
        <v>10553</v>
      </c>
      <c r="CK26" s="927">
        <f t="shared" si="29"/>
        <v>1.8</v>
      </c>
      <c r="CL26" s="928">
        <f>ROUND(CJ26/'第1表（01表）'!AH$32,2)</f>
        <v>2.79</v>
      </c>
      <c r="CM26" s="926">
        <v>37448</v>
      </c>
      <c r="CN26" s="927">
        <f t="shared" si="30"/>
        <v>5.7</v>
      </c>
      <c r="CO26" s="928">
        <f>ROUND(CM26/'第1表（01表）'!AI$32,2)</f>
        <v>12.57</v>
      </c>
      <c r="CP26" s="926">
        <v>169768</v>
      </c>
      <c r="CQ26" s="927">
        <f t="shared" si="31"/>
        <v>34.9</v>
      </c>
      <c r="CR26" s="928">
        <f>ROUND(CP26/'第1表（01表）'!AJ$32,2)</f>
        <v>59.55</v>
      </c>
      <c r="CS26" s="926">
        <v>0</v>
      </c>
      <c r="CT26" s="927">
        <f t="shared" si="32"/>
        <v>0</v>
      </c>
      <c r="CU26" s="928">
        <f>ROUND(CS26/'第1表（01表）'!AK$32,2)</f>
        <v>0</v>
      </c>
      <c r="CV26" s="926">
        <v>154259</v>
      </c>
      <c r="CW26" s="927">
        <f t="shared" si="33"/>
        <v>25.3</v>
      </c>
      <c r="CX26" s="928">
        <f>ROUND(CV26/'第1表（01表）'!AL$32,2)</f>
        <v>40.06</v>
      </c>
      <c r="CY26" s="926">
        <v>0</v>
      </c>
      <c r="CZ26" s="927">
        <f t="shared" si="0"/>
        <v>0</v>
      </c>
      <c r="DA26" s="928">
        <f>ROUND(CY26/'第1表（01表）'!AM$32,2)</f>
        <v>0</v>
      </c>
      <c r="DB26" s="926">
        <v>286748</v>
      </c>
      <c r="DC26" s="927">
        <f t="shared" si="34"/>
        <v>50.8</v>
      </c>
      <c r="DD26" s="928">
        <f>ROUND(DB26/'第1表（01表）'!AN$32,2)</f>
        <v>116.76</v>
      </c>
      <c r="DE26" s="926">
        <v>334784</v>
      </c>
      <c r="DF26" s="927">
        <f t="shared" si="35"/>
        <v>43</v>
      </c>
      <c r="DG26" s="928">
        <f>ROUND(DE26/'第1表（01表）'!AO$32,2)</f>
        <v>93.86</v>
      </c>
      <c r="DH26" s="926">
        <v>108076</v>
      </c>
      <c r="DI26" s="927">
        <f t="shared" si="36"/>
        <v>47.6</v>
      </c>
      <c r="DJ26" s="928">
        <f>ROUND(DH26/'第1表（01表）'!AP$32,2)</f>
        <v>115.89</v>
      </c>
      <c r="DK26" s="926">
        <v>63887</v>
      </c>
      <c r="DL26" s="927">
        <f t="shared" si="37"/>
        <v>17.1</v>
      </c>
      <c r="DM26" s="928">
        <f>ROUND(DK26/'第1表（01表）'!AQ$32,2)</f>
        <v>46.86</v>
      </c>
      <c r="DN26" s="926">
        <v>51867</v>
      </c>
      <c r="DO26" s="927">
        <f t="shared" si="38"/>
        <v>10.3</v>
      </c>
      <c r="DP26" s="928">
        <f>ROUND(DN26/'第1表（01表）'!AR$32,2)</f>
        <v>27.74</v>
      </c>
      <c r="DQ26" s="926">
        <v>227026</v>
      </c>
      <c r="DR26" s="927">
        <f t="shared" si="39"/>
        <v>39.3</v>
      </c>
      <c r="DS26" s="928">
        <f>ROUND(DQ26/'第1表（01表）'!AS$32,2)</f>
        <v>90.82</v>
      </c>
      <c r="DT26" s="926">
        <v>105117</v>
      </c>
      <c r="DU26" s="927">
        <f t="shared" si="40"/>
        <v>32.9</v>
      </c>
      <c r="DV26" s="928">
        <f>ROUND(DT26/'第1表（01表）'!AT$32,2)</f>
        <v>62.09</v>
      </c>
      <c r="DW26" s="926">
        <v>2428884</v>
      </c>
      <c r="DX26" s="927">
        <f t="shared" si="41"/>
        <v>50.4</v>
      </c>
      <c r="DY26" s="928">
        <f>ROUND(DW26/'第1表（01表）'!AU$32,2)</f>
        <v>114.01</v>
      </c>
      <c r="DZ26" s="926">
        <v>427150</v>
      </c>
      <c r="EA26" s="927">
        <f t="shared" si="42"/>
        <v>26.9</v>
      </c>
      <c r="EB26" s="928">
        <f>ROUND(DZ26/'第1表（01表）'!AV$32,2)</f>
        <v>61.68</v>
      </c>
      <c r="EC26" s="929">
        <f t="shared" si="43"/>
        <v>16039140</v>
      </c>
      <c r="ED26" s="927">
        <f t="shared" si="44"/>
        <v>27.9</v>
      </c>
      <c r="EE26" s="928">
        <f>ROUND(EC26/'第1表（01表）'!AW$32,2)</f>
        <v>57.59</v>
      </c>
    </row>
    <row r="27" spans="1:135" s="1187" customFormat="1" ht="20.25" customHeight="1">
      <c r="A27" s="1263"/>
      <c r="B27" s="1264"/>
      <c r="C27" s="675" t="s">
        <v>370</v>
      </c>
      <c r="D27" s="918">
        <v>109025</v>
      </c>
      <c r="E27" s="923">
        <f t="shared" si="1"/>
        <v>2.4</v>
      </c>
      <c r="F27" s="924">
        <f>ROUND(D27/'第1表（01表）'!F$32,2)</f>
        <v>3.3</v>
      </c>
      <c r="G27" s="918">
        <v>0</v>
      </c>
      <c r="H27" s="923">
        <f t="shared" si="2"/>
        <v>0</v>
      </c>
      <c r="I27" s="924">
        <f>ROUND(G27/'第1表（01表）'!G$32,2)</f>
        <v>0</v>
      </c>
      <c r="J27" s="918">
        <v>964905</v>
      </c>
      <c r="K27" s="923">
        <f t="shared" si="3"/>
        <v>31.7</v>
      </c>
      <c r="L27" s="924">
        <f>ROUND(J27/'第1表（01表）'!H$32,2)</f>
        <v>68.83</v>
      </c>
      <c r="M27" s="918">
        <v>69940</v>
      </c>
      <c r="N27" s="923">
        <f t="shared" si="4"/>
        <v>3.4</v>
      </c>
      <c r="O27" s="924">
        <f>ROUND(M27/'第1表（01表）'!I$32,2)</f>
        <v>5.09</v>
      </c>
      <c r="P27" s="918">
        <v>41066</v>
      </c>
      <c r="Q27" s="923">
        <f t="shared" si="5"/>
        <v>7.7</v>
      </c>
      <c r="R27" s="924">
        <f>ROUND(P27/'第1表（01表）'!J$32,2)</f>
        <v>20.45</v>
      </c>
      <c r="S27" s="918">
        <v>130013</v>
      </c>
      <c r="T27" s="923">
        <f t="shared" si="6"/>
        <v>14</v>
      </c>
      <c r="U27" s="924">
        <f>ROUND(S27/'第1表（01表）'!K$32,2)</f>
        <v>24.97</v>
      </c>
      <c r="V27" s="918">
        <v>126562</v>
      </c>
      <c r="W27" s="923">
        <f t="shared" si="7"/>
        <v>12.6</v>
      </c>
      <c r="X27" s="924">
        <f>ROUND(V27/'第1表（01表）'!L$32,2)</f>
        <v>38.76</v>
      </c>
      <c r="Y27" s="918">
        <v>273525</v>
      </c>
      <c r="Z27" s="923">
        <f t="shared" si="8"/>
        <v>19.2</v>
      </c>
      <c r="AA27" s="924">
        <f>ROUND(Y27/'第1表（01表）'!M$32,2)</f>
        <v>51.7</v>
      </c>
      <c r="AB27" s="918">
        <v>0</v>
      </c>
      <c r="AC27" s="923">
        <f t="shared" si="9"/>
        <v>0</v>
      </c>
      <c r="AD27" s="924">
        <f>ROUND(AB27/'第1表（01表）'!N$32,2)</f>
        <v>0</v>
      </c>
      <c r="AE27" s="918">
        <v>0</v>
      </c>
      <c r="AF27" s="923">
        <f t="shared" si="10"/>
        <v>0</v>
      </c>
      <c r="AG27" s="924">
        <f>ROUND(AE27/'第1表（01表）'!O$32,2)</f>
        <v>0</v>
      </c>
      <c r="AH27" s="918">
        <v>0</v>
      </c>
      <c r="AI27" s="923">
        <f t="shared" si="11"/>
        <v>0</v>
      </c>
      <c r="AJ27" s="924">
        <f>ROUND(AH27/'第1表（01表）'!P$32,2)</f>
        <v>0</v>
      </c>
      <c r="AK27" s="918">
        <v>439355</v>
      </c>
      <c r="AL27" s="923">
        <f t="shared" si="12"/>
        <v>26.7</v>
      </c>
      <c r="AM27" s="924">
        <f>ROUND(AK27/'第1表（01表）'!Q$32,2)</f>
        <v>64.47</v>
      </c>
      <c r="AN27" s="918">
        <v>1233455</v>
      </c>
      <c r="AO27" s="923">
        <f t="shared" si="13"/>
        <v>26.2</v>
      </c>
      <c r="AP27" s="924">
        <f>ROUND(AN27/'第1表（01表）'!R$32,2)</f>
        <v>61.04</v>
      </c>
      <c r="AQ27" s="918">
        <v>290092</v>
      </c>
      <c r="AR27" s="923">
        <f t="shared" si="14"/>
        <v>10.2</v>
      </c>
      <c r="AS27" s="924">
        <f>ROUND(AQ27/'第1表（01表）'!S$32,2)</f>
        <v>16.79</v>
      </c>
      <c r="AT27" s="918">
        <v>466959</v>
      </c>
      <c r="AU27" s="923">
        <f t="shared" si="15"/>
        <v>33.1</v>
      </c>
      <c r="AV27" s="924">
        <f>ROUND(AT27/'第1表（01表）'!T$32,2)</f>
        <v>83.07</v>
      </c>
      <c r="AW27" s="918">
        <v>50861</v>
      </c>
      <c r="AX27" s="923">
        <f t="shared" si="16"/>
        <v>7.8</v>
      </c>
      <c r="AY27" s="924">
        <f>ROUND(AW27/'第1表（01表）'!U$32,2)</f>
        <v>18.93</v>
      </c>
      <c r="AZ27" s="918">
        <v>267037</v>
      </c>
      <c r="BA27" s="923">
        <f t="shared" si="17"/>
        <v>21.8</v>
      </c>
      <c r="BB27" s="924">
        <f>ROUND(AZ27/'第1表（01表）'!V32,2)</f>
        <v>45.78</v>
      </c>
      <c r="BC27" s="918">
        <v>45985</v>
      </c>
      <c r="BD27" s="923">
        <f t="shared" si="18"/>
        <v>7.5</v>
      </c>
      <c r="BE27" s="924">
        <f>ROUND(BC27/'第1表（01表）'!W$32,2)</f>
        <v>15.97</v>
      </c>
      <c r="BF27" s="918">
        <v>162834</v>
      </c>
      <c r="BG27" s="923">
        <f t="shared" si="19"/>
        <v>16.7</v>
      </c>
      <c r="BH27" s="924">
        <f>ROUND(BF27/'第1表（01表）'!X$32,2)</f>
        <v>32.48</v>
      </c>
      <c r="BI27" s="918">
        <v>251836</v>
      </c>
      <c r="BJ27" s="923">
        <f t="shared" si="20"/>
        <v>12.4</v>
      </c>
      <c r="BK27" s="924">
        <f>ROUND(BI27/'第1表（01表）'!Y$32,2)</f>
        <v>31.38</v>
      </c>
      <c r="BL27" s="918">
        <v>210709</v>
      </c>
      <c r="BM27" s="923">
        <f t="shared" si="21"/>
        <v>20.5</v>
      </c>
      <c r="BN27" s="924">
        <f>ROUND(BL27/'第1表（01表）'!Z$32,2)</f>
        <v>50.51</v>
      </c>
      <c r="BO27" s="918">
        <v>175309</v>
      </c>
      <c r="BP27" s="923">
        <f t="shared" si="22"/>
        <v>19.5</v>
      </c>
      <c r="BQ27" s="924">
        <f>ROUND(BO27/'第1表（01表）'!AA$32,2)</f>
        <v>55.79</v>
      </c>
      <c r="BR27" s="918">
        <v>161644</v>
      </c>
      <c r="BS27" s="923">
        <f t="shared" si="23"/>
        <v>17</v>
      </c>
      <c r="BT27" s="924">
        <f>ROUND(BR27/'第1表（01表）'!AB$32,2)</f>
        <v>41.8</v>
      </c>
      <c r="BU27" s="918">
        <v>237241</v>
      </c>
      <c r="BV27" s="923">
        <f t="shared" si="24"/>
        <v>23.1</v>
      </c>
      <c r="BW27" s="924">
        <f>ROUND(BU27/'第1表（01表）'!AC$32,2)</f>
        <v>83.67</v>
      </c>
      <c r="BX27" s="918">
        <v>850937</v>
      </c>
      <c r="BY27" s="923">
        <f t="shared" si="25"/>
        <v>34.6</v>
      </c>
      <c r="BZ27" s="924">
        <f>ROUND(BX27/'第1表（01表）'!AD$32,2)</f>
        <v>91.69</v>
      </c>
      <c r="CA27" s="918">
        <v>79198</v>
      </c>
      <c r="CB27" s="923">
        <f t="shared" si="26"/>
        <v>10.5</v>
      </c>
      <c r="CC27" s="924">
        <f>ROUND(CA27/'第1表（01表）'!AE$32,2)</f>
        <v>24.26</v>
      </c>
      <c r="CD27" s="918">
        <v>117454</v>
      </c>
      <c r="CE27" s="923">
        <f t="shared" si="27"/>
        <v>12</v>
      </c>
      <c r="CF27" s="924">
        <f>ROUND(CD27/'第1表（01表）'!AF$32,2)</f>
        <v>78.54</v>
      </c>
      <c r="CG27" s="918">
        <v>224201</v>
      </c>
      <c r="CH27" s="923">
        <f t="shared" si="28"/>
        <v>25.9</v>
      </c>
      <c r="CI27" s="924">
        <f>ROUND(CG27/'第1表（01表）'!AG$32,2)</f>
        <v>56.91</v>
      </c>
      <c r="CJ27" s="918">
        <v>6332</v>
      </c>
      <c r="CK27" s="923">
        <f t="shared" si="29"/>
        <v>1.1</v>
      </c>
      <c r="CL27" s="924">
        <f>ROUND(CJ27/'第1表（01表）'!AH$32,2)</f>
        <v>1.67</v>
      </c>
      <c r="CM27" s="918">
        <v>22469</v>
      </c>
      <c r="CN27" s="923">
        <f t="shared" si="30"/>
        <v>3.4</v>
      </c>
      <c r="CO27" s="924">
        <f>ROUND(CM27/'第1表（01表）'!AI$32,2)</f>
        <v>7.54</v>
      </c>
      <c r="CP27" s="918">
        <v>101861</v>
      </c>
      <c r="CQ27" s="923">
        <f t="shared" si="31"/>
        <v>20.9</v>
      </c>
      <c r="CR27" s="924">
        <f>ROUND(CP27/'第1表（01表）'!AJ$32,2)</f>
        <v>35.73</v>
      </c>
      <c r="CS27" s="918">
        <v>0</v>
      </c>
      <c r="CT27" s="923">
        <f t="shared" si="32"/>
        <v>0</v>
      </c>
      <c r="CU27" s="924">
        <f>ROUND(CS27/'第1表（01表）'!AK$32,2)</f>
        <v>0</v>
      </c>
      <c r="CV27" s="918">
        <v>92555</v>
      </c>
      <c r="CW27" s="923">
        <f t="shared" si="33"/>
        <v>15.2</v>
      </c>
      <c r="CX27" s="924">
        <f>ROUND(CV27/'第1表（01表）'!AL$32,2)</f>
        <v>24.04</v>
      </c>
      <c r="CY27" s="918">
        <v>0</v>
      </c>
      <c r="CZ27" s="923">
        <f t="shared" si="0"/>
        <v>0</v>
      </c>
      <c r="DA27" s="924">
        <f>ROUND(CY27/'第1表（01表）'!AM$32,2)</f>
        <v>0</v>
      </c>
      <c r="DB27" s="918">
        <v>172049</v>
      </c>
      <c r="DC27" s="923">
        <f t="shared" si="34"/>
        <v>30.5</v>
      </c>
      <c r="DD27" s="924">
        <f>ROUND(DB27/'第1表（01表）'!AN$32,2)</f>
        <v>70.06</v>
      </c>
      <c r="DE27" s="918">
        <v>200870</v>
      </c>
      <c r="DF27" s="923">
        <f t="shared" si="35"/>
        <v>25.8</v>
      </c>
      <c r="DG27" s="924">
        <f>ROUND(DE27/'第1表（01表）'!AO$32,2)</f>
        <v>56.32</v>
      </c>
      <c r="DH27" s="918">
        <v>64845</v>
      </c>
      <c r="DI27" s="923">
        <f t="shared" si="36"/>
        <v>28.5</v>
      </c>
      <c r="DJ27" s="924">
        <f>ROUND(DH27/'第1表（01表）'!AP$32,2)</f>
        <v>69.53</v>
      </c>
      <c r="DK27" s="918">
        <v>38332</v>
      </c>
      <c r="DL27" s="923">
        <f t="shared" si="37"/>
        <v>10.2</v>
      </c>
      <c r="DM27" s="924">
        <f>ROUND(DK27/'第1表（01表）'!AQ$32,2)</f>
        <v>28.12</v>
      </c>
      <c r="DN27" s="918">
        <v>31120</v>
      </c>
      <c r="DO27" s="923">
        <f t="shared" si="38"/>
        <v>6.2</v>
      </c>
      <c r="DP27" s="924">
        <f>ROUND(DN27/'第1表（01表）'!AR$32,2)</f>
        <v>16.64</v>
      </c>
      <c r="DQ27" s="918">
        <v>136215</v>
      </c>
      <c r="DR27" s="923">
        <f t="shared" si="39"/>
        <v>23.6</v>
      </c>
      <c r="DS27" s="924">
        <f>ROUND(DQ27/'第1表（01表）'!AS$32,2)</f>
        <v>54.49</v>
      </c>
      <c r="DT27" s="918">
        <v>63070</v>
      </c>
      <c r="DU27" s="923">
        <f t="shared" si="40"/>
        <v>19.7</v>
      </c>
      <c r="DV27" s="924">
        <f>ROUND(DT27/'第1表（01表）'!AT$32,2)</f>
        <v>37.25</v>
      </c>
      <c r="DW27" s="918">
        <v>1457330</v>
      </c>
      <c r="DX27" s="923">
        <f t="shared" si="41"/>
        <v>30.2</v>
      </c>
      <c r="DY27" s="924">
        <f>ROUND(DW27/'第1表（01表）'!AU$32,2)</f>
        <v>68.4</v>
      </c>
      <c r="DZ27" s="918">
        <v>256290</v>
      </c>
      <c r="EA27" s="923">
        <f t="shared" si="42"/>
        <v>16.1</v>
      </c>
      <c r="EB27" s="924">
        <f>ROUND(DZ27/'第1表（01表）'!AV$32,2)</f>
        <v>37.01</v>
      </c>
      <c r="EC27" s="925">
        <f t="shared" si="43"/>
        <v>9623481</v>
      </c>
      <c r="ED27" s="923">
        <f t="shared" si="44"/>
        <v>16.7</v>
      </c>
      <c r="EE27" s="924">
        <f>ROUND(EC27/'第1表（01表）'!AW$32,2)</f>
        <v>34.55</v>
      </c>
    </row>
    <row r="28" spans="1:135" s="1187" customFormat="1" ht="20.25" customHeight="1">
      <c r="A28" s="676" t="s">
        <v>371</v>
      </c>
      <c r="B28" s="113"/>
      <c r="C28" s="170"/>
      <c r="D28" s="930">
        <v>680608</v>
      </c>
      <c r="E28" s="931">
        <f t="shared" si="1"/>
        <v>14.8</v>
      </c>
      <c r="F28" s="932">
        <f>ROUND(D28/'第1表（01表）'!F$32,2)</f>
        <v>20.58</v>
      </c>
      <c r="G28" s="930">
        <v>247927</v>
      </c>
      <c r="H28" s="931">
        <f t="shared" si="2"/>
        <v>7.2</v>
      </c>
      <c r="I28" s="932">
        <f>ROUND(G28/'第1表（01表）'!G$32,2)</f>
        <v>11.91</v>
      </c>
      <c r="J28" s="930">
        <v>65645</v>
      </c>
      <c r="K28" s="931">
        <f t="shared" si="3"/>
        <v>2.2</v>
      </c>
      <c r="L28" s="932">
        <f>ROUND(J28/'第1表（01表）'!H$32,2)</f>
        <v>4.68</v>
      </c>
      <c r="M28" s="930">
        <v>61220</v>
      </c>
      <c r="N28" s="931">
        <f t="shared" si="4"/>
        <v>3</v>
      </c>
      <c r="O28" s="932">
        <f>ROUND(M28/'第1表（01表）'!I$32,2)</f>
        <v>4.46</v>
      </c>
      <c r="P28" s="930">
        <v>14932</v>
      </c>
      <c r="Q28" s="931">
        <f t="shared" si="5"/>
        <v>2.8</v>
      </c>
      <c r="R28" s="932">
        <f>ROUND(P28/'第1表（01表）'!J$32,2)</f>
        <v>7.44</v>
      </c>
      <c r="S28" s="930">
        <v>19025</v>
      </c>
      <c r="T28" s="931">
        <f t="shared" si="6"/>
        <v>2</v>
      </c>
      <c r="U28" s="932">
        <f>ROUND(S28/'第1表（01表）'!K$32,2)</f>
        <v>3.65</v>
      </c>
      <c r="V28" s="930">
        <v>8731</v>
      </c>
      <c r="W28" s="931">
        <f t="shared" si="7"/>
        <v>0.9</v>
      </c>
      <c r="X28" s="932">
        <f>ROUND(V28/'第1表（01表）'!L$32,2)</f>
        <v>2.67</v>
      </c>
      <c r="Y28" s="930">
        <v>42377</v>
      </c>
      <c r="Z28" s="931">
        <f t="shared" si="8"/>
        <v>3</v>
      </c>
      <c r="AA28" s="932">
        <f>ROUND(Y28/'第1表（01表）'!M$32,2)</f>
        <v>8.01</v>
      </c>
      <c r="AB28" s="930">
        <v>63016</v>
      </c>
      <c r="AC28" s="931">
        <f t="shared" si="9"/>
        <v>6.1</v>
      </c>
      <c r="AD28" s="932">
        <f>ROUND(AB28/'第1表（01表）'!N$32,2)</f>
        <v>11.48</v>
      </c>
      <c r="AE28" s="930">
        <v>43024</v>
      </c>
      <c r="AF28" s="931">
        <f t="shared" si="10"/>
        <v>7.5</v>
      </c>
      <c r="AG28" s="932">
        <f>ROUND(AE28/'第1表（01表）'!O$32,2)</f>
        <v>12.7</v>
      </c>
      <c r="AH28" s="930">
        <v>71912</v>
      </c>
      <c r="AI28" s="931">
        <f t="shared" si="11"/>
        <v>8.3</v>
      </c>
      <c r="AJ28" s="932">
        <f>ROUND(AH28/'第1表（01表）'!P$32,2)</f>
        <v>12.32</v>
      </c>
      <c r="AK28" s="930">
        <v>47644</v>
      </c>
      <c r="AL28" s="931">
        <f t="shared" si="12"/>
        <v>2.9</v>
      </c>
      <c r="AM28" s="932">
        <f>ROUND(AK28/'第1表（01表）'!Q$32,2)</f>
        <v>6.99</v>
      </c>
      <c r="AN28" s="930">
        <v>116835</v>
      </c>
      <c r="AO28" s="931">
        <f t="shared" si="13"/>
        <v>2.5</v>
      </c>
      <c r="AP28" s="932">
        <f>ROUND(AN28/'第1表（01表）'!R$32,2)</f>
        <v>5.78</v>
      </c>
      <c r="AQ28" s="930">
        <v>178961</v>
      </c>
      <c r="AR28" s="931">
        <f t="shared" si="14"/>
        <v>6.3</v>
      </c>
      <c r="AS28" s="932">
        <f>ROUND(AQ28/'第1表（01表）'!S$32,2)</f>
        <v>10.36</v>
      </c>
      <c r="AT28" s="930">
        <v>25632</v>
      </c>
      <c r="AU28" s="931">
        <f t="shared" si="15"/>
        <v>1.8</v>
      </c>
      <c r="AV28" s="932">
        <f>ROUND(AT28/'第1表（01表）'!T$32,2)</f>
        <v>4.56</v>
      </c>
      <c r="AW28" s="930">
        <v>20375</v>
      </c>
      <c r="AX28" s="931">
        <f t="shared" si="16"/>
        <v>3.1</v>
      </c>
      <c r="AY28" s="932">
        <f>ROUND(AW28/'第1表（01表）'!U$32,2)</f>
        <v>7.58</v>
      </c>
      <c r="AZ28" s="930">
        <v>22914</v>
      </c>
      <c r="BA28" s="931">
        <f t="shared" si="17"/>
        <v>1.9</v>
      </c>
      <c r="BB28" s="932">
        <f>ROUND(AZ28/'第1表（01表）'!V32,2)</f>
        <v>3.93</v>
      </c>
      <c r="BC28" s="930">
        <v>66896</v>
      </c>
      <c r="BD28" s="931">
        <f t="shared" si="18"/>
        <v>10.9</v>
      </c>
      <c r="BE28" s="932">
        <f>ROUND(BC28/'第1表（01表）'!W$32,2)</f>
        <v>23.24</v>
      </c>
      <c r="BF28" s="930">
        <v>65787</v>
      </c>
      <c r="BG28" s="931">
        <f t="shared" si="19"/>
        <v>6.8</v>
      </c>
      <c r="BH28" s="932">
        <f>ROUND(BF28/'第1表（01表）'!X$32,2)</f>
        <v>13.12</v>
      </c>
      <c r="BI28" s="930">
        <v>90572</v>
      </c>
      <c r="BJ28" s="931">
        <f t="shared" si="20"/>
        <v>4.5</v>
      </c>
      <c r="BK28" s="932">
        <f>ROUND(BI28/'第1表（01表）'!Y$32,2)</f>
        <v>11.29</v>
      </c>
      <c r="BL28" s="930">
        <v>29469</v>
      </c>
      <c r="BM28" s="931">
        <f t="shared" si="21"/>
        <v>2.9</v>
      </c>
      <c r="BN28" s="932">
        <f>ROUND(BL28/'第1表（01表）'!Z$32,2)</f>
        <v>7.06</v>
      </c>
      <c r="BO28" s="930">
        <v>36077</v>
      </c>
      <c r="BP28" s="931">
        <f t="shared" si="22"/>
        <v>4</v>
      </c>
      <c r="BQ28" s="932">
        <f>ROUND(BO28/'第1表（01表）'!AA$32,2)</f>
        <v>11.48</v>
      </c>
      <c r="BR28" s="930">
        <v>26515</v>
      </c>
      <c r="BS28" s="931">
        <f t="shared" si="23"/>
        <v>2.8</v>
      </c>
      <c r="BT28" s="932">
        <f>ROUND(BR28/'第1表（01表）'!AB$32,2)</f>
        <v>6.86</v>
      </c>
      <c r="BU28" s="930">
        <v>59128</v>
      </c>
      <c r="BV28" s="931">
        <f t="shared" si="24"/>
        <v>5.8</v>
      </c>
      <c r="BW28" s="932">
        <f>ROUND(BU28/'第1表（01表）'!AC$32,2)</f>
        <v>20.85</v>
      </c>
      <c r="BX28" s="930">
        <v>120791</v>
      </c>
      <c r="BY28" s="931">
        <f t="shared" si="25"/>
        <v>4.9</v>
      </c>
      <c r="BZ28" s="932">
        <f>ROUND(BX28/'第1表（01表）'!AD$32,2)</f>
        <v>13.02</v>
      </c>
      <c r="CA28" s="930">
        <v>16871</v>
      </c>
      <c r="CB28" s="931">
        <f t="shared" si="26"/>
        <v>2.2</v>
      </c>
      <c r="CC28" s="932">
        <f>ROUND(CA28/'第1表（01表）'!AE$32,2)</f>
        <v>5.17</v>
      </c>
      <c r="CD28" s="930">
        <v>26814</v>
      </c>
      <c r="CE28" s="931">
        <f t="shared" si="27"/>
        <v>2.7</v>
      </c>
      <c r="CF28" s="932">
        <f>ROUND(CD28/'第1表（01表）'!AF$32,2)</f>
        <v>17.93</v>
      </c>
      <c r="CG28" s="930">
        <v>38129</v>
      </c>
      <c r="CH28" s="931">
        <f t="shared" si="28"/>
        <v>4.4</v>
      </c>
      <c r="CI28" s="932">
        <f>ROUND(CG28/'第1表（01表）'!AG$32,2)</f>
        <v>9.68</v>
      </c>
      <c r="CJ28" s="930">
        <v>34925</v>
      </c>
      <c r="CK28" s="931">
        <f t="shared" si="29"/>
        <v>6.1</v>
      </c>
      <c r="CL28" s="932">
        <f>ROUND(CJ28/'第1表（01表）'!AH$32,2)</f>
        <v>9.23</v>
      </c>
      <c r="CM28" s="930">
        <v>24060</v>
      </c>
      <c r="CN28" s="931">
        <f t="shared" si="30"/>
        <v>3.7</v>
      </c>
      <c r="CO28" s="932">
        <f>ROUND(CM28/'第1表（01表）'!AI$32,2)</f>
        <v>8.07</v>
      </c>
      <c r="CP28" s="930">
        <v>20519</v>
      </c>
      <c r="CQ28" s="931">
        <f t="shared" si="31"/>
        <v>4.2</v>
      </c>
      <c r="CR28" s="932">
        <f>ROUND(CP28/'第1表（01表）'!AJ$32,2)</f>
        <v>7.2</v>
      </c>
      <c r="CS28" s="930">
        <v>25939</v>
      </c>
      <c r="CT28" s="931">
        <f t="shared" si="32"/>
        <v>5.3</v>
      </c>
      <c r="CU28" s="932">
        <f>ROUND(CS28/'第1表（01表）'!AK$32,2)</f>
        <v>14.05</v>
      </c>
      <c r="CV28" s="930">
        <v>31366</v>
      </c>
      <c r="CW28" s="931">
        <f t="shared" si="33"/>
        <v>5.1</v>
      </c>
      <c r="CX28" s="932">
        <f>ROUND(CV28/'第1表（01表）'!AL$32,2)</f>
        <v>8.15</v>
      </c>
      <c r="CY28" s="930">
        <v>21926</v>
      </c>
      <c r="CZ28" s="931">
        <f t="shared" si="0"/>
        <v>5.4</v>
      </c>
      <c r="DA28" s="932">
        <f>ROUND(CY28/'第1表（01表）'!AM$32,2)</f>
        <v>10.4</v>
      </c>
      <c r="DB28" s="930">
        <v>13388</v>
      </c>
      <c r="DC28" s="931">
        <f t="shared" si="34"/>
        <v>2.4</v>
      </c>
      <c r="DD28" s="932">
        <f>ROUND(DB28/'第1表（01表）'!AN$32,2)</f>
        <v>5.45</v>
      </c>
      <c r="DE28" s="930">
        <v>26268</v>
      </c>
      <c r="DF28" s="931">
        <f t="shared" si="35"/>
        <v>3.4</v>
      </c>
      <c r="DG28" s="932">
        <f>ROUND(DE28/'第1表（01表）'!AO$32,2)</f>
        <v>7.36</v>
      </c>
      <c r="DH28" s="930">
        <v>3010</v>
      </c>
      <c r="DI28" s="931">
        <f t="shared" si="36"/>
        <v>1.3</v>
      </c>
      <c r="DJ28" s="932">
        <f>ROUND(DH28/'第1表（01表）'!AP$32,2)</f>
        <v>3.23</v>
      </c>
      <c r="DK28" s="930">
        <v>17248</v>
      </c>
      <c r="DL28" s="931">
        <f t="shared" si="37"/>
        <v>4.6</v>
      </c>
      <c r="DM28" s="932">
        <f>ROUND(DK28/'第1表（01表）'!AQ$32,2)</f>
        <v>12.65</v>
      </c>
      <c r="DN28" s="930">
        <v>15798</v>
      </c>
      <c r="DO28" s="931">
        <f t="shared" si="38"/>
        <v>3.1</v>
      </c>
      <c r="DP28" s="932">
        <f>ROUND(DN28/'第1表（01表）'!AR$32,2)</f>
        <v>8.45</v>
      </c>
      <c r="DQ28" s="930">
        <v>30011</v>
      </c>
      <c r="DR28" s="931">
        <f t="shared" si="39"/>
        <v>5.2</v>
      </c>
      <c r="DS28" s="932">
        <f>ROUND(DQ28/'第1表（01表）'!AS$32,2)</f>
        <v>12.01</v>
      </c>
      <c r="DT28" s="930">
        <v>12899</v>
      </c>
      <c r="DU28" s="931">
        <f t="shared" si="40"/>
        <v>4</v>
      </c>
      <c r="DV28" s="932">
        <f>ROUND(DT28/'第1表（01表）'!AT$32,2)</f>
        <v>7.62</v>
      </c>
      <c r="DW28" s="930">
        <v>409693</v>
      </c>
      <c r="DX28" s="931">
        <f t="shared" si="41"/>
        <v>8.5</v>
      </c>
      <c r="DY28" s="932">
        <f>ROUND(DW28/'第1表（01表）'!AU$32,2)</f>
        <v>19.23</v>
      </c>
      <c r="DZ28" s="930">
        <v>45232</v>
      </c>
      <c r="EA28" s="931">
        <f t="shared" si="42"/>
        <v>2.8</v>
      </c>
      <c r="EB28" s="932">
        <f>ROUND(DZ28/'第1表（01表）'!AV$32,2)</f>
        <v>6.53</v>
      </c>
      <c r="EC28" s="933">
        <f t="shared" si="43"/>
        <v>3040109</v>
      </c>
      <c r="ED28" s="931">
        <f t="shared" si="44"/>
        <v>5.3</v>
      </c>
      <c r="EE28" s="924">
        <f>ROUND(EC28/'第1表（01表）'!AW$32,2)</f>
        <v>10.91</v>
      </c>
    </row>
    <row r="29" spans="1:135" s="1187" customFormat="1" ht="20.25" customHeight="1">
      <c r="A29" s="676" t="s">
        <v>372</v>
      </c>
      <c r="B29" s="113"/>
      <c r="C29" s="170"/>
      <c r="D29" s="930">
        <v>4608965</v>
      </c>
      <c r="E29" s="931">
        <f t="shared" si="1"/>
        <v>100</v>
      </c>
      <c r="F29" s="932">
        <f>ROUND(D29/'第1表（01表）'!F$32,2)</f>
        <v>139.35</v>
      </c>
      <c r="G29" s="930">
        <v>3464729</v>
      </c>
      <c r="H29" s="931">
        <f t="shared" si="2"/>
        <v>100</v>
      </c>
      <c r="I29" s="932">
        <f>ROUND(G29/'第1表（01表）'!G$32,2)</f>
        <v>166.37</v>
      </c>
      <c r="J29" s="930">
        <v>3041572</v>
      </c>
      <c r="K29" s="931">
        <f t="shared" si="3"/>
        <v>100</v>
      </c>
      <c r="L29" s="932">
        <f>ROUND(J29/'第1表（01表）'!H$32,2)</f>
        <v>216.96</v>
      </c>
      <c r="M29" s="930">
        <v>2029022</v>
      </c>
      <c r="N29" s="931">
        <f t="shared" si="4"/>
        <v>100</v>
      </c>
      <c r="O29" s="932">
        <f>ROUND(M29/'第1表（01表）'!I$32,2)</f>
        <v>147.66</v>
      </c>
      <c r="P29" s="930">
        <v>532825</v>
      </c>
      <c r="Q29" s="931">
        <f t="shared" si="5"/>
        <v>100</v>
      </c>
      <c r="R29" s="932">
        <f>ROUND(P29/'第1表（01表）'!J$32,2)</f>
        <v>265.33</v>
      </c>
      <c r="S29" s="930">
        <v>930435</v>
      </c>
      <c r="T29" s="931">
        <f t="shared" si="6"/>
        <v>100</v>
      </c>
      <c r="U29" s="932">
        <f>ROUND(S29/'第1表（01表）'!K$32,2)</f>
        <v>178.67</v>
      </c>
      <c r="V29" s="930">
        <v>1004761</v>
      </c>
      <c r="W29" s="931">
        <f t="shared" si="7"/>
        <v>100</v>
      </c>
      <c r="X29" s="932">
        <f>ROUND(V29/'第1表（01表）'!L$32,2)</f>
        <v>307.69</v>
      </c>
      <c r="Y29" s="930">
        <v>1425144</v>
      </c>
      <c r="Z29" s="931">
        <f t="shared" si="8"/>
        <v>100</v>
      </c>
      <c r="AA29" s="932">
        <f>ROUND(Y29/'第1表（01表）'!M$32,2)</f>
        <v>269.37</v>
      </c>
      <c r="AB29" s="930">
        <v>1038337</v>
      </c>
      <c r="AC29" s="931">
        <f t="shared" si="9"/>
        <v>100</v>
      </c>
      <c r="AD29" s="932">
        <f>ROUND(AB29/'第1表（01表）'!N$32,2)</f>
        <v>189.12</v>
      </c>
      <c r="AE29" s="930">
        <v>570280</v>
      </c>
      <c r="AF29" s="931">
        <f t="shared" si="10"/>
        <v>100</v>
      </c>
      <c r="AG29" s="932">
        <f>ROUND(AE29/'第1表（01表）'!O$32,2)</f>
        <v>168.32</v>
      </c>
      <c r="AH29" s="930">
        <v>871346</v>
      </c>
      <c r="AI29" s="931">
        <f t="shared" si="11"/>
        <v>100</v>
      </c>
      <c r="AJ29" s="932">
        <f>ROUND(AH29/'第1表（01表）'!P$32,2)</f>
        <v>149.32</v>
      </c>
      <c r="AK29" s="930">
        <v>1644616</v>
      </c>
      <c r="AL29" s="931">
        <f t="shared" si="12"/>
        <v>100</v>
      </c>
      <c r="AM29" s="932">
        <f>ROUND(AK29/'第1表（01表）'!Q$32,2)</f>
        <v>241.31</v>
      </c>
      <c r="AN29" s="930">
        <v>4706677</v>
      </c>
      <c r="AO29" s="931">
        <f t="shared" si="13"/>
        <v>100</v>
      </c>
      <c r="AP29" s="932">
        <f>ROUND(AN29/'第1表（01表）'!R$32,2)</f>
        <v>232.92</v>
      </c>
      <c r="AQ29" s="930">
        <v>2846546</v>
      </c>
      <c r="AR29" s="931">
        <f t="shared" si="14"/>
        <v>100</v>
      </c>
      <c r="AS29" s="932">
        <f>ROUND(AQ29/'第1表（01表）'!S$32,2)</f>
        <v>164.79</v>
      </c>
      <c r="AT29" s="930">
        <v>1412118</v>
      </c>
      <c r="AU29" s="931">
        <f t="shared" si="15"/>
        <v>100</v>
      </c>
      <c r="AV29" s="932">
        <f>ROUND(AT29/'第1表（01表）'!T$32,2)</f>
        <v>251.2</v>
      </c>
      <c r="AW29" s="930">
        <v>651887</v>
      </c>
      <c r="AX29" s="931">
        <f t="shared" si="16"/>
        <v>100</v>
      </c>
      <c r="AY29" s="932">
        <f>ROUND(AW29/'第1表（01表）'!U$32,2)</f>
        <v>242.63</v>
      </c>
      <c r="AZ29" s="930">
        <v>1226641</v>
      </c>
      <c r="BA29" s="931">
        <f t="shared" si="17"/>
        <v>100</v>
      </c>
      <c r="BB29" s="932">
        <f>ROUND(AZ29/'第1表（01表）'!V32,2)</f>
        <v>210.3</v>
      </c>
      <c r="BC29" s="930">
        <v>614167</v>
      </c>
      <c r="BD29" s="931">
        <f t="shared" si="18"/>
        <v>100</v>
      </c>
      <c r="BE29" s="932">
        <f>ROUND(BC29/'第1表（01表）'!W$32,2)</f>
        <v>213.32</v>
      </c>
      <c r="BF29" s="930">
        <v>973252</v>
      </c>
      <c r="BG29" s="931">
        <f t="shared" si="19"/>
        <v>100</v>
      </c>
      <c r="BH29" s="932">
        <f>ROUND(BF29/'第1表（01表）'!X$32,2)</f>
        <v>194.14</v>
      </c>
      <c r="BI29" s="930">
        <v>2030677</v>
      </c>
      <c r="BJ29" s="931">
        <f t="shared" si="20"/>
        <v>100</v>
      </c>
      <c r="BK29" s="932">
        <f>ROUND(BI29/'第1表（01表）'!Y$32,2)</f>
        <v>253.04</v>
      </c>
      <c r="BL29" s="930">
        <v>1029567</v>
      </c>
      <c r="BM29" s="931">
        <f t="shared" si="21"/>
        <v>100</v>
      </c>
      <c r="BN29" s="932">
        <f>ROUND(BL29/'第1表（01表）'!Z$32,2)</f>
        <v>246.8</v>
      </c>
      <c r="BO29" s="930">
        <v>897231</v>
      </c>
      <c r="BP29" s="931">
        <f t="shared" si="22"/>
        <v>100</v>
      </c>
      <c r="BQ29" s="932">
        <f>ROUND(BO29/'第1表（01表）'!AA$32,2)</f>
        <v>285.54</v>
      </c>
      <c r="BR29" s="930">
        <v>950700</v>
      </c>
      <c r="BS29" s="931">
        <f t="shared" si="23"/>
        <v>100</v>
      </c>
      <c r="BT29" s="932">
        <f>ROUND(BR29/'第1表（01表）'!AB$32,2)</f>
        <v>245.82</v>
      </c>
      <c r="BU29" s="930">
        <v>1027091</v>
      </c>
      <c r="BV29" s="931">
        <f t="shared" si="24"/>
        <v>100</v>
      </c>
      <c r="BW29" s="932">
        <f>ROUND(BU29/'第1表（01表）'!AC$32,2)</f>
        <v>362.22</v>
      </c>
      <c r="BX29" s="930">
        <v>2459332</v>
      </c>
      <c r="BY29" s="931">
        <f t="shared" si="25"/>
        <v>100</v>
      </c>
      <c r="BZ29" s="932">
        <f>ROUND(BX29/'第1表（01表）'!AD$32,2)</f>
        <v>265</v>
      </c>
      <c r="CA29" s="930">
        <v>755646</v>
      </c>
      <c r="CB29" s="931">
        <f t="shared" si="26"/>
        <v>100</v>
      </c>
      <c r="CC29" s="932">
        <f>ROUND(CA29/'第1表（01表）'!AE$32,2)</f>
        <v>231.43</v>
      </c>
      <c r="CD29" s="930">
        <v>979076</v>
      </c>
      <c r="CE29" s="931">
        <f t="shared" si="27"/>
        <v>100</v>
      </c>
      <c r="CF29" s="932">
        <f>ROUND(CD29/'第1表（01表）'!AF$32,2)</f>
        <v>654.67</v>
      </c>
      <c r="CG29" s="930">
        <v>864772</v>
      </c>
      <c r="CH29" s="931">
        <f t="shared" si="28"/>
        <v>100</v>
      </c>
      <c r="CI29" s="932">
        <f>ROUND(CG29/'第1表（01表）'!AG$32,2)</f>
        <v>219.52</v>
      </c>
      <c r="CJ29" s="930">
        <v>570884</v>
      </c>
      <c r="CK29" s="931">
        <f t="shared" si="29"/>
        <v>100</v>
      </c>
      <c r="CL29" s="932">
        <f>ROUND(CJ29/'第1表（01表）'!AH$32,2)</f>
        <v>150.87</v>
      </c>
      <c r="CM29" s="930">
        <v>656109</v>
      </c>
      <c r="CN29" s="931">
        <f t="shared" si="30"/>
        <v>100</v>
      </c>
      <c r="CO29" s="932">
        <f>ROUND(CM29/'第1表（01表）'!AI$32,2)</f>
        <v>220.19</v>
      </c>
      <c r="CP29" s="930">
        <v>487071</v>
      </c>
      <c r="CQ29" s="931">
        <f t="shared" si="31"/>
        <v>100</v>
      </c>
      <c r="CR29" s="932">
        <f>ROUND(CP29/'第1表（01表）'!AJ$32,2)</f>
        <v>170.85</v>
      </c>
      <c r="CS29" s="930">
        <v>492993</v>
      </c>
      <c r="CT29" s="931">
        <f t="shared" si="32"/>
        <v>100</v>
      </c>
      <c r="CU29" s="932">
        <f>ROUND(CS29/'第1表（01表）'!AK$32,2)</f>
        <v>267.02</v>
      </c>
      <c r="CV29" s="930">
        <v>610658</v>
      </c>
      <c r="CW29" s="931">
        <f t="shared" si="33"/>
        <v>100</v>
      </c>
      <c r="CX29" s="932">
        <f>ROUND(CV29/'第1表（01表）'!AL$32,2)</f>
        <v>158.59</v>
      </c>
      <c r="CY29" s="930">
        <v>404536</v>
      </c>
      <c r="CZ29" s="931">
        <f t="shared" si="0"/>
        <v>100</v>
      </c>
      <c r="DA29" s="932">
        <f>ROUND(CY29/'第1表（01表）'!AM$32,2)</f>
        <v>191.9</v>
      </c>
      <c r="DB29" s="930">
        <v>564998</v>
      </c>
      <c r="DC29" s="931">
        <f t="shared" si="34"/>
        <v>100</v>
      </c>
      <c r="DD29" s="932">
        <f>ROUND(DB29/'第1表（01表）'!AN$32,2)</f>
        <v>230.06</v>
      </c>
      <c r="DE29" s="930">
        <v>777824</v>
      </c>
      <c r="DF29" s="931">
        <f t="shared" si="35"/>
        <v>100</v>
      </c>
      <c r="DG29" s="932">
        <f>ROUND(DE29/'第1表（01表）'!AO$32,2)</f>
        <v>218.08</v>
      </c>
      <c r="DH29" s="930">
        <v>227255</v>
      </c>
      <c r="DI29" s="931">
        <f t="shared" si="36"/>
        <v>100</v>
      </c>
      <c r="DJ29" s="932">
        <f>ROUND(DH29/'第1表（01表）'!AP$32,2)</f>
        <v>243.68</v>
      </c>
      <c r="DK29" s="930">
        <v>374528</v>
      </c>
      <c r="DL29" s="931">
        <f t="shared" si="37"/>
        <v>100</v>
      </c>
      <c r="DM29" s="932">
        <f>ROUND(DK29/'第1表（01表）'!AQ$32,2)</f>
        <v>274.74</v>
      </c>
      <c r="DN29" s="930">
        <v>501534</v>
      </c>
      <c r="DO29" s="931">
        <f t="shared" si="38"/>
        <v>100</v>
      </c>
      <c r="DP29" s="932">
        <f>ROUND(DN29/'第1表（01表）'!AR$32,2)</f>
        <v>268.24</v>
      </c>
      <c r="DQ29" s="930">
        <v>577868</v>
      </c>
      <c r="DR29" s="931">
        <f t="shared" si="39"/>
        <v>100</v>
      </c>
      <c r="DS29" s="932">
        <f>ROUND(DQ29/'第1表（01表）'!AS$32,2)</f>
        <v>231.17</v>
      </c>
      <c r="DT29" s="930">
        <v>319987</v>
      </c>
      <c r="DU29" s="931">
        <f t="shared" si="40"/>
        <v>100</v>
      </c>
      <c r="DV29" s="932">
        <f>ROUND(DT29/'第1表（01表）'!AT$32,2)</f>
        <v>189.01</v>
      </c>
      <c r="DW29" s="930">
        <v>4818337</v>
      </c>
      <c r="DX29" s="931">
        <f t="shared" si="41"/>
        <v>100</v>
      </c>
      <c r="DY29" s="932">
        <f>ROUND(DW29/'第1表（01表）'!AU$32,2)</f>
        <v>226.16</v>
      </c>
      <c r="DZ29" s="930">
        <v>1588064</v>
      </c>
      <c r="EA29" s="931">
        <f t="shared" si="42"/>
        <v>100</v>
      </c>
      <c r="EB29" s="932">
        <f>ROUND(DZ29/'第1表（01表）'!AV$32,2)</f>
        <v>229.3</v>
      </c>
      <c r="EC29" s="933">
        <f t="shared" si="43"/>
        <v>57560058</v>
      </c>
      <c r="ED29" s="931">
        <f t="shared" si="44"/>
        <v>100</v>
      </c>
      <c r="EE29" s="932">
        <f>ROUND(EC29/'第1表（01表）'!AW$32,2)</f>
        <v>206.66</v>
      </c>
    </row>
    <row r="30" spans="1:135" s="1187" customFormat="1" ht="20.25" customHeight="1">
      <c r="A30" s="676" t="s">
        <v>373</v>
      </c>
      <c r="B30" s="113"/>
      <c r="C30" s="170"/>
      <c r="D30" s="930">
        <v>3372</v>
      </c>
      <c r="E30" s="1111"/>
      <c r="F30" s="1112"/>
      <c r="G30" s="930">
        <v>295</v>
      </c>
      <c r="H30" s="1111"/>
      <c r="I30" s="1112"/>
      <c r="J30" s="930">
        <v>0</v>
      </c>
      <c r="K30" s="1111"/>
      <c r="L30" s="1112"/>
      <c r="M30" s="662">
        <v>0</v>
      </c>
      <c r="N30" s="1111"/>
      <c r="O30" s="1112"/>
      <c r="P30" s="662">
        <v>5</v>
      </c>
      <c r="Q30" s="1111"/>
      <c r="R30" s="1112"/>
      <c r="S30" s="662">
        <v>0</v>
      </c>
      <c r="T30" s="1111"/>
      <c r="U30" s="1112"/>
      <c r="V30" s="662">
        <v>0</v>
      </c>
      <c r="W30" s="1111"/>
      <c r="X30" s="1112"/>
      <c r="Y30" s="662">
        <v>0</v>
      </c>
      <c r="Z30" s="1111"/>
      <c r="AA30" s="1112"/>
      <c r="AB30" s="662">
        <v>0</v>
      </c>
      <c r="AC30" s="1111"/>
      <c r="AD30" s="1112"/>
      <c r="AE30" s="662">
        <v>0</v>
      </c>
      <c r="AF30" s="1111"/>
      <c r="AG30" s="1112"/>
      <c r="AH30" s="662">
        <v>21</v>
      </c>
      <c r="AI30" s="1111"/>
      <c r="AJ30" s="1112"/>
      <c r="AK30" s="662">
        <v>0</v>
      </c>
      <c r="AL30" s="1111"/>
      <c r="AM30" s="1112"/>
      <c r="AN30" s="930">
        <v>729</v>
      </c>
      <c r="AO30" s="1111"/>
      <c r="AP30" s="1112"/>
      <c r="AQ30" s="930">
        <v>394</v>
      </c>
      <c r="AR30" s="1111"/>
      <c r="AS30" s="1112"/>
      <c r="AT30" s="662">
        <v>0</v>
      </c>
      <c r="AU30" s="1111"/>
      <c r="AV30" s="1112"/>
      <c r="AW30" s="662">
        <v>0</v>
      </c>
      <c r="AX30" s="1111"/>
      <c r="AY30" s="1112"/>
      <c r="AZ30" s="662">
        <v>470</v>
      </c>
      <c r="BA30" s="1111"/>
      <c r="BB30" s="1112"/>
      <c r="BC30" s="662">
        <v>0</v>
      </c>
      <c r="BD30" s="1111"/>
      <c r="BE30" s="1112"/>
      <c r="BF30" s="930">
        <v>10</v>
      </c>
      <c r="BG30" s="1111"/>
      <c r="BH30" s="1112"/>
      <c r="BI30" s="930">
        <v>0</v>
      </c>
      <c r="BJ30" s="1111"/>
      <c r="BK30" s="1112"/>
      <c r="BL30" s="930">
        <v>0</v>
      </c>
      <c r="BM30" s="1111"/>
      <c r="BN30" s="1112"/>
      <c r="BO30" s="930">
        <v>30</v>
      </c>
      <c r="BP30" s="1111"/>
      <c r="BQ30" s="1112"/>
      <c r="BR30" s="930">
        <v>0</v>
      </c>
      <c r="BS30" s="1111"/>
      <c r="BT30" s="1112"/>
      <c r="BU30" s="930">
        <v>0</v>
      </c>
      <c r="BV30" s="1111"/>
      <c r="BW30" s="1112"/>
      <c r="BX30" s="930">
        <v>0</v>
      </c>
      <c r="BY30" s="1111"/>
      <c r="BZ30" s="1112"/>
      <c r="CA30" s="930">
        <v>0</v>
      </c>
      <c r="CB30" s="1111"/>
      <c r="CC30" s="1112"/>
      <c r="CD30" s="930">
        <v>0</v>
      </c>
      <c r="CE30" s="1111"/>
      <c r="CF30" s="1112"/>
      <c r="CG30" s="930">
        <v>0</v>
      </c>
      <c r="CH30" s="1111"/>
      <c r="CI30" s="1112"/>
      <c r="CJ30" s="930">
        <v>0</v>
      </c>
      <c r="CK30" s="1111"/>
      <c r="CL30" s="1112"/>
      <c r="CM30" s="930">
        <v>0</v>
      </c>
      <c r="CN30" s="1111"/>
      <c r="CO30" s="1112"/>
      <c r="CP30" s="930">
        <v>0</v>
      </c>
      <c r="CQ30" s="1111"/>
      <c r="CR30" s="1112"/>
      <c r="CS30" s="930">
        <v>0</v>
      </c>
      <c r="CT30" s="1111"/>
      <c r="CU30" s="1112"/>
      <c r="CV30" s="930">
        <v>0</v>
      </c>
      <c r="CW30" s="1111"/>
      <c r="CX30" s="1112"/>
      <c r="CY30" s="930">
        <v>153</v>
      </c>
      <c r="CZ30" s="1111"/>
      <c r="DA30" s="1112"/>
      <c r="DB30" s="930">
        <v>0</v>
      </c>
      <c r="DC30" s="1111"/>
      <c r="DD30" s="1112"/>
      <c r="DE30" s="930">
        <v>0</v>
      </c>
      <c r="DF30" s="1111"/>
      <c r="DG30" s="1112"/>
      <c r="DH30" s="930">
        <v>0</v>
      </c>
      <c r="DI30" s="1111"/>
      <c r="DJ30" s="1112"/>
      <c r="DK30" s="930">
        <v>16</v>
      </c>
      <c r="DL30" s="1111"/>
      <c r="DM30" s="1112"/>
      <c r="DN30" s="930">
        <v>22</v>
      </c>
      <c r="DO30" s="1111"/>
      <c r="DP30" s="1112"/>
      <c r="DQ30" s="930">
        <v>0</v>
      </c>
      <c r="DR30" s="1111"/>
      <c r="DS30" s="1112"/>
      <c r="DT30" s="930">
        <v>0</v>
      </c>
      <c r="DU30" s="1111"/>
      <c r="DV30" s="1112"/>
      <c r="DW30" s="930">
        <v>65</v>
      </c>
      <c r="DX30" s="1111"/>
      <c r="DY30" s="1112"/>
      <c r="DZ30" s="930">
        <v>1782</v>
      </c>
      <c r="EA30" s="1111"/>
      <c r="EB30" s="1112"/>
      <c r="EC30" s="933">
        <f t="shared" si="43"/>
        <v>7364</v>
      </c>
      <c r="ED30" s="1111"/>
      <c r="EE30" s="1112"/>
    </row>
    <row r="31" spans="1:135" s="1187" customFormat="1" ht="20.25" customHeight="1">
      <c r="A31" s="676" t="s">
        <v>374</v>
      </c>
      <c r="B31" s="113"/>
      <c r="C31" s="170"/>
      <c r="D31" s="930">
        <v>141967</v>
      </c>
      <c r="E31" s="1111"/>
      <c r="F31" s="1112"/>
      <c r="G31" s="930">
        <v>36798</v>
      </c>
      <c r="H31" s="1111"/>
      <c r="I31" s="1112"/>
      <c r="J31" s="930">
        <v>13212</v>
      </c>
      <c r="K31" s="1111"/>
      <c r="L31" s="1112"/>
      <c r="M31" s="930">
        <v>8378</v>
      </c>
      <c r="N31" s="1111"/>
      <c r="O31" s="1112"/>
      <c r="P31" s="930">
        <v>0</v>
      </c>
      <c r="Q31" s="1111"/>
      <c r="R31" s="1112"/>
      <c r="S31" s="930">
        <v>0</v>
      </c>
      <c r="T31" s="1111"/>
      <c r="U31" s="1112"/>
      <c r="V31" s="930">
        <v>196</v>
      </c>
      <c r="W31" s="1111"/>
      <c r="X31" s="1112"/>
      <c r="Y31" s="930">
        <v>0</v>
      </c>
      <c r="Z31" s="1111"/>
      <c r="AA31" s="1112"/>
      <c r="AB31" s="930">
        <v>0</v>
      </c>
      <c r="AC31" s="1111"/>
      <c r="AD31" s="1112"/>
      <c r="AE31" s="930">
        <v>16932</v>
      </c>
      <c r="AF31" s="1111"/>
      <c r="AG31" s="1112"/>
      <c r="AH31" s="930">
        <v>0</v>
      </c>
      <c r="AI31" s="1111"/>
      <c r="AJ31" s="1112"/>
      <c r="AK31" s="930">
        <v>21087</v>
      </c>
      <c r="AL31" s="1111"/>
      <c r="AM31" s="1112"/>
      <c r="AN31" s="930">
        <v>0</v>
      </c>
      <c r="AO31" s="1111"/>
      <c r="AP31" s="1112"/>
      <c r="AQ31" s="930">
        <v>34307</v>
      </c>
      <c r="AR31" s="1111"/>
      <c r="AS31" s="1112"/>
      <c r="AT31" s="930">
        <v>1230</v>
      </c>
      <c r="AU31" s="1111"/>
      <c r="AV31" s="1112"/>
      <c r="AW31" s="930">
        <v>0</v>
      </c>
      <c r="AX31" s="1111"/>
      <c r="AY31" s="1112"/>
      <c r="AZ31" s="930">
        <v>12273</v>
      </c>
      <c r="BA31" s="1111"/>
      <c r="BB31" s="1112"/>
      <c r="BC31" s="930">
        <v>15330</v>
      </c>
      <c r="BD31" s="1111"/>
      <c r="BE31" s="1112"/>
      <c r="BF31" s="930">
        <v>0</v>
      </c>
      <c r="BG31" s="1111"/>
      <c r="BH31" s="1112"/>
      <c r="BI31" s="930">
        <v>880</v>
      </c>
      <c r="BJ31" s="1111"/>
      <c r="BK31" s="1112"/>
      <c r="BL31" s="930">
        <v>7223</v>
      </c>
      <c r="BM31" s="1111"/>
      <c r="BN31" s="1112"/>
      <c r="BO31" s="930">
        <v>0</v>
      </c>
      <c r="BP31" s="1111"/>
      <c r="BQ31" s="1112"/>
      <c r="BR31" s="930">
        <v>347</v>
      </c>
      <c r="BS31" s="1111"/>
      <c r="BT31" s="1112"/>
      <c r="BU31" s="930">
        <v>0</v>
      </c>
      <c r="BV31" s="1111"/>
      <c r="BW31" s="1112"/>
      <c r="BX31" s="930">
        <v>0</v>
      </c>
      <c r="BY31" s="1111"/>
      <c r="BZ31" s="1112"/>
      <c r="CA31" s="930">
        <v>10138</v>
      </c>
      <c r="CB31" s="1111"/>
      <c r="CC31" s="1112"/>
      <c r="CD31" s="930">
        <v>66432</v>
      </c>
      <c r="CE31" s="1111"/>
      <c r="CF31" s="1112"/>
      <c r="CG31" s="930">
        <v>500</v>
      </c>
      <c r="CH31" s="1111"/>
      <c r="CI31" s="1112"/>
      <c r="CJ31" s="930">
        <v>0</v>
      </c>
      <c r="CK31" s="1111"/>
      <c r="CL31" s="1112"/>
      <c r="CM31" s="930">
        <v>121</v>
      </c>
      <c r="CN31" s="1111"/>
      <c r="CO31" s="1112"/>
      <c r="CP31" s="930">
        <v>0</v>
      </c>
      <c r="CQ31" s="1111"/>
      <c r="CR31" s="1112"/>
      <c r="CS31" s="930">
        <v>128289</v>
      </c>
      <c r="CT31" s="1111"/>
      <c r="CU31" s="1112"/>
      <c r="CV31" s="930">
        <v>0</v>
      </c>
      <c r="CW31" s="1111"/>
      <c r="CX31" s="1112"/>
      <c r="CY31" s="930">
        <v>9213</v>
      </c>
      <c r="CZ31" s="1111"/>
      <c r="DA31" s="1112"/>
      <c r="DB31" s="930">
        <v>24</v>
      </c>
      <c r="DC31" s="1111"/>
      <c r="DD31" s="1112"/>
      <c r="DE31" s="930">
        <v>0</v>
      </c>
      <c r="DF31" s="1111"/>
      <c r="DG31" s="1112"/>
      <c r="DH31" s="930">
        <v>1057</v>
      </c>
      <c r="DI31" s="1111"/>
      <c r="DJ31" s="1112"/>
      <c r="DK31" s="930">
        <v>0</v>
      </c>
      <c r="DL31" s="1111"/>
      <c r="DM31" s="1112"/>
      <c r="DN31" s="930">
        <v>0</v>
      </c>
      <c r="DO31" s="1111"/>
      <c r="DP31" s="1112"/>
      <c r="DQ31" s="930">
        <v>1953</v>
      </c>
      <c r="DR31" s="1111"/>
      <c r="DS31" s="1112"/>
      <c r="DT31" s="930">
        <v>361</v>
      </c>
      <c r="DU31" s="1111"/>
      <c r="DV31" s="1112"/>
      <c r="DW31" s="930">
        <v>6741</v>
      </c>
      <c r="DX31" s="1111"/>
      <c r="DY31" s="1112"/>
      <c r="DZ31" s="930">
        <v>10186</v>
      </c>
      <c r="EA31" s="1111"/>
      <c r="EB31" s="1112"/>
      <c r="EC31" s="933">
        <f t="shared" si="43"/>
        <v>545175</v>
      </c>
      <c r="ED31" s="1111"/>
      <c r="EE31" s="1112"/>
    </row>
    <row r="32" spans="1:135" s="1187" customFormat="1" ht="20.25" customHeight="1">
      <c r="A32" s="676" t="s">
        <v>375</v>
      </c>
      <c r="B32" s="113"/>
      <c r="C32" s="170"/>
      <c r="D32" s="930">
        <v>0</v>
      </c>
      <c r="E32" s="1111"/>
      <c r="F32" s="1112"/>
      <c r="G32" s="930">
        <v>0</v>
      </c>
      <c r="H32" s="1111"/>
      <c r="I32" s="1112"/>
      <c r="J32" s="930">
        <v>0</v>
      </c>
      <c r="K32" s="1111"/>
      <c r="L32" s="1112"/>
      <c r="M32" s="930">
        <v>0</v>
      </c>
      <c r="N32" s="1111"/>
      <c r="O32" s="1112"/>
      <c r="P32" s="930">
        <v>0</v>
      </c>
      <c r="Q32" s="1111"/>
      <c r="R32" s="1112"/>
      <c r="S32" s="930">
        <v>0</v>
      </c>
      <c r="T32" s="1111"/>
      <c r="U32" s="1112"/>
      <c r="V32" s="930">
        <v>0</v>
      </c>
      <c r="W32" s="1111"/>
      <c r="X32" s="1112"/>
      <c r="Y32" s="930">
        <v>0</v>
      </c>
      <c r="Z32" s="1111"/>
      <c r="AA32" s="1112"/>
      <c r="AB32" s="930">
        <v>0</v>
      </c>
      <c r="AC32" s="1111"/>
      <c r="AD32" s="1112"/>
      <c r="AE32" s="930">
        <v>0</v>
      </c>
      <c r="AF32" s="1111"/>
      <c r="AG32" s="1112"/>
      <c r="AH32" s="930">
        <v>0</v>
      </c>
      <c r="AI32" s="1111"/>
      <c r="AJ32" s="1112"/>
      <c r="AK32" s="930">
        <v>0</v>
      </c>
      <c r="AL32" s="1111"/>
      <c r="AM32" s="1112"/>
      <c r="AN32" s="930">
        <v>0</v>
      </c>
      <c r="AO32" s="1111"/>
      <c r="AP32" s="1112"/>
      <c r="AQ32" s="930">
        <v>0</v>
      </c>
      <c r="AR32" s="1111"/>
      <c r="AS32" s="1112"/>
      <c r="AT32" s="930">
        <v>0</v>
      </c>
      <c r="AU32" s="1111"/>
      <c r="AV32" s="1112"/>
      <c r="AW32" s="930">
        <v>0</v>
      </c>
      <c r="AX32" s="1111"/>
      <c r="AY32" s="1112"/>
      <c r="AZ32" s="930">
        <v>0</v>
      </c>
      <c r="BA32" s="1111"/>
      <c r="BB32" s="1112"/>
      <c r="BC32" s="930">
        <v>0</v>
      </c>
      <c r="BD32" s="1111"/>
      <c r="BE32" s="1112"/>
      <c r="BF32" s="930">
        <v>0</v>
      </c>
      <c r="BG32" s="1111"/>
      <c r="BH32" s="1112"/>
      <c r="BI32" s="930">
        <v>0</v>
      </c>
      <c r="BJ32" s="1111"/>
      <c r="BK32" s="1112"/>
      <c r="BL32" s="930">
        <v>0</v>
      </c>
      <c r="BM32" s="1111"/>
      <c r="BN32" s="1112"/>
      <c r="BO32" s="930">
        <v>0</v>
      </c>
      <c r="BP32" s="1111"/>
      <c r="BQ32" s="1112"/>
      <c r="BR32" s="930">
        <v>0</v>
      </c>
      <c r="BS32" s="1111"/>
      <c r="BT32" s="1112"/>
      <c r="BU32" s="930">
        <v>0</v>
      </c>
      <c r="BV32" s="1111"/>
      <c r="BW32" s="1112"/>
      <c r="BX32" s="930">
        <v>0</v>
      </c>
      <c r="BY32" s="1111"/>
      <c r="BZ32" s="1112"/>
      <c r="CA32" s="930">
        <v>0</v>
      </c>
      <c r="CB32" s="1111"/>
      <c r="CC32" s="1112"/>
      <c r="CD32" s="930">
        <v>0</v>
      </c>
      <c r="CE32" s="1111"/>
      <c r="CF32" s="1112"/>
      <c r="CG32" s="930">
        <v>0</v>
      </c>
      <c r="CH32" s="1111"/>
      <c r="CI32" s="1112"/>
      <c r="CJ32" s="930">
        <v>0</v>
      </c>
      <c r="CK32" s="1111"/>
      <c r="CL32" s="1112"/>
      <c r="CM32" s="930">
        <v>0</v>
      </c>
      <c r="CN32" s="1111"/>
      <c r="CO32" s="1112"/>
      <c r="CP32" s="930">
        <v>0</v>
      </c>
      <c r="CQ32" s="1111"/>
      <c r="CR32" s="1112"/>
      <c r="CS32" s="930">
        <v>0</v>
      </c>
      <c r="CT32" s="1111"/>
      <c r="CU32" s="1112"/>
      <c r="CV32" s="930">
        <v>0</v>
      </c>
      <c r="CW32" s="1111"/>
      <c r="CX32" s="1112"/>
      <c r="CY32" s="930">
        <v>0</v>
      </c>
      <c r="CZ32" s="1111"/>
      <c r="DA32" s="1112"/>
      <c r="DB32" s="930">
        <v>0</v>
      </c>
      <c r="DC32" s="1111"/>
      <c r="DD32" s="1112"/>
      <c r="DE32" s="930">
        <v>0</v>
      </c>
      <c r="DF32" s="1111"/>
      <c r="DG32" s="1112"/>
      <c r="DH32" s="930">
        <v>0</v>
      </c>
      <c r="DI32" s="1111"/>
      <c r="DJ32" s="1112"/>
      <c r="DK32" s="930">
        <v>0</v>
      </c>
      <c r="DL32" s="1111"/>
      <c r="DM32" s="1112"/>
      <c r="DN32" s="930">
        <v>0</v>
      </c>
      <c r="DO32" s="1111"/>
      <c r="DP32" s="1112"/>
      <c r="DQ32" s="930">
        <v>0</v>
      </c>
      <c r="DR32" s="1111"/>
      <c r="DS32" s="1112"/>
      <c r="DT32" s="930">
        <v>0</v>
      </c>
      <c r="DU32" s="1111"/>
      <c r="DV32" s="1112"/>
      <c r="DW32" s="930">
        <v>0</v>
      </c>
      <c r="DX32" s="1111"/>
      <c r="DY32" s="1112"/>
      <c r="DZ32" s="930">
        <v>0</v>
      </c>
      <c r="EA32" s="1111"/>
      <c r="EB32" s="1112"/>
      <c r="EC32" s="933">
        <f t="shared" si="43"/>
        <v>0</v>
      </c>
      <c r="ED32" s="1111"/>
      <c r="EE32" s="1112"/>
    </row>
    <row r="33" spans="1:135" s="1187" customFormat="1" ht="20.25" customHeight="1">
      <c r="A33" s="1271" t="s">
        <v>293</v>
      </c>
      <c r="B33" s="1272"/>
      <c r="C33" s="1273"/>
      <c r="D33" s="930">
        <v>0</v>
      </c>
      <c r="E33" s="1111"/>
      <c r="F33" s="1112"/>
      <c r="G33" s="930">
        <v>1790</v>
      </c>
      <c r="H33" s="1111"/>
      <c r="I33" s="1112"/>
      <c r="J33" s="930">
        <v>0</v>
      </c>
      <c r="K33" s="1111"/>
      <c r="L33" s="1112"/>
      <c r="M33" s="930">
        <v>0</v>
      </c>
      <c r="N33" s="1111"/>
      <c r="O33" s="1112"/>
      <c r="P33" s="930">
        <v>0</v>
      </c>
      <c r="Q33" s="1111"/>
      <c r="R33" s="1112"/>
      <c r="S33" s="930">
        <v>609</v>
      </c>
      <c r="T33" s="1111"/>
      <c r="U33" s="1112"/>
      <c r="V33" s="930">
        <v>0</v>
      </c>
      <c r="W33" s="1111"/>
      <c r="X33" s="1112"/>
      <c r="Y33" s="930">
        <v>0</v>
      </c>
      <c r="Z33" s="1111"/>
      <c r="AA33" s="1112"/>
      <c r="AB33" s="930">
        <v>0</v>
      </c>
      <c r="AC33" s="1111"/>
      <c r="AD33" s="1112"/>
      <c r="AE33" s="930">
        <v>0</v>
      </c>
      <c r="AF33" s="1111"/>
      <c r="AG33" s="1112"/>
      <c r="AH33" s="930">
        <v>0</v>
      </c>
      <c r="AI33" s="1111"/>
      <c r="AJ33" s="1112"/>
      <c r="AK33" s="930">
        <v>0</v>
      </c>
      <c r="AL33" s="1111"/>
      <c r="AM33" s="1112"/>
      <c r="AN33" s="930">
        <v>0</v>
      </c>
      <c r="AO33" s="1111"/>
      <c r="AP33" s="1112"/>
      <c r="AQ33" s="930">
        <v>0</v>
      </c>
      <c r="AR33" s="1111"/>
      <c r="AS33" s="1112"/>
      <c r="AT33" s="930">
        <v>0</v>
      </c>
      <c r="AU33" s="1111"/>
      <c r="AV33" s="1112"/>
      <c r="AW33" s="930">
        <v>0</v>
      </c>
      <c r="AX33" s="1111"/>
      <c r="AY33" s="1112"/>
      <c r="AZ33" s="930">
        <v>2577</v>
      </c>
      <c r="BA33" s="1111"/>
      <c r="BB33" s="1112"/>
      <c r="BC33" s="930">
        <v>0</v>
      </c>
      <c r="BD33" s="1111"/>
      <c r="BE33" s="1112"/>
      <c r="BF33" s="930">
        <v>0</v>
      </c>
      <c r="BG33" s="1111"/>
      <c r="BH33" s="1112"/>
      <c r="BI33" s="930">
        <v>0</v>
      </c>
      <c r="BJ33" s="1111"/>
      <c r="BK33" s="1112"/>
      <c r="BL33" s="930">
        <v>0</v>
      </c>
      <c r="BM33" s="1111"/>
      <c r="BN33" s="1112"/>
      <c r="BO33" s="930">
        <v>0</v>
      </c>
      <c r="BP33" s="1111"/>
      <c r="BQ33" s="1112"/>
      <c r="BR33" s="930">
        <v>0</v>
      </c>
      <c r="BS33" s="1111"/>
      <c r="BT33" s="1112"/>
      <c r="BU33" s="930">
        <v>0</v>
      </c>
      <c r="BV33" s="1111"/>
      <c r="BW33" s="1112"/>
      <c r="BX33" s="930">
        <v>0</v>
      </c>
      <c r="BY33" s="1111"/>
      <c r="BZ33" s="1112"/>
      <c r="CA33" s="930">
        <v>0</v>
      </c>
      <c r="CB33" s="1111"/>
      <c r="CC33" s="1112"/>
      <c r="CD33" s="930">
        <v>0</v>
      </c>
      <c r="CE33" s="1111"/>
      <c r="CF33" s="1112"/>
      <c r="CG33" s="930">
        <v>0</v>
      </c>
      <c r="CH33" s="1111"/>
      <c r="CI33" s="1112"/>
      <c r="CJ33" s="930">
        <v>0</v>
      </c>
      <c r="CK33" s="1111"/>
      <c r="CL33" s="1112"/>
      <c r="CM33" s="930">
        <v>0</v>
      </c>
      <c r="CN33" s="1111"/>
      <c r="CO33" s="1112"/>
      <c r="CP33" s="930">
        <v>4</v>
      </c>
      <c r="CQ33" s="1111"/>
      <c r="CR33" s="1112"/>
      <c r="CS33" s="930">
        <v>0</v>
      </c>
      <c r="CT33" s="1111"/>
      <c r="CU33" s="1112"/>
      <c r="CV33" s="930">
        <v>0</v>
      </c>
      <c r="CW33" s="1111"/>
      <c r="CX33" s="1112"/>
      <c r="CY33" s="930">
        <v>0</v>
      </c>
      <c r="CZ33" s="1111"/>
      <c r="DA33" s="1112"/>
      <c r="DB33" s="930">
        <v>0</v>
      </c>
      <c r="DC33" s="1111"/>
      <c r="DD33" s="1112"/>
      <c r="DE33" s="930">
        <v>0</v>
      </c>
      <c r="DF33" s="1111"/>
      <c r="DG33" s="1112"/>
      <c r="DH33" s="930">
        <v>0</v>
      </c>
      <c r="DI33" s="1111"/>
      <c r="DJ33" s="1112"/>
      <c r="DK33" s="930">
        <v>0</v>
      </c>
      <c r="DL33" s="1111"/>
      <c r="DM33" s="1112"/>
      <c r="DN33" s="930">
        <v>0</v>
      </c>
      <c r="DO33" s="1111"/>
      <c r="DP33" s="1112"/>
      <c r="DQ33" s="930">
        <v>0</v>
      </c>
      <c r="DR33" s="1111"/>
      <c r="DS33" s="1112"/>
      <c r="DT33" s="930">
        <v>0</v>
      </c>
      <c r="DU33" s="1111"/>
      <c r="DV33" s="1112"/>
      <c r="DW33" s="930">
        <v>0</v>
      </c>
      <c r="DX33" s="1111"/>
      <c r="DY33" s="1112"/>
      <c r="DZ33" s="930">
        <v>104</v>
      </c>
      <c r="EA33" s="1111"/>
      <c r="EB33" s="1112"/>
      <c r="EC33" s="933">
        <f t="shared" si="43"/>
        <v>5084</v>
      </c>
      <c r="ED33" s="1111"/>
      <c r="EE33" s="1112"/>
    </row>
    <row r="34" spans="1:135" s="1187" customFormat="1" ht="20.25" customHeight="1" thickBot="1">
      <c r="A34" s="326" t="s">
        <v>376</v>
      </c>
      <c r="B34" s="121"/>
      <c r="C34" s="172"/>
      <c r="D34" s="934">
        <v>4750932</v>
      </c>
      <c r="E34" s="1113"/>
      <c r="F34" s="1114"/>
      <c r="G34" s="934">
        <v>3503317</v>
      </c>
      <c r="H34" s="1113"/>
      <c r="I34" s="1114"/>
      <c r="J34" s="934">
        <v>3054784</v>
      </c>
      <c r="K34" s="1113"/>
      <c r="L34" s="1114"/>
      <c r="M34" s="934">
        <v>2037400</v>
      </c>
      <c r="N34" s="1113"/>
      <c r="O34" s="1114"/>
      <c r="P34" s="934">
        <v>532825</v>
      </c>
      <c r="Q34" s="1113"/>
      <c r="R34" s="1114"/>
      <c r="S34" s="934">
        <v>931044</v>
      </c>
      <c r="T34" s="1113"/>
      <c r="U34" s="1114"/>
      <c r="V34" s="934">
        <v>1004957</v>
      </c>
      <c r="W34" s="1113"/>
      <c r="X34" s="1114"/>
      <c r="Y34" s="934">
        <v>1425144</v>
      </c>
      <c r="Z34" s="1113"/>
      <c r="AA34" s="1114"/>
      <c r="AB34" s="934">
        <v>1038337</v>
      </c>
      <c r="AC34" s="1113"/>
      <c r="AD34" s="1114"/>
      <c r="AE34" s="934">
        <v>587212</v>
      </c>
      <c r="AF34" s="1113"/>
      <c r="AG34" s="1114"/>
      <c r="AH34" s="934">
        <v>871346</v>
      </c>
      <c r="AI34" s="1113"/>
      <c r="AJ34" s="1114"/>
      <c r="AK34" s="934">
        <v>1665703</v>
      </c>
      <c r="AL34" s="1113"/>
      <c r="AM34" s="1114"/>
      <c r="AN34" s="934">
        <v>4706677</v>
      </c>
      <c r="AO34" s="1113"/>
      <c r="AP34" s="1114"/>
      <c r="AQ34" s="934">
        <v>2880853</v>
      </c>
      <c r="AR34" s="1113"/>
      <c r="AS34" s="1114"/>
      <c r="AT34" s="934">
        <v>1413348</v>
      </c>
      <c r="AU34" s="1113"/>
      <c r="AV34" s="1114"/>
      <c r="AW34" s="934">
        <v>651887</v>
      </c>
      <c r="AX34" s="1113"/>
      <c r="AY34" s="1114"/>
      <c r="AZ34" s="934">
        <v>1241491</v>
      </c>
      <c r="BA34" s="1113"/>
      <c r="BB34" s="1114"/>
      <c r="BC34" s="934">
        <v>629497</v>
      </c>
      <c r="BD34" s="1113"/>
      <c r="BE34" s="1114"/>
      <c r="BF34" s="934">
        <v>973252</v>
      </c>
      <c r="BG34" s="1113"/>
      <c r="BH34" s="1114"/>
      <c r="BI34" s="934">
        <v>2031557</v>
      </c>
      <c r="BJ34" s="1113"/>
      <c r="BK34" s="1114"/>
      <c r="BL34" s="934">
        <v>1036790</v>
      </c>
      <c r="BM34" s="1113"/>
      <c r="BN34" s="1114"/>
      <c r="BO34" s="934">
        <v>897231</v>
      </c>
      <c r="BP34" s="1113"/>
      <c r="BQ34" s="1114"/>
      <c r="BR34" s="934">
        <v>951047</v>
      </c>
      <c r="BS34" s="1113"/>
      <c r="BT34" s="1114"/>
      <c r="BU34" s="934">
        <v>1027091</v>
      </c>
      <c r="BV34" s="1113"/>
      <c r="BW34" s="1114"/>
      <c r="BX34" s="934">
        <v>2459332</v>
      </c>
      <c r="BY34" s="1113"/>
      <c r="BZ34" s="1114"/>
      <c r="CA34" s="934">
        <v>765784</v>
      </c>
      <c r="CB34" s="1113"/>
      <c r="CC34" s="1114"/>
      <c r="CD34" s="934">
        <v>1045508</v>
      </c>
      <c r="CE34" s="1113"/>
      <c r="CF34" s="1114"/>
      <c r="CG34" s="934">
        <v>865272</v>
      </c>
      <c r="CH34" s="1113"/>
      <c r="CI34" s="1114"/>
      <c r="CJ34" s="934">
        <v>570884</v>
      </c>
      <c r="CK34" s="1113"/>
      <c r="CL34" s="1114"/>
      <c r="CM34" s="934">
        <v>656230</v>
      </c>
      <c r="CN34" s="1113"/>
      <c r="CO34" s="1114"/>
      <c r="CP34" s="934">
        <v>487075</v>
      </c>
      <c r="CQ34" s="1113"/>
      <c r="CR34" s="1114"/>
      <c r="CS34" s="934">
        <v>621282</v>
      </c>
      <c r="CT34" s="1113"/>
      <c r="CU34" s="1114"/>
      <c r="CV34" s="934">
        <v>610658</v>
      </c>
      <c r="CW34" s="1113"/>
      <c r="CX34" s="1114"/>
      <c r="CY34" s="934">
        <v>413749</v>
      </c>
      <c r="CZ34" s="1113"/>
      <c r="DA34" s="1114"/>
      <c r="DB34" s="934">
        <v>565022</v>
      </c>
      <c r="DC34" s="1113"/>
      <c r="DD34" s="1114"/>
      <c r="DE34" s="934">
        <v>777824</v>
      </c>
      <c r="DF34" s="1113"/>
      <c r="DG34" s="1114"/>
      <c r="DH34" s="934">
        <v>228312</v>
      </c>
      <c r="DI34" s="1113"/>
      <c r="DJ34" s="1114"/>
      <c r="DK34" s="934">
        <v>374528</v>
      </c>
      <c r="DL34" s="1113"/>
      <c r="DM34" s="1114"/>
      <c r="DN34" s="934">
        <v>501534</v>
      </c>
      <c r="DO34" s="1113"/>
      <c r="DP34" s="1114"/>
      <c r="DQ34" s="934">
        <v>579821</v>
      </c>
      <c r="DR34" s="1113"/>
      <c r="DS34" s="1114"/>
      <c r="DT34" s="934">
        <v>320348</v>
      </c>
      <c r="DU34" s="1113"/>
      <c r="DV34" s="1114"/>
      <c r="DW34" s="934">
        <v>4825078</v>
      </c>
      <c r="DX34" s="1113"/>
      <c r="DY34" s="1114"/>
      <c r="DZ34" s="934">
        <v>1598354</v>
      </c>
      <c r="EA34" s="1113"/>
      <c r="EB34" s="1114"/>
      <c r="EC34" s="935">
        <f t="shared" si="43"/>
        <v>58110317</v>
      </c>
      <c r="ED34" s="1113"/>
      <c r="EE34" s="1114"/>
    </row>
    <row r="35" spans="30:74" ht="13.5">
      <c r="AD35" s="1177"/>
      <c r="BV35" s="1174"/>
    </row>
  </sheetData>
  <mergeCells count="91">
    <mergeCell ref="CV3:CX3"/>
    <mergeCell ref="CY3:DA3"/>
    <mergeCell ref="DB3:DD3"/>
    <mergeCell ref="EC2:EE3"/>
    <mergeCell ref="DE3:DG3"/>
    <mergeCell ref="DT3:DV3"/>
    <mergeCell ref="DH3:DJ3"/>
    <mergeCell ref="DK3:DM3"/>
    <mergeCell ref="DN3:DP3"/>
    <mergeCell ref="DQ3:DS3"/>
    <mergeCell ref="DZ2:EB2"/>
    <mergeCell ref="DW2:DY2"/>
    <mergeCell ref="DK2:DM2"/>
    <mergeCell ref="CJ3:CL3"/>
    <mergeCell ref="CM3:CO3"/>
    <mergeCell ref="CP3:CR3"/>
    <mergeCell ref="CS3:CU3"/>
    <mergeCell ref="CV2:CX2"/>
    <mergeCell ref="DQ2:DS2"/>
    <mergeCell ref="DT2:DV2"/>
    <mergeCell ref="BX3:BZ3"/>
    <mergeCell ref="CA3:CC3"/>
    <mergeCell ref="CD3:CF3"/>
    <mergeCell ref="CG3:CI3"/>
    <mergeCell ref="BL3:BN3"/>
    <mergeCell ref="BO3:BQ3"/>
    <mergeCell ref="BR3:BT3"/>
    <mergeCell ref="BU3:BW3"/>
    <mergeCell ref="AZ3:BB3"/>
    <mergeCell ref="BC3:BE3"/>
    <mergeCell ref="BF3:BH3"/>
    <mergeCell ref="BI3:BK3"/>
    <mergeCell ref="A33:C33"/>
    <mergeCell ref="V3:X3"/>
    <mergeCell ref="Y3:AA3"/>
    <mergeCell ref="AB3:AD3"/>
    <mergeCell ref="J3:L3"/>
    <mergeCell ref="M3:O3"/>
    <mergeCell ref="P3:R3"/>
    <mergeCell ref="S3:U3"/>
    <mergeCell ref="D3:F3"/>
    <mergeCell ref="A7:B12"/>
    <mergeCell ref="DN2:DP2"/>
    <mergeCell ref="CJ2:CL2"/>
    <mergeCell ref="CM2:CO2"/>
    <mergeCell ref="CP2:CR2"/>
    <mergeCell ref="CS2:CU2"/>
    <mergeCell ref="CY2:DA2"/>
    <mergeCell ref="DB2:DD2"/>
    <mergeCell ref="DE2:DG2"/>
    <mergeCell ref="DH2:DJ2"/>
    <mergeCell ref="BX2:BZ2"/>
    <mergeCell ref="CA2:CC2"/>
    <mergeCell ref="CD2:CF2"/>
    <mergeCell ref="CG2:CI2"/>
    <mergeCell ref="BL2:BN2"/>
    <mergeCell ref="BO2:BQ2"/>
    <mergeCell ref="BR2:BT2"/>
    <mergeCell ref="BU2:BW2"/>
    <mergeCell ref="AZ2:BB2"/>
    <mergeCell ref="BC2:BE2"/>
    <mergeCell ref="BF2:BH2"/>
    <mergeCell ref="BI2:BK2"/>
    <mergeCell ref="AN2:AP2"/>
    <mergeCell ref="AQ2:AS2"/>
    <mergeCell ref="AT2:AV2"/>
    <mergeCell ref="AW2:AY2"/>
    <mergeCell ref="AB2:AD2"/>
    <mergeCell ref="AE2:AG2"/>
    <mergeCell ref="AH2:AJ2"/>
    <mergeCell ref="AK2:AM2"/>
    <mergeCell ref="D2:F2"/>
    <mergeCell ref="G2:I2"/>
    <mergeCell ref="G3:I3"/>
    <mergeCell ref="DW3:DY3"/>
    <mergeCell ref="J2:L2"/>
    <mergeCell ref="M2:O2"/>
    <mergeCell ref="P2:R2"/>
    <mergeCell ref="S2:U2"/>
    <mergeCell ref="V2:X2"/>
    <mergeCell ref="Y2:AA2"/>
    <mergeCell ref="A14:B16"/>
    <mergeCell ref="A27:B27"/>
    <mergeCell ref="DZ3:EB3"/>
    <mergeCell ref="AE3:AG3"/>
    <mergeCell ref="AH3:AJ3"/>
    <mergeCell ref="AK3:AM3"/>
    <mergeCell ref="AN3:AP3"/>
    <mergeCell ref="AQ3:AS3"/>
    <mergeCell ref="AT3:AV3"/>
    <mergeCell ref="AW3:AY3"/>
  </mergeCells>
  <printOptions/>
  <pageMargins left="0.61" right="0.31" top="0.55" bottom="0.38" header="0.512" footer="0.512"/>
  <pageSetup errors="blank" horizontalDpi="600" verticalDpi="600" orientation="landscape" paperSize="9" scale="70" r:id="rId2"/>
  <colBreaks count="7" manualBreakCount="7">
    <brk id="21" max="33" man="1"/>
    <brk id="39" max="33" man="1"/>
    <brk id="57" max="33" man="1"/>
    <brk id="75" max="33" man="1"/>
    <brk id="93" max="33" man="1"/>
    <brk id="111" max="33" man="1"/>
    <brk id="129" max="3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AW61"/>
  <sheetViews>
    <sheetView showZeros="0" zoomScaleSheetLayoutView="100" workbookViewId="0" topLeftCell="A1">
      <pane xSplit="5" ySplit="3" topLeftCell="F4" activePane="bottomRight" state="frozen"/>
      <selection pane="topLeft" activeCell="E34" sqref="E34:E35"/>
      <selection pane="topRight" activeCell="E34" sqref="E34:E35"/>
      <selection pane="bottomLeft" activeCell="E34" sqref="E34:E35"/>
      <selection pane="bottomRight" activeCell="J16" sqref="J16"/>
    </sheetView>
  </sheetViews>
  <sheetFormatPr defaultColWidth="9.00390625" defaultRowHeight="13.5"/>
  <cols>
    <col min="1" max="1" width="2.875" style="749" customWidth="1"/>
    <col min="2" max="2" width="2.50390625" style="749" customWidth="1"/>
    <col min="3" max="3" width="0.37109375" style="749" customWidth="1"/>
    <col min="4" max="4" width="4.25390625" style="749" customWidth="1"/>
    <col min="5" max="5" width="16.25390625" style="749" customWidth="1"/>
    <col min="6" max="48" width="12.875" style="749" customWidth="1"/>
    <col min="49" max="49" width="16.75390625" style="749" customWidth="1"/>
    <col min="50" max="16384" width="9.00390625" style="746" customWidth="1"/>
  </cols>
  <sheetData>
    <row r="1" spans="1:49" ht="15" thickBot="1">
      <c r="A1" s="747" t="s">
        <v>377</v>
      </c>
      <c r="B1" s="748"/>
      <c r="C1" s="748"/>
      <c r="D1" s="748"/>
      <c r="E1" s="748"/>
      <c r="Q1" s="750" t="s">
        <v>145</v>
      </c>
      <c r="AC1" s="750" t="s">
        <v>145</v>
      </c>
      <c r="AO1" s="750" t="s">
        <v>145</v>
      </c>
      <c r="AW1" s="750" t="s">
        <v>145</v>
      </c>
    </row>
    <row r="2" spans="1:49" ht="13.5">
      <c r="A2" s="751"/>
      <c r="B2" s="752"/>
      <c r="C2" s="752"/>
      <c r="D2" s="752"/>
      <c r="E2" s="753" t="s">
        <v>180</v>
      </c>
      <c r="F2" s="754" t="s">
        <v>498</v>
      </c>
      <c r="G2" s="755" t="s">
        <v>499</v>
      </c>
      <c r="H2" s="755" t="s">
        <v>500</v>
      </c>
      <c r="I2" s="755" t="s">
        <v>501</v>
      </c>
      <c r="J2" s="755" t="s">
        <v>502</v>
      </c>
      <c r="K2" s="755" t="s">
        <v>503</v>
      </c>
      <c r="L2" s="755" t="s">
        <v>504</v>
      </c>
      <c r="M2" s="755" t="s">
        <v>505</v>
      </c>
      <c r="N2" s="755" t="s">
        <v>506</v>
      </c>
      <c r="O2" s="755" t="s">
        <v>507</v>
      </c>
      <c r="P2" s="755" t="s">
        <v>508</v>
      </c>
      <c r="Q2" s="755" t="s">
        <v>509</v>
      </c>
      <c r="R2" s="755" t="s">
        <v>510</v>
      </c>
      <c r="S2" s="755" t="s">
        <v>511</v>
      </c>
      <c r="T2" s="755" t="s">
        <v>512</v>
      </c>
      <c r="U2" s="755" t="s">
        <v>513</v>
      </c>
      <c r="V2" s="755" t="s">
        <v>25</v>
      </c>
      <c r="W2" s="755" t="s">
        <v>26</v>
      </c>
      <c r="X2" s="755" t="s">
        <v>27</v>
      </c>
      <c r="Y2" s="755" t="s">
        <v>28</v>
      </c>
      <c r="Z2" s="755" t="s">
        <v>29</v>
      </c>
      <c r="AA2" s="755" t="s">
        <v>30</v>
      </c>
      <c r="AB2" s="755" t="s">
        <v>31</v>
      </c>
      <c r="AC2" s="755" t="s">
        <v>32</v>
      </c>
      <c r="AD2" s="755" t="s">
        <v>33</v>
      </c>
      <c r="AE2" s="755" t="s">
        <v>34</v>
      </c>
      <c r="AF2" s="755" t="s">
        <v>35</v>
      </c>
      <c r="AG2" s="755" t="s">
        <v>36</v>
      </c>
      <c r="AH2" s="755" t="s">
        <v>37</v>
      </c>
      <c r="AI2" s="755" t="s">
        <v>38</v>
      </c>
      <c r="AJ2" s="755" t="s">
        <v>39</v>
      </c>
      <c r="AK2" s="755" t="s">
        <v>40</v>
      </c>
      <c r="AL2" s="755" t="s">
        <v>41</v>
      </c>
      <c r="AM2" s="755" t="s">
        <v>42</v>
      </c>
      <c r="AN2" s="755" t="s">
        <v>43</v>
      </c>
      <c r="AO2" s="755" t="s">
        <v>44</v>
      </c>
      <c r="AP2" s="755" t="s">
        <v>45</v>
      </c>
      <c r="AQ2" s="755" t="s">
        <v>46</v>
      </c>
      <c r="AR2" s="755" t="s">
        <v>47</v>
      </c>
      <c r="AS2" s="755" t="s">
        <v>48</v>
      </c>
      <c r="AT2" s="755" t="s">
        <v>49</v>
      </c>
      <c r="AU2" s="755" t="s">
        <v>50</v>
      </c>
      <c r="AV2" s="756" t="s">
        <v>51</v>
      </c>
      <c r="AW2" s="1280" t="s">
        <v>231</v>
      </c>
    </row>
    <row r="3" spans="1:49" ht="14.25" thickBot="1">
      <c r="A3" s="757" t="s">
        <v>230</v>
      </c>
      <c r="B3" s="758"/>
      <c r="C3" s="758"/>
      <c r="D3" s="758"/>
      <c r="E3" s="759"/>
      <c r="F3" s="760" t="s">
        <v>181</v>
      </c>
      <c r="G3" s="761" t="s">
        <v>182</v>
      </c>
      <c r="H3" s="761" t="s">
        <v>183</v>
      </c>
      <c r="I3" s="761" t="s">
        <v>184</v>
      </c>
      <c r="J3" s="761" t="s">
        <v>19</v>
      </c>
      <c r="K3" s="761" t="s">
        <v>185</v>
      </c>
      <c r="L3" s="761" t="s">
        <v>186</v>
      </c>
      <c r="M3" s="761" t="s">
        <v>20</v>
      </c>
      <c r="N3" s="761" t="s">
        <v>187</v>
      </c>
      <c r="O3" s="761" t="s">
        <v>188</v>
      </c>
      <c r="P3" s="761" t="s">
        <v>189</v>
      </c>
      <c r="Q3" s="761" t="s">
        <v>190</v>
      </c>
      <c r="R3" s="761" t="s">
        <v>21</v>
      </c>
      <c r="S3" s="761" t="s">
        <v>191</v>
      </c>
      <c r="T3" s="761" t="s">
        <v>192</v>
      </c>
      <c r="U3" s="761" t="s">
        <v>24</v>
      </c>
      <c r="V3" s="761" t="s">
        <v>86</v>
      </c>
      <c r="W3" s="761" t="s">
        <v>87</v>
      </c>
      <c r="X3" s="761" t="s">
        <v>88</v>
      </c>
      <c r="Y3" s="761" t="s">
        <v>89</v>
      </c>
      <c r="Z3" s="761" t="s">
        <v>90</v>
      </c>
      <c r="AA3" s="761" t="s">
        <v>103</v>
      </c>
      <c r="AB3" s="761" t="s">
        <v>91</v>
      </c>
      <c r="AC3" s="761" t="s">
        <v>92</v>
      </c>
      <c r="AD3" s="761" t="s">
        <v>93</v>
      </c>
      <c r="AE3" s="761" t="s">
        <v>94</v>
      </c>
      <c r="AF3" s="761" t="s">
        <v>95</v>
      </c>
      <c r="AG3" s="761" t="s">
        <v>96</v>
      </c>
      <c r="AH3" s="761" t="s">
        <v>97</v>
      </c>
      <c r="AI3" s="761" t="s">
        <v>109</v>
      </c>
      <c r="AJ3" s="761" t="s">
        <v>110</v>
      </c>
      <c r="AK3" s="761" t="s">
        <v>98</v>
      </c>
      <c r="AL3" s="761" t="s">
        <v>111</v>
      </c>
      <c r="AM3" s="761" t="s">
        <v>112</v>
      </c>
      <c r="AN3" s="761" t="s">
        <v>113</v>
      </c>
      <c r="AO3" s="761" t="s">
        <v>114</v>
      </c>
      <c r="AP3" s="761" t="s">
        <v>115</v>
      </c>
      <c r="AQ3" s="761" t="s">
        <v>116</v>
      </c>
      <c r="AR3" s="761" t="s">
        <v>117</v>
      </c>
      <c r="AS3" s="761" t="s">
        <v>193</v>
      </c>
      <c r="AT3" s="761" t="s">
        <v>194</v>
      </c>
      <c r="AU3" s="762" t="s">
        <v>118</v>
      </c>
      <c r="AV3" s="763" t="s">
        <v>119</v>
      </c>
      <c r="AW3" s="1281"/>
    </row>
    <row r="4" spans="1:49" ht="13.5">
      <c r="A4" s="764" t="s">
        <v>378</v>
      </c>
      <c r="B4" s="765"/>
      <c r="C4" s="765"/>
      <c r="D4" s="765"/>
      <c r="E4" s="766"/>
      <c r="F4" s="742">
        <v>51928667</v>
      </c>
      <c r="G4" s="767">
        <v>30359025</v>
      </c>
      <c r="H4" s="767">
        <v>19220676</v>
      </c>
      <c r="I4" s="767">
        <v>19204714</v>
      </c>
      <c r="J4" s="767">
        <v>4661170</v>
      </c>
      <c r="K4" s="767">
        <v>9633047</v>
      </c>
      <c r="L4" s="767">
        <v>11922656</v>
      </c>
      <c r="M4" s="767">
        <v>18076507</v>
      </c>
      <c r="N4" s="767">
        <v>12800482</v>
      </c>
      <c r="O4" s="767">
        <v>5804939</v>
      </c>
      <c r="P4" s="767">
        <v>9583139</v>
      </c>
      <c r="Q4" s="767">
        <v>13660090</v>
      </c>
      <c r="R4" s="768">
        <v>37630018</v>
      </c>
      <c r="S4" s="768">
        <v>25391287</v>
      </c>
      <c r="T4" s="768">
        <v>7752191</v>
      </c>
      <c r="U4" s="768">
        <v>4904511</v>
      </c>
      <c r="V4" s="768">
        <v>8563881</v>
      </c>
      <c r="W4" s="768">
        <v>5891189</v>
      </c>
      <c r="X4" s="768">
        <v>7090331</v>
      </c>
      <c r="Y4" s="768">
        <v>18396667</v>
      </c>
      <c r="Z4" s="768">
        <v>10007486</v>
      </c>
      <c r="AA4" s="768">
        <v>9071381</v>
      </c>
      <c r="AB4" s="768">
        <v>8978266</v>
      </c>
      <c r="AC4" s="768">
        <v>7778752</v>
      </c>
      <c r="AD4" s="768">
        <v>11750268</v>
      </c>
      <c r="AE4" s="768">
        <v>11037334</v>
      </c>
      <c r="AF4" s="768">
        <v>18827457</v>
      </c>
      <c r="AG4" s="768">
        <v>10438371</v>
      </c>
      <c r="AH4" s="768">
        <v>8470357</v>
      </c>
      <c r="AI4" s="768">
        <v>7693883</v>
      </c>
      <c r="AJ4" s="768">
        <v>3726403</v>
      </c>
      <c r="AK4" s="768">
        <v>6627448</v>
      </c>
      <c r="AL4" s="768">
        <v>5081023</v>
      </c>
      <c r="AM4" s="768">
        <v>4308643</v>
      </c>
      <c r="AN4" s="768">
        <v>2804774</v>
      </c>
      <c r="AO4" s="768">
        <v>4966880</v>
      </c>
      <c r="AP4" s="768">
        <v>1459333</v>
      </c>
      <c r="AQ4" s="768">
        <v>3805771</v>
      </c>
      <c r="AR4" s="768">
        <v>5525117</v>
      </c>
      <c r="AS4" s="768">
        <v>2088424</v>
      </c>
      <c r="AT4" s="768">
        <v>2686947</v>
      </c>
      <c r="AU4" s="768">
        <v>27808110</v>
      </c>
      <c r="AV4" s="768">
        <v>9294240</v>
      </c>
      <c r="AW4" s="908">
        <f aca="true" t="shared" si="0" ref="AW4:AW35">SUM(F4:AV4)</f>
        <v>506711855</v>
      </c>
    </row>
    <row r="5" spans="1:49" ht="13.5">
      <c r="A5" s="764"/>
      <c r="B5" s="769" t="s">
        <v>379</v>
      </c>
      <c r="C5" s="770"/>
      <c r="D5" s="770"/>
      <c r="E5" s="771"/>
      <c r="F5" s="772">
        <v>51826922</v>
      </c>
      <c r="G5" s="772">
        <v>29610037</v>
      </c>
      <c r="H5" s="772">
        <v>18326666</v>
      </c>
      <c r="I5" s="772">
        <v>19204530</v>
      </c>
      <c r="J5" s="772">
        <v>4660709</v>
      </c>
      <c r="K5" s="772">
        <v>9633047</v>
      </c>
      <c r="L5" s="772">
        <v>11922037</v>
      </c>
      <c r="M5" s="772">
        <v>18075599</v>
      </c>
      <c r="N5" s="772">
        <v>12736975</v>
      </c>
      <c r="O5" s="772">
        <v>4542345</v>
      </c>
      <c r="P5" s="772">
        <v>7783460</v>
      </c>
      <c r="Q5" s="772">
        <v>13659792</v>
      </c>
      <c r="R5" s="768">
        <v>37627478</v>
      </c>
      <c r="S5" s="768">
        <v>25390012</v>
      </c>
      <c r="T5" s="768">
        <v>7752071</v>
      </c>
      <c r="U5" s="768">
        <v>4468494</v>
      </c>
      <c r="V5" s="768">
        <v>8263881</v>
      </c>
      <c r="W5" s="768">
        <v>5872036</v>
      </c>
      <c r="X5" s="768">
        <v>7018200</v>
      </c>
      <c r="Y5" s="768">
        <v>18394092</v>
      </c>
      <c r="Z5" s="768">
        <v>10007401</v>
      </c>
      <c r="AA5" s="768">
        <v>8978238</v>
      </c>
      <c r="AB5" s="768">
        <v>8978266</v>
      </c>
      <c r="AC5" s="768">
        <v>7776556</v>
      </c>
      <c r="AD5" s="768">
        <v>11749968</v>
      </c>
      <c r="AE5" s="768">
        <v>11037334</v>
      </c>
      <c r="AF5" s="768">
        <v>18827200</v>
      </c>
      <c r="AG5" s="768">
        <v>10438371</v>
      </c>
      <c r="AH5" s="768">
        <v>8470357</v>
      </c>
      <c r="AI5" s="768">
        <v>7693883</v>
      </c>
      <c r="AJ5" s="768">
        <v>3726403</v>
      </c>
      <c r="AK5" s="768">
        <v>6624441</v>
      </c>
      <c r="AL5" s="768">
        <v>5062022</v>
      </c>
      <c r="AM5" s="768">
        <v>4308643</v>
      </c>
      <c r="AN5" s="768">
        <v>2804774</v>
      </c>
      <c r="AO5" s="768">
        <v>4966582</v>
      </c>
      <c r="AP5" s="768">
        <v>1459141</v>
      </c>
      <c r="AQ5" s="768">
        <v>3805300</v>
      </c>
      <c r="AR5" s="768">
        <v>5524411</v>
      </c>
      <c r="AS5" s="768">
        <v>2088400</v>
      </c>
      <c r="AT5" s="768">
        <v>2686713</v>
      </c>
      <c r="AU5" s="768">
        <v>27806947</v>
      </c>
      <c r="AV5" s="768">
        <v>8563140</v>
      </c>
      <c r="AW5" s="936">
        <f t="shared" si="0"/>
        <v>500152874</v>
      </c>
    </row>
    <row r="6" spans="1:49" ht="13.5">
      <c r="A6" s="764"/>
      <c r="B6" s="1274"/>
      <c r="C6" s="1275"/>
      <c r="D6" s="773" t="s">
        <v>380</v>
      </c>
      <c r="E6" s="774"/>
      <c r="F6" s="768">
        <v>2534417</v>
      </c>
      <c r="G6" s="768">
        <v>1163947</v>
      </c>
      <c r="H6" s="768">
        <v>274350</v>
      </c>
      <c r="I6" s="768">
        <v>443021</v>
      </c>
      <c r="J6" s="768">
        <v>152987</v>
      </c>
      <c r="K6" s="768">
        <v>22940</v>
      </c>
      <c r="L6" s="768">
        <v>509900</v>
      </c>
      <c r="M6" s="768">
        <v>543950</v>
      </c>
      <c r="N6" s="768">
        <v>306110</v>
      </c>
      <c r="O6" s="768">
        <v>386415</v>
      </c>
      <c r="P6" s="768">
        <v>156585</v>
      </c>
      <c r="Q6" s="768">
        <v>263467</v>
      </c>
      <c r="R6" s="768">
        <v>2140635</v>
      </c>
      <c r="S6" s="768">
        <v>322025</v>
      </c>
      <c r="T6" s="768">
        <v>238263</v>
      </c>
      <c r="U6" s="768">
        <v>56551</v>
      </c>
      <c r="V6" s="768">
        <v>398827</v>
      </c>
      <c r="W6" s="768">
        <v>46590</v>
      </c>
      <c r="X6" s="768">
        <v>87399</v>
      </c>
      <c r="Y6" s="768">
        <v>270613</v>
      </c>
      <c r="Z6" s="768">
        <v>88612</v>
      </c>
      <c r="AA6" s="768">
        <v>102765</v>
      </c>
      <c r="AB6" s="768">
        <v>214478</v>
      </c>
      <c r="AC6" s="768">
        <v>56330</v>
      </c>
      <c r="AD6" s="768">
        <v>0</v>
      </c>
      <c r="AE6" s="768">
        <v>108738</v>
      </c>
      <c r="AF6" s="768">
        <v>119884</v>
      </c>
      <c r="AG6" s="768">
        <v>189424</v>
      </c>
      <c r="AH6" s="768">
        <v>178364</v>
      </c>
      <c r="AI6" s="768">
        <v>52320</v>
      </c>
      <c r="AJ6" s="768">
        <v>249762</v>
      </c>
      <c r="AK6" s="768">
        <v>105707</v>
      </c>
      <c r="AL6" s="768">
        <v>180121</v>
      </c>
      <c r="AM6" s="768">
        <v>99865</v>
      </c>
      <c r="AN6" s="768">
        <v>62940</v>
      </c>
      <c r="AO6" s="768">
        <v>128588</v>
      </c>
      <c r="AP6" s="768">
        <v>13596</v>
      </c>
      <c r="AQ6" s="768">
        <v>205975</v>
      </c>
      <c r="AR6" s="768">
        <v>267099</v>
      </c>
      <c r="AS6" s="768">
        <v>40644</v>
      </c>
      <c r="AT6" s="768">
        <v>106879</v>
      </c>
      <c r="AU6" s="768">
        <v>1079882</v>
      </c>
      <c r="AV6" s="768">
        <v>491555</v>
      </c>
      <c r="AW6" s="937">
        <f t="shared" si="0"/>
        <v>14462520</v>
      </c>
    </row>
    <row r="7" spans="1:49" ht="13.5">
      <c r="A7" s="764"/>
      <c r="B7" s="1274"/>
      <c r="C7" s="1275"/>
      <c r="D7" s="773" t="s">
        <v>381</v>
      </c>
      <c r="E7" s="774"/>
      <c r="F7" s="768">
        <v>74137401</v>
      </c>
      <c r="G7" s="768">
        <v>48177961</v>
      </c>
      <c r="H7" s="768">
        <v>27611040</v>
      </c>
      <c r="I7" s="768">
        <v>31742229</v>
      </c>
      <c r="J7" s="768">
        <v>7648667</v>
      </c>
      <c r="K7" s="768">
        <v>14208324</v>
      </c>
      <c r="L7" s="768">
        <v>16906291</v>
      </c>
      <c r="M7" s="768">
        <v>22757993</v>
      </c>
      <c r="N7" s="768">
        <v>18068335</v>
      </c>
      <c r="O7" s="768">
        <v>7618652</v>
      </c>
      <c r="P7" s="768">
        <v>12476310</v>
      </c>
      <c r="Q7" s="768">
        <v>20847376</v>
      </c>
      <c r="R7" s="768">
        <v>52126512</v>
      </c>
      <c r="S7" s="768">
        <v>39079731</v>
      </c>
      <c r="T7" s="768">
        <v>11255902</v>
      </c>
      <c r="U7" s="768">
        <v>8445065</v>
      </c>
      <c r="V7" s="768">
        <v>11188053</v>
      </c>
      <c r="W7" s="768">
        <v>9347690</v>
      </c>
      <c r="X7" s="768">
        <v>12711084</v>
      </c>
      <c r="Y7" s="768">
        <v>29225939</v>
      </c>
      <c r="Z7" s="768">
        <v>13912517</v>
      </c>
      <c r="AA7" s="768">
        <v>13775584</v>
      </c>
      <c r="AB7" s="768">
        <v>13657043</v>
      </c>
      <c r="AC7" s="768">
        <v>11971575</v>
      </c>
      <c r="AD7" s="768">
        <v>17009037</v>
      </c>
      <c r="AE7" s="768">
        <v>14310854</v>
      </c>
      <c r="AF7" s="768">
        <v>21818363</v>
      </c>
      <c r="AG7" s="768">
        <v>14244000</v>
      </c>
      <c r="AH7" s="768">
        <v>11000518</v>
      </c>
      <c r="AI7" s="768">
        <v>11756467</v>
      </c>
      <c r="AJ7" s="768">
        <v>5954101</v>
      </c>
      <c r="AK7" s="768">
        <v>8414082</v>
      </c>
      <c r="AL7" s="768">
        <v>7923745</v>
      </c>
      <c r="AM7" s="768">
        <v>7182126</v>
      </c>
      <c r="AN7" s="768">
        <v>4888900</v>
      </c>
      <c r="AO7" s="768">
        <v>6632585</v>
      </c>
      <c r="AP7" s="768">
        <v>2586294</v>
      </c>
      <c r="AQ7" s="768">
        <v>5848228</v>
      </c>
      <c r="AR7" s="768">
        <v>8012702</v>
      </c>
      <c r="AS7" s="768">
        <v>4660461</v>
      </c>
      <c r="AT7" s="768">
        <v>4337109</v>
      </c>
      <c r="AU7" s="768">
        <v>42149451</v>
      </c>
      <c r="AV7" s="768">
        <v>15005172</v>
      </c>
      <c r="AW7" s="937">
        <f t="shared" si="0"/>
        <v>742631469</v>
      </c>
    </row>
    <row r="8" spans="1:49" ht="13.5">
      <c r="A8" s="764"/>
      <c r="B8" s="1274"/>
      <c r="C8" s="1275"/>
      <c r="D8" s="773" t="s">
        <v>674</v>
      </c>
      <c r="E8" s="774"/>
      <c r="F8" s="768">
        <v>25120427</v>
      </c>
      <c r="G8" s="768">
        <v>19889888</v>
      </c>
      <c r="H8" s="768">
        <v>9693486</v>
      </c>
      <c r="I8" s="768">
        <v>13390605</v>
      </c>
      <c r="J8" s="768">
        <v>3140945</v>
      </c>
      <c r="K8" s="768">
        <v>4619197</v>
      </c>
      <c r="L8" s="768">
        <v>6284902</v>
      </c>
      <c r="M8" s="768">
        <v>5352416</v>
      </c>
      <c r="N8" s="768">
        <v>6015433</v>
      </c>
      <c r="O8" s="768">
        <v>3492159</v>
      </c>
      <c r="P8" s="768">
        <v>4857365</v>
      </c>
      <c r="Q8" s="768">
        <v>7451052</v>
      </c>
      <c r="R8" s="768">
        <v>16765547</v>
      </c>
      <c r="S8" s="768">
        <v>14018894</v>
      </c>
      <c r="T8" s="768">
        <v>3742094</v>
      </c>
      <c r="U8" s="768">
        <v>4033122</v>
      </c>
      <c r="V8" s="768">
        <v>3588849</v>
      </c>
      <c r="W8" s="768">
        <v>3524986</v>
      </c>
      <c r="X8" s="768">
        <v>5780283</v>
      </c>
      <c r="Y8" s="768">
        <v>11102460</v>
      </c>
      <c r="Z8" s="768">
        <v>4179992</v>
      </c>
      <c r="AA8" s="768">
        <v>4900111</v>
      </c>
      <c r="AB8" s="768">
        <v>4893255</v>
      </c>
      <c r="AC8" s="768">
        <v>4251349</v>
      </c>
      <c r="AD8" s="768">
        <v>5259069</v>
      </c>
      <c r="AE8" s="768">
        <v>3382258</v>
      </c>
      <c r="AF8" s="768">
        <v>3484500</v>
      </c>
      <c r="AG8" s="768">
        <v>3996453</v>
      </c>
      <c r="AH8" s="768">
        <v>2708525</v>
      </c>
      <c r="AI8" s="768">
        <v>4128313</v>
      </c>
      <c r="AJ8" s="768">
        <v>2477460</v>
      </c>
      <c r="AK8" s="768">
        <v>2205348</v>
      </c>
      <c r="AL8" s="768">
        <v>3041844</v>
      </c>
      <c r="AM8" s="768">
        <v>3015163</v>
      </c>
      <c r="AN8" s="768">
        <v>2156106</v>
      </c>
      <c r="AO8" s="768">
        <v>1802051</v>
      </c>
      <c r="AP8" s="768">
        <v>1140749</v>
      </c>
      <c r="AQ8" s="768">
        <v>2253446</v>
      </c>
      <c r="AR8" s="768">
        <v>2792896</v>
      </c>
      <c r="AS8" s="768">
        <v>2612705</v>
      </c>
      <c r="AT8" s="768">
        <v>1864485</v>
      </c>
      <c r="AU8" s="768">
        <v>15642452</v>
      </c>
      <c r="AV8" s="768">
        <v>6946489</v>
      </c>
      <c r="AW8" s="937">
        <f t="shared" si="0"/>
        <v>260999129</v>
      </c>
    </row>
    <row r="9" spans="1:49" ht="13.5">
      <c r="A9" s="764"/>
      <c r="B9" s="1274"/>
      <c r="C9" s="1275"/>
      <c r="D9" s="773" t="s">
        <v>382</v>
      </c>
      <c r="E9" s="774"/>
      <c r="F9" s="768">
        <v>271818</v>
      </c>
      <c r="G9" s="768">
        <v>158017</v>
      </c>
      <c r="H9" s="768">
        <v>134762</v>
      </c>
      <c r="I9" s="768">
        <v>409885</v>
      </c>
      <c r="J9" s="768">
        <v>0</v>
      </c>
      <c r="K9" s="768">
        <v>20980</v>
      </c>
      <c r="L9" s="768">
        <v>790748</v>
      </c>
      <c r="M9" s="768">
        <v>126072</v>
      </c>
      <c r="N9" s="768">
        <v>377963</v>
      </c>
      <c r="O9" s="768">
        <v>29437</v>
      </c>
      <c r="P9" s="768">
        <v>7930</v>
      </c>
      <c r="Q9" s="768">
        <v>0</v>
      </c>
      <c r="R9" s="768">
        <v>125878</v>
      </c>
      <c r="S9" s="768">
        <v>7150</v>
      </c>
      <c r="T9" s="768">
        <v>0</v>
      </c>
      <c r="U9" s="768">
        <v>0</v>
      </c>
      <c r="V9" s="768">
        <v>265850</v>
      </c>
      <c r="W9" s="768">
        <v>2742</v>
      </c>
      <c r="X9" s="768">
        <v>0</v>
      </c>
      <c r="Y9" s="768">
        <v>0</v>
      </c>
      <c r="Z9" s="768">
        <v>186264</v>
      </c>
      <c r="AA9" s="768">
        <v>0</v>
      </c>
      <c r="AB9" s="768">
        <v>0</v>
      </c>
      <c r="AC9" s="768">
        <v>0</v>
      </c>
      <c r="AD9" s="768">
        <v>0</v>
      </c>
      <c r="AE9" s="768">
        <v>0</v>
      </c>
      <c r="AF9" s="768">
        <v>373453</v>
      </c>
      <c r="AG9" s="768">
        <v>1400</v>
      </c>
      <c r="AH9" s="768">
        <v>0</v>
      </c>
      <c r="AI9" s="768">
        <v>13409</v>
      </c>
      <c r="AJ9" s="768">
        <v>0</v>
      </c>
      <c r="AK9" s="768">
        <v>310000</v>
      </c>
      <c r="AL9" s="768">
        <v>0</v>
      </c>
      <c r="AM9" s="768">
        <v>41815</v>
      </c>
      <c r="AN9" s="768">
        <v>9040</v>
      </c>
      <c r="AO9" s="768">
        <v>7460</v>
      </c>
      <c r="AP9" s="768">
        <v>0</v>
      </c>
      <c r="AQ9" s="768">
        <v>4543</v>
      </c>
      <c r="AR9" s="768">
        <v>37506</v>
      </c>
      <c r="AS9" s="768">
        <v>0</v>
      </c>
      <c r="AT9" s="768">
        <v>107210</v>
      </c>
      <c r="AU9" s="768">
        <v>206660</v>
      </c>
      <c r="AV9" s="768">
        <v>12900</v>
      </c>
      <c r="AW9" s="937">
        <f t="shared" si="0"/>
        <v>4040892</v>
      </c>
    </row>
    <row r="10" spans="1:49" ht="13.5">
      <c r="A10" s="764"/>
      <c r="B10" s="1278"/>
      <c r="C10" s="1279"/>
      <c r="D10" s="773" t="s">
        <v>383</v>
      </c>
      <c r="E10" s="774"/>
      <c r="F10" s="775"/>
      <c r="G10" s="776"/>
      <c r="H10" s="776"/>
      <c r="I10" s="776"/>
      <c r="J10" s="776"/>
      <c r="K10" s="776"/>
      <c r="L10" s="776"/>
      <c r="M10" s="776"/>
      <c r="N10" s="776"/>
      <c r="O10" s="776"/>
      <c r="P10" s="776"/>
      <c r="Q10" s="776"/>
      <c r="R10" s="776"/>
      <c r="S10" s="776"/>
      <c r="T10" s="776"/>
      <c r="U10" s="776"/>
      <c r="V10" s="776"/>
      <c r="W10" s="776"/>
      <c r="X10" s="776"/>
      <c r="Y10" s="776"/>
      <c r="Z10" s="776"/>
      <c r="AA10" s="776"/>
      <c r="AB10" s="776"/>
      <c r="AC10" s="776"/>
      <c r="AD10" s="776"/>
      <c r="AE10" s="776"/>
      <c r="AF10" s="776"/>
      <c r="AG10" s="776"/>
      <c r="AH10" s="776"/>
      <c r="AI10" s="776"/>
      <c r="AJ10" s="776"/>
      <c r="AK10" s="776"/>
      <c r="AL10" s="776"/>
      <c r="AM10" s="776"/>
      <c r="AN10" s="776"/>
      <c r="AO10" s="776"/>
      <c r="AP10" s="776"/>
      <c r="AQ10" s="776"/>
      <c r="AR10" s="776"/>
      <c r="AS10" s="776"/>
      <c r="AT10" s="776"/>
      <c r="AU10" s="776"/>
      <c r="AV10" s="777"/>
      <c r="AW10" s="937">
        <f t="shared" si="0"/>
        <v>0</v>
      </c>
    </row>
    <row r="11" spans="1:49" ht="13.5">
      <c r="A11" s="764"/>
      <c r="B11" s="777" t="s">
        <v>384</v>
      </c>
      <c r="C11" s="778"/>
      <c r="D11" s="778"/>
      <c r="E11" s="774"/>
      <c r="F11" s="768">
        <v>101745</v>
      </c>
      <c r="G11" s="768">
        <v>744988</v>
      </c>
      <c r="H11" s="768">
        <v>740</v>
      </c>
      <c r="I11" s="768">
        <v>184</v>
      </c>
      <c r="J11" s="768">
        <v>461</v>
      </c>
      <c r="K11" s="768">
        <v>0</v>
      </c>
      <c r="L11" s="768">
        <v>619</v>
      </c>
      <c r="M11" s="768">
        <v>908</v>
      </c>
      <c r="N11" s="768">
        <v>63507</v>
      </c>
      <c r="O11" s="768">
        <v>1262594</v>
      </c>
      <c r="P11" s="768">
        <v>1799679</v>
      </c>
      <c r="Q11" s="768">
        <v>298</v>
      </c>
      <c r="R11" s="768">
        <v>2540</v>
      </c>
      <c r="S11" s="768">
        <v>1275</v>
      </c>
      <c r="T11" s="768">
        <v>120</v>
      </c>
      <c r="U11" s="768">
        <v>436017</v>
      </c>
      <c r="V11" s="768">
        <v>0</v>
      </c>
      <c r="W11" s="768">
        <v>19153</v>
      </c>
      <c r="X11" s="768">
        <v>72131</v>
      </c>
      <c r="Y11" s="768">
        <v>2575</v>
      </c>
      <c r="Z11" s="768">
        <v>85</v>
      </c>
      <c r="AA11" s="768">
        <v>93143</v>
      </c>
      <c r="AB11" s="768">
        <v>0</v>
      </c>
      <c r="AC11" s="768">
        <v>2196</v>
      </c>
      <c r="AD11" s="768">
        <v>300</v>
      </c>
      <c r="AE11" s="768">
        <v>0</v>
      </c>
      <c r="AF11" s="768">
        <v>257</v>
      </c>
      <c r="AG11" s="768">
        <v>0</v>
      </c>
      <c r="AH11" s="768">
        <v>0</v>
      </c>
      <c r="AI11" s="768">
        <v>0</v>
      </c>
      <c r="AJ11" s="768">
        <v>0</v>
      </c>
      <c r="AK11" s="768">
        <v>3007</v>
      </c>
      <c r="AL11" s="768">
        <v>19001</v>
      </c>
      <c r="AM11" s="768">
        <v>0</v>
      </c>
      <c r="AN11" s="768">
        <v>0</v>
      </c>
      <c r="AO11" s="768">
        <v>259</v>
      </c>
      <c r="AP11" s="768">
        <v>192</v>
      </c>
      <c r="AQ11" s="768">
        <v>471</v>
      </c>
      <c r="AR11" s="768">
        <v>706</v>
      </c>
      <c r="AS11" s="768">
        <v>24</v>
      </c>
      <c r="AT11" s="768">
        <v>234</v>
      </c>
      <c r="AU11" s="768">
        <v>1163</v>
      </c>
      <c r="AV11" s="768">
        <v>458</v>
      </c>
      <c r="AW11" s="937">
        <f t="shared" si="0"/>
        <v>4631030</v>
      </c>
    </row>
    <row r="12" spans="1:49" ht="13.5">
      <c r="A12" s="779"/>
      <c r="B12" s="780" t="s">
        <v>385</v>
      </c>
      <c r="C12" s="781"/>
      <c r="D12" s="781"/>
      <c r="E12" s="782"/>
      <c r="F12" s="783">
        <v>0</v>
      </c>
      <c r="G12" s="783">
        <v>4000</v>
      </c>
      <c r="H12" s="783">
        <v>893270</v>
      </c>
      <c r="I12" s="783">
        <v>0</v>
      </c>
      <c r="J12" s="783">
        <v>0</v>
      </c>
      <c r="K12" s="783">
        <v>0</v>
      </c>
      <c r="L12" s="783">
        <v>0</v>
      </c>
      <c r="M12" s="783">
        <v>0</v>
      </c>
      <c r="N12" s="783">
        <v>0</v>
      </c>
      <c r="O12" s="783">
        <v>0</v>
      </c>
      <c r="P12" s="783">
        <v>0</v>
      </c>
      <c r="Q12" s="783">
        <v>0</v>
      </c>
      <c r="R12" s="783">
        <v>0</v>
      </c>
      <c r="S12" s="783">
        <v>0</v>
      </c>
      <c r="T12" s="783">
        <v>0</v>
      </c>
      <c r="U12" s="783">
        <v>0</v>
      </c>
      <c r="V12" s="783">
        <v>300000</v>
      </c>
      <c r="W12" s="783">
        <v>0</v>
      </c>
      <c r="X12" s="783">
        <v>0</v>
      </c>
      <c r="Y12" s="783">
        <v>0</v>
      </c>
      <c r="Z12" s="783">
        <v>0</v>
      </c>
      <c r="AA12" s="783">
        <v>0</v>
      </c>
      <c r="AB12" s="783">
        <v>0</v>
      </c>
      <c r="AC12" s="783">
        <v>0</v>
      </c>
      <c r="AD12" s="783">
        <v>0</v>
      </c>
      <c r="AE12" s="783">
        <v>0</v>
      </c>
      <c r="AF12" s="783">
        <v>0</v>
      </c>
      <c r="AG12" s="783">
        <v>0</v>
      </c>
      <c r="AH12" s="783">
        <v>0</v>
      </c>
      <c r="AI12" s="783">
        <v>0</v>
      </c>
      <c r="AJ12" s="783">
        <v>0</v>
      </c>
      <c r="AK12" s="783">
        <v>0</v>
      </c>
      <c r="AL12" s="783">
        <v>0</v>
      </c>
      <c r="AM12" s="783">
        <v>0</v>
      </c>
      <c r="AN12" s="783">
        <v>0</v>
      </c>
      <c r="AO12" s="783">
        <v>39</v>
      </c>
      <c r="AP12" s="783">
        <v>0</v>
      </c>
      <c r="AQ12" s="783">
        <v>0</v>
      </c>
      <c r="AR12" s="783">
        <v>0</v>
      </c>
      <c r="AS12" s="783">
        <v>0</v>
      </c>
      <c r="AT12" s="783">
        <v>0</v>
      </c>
      <c r="AU12" s="783">
        <v>0</v>
      </c>
      <c r="AV12" s="783">
        <v>730642</v>
      </c>
      <c r="AW12" s="938">
        <f t="shared" si="0"/>
        <v>1927951</v>
      </c>
    </row>
    <row r="13" spans="1:49" ht="13.5">
      <c r="A13" s="784" t="s">
        <v>386</v>
      </c>
      <c r="B13" s="770"/>
      <c r="C13" s="770"/>
      <c r="D13" s="770"/>
      <c r="E13" s="771"/>
      <c r="F13" s="744">
        <v>1189526</v>
      </c>
      <c r="G13" s="745">
        <v>2672036</v>
      </c>
      <c r="H13" s="745">
        <v>3280399</v>
      </c>
      <c r="I13" s="745">
        <v>1221934</v>
      </c>
      <c r="J13" s="745">
        <v>514079</v>
      </c>
      <c r="K13" s="745">
        <v>1255112</v>
      </c>
      <c r="L13" s="745">
        <v>1035881</v>
      </c>
      <c r="M13" s="745">
        <v>961256</v>
      </c>
      <c r="N13" s="745">
        <v>1297873</v>
      </c>
      <c r="O13" s="745">
        <v>482936</v>
      </c>
      <c r="P13" s="745">
        <v>413642</v>
      </c>
      <c r="Q13" s="745">
        <v>2277913</v>
      </c>
      <c r="R13" s="745">
        <v>6262759</v>
      </c>
      <c r="S13" s="745">
        <v>1664113</v>
      </c>
      <c r="T13" s="745">
        <v>1494177</v>
      </c>
      <c r="U13" s="745">
        <v>391531</v>
      </c>
      <c r="V13" s="745">
        <v>1533465</v>
      </c>
      <c r="W13" s="745">
        <v>392735</v>
      </c>
      <c r="X13" s="745">
        <v>734575</v>
      </c>
      <c r="Y13" s="745">
        <v>1944501</v>
      </c>
      <c r="Z13" s="745">
        <v>2836562</v>
      </c>
      <c r="AA13" s="745">
        <v>1281056</v>
      </c>
      <c r="AB13" s="745">
        <v>1211774</v>
      </c>
      <c r="AC13" s="745">
        <v>676053</v>
      </c>
      <c r="AD13" s="745">
        <v>1897922</v>
      </c>
      <c r="AE13" s="745">
        <v>1046846</v>
      </c>
      <c r="AF13" s="745">
        <v>1935770</v>
      </c>
      <c r="AG13" s="745">
        <v>1577045</v>
      </c>
      <c r="AH13" s="745">
        <v>1146111</v>
      </c>
      <c r="AI13" s="745">
        <v>564384</v>
      </c>
      <c r="AJ13" s="745">
        <v>335421</v>
      </c>
      <c r="AK13" s="745">
        <v>1114954</v>
      </c>
      <c r="AL13" s="745">
        <v>854668</v>
      </c>
      <c r="AM13" s="745">
        <v>638858</v>
      </c>
      <c r="AN13" s="745">
        <v>547277</v>
      </c>
      <c r="AO13" s="745">
        <v>1308660</v>
      </c>
      <c r="AP13" s="745">
        <v>119774</v>
      </c>
      <c r="AQ13" s="745">
        <v>766178</v>
      </c>
      <c r="AR13" s="745">
        <v>719431</v>
      </c>
      <c r="AS13" s="745">
        <v>950603</v>
      </c>
      <c r="AT13" s="745">
        <v>1920109</v>
      </c>
      <c r="AU13" s="745">
        <v>1611939</v>
      </c>
      <c r="AV13" s="745">
        <v>959755</v>
      </c>
      <c r="AW13" s="939">
        <f t="shared" si="0"/>
        <v>57041593</v>
      </c>
    </row>
    <row r="14" spans="1:49" ht="13.5">
      <c r="A14" s="764"/>
      <c r="B14" s="785" t="s">
        <v>387</v>
      </c>
      <c r="C14" s="786"/>
      <c r="D14" s="786"/>
      <c r="E14" s="787"/>
      <c r="F14" s="772">
        <v>700231</v>
      </c>
      <c r="G14" s="772">
        <v>2347594</v>
      </c>
      <c r="H14" s="772">
        <v>2889693</v>
      </c>
      <c r="I14" s="772">
        <v>944214</v>
      </c>
      <c r="J14" s="772">
        <v>433697</v>
      </c>
      <c r="K14" s="772">
        <v>1094540</v>
      </c>
      <c r="L14" s="772">
        <v>772665</v>
      </c>
      <c r="M14" s="772">
        <v>893876</v>
      </c>
      <c r="N14" s="772">
        <v>1193954</v>
      </c>
      <c r="O14" s="772">
        <v>448996</v>
      </c>
      <c r="P14" s="772">
        <v>330622</v>
      </c>
      <c r="Q14" s="772">
        <v>1833379</v>
      </c>
      <c r="R14" s="772">
        <v>4503552</v>
      </c>
      <c r="S14" s="772">
        <v>1518189</v>
      </c>
      <c r="T14" s="772">
        <v>1269427</v>
      </c>
      <c r="U14" s="772">
        <v>350926</v>
      </c>
      <c r="V14" s="772">
        <v>1323898</v>
      </c>
      <c r="W14" s="772">
        <v>296729</v>
      </c>
      <c r="X14" s="772">
        <v>658281</v>
      </c>
      <c r="Y14" s="772">
        <v>1784539</v>
      </c>
      <c r="Z14" s="772">
        <v>2784851</v>
      </c>
      <c r="AA14" s="772">
        <v>1124374</v>
      </c>
      <c r="AB14" s="772">
        <v>1052195</v>
      </c>
      <c r="AC14" s="772">
        <v>625040</v>
      </c>
      <c r="AD14" s="772">
        <v>1465882</v>
      </c>
      <c r="AE14" s="772">
        <v>878596</v>
      </c>
      <c r="AF14" s="772">
        <v>1827036</v>
      </c>
      <c r="AG14" s="772">
        <v>1182930</v>
      </c>
      <c r="AH14" s="772">
        <v>972412</v>
      </c>
      <c r="AI14" s="772">
        <v>401824</v>
      </c>
      <c r="AJ14" s="772">
        <v>312239</v>
      </c>
      <c r="AK14" s="772">
        <v>680895</v>
      </c>
      <c r="AL14" s="772">
        <v>792680</v>
      </c>
      <c r="AM14" s="772">
        <v>554618</v>
      </c>
      <c r="AN14" s="772">
        <v>474931</v>
      </c>
      <c r="AO14" s="772">
        <v>936415</v>
      </c>
      <c r="AP14" s="772">
        <v>92276</v>
      </c>
      <c r="AQ14" s="772">
        <v>751179</v>
      </c>
      <c r="AR14" s="772">
        <v>703593</v>
      </c>
      <c r="AS14" s="772">
        <v>913820</v>
      </c>
      <c r="AT14" s="772">
        <v>1826464</v>
      </c>
      <c r="AU14" s="772">
        <v>921087</v>
      </c>
      <c r="AV14" s="772">
        <v>660315</v>
      </c>
      <c r="AW14" s="940">
        <f t="shared" si="0"/>
        <v>47524654</v>
      </c>
    </row>
    <row r="15" spans="1:49" ht="13.5">
      <c r="A15" s="764"/>
      <c r="B15" s="777" t="s">
        <v>388</v>
      </c>
      <c r="C15" s="778"/>
      <c r="D15" s="778"/>
      <c r="E15" s="774"/>
      <c r="F15" s="768">
        <v>462806</v>
      </c>
      <c r="G15" s="768">
        <v>285037</v>
      </c>
      <c r="H15" s="768">
        <v>375604</v>
      </c>
      <c r="I15" s="768">
        <v>262174</v>
      </c>
      <c r="J15" s="768">
        <v>80382</v>
      </c>
      <c r="K15" s="768">
        <v>157135</v>
      </c>
      <c r="L15" s="768">
        <v>256378</v>
      </c>
      <c r="M15" s="768">
        <v>67380</v>
      </c>
      <c r="N15" s="768">
        <v>86402</v>
      </c>
      <c r="O15" s="768">
        <v>18013</v>
      </c>
      <c r="P15" s="768">
        <v>81589</v>
      </c>
      <c r="Q15" s="768">
        <v>429564</v>
      </c>
      <c r="R15" s="768">
        <v>661610</v>
      </c>
      <c r="S15" s="768">
        <v>117248</v>
      </c>
      <c r="T15" s="768">
        <v>212486</v>
      </c>
      <c r="U15" s="768">
        <v>29980</v>
      </c>
      <c r="V15" s="768">
        <v>195363</v>
      </c>
      <c r="W15" s="768">
        <v>91782</v>
      </c>
      <c r="X15" s="768">
        <v>73512</v>
      </c>
      <c r="Y15" s="768">
        <v>155531</v>
      </c>
      <c r="Z15" s="768">
        <v>48165</v>
      </c>
      <c r="AA15" s="768">
        <v>147715</v>
      </c>
      <c r="AB15" s="768">
        <v>121471</v>
      </c>
      <c r="AC15" s="768">
        <v>47568</v>
      </c>
      <c r="AD15" s="768">
        <v>421584</v>
      </c>
      <c r="AE15" s="768">
        <v>157288</v>
      </c>
      <c r="AF15" s="768">
        <v>99050</v>
      </c>
      <c r="AG15" s="768">
        <v>378608</v>
      </c>
      <c r="AH15" s="768">
        <v>168044</v>
      </c>
      <c r="AI15" s="768">
        <v>153587</v>
      </c>
      <c r="AJ15" s="768">
        <v>13360</v>
      </c>
      <c r="AK15" s="768">
        <v>429556</v>
      </c>
      <c r="AL15" s="768">
        <v>49198</v>
      </c>
      <c r="AM15" s="768">
        <v>81262</v>
      </c>
      <c r="AN15" s="768">
        <v>72327</v>
      </c>
      <c r="AO15" s="768">
        <v>361687</v>
      </c>
      <c r="AP15" s="768">
        <v>24157</v>
      </c>
      <c r="AQ15" s="768">
        <v>13749</v>
      </c>
      <c r="AR15" s="768">
        <v>15764</v>
      </c>
      <c r="AS15" s="768">
        <v>33602</v>
      </c>
      <c r="AT15" s="768">
        <v>84945</v>
      </c>
      <c r="AU15" s="768">
        <v>455291</v>
      </c>
      <c r="AV15" s="768">
        <v>236507</v>
      </c>
      <c r="AW15" s="937">
        <f t="shared" si="0"/>
        <v>7714461</v>
      </c>
    </row>
    <row r="16" spans="1:49" ht="13.5">
      <c r="A16" s="764"/>
      <c r="B16" s="777" t="s">
        <v>389</v>
      </c>
      <c r="C16" s="778"/>
      <c r="D16" s="778"/>
      <c r="E16" s="774"/>
      <c r="F16" s="768">
        <v>22289</v>
      </c>
      <c r="G16" s="768">
        <v>32972</v>
      </c>
      <c r="H16" s="768">
        <v>14322</v>
      </c>
      <c r="I16" s="768">
        <v>7063</v>
      </c>
      <c r="J16" s="768">
        <v>0</v>
      </c>
      <c r="K16" s="768">
        <v>1967</v>
      </c>
      <c r="L16" s="768">
        <v>5287</v>
      </c>
      <c r="M16" s="768">
        <v>0</v>
      </c>
      <c r="N16" s="768">
        <v>17517</v>
      </c>
      <c r="O16" s="768">
        <v>14951</v>
      </c>
      <c r="P16" s="768">
        <v>531</v>
      </c>
      <c r="Q16" s="768">
        <v>10650</v>
      </c>
      <c r="R16" s="768">
        <v>22256</v>
      </c>
      <c r="S16" s="768">
        <v>23591</v>
      </c>
      <c r="T16" s="768">
        <v>12264</v>
      </c>
      <c r="U16" s="768">
        <v>9422</v>
      </c>
      <c r="V16" s="768">
        <v>9206</v>
      </c>
      <c r="W16" s="768">
        <v>4224</v>
      </c>
      <c r="X16" s="768">
        <v>2782</v>
      </c>
      <c r="Y16" s="768">
        <v>4431</v>
      </c>
      <c r="Z16" s="768">
        <v>3046</v>
      </c>
      <c r="AA16" s="768">
        <v>8967</v>
      </c>
      <c r="AB16" s="768">
        <v>38108</v>
      </c>
      <c r="AC16" s="768">
        <v>3445</v>
      </c>
      <c r="AD16" s="768">
        <v>10456</v>
      </c>
      <c r="AE16" s="768">
        <v>6613</v>
      </c>
      <c r="AF16" s="768">
        <v>1884</v>
      </c>
      <c r="AG16" s="768">
        <v>4468</v>
      </c>
      <c r="AH16" s="768">
        <v>4243</v>
      </c>
      <c r="AI16" s="768">
        <v>8917</v>
      </c>
      <c r="AJ16" s="768">
        <v>8672</v>
      </c>
      <c r="AK16" s="768">
        <v>4403</v>
      </c>
      <c r="AL16" s="768">
        <v>1960</v>
      </c>
      <c r="AM16" s="768">
        <v>2978</v>
      </c>
      <c r="AN16" s="768">
        <v>19</v>
      </c>
      <c r="AO16" s="768">
        <v>10557</v>
      </c>
      <c r="AP16" s="768">
        <v>3341</v>
      </c>
      <c r="AQ16" s="768">
        <v>0</v>
      </c>
      <c r="AR16" s="768">
        <v>74</v>
      </c>
      <c r="AS16" s="768">
        <v>1547</v>
      </c>
      <c r="AT16" s="768">
        <v>7900</v>
      </c>
      <c r="AU16" s="768">
        <v>31211</v>
      </c>
      <c r="AV16" s="768">
        <v>18497</v>
      </c>
      <c r="AW16" s="937">
        <f t="shared" si="0"/>
        <v>397031</v>
      </c>
    </row>
    <row r="17" spans="1:49" ht="13.5">
      <c r="A17" s="779"/>
      <c r="B17" s="788" t="s">
        <v>390</v>
      </c>
      <c r="C17" s="789"/>
      <c r="D17" s="789"/>
      <c r="E17" s="790"/>
      <c r="F17" s="783">
        <v>4200</v>
      </c>
      <c r="G17" s="783">
        <v>5200</v>
      </c>
      <c r="H17" s="783">
        <v>0</v>
      </c>
      <c r="I17" s="783">
        <v>8483</v>
      </c>
      <c r="J17" s="783">
        <v>0</v>
      </c>
      <c r="K17" s="783">
        <v>0</v>
      </c>
      <c r="L17" s="783">
        <v>0</v>
      </c>
      <c r="M17" s="783">
        <v>0</v>
      </c>
      <c r="N17" s="783">
        <v>0</v>
      </c>
      <c r="O17" s="783">
        <v>0</v>
      </c>
      <c r="P17" s="783">
        <v>900</v>
      </c>
      <c r="Q17" s="783">
        <v>0</v>
      </c>
      <c r="R17" s="783">
        <v>0</v>
      </c>
      <c r="S17" s="783">
        <v>5000</v>
      </c>
      <c r="T17" s="783">
        <v>0</v>
      </c>
      <c r="U17" s="783">
        <v>1203</v>
      </c>
      <c r="V17" s="783">
        <v>0</v>
      </c>
      <c r="W17" s="783">
        <v>0</v>
      </c>
      <c r="X17" s="783">
        <v>0</v>
      </c>
      <c r="Y17" s="783">
        <v>0</v>
      </c>
      <c r="Z17" s="783">
        <v>500</v>
      </c>
      <c r="AA17" s="783">
        <v>0</v>
      </c>
      <c r="AB17" s="783">
        <v>0</v>
      </c>
      <c r="AC17" s="783">
        <v>0</v>
      </c>
      <c r="AD17" s="783">
        <v>0</v>
      </c>
      <c r="AE17" s="783">
        <v>0</v>
      </c>
      <c r="AF17" s="783">
        <v>7800</v>
      </c>
      <c r="AG17" s="783">
        <v>0</v>
      </c>
      <c r="AH17" s="783">
        <v>1412</v>
      </c>
      <c r="AI17" s="783">
        <v>0</v>
      </c>
      <c r="AJ17" s="783">
        <v>1150</v>
      </c>
      <c r="AK17" s="783">
        <v>100</v>
      </c>
      <c r="AL17" s="783">
        <v>0</v>
      </c>
      <c r="AM17" s="783">
        <v>0</v>
      </c>
      <c r="AN17" s="783">
        <v>0</v>
      </c>
      <c r="AO17" s="783">
        <v>0</v>
      </c>
      <c r="AP17" s="783">
        <v>0</v>
      </c>
      <c r="AQ17" s="783">
        <v>1250</v>
      </c>
      <c r="AR17" s="783">
        <v>0</v>
      </c>
      <c r="AS17" s="783">
        <v>0</v>
      </c>
      <c r="AT17" s="783">
        <v>800</v>
      </c>
      <c r="AU17" s="783">
        <v>0</v>
      </c>
      <c r="AV17" s="783">
        <v>700</v>
      </c>
      <c r="AW17" s="938">
        <f t="shared" si="0"/>
        <v>38698</v>
      </c>
    </row>
    <row r="18" spans="1:49" ht="13.5">
      <c r="A18" s="791" t="s">
        <v>391</v>
      </c>
      <c r="B18" s="792"/>
      <c r="C18" s="792"/>
      <c r="D18" s="792"/>
      <c r="E18" s="793"/>
      <c r="F18" s="744">
        <v>0</v>
      </c>
      <c r="G18" s="745">
        <v>0</v>
      </c>
      <c r="H18" s="745">
        <v>43989</v>
      </c>
      <c r="I18" s="745">
        <v>0</v>
      </c>
      <c r="J18" s="745">
        <v>0</v>
      </c>
      <c r="K18" s="745">
        <v>0</v>
      </c>
      <c r="L18" s="745">
        <v>0</v>
      </c>
      <c r="M18" s="745">
        <v>0</v>
      </c>
      <c r="N18" s="745">
        <v>0</v>
      </c>
      <c r="O18" s="745">
        <v>0</v>
      </c>
      <c r="P18" s="745">
        <v>0</v>
      </c>
      <c r="Q18" s="745">
        <v>0</v>
      </c>
      <c r="R18" s="745">
        <v>0</v>
      </c>
      <c r="S18" s="745">
        <v>0</v>
      </c>
      <c r="T18" s="745">
        <v>0</v>
      </c>
      <c r="U18" s="745">
        <v>0</v>
      </c>
      <c r="V18" s="745">
        <v>0</v>
      </c>
      <c r="W18" s="745">
        <v>0</v>
      </c>
      <c r="X18" s="745">
        <v>0</v>
      </c>
      <c r="Y18" s="745">
        <v>0</v>
      </c>
      <c r="Z18" s="745">
        <v>0</v>
      </c>
      <c r="AA18" s="745">
        <v>0</v>
      </c>
      <c r="AB18" s="745">
        <v>0</v>
      </c>
      <c r="AC18" s="745">
        <v>0</v>
      </c>
      <c r="AD18" s="745">
        <v>0</v>
      </c>
      <c r="AE18" s="745">
        <v>0</v>
      </c>
      <c r="AF18" s="745">
        <v>0</v>
      </c>
      <c r="AG18" s="745">
        <v>0</v>
      </c>
      <c r="AH18" s="745">
        <v>0</v>
      </c>
      <c r="AI18" s="745">
        <v>0</v>
      </c>
      <c r="AJ18" s="745">
        <v>0</v>
      </c>
      <c r="AK18" s="745">
        <v>0</v>
      </c>
      <c r="AL18" s="745">
        <v>0</v>
      </c>
      <c r="AM18" s="745">
        <v>0</v>
      </c>
      <c r="AN18" s="745">
        <v>0</v>
      </c>
      <c r="AO18" s="745">
        <v>0</v>
      </c>
      <c r="AP18" s="745">
        <v>0</v>
      </c>
      <c r="AQ18" s="745">
        <v>0</v>
      </c>
      <c r="AR18" s="745">
        <v>0</v>
      </c>
      <c r="AS18" s="745">
        <v>0</v>
      </c>
      <c r="AT18" s="745">
        <v>0</v>
      </c>
      <c r="AU18" s="745">
        <v>0</v>
      </c>
      <c r="AV18" s="745">
        <v>0</v>
      </c>
      <c r="AW18" s="939">
        <f t="shared" si="0"/>
        <v>43989</v>
      </c>
    </row>
    <row r="19" spans="1:49" ht="14.25" thickBot="1">
      <c r="A19" s="794" t="s">
        <v>392</v>
      </c>
      <c r="B19" s="795"/>
      <c r="C19" s="795"/>
      <c r="D19" s="795"/>
      <c r="E19" s="796"/>
      <c r="F19" s="797">
        <v>53118193</v>
      </c>
      <c r="G19" s="798">
        <v>33031061</v>
      </c>
      <c r="H19" s="798">
        <v>22545064</v>
      </c>
      <c r="I19" s="798">
        <v>20426648</v>
      </c>
      <c r="J19" s="798">
        <v>5175249</v>
      </c>
      <c r="K19" s="798">
        <v>10888159</v>
      </c>
      <c r="L19" s="798">
        <v>12958537</v>
      </c>
      <c r="M19" s="798">
        <v>19037763</v>
      </c>
      <c r="N19" s="798">
        <v>14098355</v>
      </c>
      <c r="O19" s="798">
        <v>6287875</v>
      </c>
      <c r="P19" s="798">
        <v>9996781</v>
      </c>
      <c r="Q19" s="798">
        <v>15938003</v>
      </c>
      <c r="R19" s="798">
        <v>43892777</v>
      </c>
      <c r="S19" s="798">
        <v>27055400</v>
      </c>
      <c r="T19" s="798">
        <v>9246368</v>
      </c>
      <c r="U19" s="798">
        <v>5296042</v>
      </c>
      <c r="V19" s="798">
        <v>10097346</v>
      </c>
      <c r="W19" s="798">
        <v>6283924</v>
      </c>
      <c r="X19" s="798">
        <v>7824906</v>
      </c>
      <c r="Y19" s="798">
        <v>20341168</v>
      </c>
      <c r="Z19" s="798">
        <v>12844048</v>
      </c>
      <c r="AA19" s="798">
        <v>10352437</v>
      </c>
      <c r="AB19" s="798">
        <v>10190040</v>
      </c>
      <c r="AC19" s="798">
        <v>8454805</v>
      </c>
      <c r="AD19" s="798">
        <v>13648190</v>
      </c>
      <c r="AE19" s="798">
        <v>12084180</v>
      </c>
      <c r="AF19" s="798">
        <v>20763227</v>
      </c>
      <c r="AG19" s="798">
        <v>12015416</v>
      </c>
      <c r="AH19" s="798">
        <v>9616468</v>
      </c>
      <c r="AI19" s="798">
        <v>8258267</v>
      </c>
      <c r="AJ19" s="798">
        <v>4061824</v>
      </c>
      <c r="AK19" s="798">
        <v>7742402</v>
      </c>
      <c r="AL19" s="798">
        <v>5935691</v>
      </c>
      <c r="AM19" s="798">
        <v>4947501</v>
      </c>
      <c r="AN19" s="798">
        <v>3352051</v>
      </c>
      <c r="AO19" s="798">
        <v>6275540</v>
      </c>
      <c r="AP19" s="798">
        <v>1579107</v>
      </c>
      <c r="AQ19" s="798">
        <v>4571949</v>
      </c>
      <c r="AR19" s="798">
        <v>6244548</v>
      </c>
      <c r="AS19" s="798">
        <v>3039027</v>
      </c>
      <c r="AT19" s="798">
        <v>4607056</v>
      </c>
      <c r="AU19" s="798">
        <v>29420049</v>
      </c>
      <c r="AV19" s="798">
        <v>10253995</v>
      </c>
      <c r="AW19" s="941">
        <f t="shared" si="0"/>
        <v>563797437</v>
      </c>
    </row>
    <row r="20" spans="1:49" ht="13.5">
      <c r="A20" s="764" t="s">
        <v>393</v>
      </c>
      <c r="B20" s="765"/>
      <c r="C20" s="765"/>
      <c r="D20" s="765"/>
      <c r="E20" s="766"/>
      <c r="F20" s="742">
        <v>69503</v>
      </c>
      <c r="G20" s="743">
        <v>0</v>
      </c>
      <c r="H20" s="743">
        <v>197330</v>
      </c>
      <c r="I20" s="743">
        <v>0</v>
      </c>
      <c r="J20" s="743">
        <v>1230</v>
      </c>
      <c r="K20" s="743">
        <v>6940</v>
      </c>
      <c r="L20" s="743">
        <v>33888</v>
      </c>
      <c r="M20" s="743">
        <v>23534</v>
      </c>
      <c r="N20" s="743">
        <v>67318</v>
      </c>
      <c r="O20" s="743">
        <v>0</v>
      </c>
      <c r="P20" s="743">
        <v>51100</v>
      </c>
      <c r="Q20" s="743">
        <v>0</v>
      </c>
      <c r="R20" s="743">
        <v>66559</v>
      </c>
      <c r="S20" s="743">
        <v>225702</v>
      </c>
      <c r="T20" s="743">
        <v>30610</v>
      </c>
      <c r="U20" s="743">
        <v>230094</v>
      </c>
      <c r="V20" s="743">
        <v>20000</v>
      </c>
      <c r="W20" s="743">
        <v>0</v>
      </c>
      <c r="X20" s="743">
        <v>0</v>
      </c>
      <c r="Y20" s="743">
        <v>42000</v>
      </c>
      <c r="Z20" s="743">
        <v>0</v>
      </c>
      <c r="AA20" s="743">
        <v>61830</v>
      </c>
      <c r="AB20" s="743">
        <v>0</v>
      </c>
      <c r="AC20" s="743">
        <v>0</v>
      </c>
      <c r="AD20" s="743">
        <v>42072</v>
      </c>
      <c r="AE20" s="743">
        <v>0</v>
      </c>
      <c r="AF20" s="743">
        <v>94875</v>
      </c>
      <c r="AG20" s="743">
        <v>0</v>
      </c>
      <c r="AH20" s="743">
        <v>0</v>
      </c>
      <c r="AI20" s="743">
        <v>0</v>
      </c>
      <c r="AJ20" s="743">
        <v>0</v>
      </c>
      <c r="AK20" s="743">
        <v>0</v>
      </c>
      <c r="AL20" s="743">
        <v>96465</v>
      </c>
      <c r="AM20" s="743">
        <v>0</v>
      </c>
      <c r="AN20" s="743">
        <v>42782</v>
      </c>
      <c r="AO20" s="743">
        <v>0</v>
      </c>
      <c r="AP20" s="743">
        <v>27500</v>
      </c>
      <c r="AQ20" s="743">
        <v>21344</v>
      </c>
      <c r="AR20" s="743">
        <v>0</v>
      </c>
      <c r="AS20" s="743">
        <v>63215</v>
      </c>
      <c r="AT20" s="743">
        <v>0</v>
      </c>
      <c r="AU20" s="743">
        <v>0</v>
      </c>
      <c r="AV20" s="743">
        <v>334536</v>
      </c>
      <c r="AW20" s="908">
        <f t="shared" si="0"/>
        <v>1850427</v>
      </c>
    </row>
    <row r="21" spans="1:49" ht="13.5">
      <c r="A21" s="764"/>
      <c r="B21" s="785" t="s">
        <v>394</v>
      </c>
      <c r="C21" s="786"/>
      <c r="D21" s="786"/>
      <c r="E21" s="787"/>
      <c r="F21" s="772">
        <v>0</v>
      </c>
      <c r="G21" s="772">
        <v>0</v>
      </c>
      <c r="H21" s="772">
        <v>0</v>
      </c>
      <c r="I21" s="772">
        <v>0</v>
      </c>
      <c r="J21" s="772">
        <v>0</v>
      </c>
      <c r="K21" s="772">
        <v>0</v>
      </c>
      <c r="L21" s="772">
        <v>0</v>
      </c>
      <c r="M21" s="772">
        <v>0</v>
      </c>
      <c r="N21" s="772">
        <v>0</v>
      </c>
      <c r="O21" s="772">
        <v>0</v>
      </c>
      <c r="P21" s="772">
        <v>0</v>
      </c>
      <c r="Q21" s="772">
        <v>0</v>
      </c>
      <c r="R21" s="772">
        <v>0</v>
      </c>
      <c r="S21" s="772">
        <v>0</v>
      </c>
      <c r="T21" s="772">
        <v>0</v>
      </c>
      <c r="U21" s="772">
        <v>0</v>
      </c>
      <c r="V21" s="772">
        <v>0</v>
      </c>
      <c r="W21" s="772">
        <v>0</v>
      </c>
      <c r="X21" s="772">
        <v>0</v>
      </c>
      <c r="Y21" s="772">
        <v>0</v>
      </c>
      <c r="Z21" s="772">
        <v>0</v>
      </c>
      <c r="AA21" s="772">
        <v>0</v>
      </c>
      <c r="AB21" s="772">
        <v>0</v>
      </c>
      <c r="AC21" s="772">
        <v>0</v>
      </c>
      <c r="AD21" s="772">
        <v>0</v>
      </c>
      <c r="AE21" s="772">
        <v>0</v>
      </c>
      <c r="AF21" s="772">
        <v>0</v>
      </c>
      <c r="AG21" s="772">
        <v>0</v>
      </c>
      <c r="AH21" s="772">
        <v>0</v>
      </c>
      <c r="AI21" s="772">
        <v>0</v>
      </c>
      <c r="AJ21" s="772">
        <v>0</v>
      </c>
      <c r="AK21" s="772">
        <v>0</v>
      </c>
      <c r="AL21" s="772">
        <v>0</v>
      </c>
      <c r="AM21" s="772">
        <v>0</v>
      </c>
      <c r="AN21" s="772">
        <v>0</v>
      </c>
      <c r="AO21" s="772">
        <v>0</v>
      </c>
      <c r="AP21" s="772">
        <v>0</v>
      </c>
      <c r="AQ21" s="772">
        <v>0</v>
      </c>
      <c r="AR21" s="772">
        <v>0</v>
      </c>
      <c r="AS21" s="772">
        <v>0</v>
      </c>
      <c r="AT21" s="772">
        <v>0</v>
      </c>
      <c r="AU21" s="772">
        <v>0</v>
      </c>
      <c r="AV21" s="772">
        <v>0</v>
      </c>
      <c r="AW21" s="940">
        <f t="shared" si="0"/>
        <v>0</v>
      </c>
    </row>
    <row r="22" spans="1:49" ht="13.5">
      <c r="A22" s="764"/>
      <c r="B22" s="777" t="s">
        <v>395</v>
      </c>
      <c r="C22" s="778"/>
      <c r="D22" s="778"/>
      <c r="E22" s="774"/>
      <c r="F22" s="768">
        <v>0</v>
      </c>
      <c r="G22" s="768">
        <v>0</v>
      </c>
      <c r="H22" s="768">
        <v>0</v>
      </c>
      <c r="I22" s="768">
        <v>0</v>
      </c>
      <c r="J22" s="768">
        <v>0</v>
      </c>
      <c r="K22" s="768">
        <v>0</v>
      </c>
      <c r="L22" s="768">
        <v>0</v>
      </c>
      <c r="M22" s="768">
        <v>0</v>
      </c>
      <c r="N22" s="768">
        <v>0</v>
      </c>
      <c r="O22" s="768">
        <v>0</v>
      </c>
      <c r="P22" s="768">
        <v>0</v>
      </c>
      <c r="Q22" s="768">
        <v>0</v>
      </c>
      <c r="R22" s="768">
        <v>0</v>
      </c>
      <c r="S22" s="768">
        <v>0</v>
      </c>
      <c r="T22" s="768">
        <v>0</v>
      </c>
      <c r="U22" s="768">
        <v>0</v>
      </c>
      <c r="V22" s="768">
        <v>0</v>
      </c>
      <c r="W22" s="768">
        <v>0</v>
      </c>
      <c r="X22" s="768">
        <v>0</v>
      </c>
      <c r="Y22" s="768">
        <v>0</v>
      </c>
      <c r="Z22" s="768">
        <v>0</v>
      </c>
      <c r="AA22" s="768">
        <v>0</v>
      </c>
      <c r="AB22" s="768">
        <v>0</v>
      </c>
      <c r="AC22" s="768">
        <v>0</v>
      </c>
      <c r="AD22" s="768">
        <v>0</v>
      </c>
      <c r="AE22" s="768">
        <v>0</v>
      </c>
      <c r="AF22" s="768">
        <v>0</v>
      </c>
      <c r="AG22" s="768">
        <v>0</v>
      </c>
      <c r="AH22" s="768">
        <v>0</v>
      </c>
      <c r="AI22" s="768">
        <v>0</v>
      </c>
      <c r="AJ22" s="768">
        <v>0</v>
      </c>
      <c r="AK22" s="768">
        <v>0</v>
      </c>
      <c r="AL22" s="768">
        <v>0</v>
      </c>
      <c r="AM22" s="768">
        <v>0</v>
      </c>
      <c r="AN22" s="768">
        <v>0</v>
      </c>
      <c r="AO22" s="768">
        <v>0</v>
      </c>
      <c r="AP22" s="768">
        <v>0</v>
      </c>
      <c r="AQ22" s="768">
        <v>0</v>
      </c>
      <c r="AR22" s="768">
        <v>0</v>
      </c>
      <c r="AS22" s="768">
        <v>0</v>
      </c>
      <c r="AT22" s="768">
        <v>0</v>
      </c>
      <c r="AU22" s="768">
        <v>0</v>
      </c>
      <c r="AV22" s="768">
        <v>0</v>
      </c>
      <c r="AW22" s="937">
        <f t="shared" si="0"/>
        <v>0</v>
      </c>
    </row>
    <row r="23" spans="1:49" ht="13.5">
      <c r="A23" s="764"/>
      <c r="B23" s="777" t="s">
        <v>396</v>
      </c>
      <c r="C23" s="778"/>
      <c r="D23" s="778"/>
      <c r="E23" s="774"/>
      <c r="F23" s="768">
        <v>0</v>
      </c>
      <c r="G23" s="768">
        <v>0</v>
      </c>
      <c r="H23" s="768">
        <v>0</v>
      </c>
      <c r="I23" s="768">
        <v>0</v>
      </c>
      <c r="J23" s="768">
        <v>0</v>
      </c>
      <c r="K23" s="768">
        <v>0</v>
      </c>
      <c r="L23" s="768">
        <v>0</v>
      </c>
      <c r="M23" s="768">
        <v>0</v>
      </c>
      <c r="N23" s="768">
        <v>0</v>
      </c>
      <c r="O23" s="768">
        <v>0</v>
      </c>
      <c r="P23" s="768">
        <v>0</v>
      </c>
      <c r="Q23" s="768">
        <v>0</v>
      </c>
      <c r="R23" s="768">
        <v>0</v>
      </c>
      <c r="S23" s="768">
        <v>0</v>
      </c>
      <c r="T23" s="768">
        <v>0</v>
      </c>
      <c r="U23" s="768">
        <v>0</v>
      </c>
      <c r="V23" s="768">
        <v>0</v>
      </c>
      <c r="W23" s="768">
        <v>0</v>
      </c>
      <c r="X23" s="768">
        <v>0</v>
      </c>
      <c r="Y23" s="768">
        <v>0</v>
      </c>
      <c r="Z23" s="768">
        <v>0</v>
      </c>
      <c r="AA23" s="768">
        <v>0</v>
      </c>
      <c r="AB23" s="768">
        <v>0</v>
      </c>
      <c r="AC23" s="768">
        <v>0</v>
      </c>
      <c r="AD23" s="768">
        <v>0</v>
      </c>
      <c r="AE23" s="768">
        <v>0</v>
      </c>
      <c r="AF23" s="768">
        <v>0</v>
      </c>
      <c r="AG23" s="768">
        <v>0</v>
      </c>
      <c r="AH23" s="768">
        <v>0</v>
      </c>
      <c r="AI23" s="768">
        <v>0</v>
      </c>
      <c r="AJ23" s="768">
        <v>0</v>
      </c>
      <c r="AK23" s="768">
        <v>0</v>
      </c>
      <c r="AL23" s="768">
        <v>0</v>
      </c>
      <c r="AM23" s="768">
        <v>0</v>
      </c>
      <c r="AN23" s="768">
        <v>0</v>
      </c>
      <c r="AO23" s="768">
        <v>0</v>
      </c>
      <c r="AP23" s="768">
        <v>0</v>
      </c>
      <c r="AQ23" s="768">
        <v>0</v>
      </c>
      <c r="AR23" s="768">
        <v>0</v>
      </c>
      <c r="AS23" s="768">
        <v>0</v>
      </c>
      <c r="AT23" s="768">
        <v>0</v>
      </c>
      <c r="AU23" s="768">
        <v>0</v>
      </c>
      <c r="AV23" s="768">
        <v>0</v>
      </c>
      <c r="AW23" s="937">
        <f t="shared" si="0"/>
        <v>0</v>
      </c>
    </row>
    <row r="24" spans="1:49" ht="13.5">
      <c r="A24" s="764"/>
      <c r="B24" s="777" t="s">
        <v>397</v>
      </c>
      <c r="C24" s="778"/>
      <c r="D24" s="778"/>
      <c r="E24" s="774"/>
      <c r="F24" s="768">
        <v>69503</v>
      </c>
      <c r="G24" s="768">
        <v>0</v>
      </c>
      <c r="H24" s="768">
        <v>197330</v>
      </c>
      <c r="I24" s="768">
        <v>0</v>
      </c>
      <c r="J24" s="768">
        <v>1230</v>
      </c>
      <c r="K24" s="768">
        <v>6940</v>
      </c>
      <c r="L24" s="768">
        <v>33888</v>
      </c>
      <c r="M24" s="768">
        <v>23534</v>
      </c>
      <c r="N24" s="768">
        <v>67318</v>
      </c>
      <c r="O24" s="768">
        <v>0</v>
      </c>
      <c r="P24" s="768">
        <v>51100</v>
      </c>
      <c r="Q24" s="768">
        <v>0</v>
      </c>
      <c r="R24" s="768">
        <v>66559</v>
      </c>
      <c r="S24" s="768">
        <v>225702</v>
      </c>
      <c r="T24" s="768">
        <v>0</v>
      </c>
      <c r="U24" s="768">
        <v>0</v>
      </c>
      <c r="V24" s="768">
        <v>20000</v>
      </c>
      <c r="W24" s="768">
        <v>0</v>
      </c>
      <c r="X24" s="768">
        <v>0</v>
      </c>
      <c r="Y24" s="768">
        <v>42000</v>
      </c>
      <c r="Z24" s="768">
        <v>0</v>
      </c>
      <c r="AA24" s="768">
        <v>19458</v>
      </c>
      <c r="AB24" s="768">
        <v>0</v>
      </c>
      <c r="AC24" s="768">
        <v>0</v>
      </c>
      <c r="AD24" s="768">
        <v>0</v>
      </c>
      <c r="AE24" s="768">
        <v>0</v>
      </c>
      <c r="AF24" s="768">
        <v>94875</v>
      </c>
      <c r="AG24" s="768">
        <v>0</v>
      </c>
      <c r="AH24" s="768">
        <v>0</v>
      </c>
      <c r="AI24" s="768">
        <v>0</v>
      </c>
      <c r="AJ24" s="768">
        <v>0</v>
      </c>
      <c r="AK24" s="768">
        <v>0</v>
      </c>
      <c r="AL24" s="768">
        <v>96465</v>
      </c>
      <c r="AM24" s="768">
        <v>0</v>
      </c>
      <c r="AN24" s="768">
        <v>42782</v>
      </c>
      <c r="AO24" s="768">
        <v>0</v>
      </c>
      <c r="AP24" s="768">
        <v>27400</v>
      </c>
      <c r="AQ24" s="768">
        <v>21344</v>
      </c>
      <c r="AR24" s="768">
        <v>0</v>
      </c>
      <c r="AS24" s="768">
        <v>63215</v>
      </c>
      <c r="AT24" s="768">
        <v>0</v>
      </c>
      <c r="AU24" s="768">
        <v>0</v>
      </c>
      <c r="AV24" s="768">
        <v>334536</v>
      </c>
      <c r="AW24" s="937">
        <f t="shared" si="0"/>
        <v>1505179</v>
      </c>
    </row>
    <row r="25" spans="1:49" ht="13.5">
      <c r="A25" s="779"/>
      <c r="B25" s="788" t="s">
        <v>398</v>
      </c>
      <c r="C25" s="789"/>
      <c r="D25" s="789"/>
      <c r="E25" s="790"/>
      <c r="F25" s="783">
        <v>0</v>
      </c>
      <c r="G25" s="783">
        <v>0</v>
      </c>
      <c r="H25" s="783">
        <v>0</v>
      </c>
      <c r="I25" s="783">
        <v>0</v>
      </c>
      <c r="J25" s="783">
        <v>0</v>
      </c>
      <c r="K25" s="783">
        <v>0</v>
      </c>
      <c r="L25" s="783">
        <v>0</v>
      </c>
      <c r="M25" s="783">
        <v>0</v>
      </c>
      <c r="N25" s="783">
        <v>0</v>
      </c>
      <c r="O25" s="783">
        <v>0</v>
      </c>
      <c r="P25" s="783">
        <v>0</v>
      </c>
      <c r="Q25" s="783">
        <v>0</v>
      </c>
      <c r="R25" s="783">
        <v>0</v>
      </c>
      <c r="S25" s="783">
        <v>0</v>
      </c>
      <c r="T25" s="783">
        <v>30610</v>
      </c>
      <c r="U25" s="783">
        <v>230094</v>
      </c>
      <c r="V25" s="783">
        <v>0</v>
      </c>
      <c r="W25" s="783">
        <v>0</v>
      </c>
      <c r="X25" s="783">
        <v>0</v>
      </c>
      <c r="Y25" s="783">
        <v>0</v>
      </c>
      <c r="Z25" s="783">
        <v>0</v>
      </c>
      <c r="AA25" s="783">
        <v>42372</v>
      </c>
      <c r="AB25" s="783">
        <v>0</v>
      </c>
      <c r="AC25" s="783">
        <v>0</v>
      </c>
      <c r="AD25" s="783">
        <v>42072</v>
      </c>
      <c r="AE25" s="783">
        <v>0</v>
      </c>
      <c r="AF25" s="783">
        <v>0</v>
      </c>
      <c r="AG25" s="783">
        <v>0</v>
      </c>
      <c r="AH25" s="783">
        <v>0</v>
      </c>
      <c r="AI25" s="783">
        <v>0</v>
      </c>
      <c r="AJ25" s="783">
        <v>0</v>
      </c>
      <c r="AK25" s="783">
        <v>0</v>
      </c>
      <c r="AL25" s="783">
        <v>0</v>
      </c>
      <c r="AM25" s="783">
        <v>0</v>
      </c>
      <c r="AN25" s="783">
        <v>0</v>
      </c>
      <c r="AO25" s="783">
        <v>0</v>
      </c>
      <c r="AP25" s="783">
        <v>100</v>
      </c>
      <c r="AQ25" s="783">
        <v>0</v>
      </c>
      <c r="AR25" s="783">
        <v>0</v>
      </c>
      <c r="AS25" s="783">
        <v>0</v>
      </c>
      <c r="AT25" s="783">
        <v>0</v>
      </c>
      <c r="AU25" s="783">
        <v>0</v>
      </c>
      <c r="AV25" s="783">
        <v>0</v>
      </c>
      <c r="AW25" s="938">
        <f t="shared" si="0"/>
        <v>345248</v>
      </c>
    </row>
    <row r="26" spans="1:49" ht="13.5">
      <c r="A26" s="784" t="s">
        <v>399</v>
      </c>
      <c r="B26" s="765"/>
      <c r="C26" s="765"/>
      <c r="D26" s="765"/>
      <c r="E26" s="766"/>
      <c r="F26" s="744">
        <v>466815</v>
      </c>
      <c r="G26" s="745">
        <v>801733</v>
      </c>
      <c r="H26" s="745">
        <v>315940</v>
      </c>
      <c r="I26" s="745">
        <v>292398</v>
      </c>
      <c r="J26" s="745">
        <v>112654</v>
      </c>
      <c r="K26" s="745">
        <v>244962</v>
      </c>
      <c r="L26" s="745">
        <v>588490</v>
      </c>
      <c r="M26" s="745">
        <v>91741</v>
      </c>
      <c r="N26" s="745">
        <v>20209</v>
      </c>
      <c r="O26" s="745">
        <v>55226</v>
      </c>
      <c r="P26" s="745">
        <v>28966</v>
      </c>
      <c r="Q26" s="799">
        <v>112716</v>
      </c>
      <c r="R26" s="799">
        <v>1330903</v>
      </c>
      <c r="S26" s="745">
        <v>231606</v>
      </c>
      <c r="T26" s="745">
        <v>325579</v>
      </c>
      <c r="U26" s="745">
        <v>183058</v>
      </c>
      <c r="V26" s="745">
        <v>443547</v>
      </c>
      <c r="W26" s="745">
        <v>137897</v>
      </c>
      <c r="X26" s="745">
        <v>90205</v>
      </c>
      <c r="Y26" s="745">
        <v>539537</v>
      </c>
      <c r="Z26" s="745">
        <v>237303</v>
      </c>
      <c r="AA26" s="745">
        <v>254358</v>
      </c>
      <c r="AB26" s="745">
        <v>152774</v>
      </c>
      <c r="AC26" s="745">
        <v>45651</v>
      </c>
      <c r="AD26" s="745">
        <v>256503</v>
      </c>
      <c r="AE26" s="745">
        <v>60508</v>
      </c>
      <c r="AF26" s="745">
        <v>328346</v>
      </c>
      <c r="AG26" s="745">
        <v>460112</v>
      </c>
      <c r="AH26" s="745">
        <v>425513</v>
      </c>
      <c r="AI26" s="745">
        <v>205247</v>
      </c>
      <c r="AJ26" s="745">
        <v>25212</v>
      </c>
      <c r="AK26" s="745">
        <v>165501</v>
      </c>
      <c r="AL26" s="745">
        <v>109232</v>
      </c>
      <c r="AM26" s="745">
        <v>51825</v>
      </c>
      <c r="AN26" s="745">
        <v>32679</v>
      </c>
      <c r="AO26" s="745">
        <v>71920</v>
      </c>
      <c r="AP26" s="745">
        <v>10368</v>
      </c>
      <c r="AQ26" s="745">
        <v>17599</v>
      </c>
      <c r="AR26" s="745">
        <v>3991</v>
      </c>
      <c r="AS26" s="745">
        <v>25958</v>
      </c>
      <c r="AT26" s="745">
        <v>35773</v>
      </c>
      <c r="AU26" s="745">
        <v>364924</v>
      </c>
      <c r="AV26" s="745">
        <v>246063</v>
      </c>
      <c r="AW26" s="939">
        <f t="shared" si="0"/>
        <v>10001542</v>
      </c>
    </row>
    <row r="27" spans="1:49" ht="13.5">
      <c r="A27" s="764"/>
      <c r="B27" s="785" t="s">
        <v>400</v>
      </c>
      <c r="C27" s="786"/>
      <c r="D27" s="786"/>
      <c r="E27" s="787"/>
      <c r="F27" s="772">
        <v>0</v>
      </c>
      <c r="G27" s="772">
        <v>0</v>
      </c>
      <c r="H27" s="772">
        <v>0</v>
      </c>
      <c r="I27" s="772">
        <v>0</v>
      </c>
      <c r="J27" s="772">
        <v>0</v>
      </c>
      <c r="K27" s="772">
        <v>0</v>
      </c>
      <c r="L27" s="772">
        <v>0</v>
      </c>
      <c r="M27" s="772">
        <v>0</v>
      </c>
      <c r="N27" s="772">
        <v>0</v>
      </c>
      <c r="O27" s="772">
        <v>0</v>
      </c>
      <c r="P27" s="772">
        <v>0</v>
      </c>
      <c r="Q27" s="772">
        <v>0</v>
      </c>
      <c r="R27" s="772">
        <v>0</v>
      </c>
      <c r="S27" s="772">
        <v>0</v>
      </c>
      <c r="T27" s="772">
        <v>0</v>
      </c>
      <c r="U27" s="772">
        <v>0</v>
      </c>
      <c r="V27" s="772">
        <v>0</v>
      </c>
      <c r="W27" s="772">
        <v>0</v>
      </c>
      <c r="X27" s="772">
        <v>0</v>
      </c>
      <c r="Y27" s="772">
        <v>0</v>
      </c>
      <c r="Z27" s="772">
        <v>0</v>
      </c>
      <c r="AA27" s="772">
        <v>0</v>
      </c>
      <c r="AB27" s="772">
        <v>0</v>
      </c>
      <c r="AC27" s="772">
        <v>0</v>
      </c>
      <c r="AD27" s="772">
        <v>0</v>
      </c>
      <c r="AE27" s="772">
        <v>0</v>
      </c>
      <c r="AF27" s="772">
        <v>0</v>
      </c>
      <c r="AG27" s="772">
        <v>0</v>
      </c>
      <c r="AH27" s="772">
        <v>0</v>
      </c>
      <c r="AI27" s="772">
        <v>0</v>
      </c>
      <c r="AJ27" s="772">
        <v>0</v>
      </c>
      <c r="AK27" s="772">
        <v>0</v>
      </c>
      <c r="AL27" s="772">
        <v>0</v>
      </c>
      <c r="AM27" s="772">
        <v>0</v>
      </c>
      <c r="AN27" s="772">
        <v>0</v>
      </c>
      <c r="AO27" s="772">
        <v>0</v>
      </c>
      <c r="AP27" s="772">
        <v>0</v>
      </c>
      <c r="AQ27" s="772">
        <v>0</v>
      </c>
      <c r="AR27" s="772">
        <v>0</v>
      </c>
      <c r="AS27" s="772">
        <v>0</v>
      </c>
      <c r="AT27" s="772">
        <v>0</v>
      </c>
      <c r="AU27" s="772">
        <v>0</v>
      </c>
      <c r="AV27" s="772">
        <v>0</v>
      </c>
      <c r="AW27" s="940">
        <f t="shared" si="0"/>
        <v>0</v>
      </c>
    </row>
    <row r="28" spans="1:49" ht="13.5">
      <c r="A28" s="764"/>
      <c r="B28" s="777" t="s">
        <v>401</v>
      </c>
      <c r="C28" s="778"/>
      <c r="D28" s="778"/>
      <c r="E28" s="774"/>
      <c r="F28" s="768">
        <v>210535</v>
      </c>
      <c r="G28" s="768">
        <v>538379</v>
      </c>
      <c r="H28" s="768">
        <v>280850</v>
      </c>
      <c r="I28" s="768">
        <v>220554</v>
      </c>
      <c r="J28" s="768">
        <v>110651</v>
      </c>
      <c r="K28" s="768">
        <v>177651</v>
      </c>
      <c r="L28" s="768">
        <v>565421</v>
      </c>
      <c r="M28" s="768">
        <v>56484</v>
      </c>
      <c r="N28" s="768">
        <v>20209</v>
      </c>
      <c r="O28" s="768">
        <v>15967</v>
      </c>
      <c r="P28" s="768">
        <v>25190</v>
      </c>
      <c r="Q28" s="768">
        <v>92480</v>
      </c>
      <c r="R28" s="768">
        <v>295009</v>
      </c>
      <c r="S28" s="768">
        <v>107379</v>
      </c>
      <c r="T28" s="768">
        <v>296746</v>
      </c>
      <c r="U28" s="768">
        <v>141717</v>
      </c>
      <c r="V28" s="768">
        <v>282159</v>
      </c>
      <c r="W28" s="768">
        <v>137384</v>
      </c>
      <c r="X28" s="768">
        <v>90205</v>
      </c>
      <c r="Y28" s="768">
        <v>466307</v>
      </c>
      <c r="Z28" s="768">
        <v>61411</v>
      </c>
      <c r="AA28" s="768">
        <v>254358</v>
      </c>
      <c r="AB28" s="768">
        <v>95408</v>
      </c>
      <c r="AC28" s="768">
        <v>44051</v>
      </c>
      <c r="AD28" s="768">
        <v>208650</v>
      </c>
      <c r="AE28" s="768">
        <v>48124</v>
      </c>
      <c r="AF28" s="768">
        <v>320531</v>
      </c>
      <c r="AG28" s="768">
        <v>252822</v>
      </c>
      <c r="AH28" s="768">
        <v>402441</v>
      </c>
      <c r="AI28" s="768">
        <v>197547</v>
      </c>
      <c r="AJ28" s="768">
        <v>24062</v>
      </c>
      <c r="AK28" s="768">
        <v>165501</v>
      </c>
      <c r="AL28" s="768">
        <v>42271</v>
      </c>
      <c r="AM28" s="768">
        <v>51821</v>
      </c>
      <c r="AN28" s="768">
        <v>32679</v>
      </c>
      <c r="AO28" s="768">
        <v>71722</v>
      </c>
      <c r="AP28" s="768">
        <v>9868</v>
      </c>
      <c r="AQ28" s="768">
        <v>15578</v>
      </c>
      <c r="AR28" s="768">
        <v>2991</v>
      </c>
      <c r="AS28" s="768">
        <v>12370</v>
      </c>
      <c r="AT28" s="768">
        <v>34172</v>
      </c>
      <c r="AU28" s="768">
        <v>361414</v>
      </c>
      <c r="AV28" s="768">
        <v>199944</v>
      </c>
      <c r="AW28" s="937">
        <f t="shared" si="0"/>
        <v>7041013</v>
      </c>
    </row>
    <row r="29" spans="1:49" ht="13.5">
      <c r="A29" s="779"/>
      <c r="B29" s="788" t="s">
        <v>332</v>
      </c>
      <c r="C29" s="789"/>
      <c r="D29" s="789"/>
      <c r="E29" s="790"/>
      <c r="F29" s="783">
        <v>256280</v>
      </c>
      <c r="G29" s="768">
        <v>263354</v>
      </c>
      <c r="H29" s="768">
        <v>35090</v>
      </c>
      <c r="I29" s="768">
        <v>71844</v>
      </c>
      <c r="J29" s="768">
        <v>2003</v>
      </c>
      <c r="K29" s="768">
        <v>67311</v>
      </c>
      <c r="L29" s="768">
        <v>23069</v>
      </c>
      <c r="M29" s="768">
        <v>35257</v>
      </c>
      <c r="N29" s="768">
        <v>0</v>
      </c>
      <c r="O29" s="768">
        <v>39259</v>
      </c>
      <c r="P29" s="768">
        <v>3776</v>
      </c>
      <c r="Q29" s="768">
        <v>20236</v>
      </c>
      <c r="R29" s="768">
        <v>1035894</v>
      </c>
      <c r="S29" s="768">
        <v>124227</v>
      </c>
      <c r="T29" s="768">
        <v>28833</v>
      </c>
      <c r="U29" s="768">
        <v>41341</v>
      </c>
      <c r="V29" s="768">
        <v>161388</v>
      </c>
      <c r="W29" s="768">
        <v>513</v>
      </c>
      <c r="X29" s="768">
        <v>0</v>
      </c>
      <c r="Y29" s="768">
        <v>73230</v>
      </c>
      <c r="Z29" s="768">
        <v>175892</v>
      </c>
      <c r="AA29" s="768">
        <v>0</v>
      </c>
      <c r="AB29" s="768">
        <v>57366</v>
      </c>
      <c r="AC29" s="768">
        <v>1600</v>
      </c>
      <c r="AD29" s="768">
        <v>47853</v>
      </c>
      <c r="AE29" s="768">
        <v>12384</v>
      </c>
      <c r="AF29" s="768">
        <v>7815</v>
      </c>
      <c r="AG29" s="768">
        <v>207290</v>
      </c>
      <c r="AH29" s="768">
        <v>23072</v>
      </c>
      <c r="AI29" s="768">
        <v>7700</v>
      </c>
      <c r="AJ29" s="768">
        <v>1150</v>
      </c>
      <c r="AK29" s="768">
        <v>0</v>
      </c>
      <c r="AL29" s="768">
        <v>66961</v>
      </c>
      <c r="AM29" s="768">
        <v>4</v>
      </c>
      <c r="AN29" s="768">
        <v>0</v>
      </c>
      <c r="AO29" s="768">
        <v>198</v>
      </c>
      <c r="AP29" s="768">
        <v>500</v>
      </c>
      <c r="AQ29" s="768">
        <v>2021</v>
      </c>
      <c r="AR29" s="768">
        <v>1000</v>
      </c>
      <c r="AS29" s="768">
        <v>13588</v>
      </c>
      <c r="AT29" s="768">
        <v>1601</v>
      </c>
      <c r="AU29" s="768">
        <v>3510</v>
      </c>
      <c r="AV29" s="768">
        <v>46119</v>
      </c>
      <c r="AW29" s="942">
        <f t="shared" si="0"/>
        <v>2960529</v>
      </c>
    </row>
    <row r="30" spans="1:49" ht="14.25" thickBot="1">
      <c r="A30" s="794" t="s">
        <v>402</v>
      </c>
      <c r="B30" s="795"/>
      <c r="C30" s="795"/>
      <c r="D30" s="795"/>
      <c r="E30" s="796"/>
      <c r="F30" s="797">
        <v>536318</v>
      </c>
      <c r="G30" s="800">
        <v>801733</v>
      </c>
      <c r="H30" s="800">
        <v>513270</v>
      </c>
      <c r="I30" s="800">
        <v>292398</v>
      </c>
      <c r="J30" s="800">
        <v>113884</v>
      </c>
      <c r="K30" s="800">
        <v>251902</v>
      </c>
      <c r="L30" s="800">
        <v>622378</v>
      </c>
      <c r="M30" s="800">
        <v>115275</v>
      </c>
      <c r="N30" s="800">
        <v>87527</v>
      </c>
      <c r="O30" s="800">
        <v>55226</v>
      </c>
      <c r="P30" s="800">
        <v>80066</v>
      </c>
      <c r="Q30" s="800">
        <v>112716</v>
      </c>
      <c r="R30" s="800">
        <v>1397462</v>
      </c>
      <c r="S30" s="800">
        <v>457308</v>
      </c>
      <c r="T30" s="800">
        <v>356189</v>
      </c>
      <c r="U30" s="800">
        <v>413152</v>
      </c>
      <c r="V30" s="800">
        <v>463547</v>
      </c>
      <c r="W30" s="800">
        <v>137897</v>
      </c>
      <c r="X30" s="800">
        <v>90205</v>
      </c>
      <c r="Y30" s="800">
        <v>581537</v>
      </c>
      <c r="Z30" s="800">
        <v>237303</v>
      </c>
      <c r="AA30" s="800">
        <v>316188</v>
      </c>
      <c r="AB30" s="800">
        <v>152774</v>
      </c>
      <c r="AC30" s="800">
        <v>45651</v>
      </c>
      <c r="AD30" s="800">
        <v>298575</v>
      </c>
      <c r="AE30" s="800">
        <v>60508</v>
      </c>
      <c r="AF30" s="800">
        <v>423221</v>
      </c>
      <c r="AG30" s="800">
        <v>460112</v>
      </c>
      <c r="AH30" s="800">
        <v>425513</v>
      </c>
      <c r="AI30" s="800">
        <v>205247</v>
      </c>
      <c r="AJ30" s="800">
        <v>25212</v>
      </c>
      <c r="AK30" s="800">
        <v>165501</v>
      </c>
      <c r="AL30" s="800">
        <v>205697</v>
      </c>
      <c r="AM30" s="800">
        <v>51825</v>
      </c>
      <c r="AN30" s="800">
        <v>75461</v>
      </c>
      <c r="AO30" s="800">
        <v>71920</v>
      </c>
      <c r="AP30" s="800">
        <v>37868</v>
      </c>
      <c r="AQ30" s="800">
        <v>38943</v>
      </c>
      <c r="AR30" s="800">
        <v>3991</v>
      </c>
      <c r="AS30" s="800">
        <v>89173</v>
      </c>
      <c r="AT30" s="800">
        <v>35773</v>
      </c>
      <c r="AU30" s="800">
        <v>364924</v>
      </c>
      <c r="AV30" s="801">
        <v>580599</v>
      </c>
      <c r="AW30" s="943">
        <f t="shared" si="0"/>
        <v>11851969</v>
      </c>
    </row>
    <row r="31" spans="1:49" ht="13.5">
      <c r="A31" s="764" t="s">
        <v>403</v>
      </c>
      <c r="B31" s="765"/>
      <c r="C31" s="765"/>
      <c r="D31" s="765"/>
      <c r="E31" s="766"/>
      <c r="F31" s="816">
        <v>35884154</v>
      </c>
      <c r="G31" s="816">
        <v>23669563</v>
      </c>
      <c r="H31" s="816">
        <v>17407435</v>
      </c>
      <c r="I31" s="816">
        <v>20076036</v>
      </c>
      <c r="J31" s="816">
        <v>3238420</v>
      </c>
      <c r="K31" s="816">
        <v>5917049</v>
      </c>
      <c r="L31" s="816">
        <v>8377465</v>
      </c>
      <c r="M31" s="816">
        <v>11491911</v>
      </c>
      <c r="N31" s="816">
        <v>8667145</v>
      </c>
      <c r="O31" s="816">
        <v>4334825</v>
      </c>
      <c r="P31" s="816">
        <v>6440193</v>
      </c>
      <c r="Q31" s="816">
        <v>7977282</v>
      </c>
      <c r="R31" s="816">
        <v>24664713</v>
      </c>
      <c r="S31" s="816">
        <v>18410868</v>
      </c>
      <c r="T31" s="816">
        <v>5609243</v>
      </c>
      <c r="U31" s="816">
        <v>3232904</v>
      </c>
      <c r="V31" s="816">
        <v>3017587</v>
      </c>
      <c r="W31" s="816">
        <v>2342154</v>
      </c>
      <c r="X31" s="816">
        <v>5444472</v>
      </c>
      <c r="Y31" s="816">
        <v>12828504</v>
      </c>
      <c r="Z31" s="816">
        <v>6857015</v>
      </c>
      <c r="AA31" s="816">
        <v>5010188</v>
      </c>
      <c r="AB31" s="816">
        <v>6332776</v>
      </c>
      <c r="AC31" s="816">
        <v>4794850</v>
      </c>
      <c r="AD31" s="816">
        <v>8285410</v>
      </c>
      <c r="AE31" s="816">
        <v>5951893</v>
      </c>
      <c r="AF31" s="816">
        <v>13097139</v>
      </c>
      <c r="AG31" s="816">
        <v>3152611</v>
      </c>
      <c r="AH31" s="816">
        <v>4784824</v>
      </c>
      <c r="AI31" s="816">
        <v>5270540</v>
      </c>
      <c r="AJ31" s="816">
        <v>1573519</v>
      </c>
      <c r="AK31" s="816">
        <v>4531890</v>
      </c>
      <c r="AL31" s="816">
        <v>4617229</v>
      </c>
      <c r="AM31" s="816">
        <v>2915205</v>
      </c>
      <c r="AN31" s="816">
        <v>1025736</v>
      </c>
      <c r="AO31" s="816">
        <v>2503759</v>
      </c>
      <c r="AP31" s="816">
        <v>1324066</v>
      </c>
      <c r="AQ31" s="816">
        <v>2121233</v>
      </c>
      <c r="AR31" s="816">
        <v>4234213</v>
      </c>
      <c r="AS31" s="816">
        <v>1728228</v>
      </c>
      <c r="AT31" s="816">
        <v>1352190</v>
      </c>
      <c r="AU31" s="816">
        <v>12369839</v>
      </c>
      <c r="AV31" s="816">
        <v>5241117</v>
      </c>
      <c r="AW31" s="944">
        <f t="shared" si="0"/>
        <v>338107393</v>
      </c>
    </row>
    <row r="32" spans="1:49" ht="13.5">
      <c r="A32" s="764"/>
      <c r="B32" s="769" t="s">
        <v>404</v>
      </c>
      <c r="C32" s="770"/>
      <c r="D32" s="770"/>
      <c r="E32" s="771"/>
      <c r="F32" s="830">
        <v>9833275</v>
      </c>
      <c r="G32" s="831">
        <v>5875699</v>
      </c>
      <c r="H32" s="831">
        <v>9646327</v>
      </c>
      <c r="I32" s="831">
        <v>12049825</v>
      </c>
      <c r="J32" s="831">
        <v>230976</v>
      </c>
      <c r="K32" s="831">
        <v>913531</v>
      </c>
      <c r="L32" s="831">
        <v>1726409</v>
      </c>
      <c r="M32" s="831">
        <v>4205335</v>
      </c>
      <c r="N32" s="831">
        <v>2252282</v>
      </c>
      <c r="O32" s="831">
        <v>1416305</v>
      </c>
      <c r="P32" s="831">
        <v>2918867</v>
      </c>
      <c r="Q32" s="831">
        <v>2741688</v>
      </c>
      <c r="R32" s="831">
        <v>4760332</v>
      </c>
      <c r="S32" s="831">
        <v>3536938</v>
      </c>
      <c r="T32" s="831">
        <v>763421</v>
      </c>
      <c r="U32" s="831">
        <v>1910205</v>
      </c>
      <c r="V32" s="831">
        <v>2833663</v>
      </c>
      <c r="W32" s="831">
        <v>933848</v>
      </c>
      <c r="X32" s="831">
        <v>3970761</v>
      </c>
      <c r="Y32" s="831">
        <v>1763900</v>
      </c>
      <c r="Z32" s="831">
        <v>3805869</v>
      </c>
      <c r="AA32" s="831">
        <v>3019100</v>
      </c>
      <c r="AB32" s="831">
        <v>1286202</v>
      </c>
      <c r="AC32" s="831">
        <v>1555515</v>
      </c>
      <c r="AD32" s="831">
        <v>4088700</v>
      </c>
      <c r="AE32" s="831">
        <v>952481</v>
      </c>
      <c r="AF32" s="831">
        <v>5588418</v>
      </c>
      <c r="AG32" s="831">
        <v>1177218</v>
      </c>
      <c r="AH32" s="831">
        <v>529825</v>
      </c>
      <c r="AI32" s="831">
        <v>1272798</v>
      </c>
      <c r="AJ32" s="831">
        <v>1108388</v>
      </c>
      <c r="AK32" s="831">
        <v>578361</v>
      </c>
      <c r="AL32" s="831">
        <v>3123684</v>
      </c>
      <c r="AM32" s="831">
        <v>1411577</v>
      </c>
      <c r="AN32" s="831">
        <v>100040</v>
      </c>
      <c r="AO32" s="831">
        <v>1620202</v>
      </c>
      <c r="AP32" s="831">
        <v>1070618</v>
      </c>
      <c r="AQ32" s="831">
        <v>907974</v>
      </c>
      <c r="AR32" s="831">
        <v>773595</v>
      </c>
      <c r="AS32" s="831">
        <v>1358498</v>
      </c>
      <c r="AT32" s="831">
        <v>1192036</v>
      </c>
      <c r="AU32" s="831">
        <v>9079613</v>
      </c>
      <c r="AV32" s="831">
        <v>3191165</v>
      </c>
      <c r="AW32" s="936">
        <f t="shared" si="0"/>
        <v>123075464</v>
      </c>
    </row>
    <row r="33" spans="1:49" ht="13.5">
      <c r="A33" s="764"/>
      <c r="B33" s="1274"/>
      <c r="C33" s="1275"/>
      <c r="D33" s="773" t="s">
        <v>405</v>
      </c>
      <c r="E33" s="774"/>
      <c r="F33" s="803">
        <v>671496</v>
      </c>
      <c r="G33" s="803">
        <v>196507</v>
      </c>
      <c r="H33" s="803">
        <v>57359</v>
      </c>
      <c r="I33" s="803">
        <v>12034793</v>
      </c>
      <c r="J33" s="803">
        <v>149475</v>
      </c>
      <c r="K33" s="803">
        <v>15081</v>
      </c>
      <c r="L33" s="803">
        <v>0</v>
      </c>
      <c r="M33" s="803">
        <v>33948</v>
      </c>
      <c r="N33" s="803">
        <v>29758</v>
      </c>
      <c r="O33" s="803">
        <v>0</v>
      </c>
      <c r="P33" s="803">
        <v>15624</v>
      </c>
      <c r="Q33" s="803">
        <v>2051124</v>
      </c>
      <c r="R33" s="803">
        <v>325741</v>
      </c>
      <c r="S33" s="803">
        <v>65818</v>
      </c>
      <c r="T33" s="803">
        <v>40448</v>
      </c>
      <c r="U33" s="803">
        <v>13849</v>
      </c>
      <c r="V33" s="803">
        <v>2387</v>
      </c>
      <c r="W33" s="803">
        <v>19527</v>
      </c>
      <c r="X33" s="803">
        <v>1955</v>
      </c>
      <c r="Y33" s="803">
        <v>0</v>
      </c>
      <c r="Z33" s="803">
        <v>0</v>
      </c>
      <c r="AA33" s="803">
        <v>127173</v>
      </c>
      <c r="AB33" s="803">
        <v>15351</v>
      </c>
      <c r="AC33" s="803">
        <v>52363</v>
      </c>
      <c r="AD33" s="803">
        <v>0</v>
      </c>
      <c r="AE33" s="803">
        <v>424931</v>
      </c>
      <c r="AF33" s="803">
        <v>683192</v>
      </c>
      <c r="AG33" s="803">
        <v>756343</v>
      </c>
      <c r="AH33" s="803">
        <v>437301</v>
      </c>
      <c r="AI33" s="803">
        <v>64916</v>
      </c>
      <c r="AJ33" s="803">
        <v>16844</v>
      </c>
      <c r="AK33" s="803">
        <v>56623</v>
      </c>
      <c r="AL33" s="803">
        <v>0</v>
      </c>
      <c r="AM33" s="803">
        <v>18925</v>
      </c>
      <c r="AN33" s="803">
        <v>40</v>
      </c>
      <c r="AO33" s="803">
        <v>10943</v>
      </c>
      <c r="AP33" s="803">
        <v>34050</v>
      </c>
      <c r="AQ33" s="803">
        <v>0</v>
      </c>
      <c r="AR33" s="803">
        <v>0</v>
      </c>
      <c r="AS33" s="803">
        <v>0</v>
      </c>
      <c r="AT33" s="803">
        <v>9096</v>
      </c>
      <c r="AU33" s="803">
        <v>7770</v>
      </c>
      <c r="AV33" s="803">
        <v>33853</v>
      </c>
      <c r="AW33" s="937">
        <f t="shared" si="0"/>
        <v>18474604</v>
      </c>
    </row>
    <row r="34" spans="1:49" ht="13.5">
      <c r="A34" s="764"/>
      <c r="B34" s="1274"/>
      <c r="C34" s="1275"/>
      <c r="D34" s="773" t="s">
        <v>406</v>
      </c>
      <c r="E34" s="774"/>
      <c r="F34" s="803">
        <v>0</v>
      </c>
      <c r="G34" s="803">
        <v>0</v>
      </c>
      <c r="H34" s="803">
        <v>0</v>
      </c>
      <c r="I34" s="803">
        <v>0</v>
      </c>
      <c r="J34" s="803">
        <v>0</v>
      </c>
      <c r="K34" s="803">
        <v>0</v>
      </c>
      <c r="L34" s="803">
        <v>0</v>
      </c>
      <c r="M34" s="803">
        <v>0</v>
      </c>
      <c r="N34" s="803">
        <v>0</v>
      </c>
      <c r="O34" s="803">
        <v>0</v>
      </c>
      <c r="P34" s="803">
        <v>0</v>
      </c>
      <c r="Q34" s="803">
        <v>0</v>
      </c>
      <c r="R34" s="803">
        <v>0</v>
      </c>
      <c r="S34" s="803">
        <v>0</v>
      </c>
      <c r="T34" s="803">
        <v>0</v>
      </c>
      <c r="U34" s="803">
        <v>0</v>
      </c>
      <c r="V34" s="803">
        <v>0</v>
      </c>
      <c r="W34" s="803">
        <v>0</v>
      </c>
      <c r="X34" s="803">
        <v>0</v>
      </c>
      <c r="Y34" s="803">
        <v>0</v>
      </c>
      <c r="Z34" s="803">
        <v>0</v>
      </c>
      <c r="AA34" s="803">
        <v>0</v>
      </c>
      <c r="AB34" s="803">
        <v>0</v>
      </c>
      <c r="AC34" s="803">
        <v>0</v>
      </c>
      <c r="AD34" s="803">
        <v>0</v>
      </c>
      <c r="AE34" s="803">
        <v>0</v>
      </c>
      <c r="AF34" s="803">
        <v>0</v>
      </c>
      <c r="AG34" s="803">
        <v>0</v>
      </c>
      <c r="AH34" s="803">
        <v>0</v>
      </c>
      <c r="AI34" s="803">
        <v>0</v>
      </c>
      <c r="AJ34" s="803">
        <v>0</v>
      </c>
      <c r="AK34" s="803">
        <v>0</v>
      </c>
      <c r="AL34" s="803">
        <v>0</v>
      </c>
      <c r="AM34" s="803">
        <v>0</v>
      </c>
      <c r="AN34" s="803">
        <v>0</v>
      </c>
      <c r="AO34" s="803">
        <v>0</v>
      </c>
      <c r="AP34" s="803">
        <v>0</v>
      </c>
      <c r="AQ34" s="803">
        <v>0</v>
      </c>
      <c r="AR34" s="803">
        <v>0</v>
      </c>
      <c r="AS34" s="803">
        <v>0</v>
      </c>
      <c r="AT34" s="803">
        <v>0</v>
      </c>
      <c r="AU34" s="803">
        <v>0</v>
      </c>
      <c r="AV34" s="803">
        <v>0</v>
      </c>
      <c r="AW34" s="937">
        <f t="shared" si="0"/>
        <v>0</v>
      </c>
    </row>
    <row r="35" spans="1:49" ht="13.5">
      <c r="A35" s="764"/>
      <c r="B35" s="1274"/>
      <c r="C35" s="1275"/>
      <c r="D35" s="773" t="s">
        <v>407</v>
      </c>
      <c r="E35" s="774"/>
      <c r="F35" s="803">
        <v>2892100</v>
      </c>
      <c r="G35" s="803">
        <v>1248655</v>
      </c>
      <c r="H35" s="803">
        <v>833893</v>
      </c>
      <c r="I35" s="803">
        <v>3676</v>
      </c>
      <c r="J35" s="803">
        <v>81501</v>
      </c>
      <c r="K35" s="803">
        <v>208147</v>
      </c>
      <c r="L35" s="803">
        <v>1634859</v>
      </c>
      <c r="M35" s="803">
        <v>3860741</v>
      </c>
      <c r="N35" s="803">
        <v>1458724</v>
      </c>
      <c r="O35" s="803">
        <v>1416305</v>
      </c>
      <c r="P35" s="803">
        <v>801628</v>
      </c>
      <c r="Q35" s="803">
        <v>690564</v>
      </c>
      <c r="R35" s="803">
        <v>1189755</v>
      </c>
      <c r="S35" s="803">
        <v>1419911</v>
      </c>
      <c r="T35" s="803">
        <v>722973</v>
      </c>
      <c r="U35" s="803">
        <v>1318816</v>
      </c>
      <c r="V35" s="803">
        <v>61783</v>
      </c>
      <c r="W35" s="803">
        <v>677504</v>
      </c>
      <c r="X35" s="803">
        <v>1855981</v>
      </c>
      <c r="Y35" s="803">
        <v>1763900</v>
      </c>
      <c r="Z35" s="803">
        <v>955547</v>
      </c>
      <c r="AA35" s="803">
        <v>1608326</v>
      </c>
      <c r="AB35" s="803">
        <v>1270851</v>
      </c>
      <c r="AC35" s="803">
        <v>1185552</v>
      </c>
      <c r="AD35" s="803">
        <v>3386163</v>
      </c>
      <c r="AE35" s="803">
        <v>527550</v>
      </c>
      <c r="AF35" s="803">
        <v>2400897</v>
      </c>
      <c r="AG35" s="803">
        <v>289875</v>
      </c>
      <c r="AH35" s="803">
        <v>35064</v>
      </c>
      <c r="AI35" s="803">
        <v>850592</v>
      </c>
      <c r="AJ35" s="803">
        <v>501876</v>
      </c>
      <c r="AK35" s="803">
        <v>476300</v>
      </c>
      <c r="AL35" s="803">
        <v>2552280</v>
      </c>
      <c r="AM35" s="803">
        <v>981622</v>
      </c>
      <c r="AN35" s="803">
        <v>0</v>
      </c>
      <c r="AO35" s="803">
        <v>18840</v>
      </c>
      <c r="AP35" s="803">
        <v>290187</v>
      </c>
      <c r="AQ35" s="803">
        <v>907974</v>
      </c>
      <c r="AR35" s="803">
        <v>772765</v>
      </c>
      <c r="AS35" s="803">
        <v>253796</v>
      </c>
      <c r="AT35" s="803">
        <v>222776</v>
      </c>
      <c r="AU35" s="803">
        <v>0</v>
      </c>
      <c r="AV35" s="803">
        <v>194144</v>
      </c>
      <c r="AW35" s="937">
        <f t="shared" si="0"/>
        <v>43824393</v>
      </c>
    </row>
    <row r="36" spans="1:49" ht="13.5">
      <c r="A36" s="764"/>
      <c r="B36" s="1276"/>
      <c r="C36" s="1277"/>
      <c r="D36" s="804" t="s">
        <v>408</v>
      </c>
      <c r="E36" s="790"/>
      <c r="F36" s="805">
        <v>6269679</v>
      </c>
      <c r="G36" s="806">
        <v>4430537</v>
      </c>
      <c r="H36" s="806">
        <v>8755075</v>
      </c>
      <c r="I36" s="806">
        <v>11356</v>
      </c>
      <c r="J36" s="806">
        <v>0</v>
      </c>
      <c r="K36" s="806">
        <v>690303</v>
      </c>
      <c r="L36" s="806">
        <v>91550</v>
      </c>
      <c r="M36" s="806">
        <v>310646</v>
      </c>
      <c r="N36" s="806">
        <v>763800</v>
      </c>
      <c r="O36" s="806">
        <v>0</v>
      </c>
      <c r="P36" s="806">
        <v>2101615</v>
      </c>
      <c r="Q36" s="806">
        <v>0</v>
      </c>
      <c r="R36" s="806">
        <v>3244836</v>
      </c>
      <c r="S36" s="806">
        <v>2051209</v>
      </c>
      <c r="T36" s="806">
        <v>0</v>
      </c>
      <c r="U36" s="806">
        <v>577540</v>
      </c>
      <c r="V36" s="806">
        <v>2769493</v>
      </c>
      <c r="W36" s="806">
        <v>236817</v>
      </c>
      <c r="X36" s="806">
        <v>2112825</v>
      </c>
      <c r="Y36" s="806">
        <v>0</v>
      </c>
      <c r="Z36" s="806">
        <v>2850322</v>
      </c>
      <c r="AA36" s="806">
        <v>1283601</v>
      </c>
      <c r="AB36" s="806">
        <v>0</v>
      </c>
      <c r="AC36" s="806">
        <v>317600</v>
      </c>
      <c r="AD36" s="806">
        <v>702537</v>
      </c>
      <c r="AE36" s="806">
        <v>0</v>
      </c>
      <c r="AF36" s="806">
        <v>2504329</v>
      </c>
      <c r="AG36" s="806">
        <v>131000</v>
      </c>
      <c r="AH36" s="806">
        <v>57460</v>
      </c>
      <c r="AI36" s="806">
        <v>357290</v>
      </c>
      <c r="AJ36" s="806">
        <v>589668</v>
      </c>
      <c r="AK36" s="806">
        <v>45438</v>
      </c>
      <c r="AL36" s="806">
        <v>571404</v>
      </c>
      <c r="AM36" s="806">
        <v>411030</v>
      </c>
      <c r="AN36" s="806">
        <v>100000</v>
      </c>
      <c r="AO36" s="806">
        <v>1590419</v>
      </c>
      <c r="AP36" s="806">
        <v>746381</v>
      </c>
      <c r="AQ36" s="806">
        <v>0</v>
      </c>
      <c r="AR36" s="806">
        <v>830</v>
      </c>
      <c r="AS36" s="806">
        <v>1104702</v>
      </c>
      <c r="AT36" s="806">
        <v>960164</v>
      </c>
      <c r="AU36" s="806">
        <v>9071843</v>
      </c>
      <c r="AV36" s="806">
        <v>2963168</v>
      </c>
      <c r="AW36" s="942">
        <f aca="true" t="shared" si="1" ref="AW36:AW61">SUM(F36:AV36)</f>
        <v>60776467</v>
      </c>
    </row>
    <row r="37" spans="1:49" ht="13.5">
      <c r="A37" s="764"/>
      <c r="B37" s="769" t="s">
        <v>409</v>
      </c>
      <c r="C37" s="770"/>
      <c r="D37" s="770"/>
      <c r="E37" s="771"/>
      <c r="F37" s="802">
        <v>26050879</v>
      </c>
      <c r="G37" s="802">
        <v>17793864</v>
      </c>
      <c r="H37" s="802">
        <v>7761108</v>
      </c>
      <c r="I37" s="802">
        <v>8026211</v>
      </c>
      <c r="J37" s="802">
        <v>3007444</v>
      </c>
      <c r="K37" s="802">
        <v>5003518</v>
      </c>
      <c r="L37" s="802">
        <v>6651056</v>
      </c>
      <c r="M37" s="802">
        <v>7286576</v>
      </c>
      <c r="N37" s="802">
        <v>6414863</v>
      </c>
      <c r="O37" s="802">
        <v>2918520</v>
      </c>
      <c r="P37" s="802">
        <v>3521326</v>
      </c>
      <c r="Q37" s="802">
        <v>5235594</v>
      </c>
      <c r="R37" s="802">
        <v>19904381</v>
      </c>
      <c r="S37" s="802">
        <v>14873930</v>
      </c>
      <c r="T37" s="802">
        <v>4845822</v>
      </c>
      <c r="U37" s="802">
        <v>1322699</v>
      </c>
      <c r="V37" s="802">
        <v>183924</v>
      </c>
      <c r="W37" s="802">
        <v>1408306</v>
      </c>
      <c r="X37" s="802">
        <v>1473711</v>
      </c>
      <c r="Y37" s="802">
        <v>11064604</v>
      </c>
      <c r="Z37" s="802">
        <v>3051146</v>
      </c>
      <c r="AA37" s="802">
        <v>1991088</v>
      </c>
      <c r="AB37" s="802">
        <v>5046574</v>
      </c>
      <c r="AC37" s="802">
        <v>3239335</v>
      </c>
      <c r="AD37" s="802">
        <v>4196710</v>
      </c>
      <c r="AE37" s="802">
        <v>4999412</v>
      </c>
      <c r="AF37" s="802">
        <v>7508721</v>
      </c>
      <c r="AG37" s="802">
        <v>1975393</v>
      </c>
      <c r="AH37" s="802">
        <v>4254999</v>
      </c>
      <c r="AI37" s="802">
        <v>3997742</v>
      </c>
      <c r="AJ37" s="802">
        <v>465131</v>
      </c>
      <c r="AK37" s="802">
        <v>3953529</v>
      </c>
      <c r="AL37" s="802">
        <v>1493545</v>
      </c>
      <c r="AM37" s="802">
        <v>1503628</v>
      </c>
      <c r="AN37" s="802">
        <v>925696</v>
      </c>
      <c r="AO37" s="802">
        <v>883557</v>
      </c>
      <c r="AP37" s="802">
        <v>253448</v>
      </c>
      <c r="AQ37" s="802">
        <v>1213259</v>
      </c>
      <c r="AR37" s="802">
        <v>3460618</v>
      </c>
      <c r="AS37" s="802">
        <v>369730</v>
      </c>
      <c r="AT37" s="802">
        <v>160154</v>
      </c>
      <c r="AU37" s="802">
        <v>3290226</v>
      </c>
      <c r="AV37" s="802">
        <v>2049952</v>
      </c>
      <c r="AW37" s="940">
        <f t="shared" si="1"/>
        <v>215031929</v>
      </c>
    </row>
    <row r="38" spans="1:49" ht="13.5">
      <c r="A38" s="764"/>
      <c r="B38" s="1274"/>
      <c r="C38" s="1275"/>
      <c r="D38" s="773" t="s">
        <v>410</v>
      </c>
      <c r="E38" s="774"/>
      <c r="F38" s="803">
        <v>26050879</v>
      </c>
      <c r="G38" s="803">
        <v>17793864</v>
      </c>
      <c r="H38" s="803">
        <v>7761108</v>
      </c>
      <c r="I38" s="803">
        <v>8026211</v>
      </c>
      <c r="J38" s="803">
        <v>3007444</v>
      </c>
      <c r="K38" s="803">
        <v>5003518</v>
      </c>
      <c r="L38" s="803">
        <v>6651056</v>
      </c>
      <c r="M38" s="803">
        <v>7286576</v>
      </c>
      <c r="N38" s="803">
        <v>6414863</v>
      </c>
      <c r="O38" s="803">
        <v>2918520</v>
      </c>
      <c r="P38" s="803">
        <v>3521326</v>
      </c>
      <c r="Q38" s="803">
        <v>5235594</v>
      </c>
      <c r="R38" s="803">
        <v>19904381</v>
      </c>
      <c r="S38" s="803">
        <v>14873930</v>
      </c>
      <c r="T38" s="803">
        <v>4845822</v>
      </c>
      <c r="U38" s="803">
        <v>1322699</v>
      </c>
      <c r="V38" s="803">
        <v>183924</v>
      </c>
      <c r="W38" s="803">
        <v>1408306</v>
      </c>
      <c r="X38" s="803">
        <v>1473711</v>
      </c>
      <c r="Y38" s="803">
        <v>11064604</v>
      </c>
      <c r="Z38" s="803">
        <v>3051146</v>
      </c>
      <c r="AA38" s="803">
        <v>1991088</v>
      </c>
      <c r="AB38" s="803">
        <v>5046574</v>
      </c>
      <c r="AC38" s="803">
        <v>3239335</v>
      </c>
      <c r="AD38" s="803">
        <v>4196710</v>
      </c>
      <c r="AE38" s="803">
        <v>4999412</v>
      </c>
      <c r="AF38" s="803">
        <v>7508721</v>
      </c>
      <c r="AG38" s="803">
        <v>1975393</v>
      </c>
      <c r="AH38" s="803">
        <v>4254999</v>
      </c>
      <c r="AI38" s="803">
        <v>3997742</v>
      </c>
      <c r="AJ38" s="803">
        <v>465131</v>
      </c>
      <c r="AK38" s="803">
        <v>3953529</v>
      </c>
      <c r="AL38" s="803">
        <v>1493545</v>
      </c>
      <c r="AM38" s="803">
        <v>1503628</v>
      </c>
      <c r="AN38" s="803">
        <v>925696</v>
      </c>
      <c r="AO38" s="803">
        <v>883557</v>
      </c>
      <c r="AP38" s="803">
        <v>253448</v>
      </c>
      <c r="AQ38" s="803">
        <v>1213259</v>
      </c>
      <c r="AR38" s="803">
        <v>3460618</v>
      </c>
      <c r="AS38" s="803">
        <v>369730</v>
      </c>
      <c r="AT38" s="803">
        <v>160154</v>
      </c>
      <c r="AU38" s="803">
        <v>3290226</v>
      </c>
      <c r="AV38" s="803">
        <v>2049952</v>
      </c>
      <c r="AW38" s="937">
        <f t="shared" si="1"/>
        <v>215031929</v>
      </c>
    </row>
    <row r="39" spans="1:49" ht="13.5">
      <c r="A39" s="779"/>
      <c r="B39" s="1276"/>
      <c r="C39" s="1277"/>
      <c r="D39" s="804" t="s">
        <v>411</v>
      </c>
      <c r="E39" s="790"/>
      <c r="F39" s="807">
        <v>0</v>
      </c>
      <c r="G39" s="807">
        <v>0</v>
      </c>
      <c r="H39" s="807">
        <v>0</v>
      </c>
      <c r="I39" s="807">
        <v>0</v>
      </c>
      <c r="J39" s="807">
        <v>0</v>
      </c>
      <c r="K39" s="807">
        <v>0</v>
      </c>
      <c r="L39" s="807">
        <v>0</v>
      </c>
      <c r="M39" s="807">
        <v>0</v>
      </c>
      <c r="N39" s="807">
        <v>0</v>
      </c>
      <c r="O39" s="807">
        <v>0</v>
      </c>
      <c r="P39" s="807">
        <v>0</v>
      </c>
      <c r="Q39" s="807">
        <v>0</v>
      </c>
      <c r="R39" s="807">
        <v>0</v>
      </c>
      <c r="S39" s="807">
        <v>0</v>
      </c>
      <c r="T39" s="807">
        <v>0</v>
      </c>
      <c r="U39" s="807">
        <v>0</v>
      </c>
      <c r="V39" s="807">
        <v>0</v>
      </c>
      <c r="W39" s="807">
        <v>0</v>
      </c>
      <c r="X39" s="807">
        <v>0</v>
      </c>
      <c r="Y39" s="807">
        <v>0</v>
      </c>
      <c r="Z39" s="807">
        <v>0</v>
      </c>
      <c r="AA39" s="807">
        <v>0</v>
      </c>
      <c r="AB39" s="807">
        <v>0</v>
      </c>
      <c r="AC39" s="807">
        <v>0</v>
      </c>
      <c r="AD39" s="807">
        <v>0</v>
      </c>
      <c r="AE39" s="807">
        <v>0</v>
      </c>
      <c r="AF39" s="807">
        <v>0</v>
      </c>
      <c r="AG39" s="807">
        <v>0</v>
      </c>
      <c r="AH39" s="807">
        <v>0</v>
      </c>
      <c r="AI39" s="807">
        <v>0</v>
      </c>
      <c r="AJ39" s="807">
        <v>0</v>
      </c>
      <c r="AK39" s="807">
        <v>0</v>
      </c>
      <c r="AL39" s="807">
        <v>0</v>
      </c>
      <c r="AM39" s="807">
        <v>0</v>
      </c>
      <c r="AN39" s="807">
        <v>0</v>
      </c>
      <c r="AO39" s="807">
        <v>0</v>
      </c>
      <c r="AP39" s="807">
        <v>0</v>
      </c>
      <c r="AQ39" s="807">
        <v>0</v>
      </c>
      <c r="AR39" s="807">
        <v>0</v>
      </c>
      <c r="AS39" s="807">
        <v>0</v>
      </c>
      <c r="AT39" s="807">
        <v>0</v>
      </c>
      <c r="AU39" s="807">
        <v>0</v>
      </c>
      <c r="AV39" s="807">
        <v>0</v>
      </c>
      <c r="AW39" s="938">
        <f t="shared" si="1"/>
        <v>0</v>
      </c>
    </row>
    <row r="40" spans="1:49" ht="13.5">
      <c r="A40" s="784" t="s">
        <v>412</v>
      </c>
      <c r="B40" s="770"/>
      <c r="C40" s="770"/>
      <c r="D40" s="770"/>
      <c r="E40" s="771"/>
      <c r="F40" s="808">
        <v>16697721</v>
      </c>
      <c r="G40" s="799">
        <v>8559765</v>
      </c>
      <c r="H40" s="799">
        <v>4624359</v>
      </c>
      <c r="I40" s="799">
        <v>58214</v>
      </c>
      <c r="J40" s="799">
        <v>1822945</v>
      </c>
      <c r="K40" s="799">
        <v>4719208</v>
      </c>
      <c r="L40" s="799">
        <v>3958694</v>
      </c>
      <c r="M40" s="799">
        <v>7430577</v>
      </c>
      <c r="N40" s="799">
        <v>5343683</v>
      </c>
      <c r="O40" s="799">
        <v>1897824</v>
      </c>
      <c r="P40" s="799">
        <v>3476522</v>
      </c>
      <c r="Q40" s="799">
        <v>7848005</v>
      </c>
      <c r="R40" s="799">
        <v>17830602</v>
      </c>
      <c r="S40" s="799">
        <v>8187224</v>
      </c>
      <c r="T40" s="799">
        <v>3280936</v>
      </c>
      <c r="U40" s="799">
        <v>1649986</v>
      </c>
      <c r="V40" s="799">
        <v>6616212</v>
      </c>
      <c r="W40" s="799">
        <v>3803873</v>
      </c>
      <c r="X40" s="799">
        <v>2290229</v>
      </c>
      <c r="Y40" s="799">
        <v>6931127</v>
      </c>
      <c r="Z40" s="799">
        <v>5749730</v>
      </c>
      <c r="AA40" s="799">
        <v>5026061</v>
      </c>
      <c r="AB40" s="799">
        <v>3704490</v>
      </c>
      <c r="AC40" s="799">
        <v>3614304</v>
      </c>
      <c r="AD40" s="799">
        <v>5064205</v>
      </c>
      <c r="AE40" s="799">
        <v>6071779</v>
      </c>
      <c r="AF40" s="799">
        <v>7242867</v>
      </c>
      <c r="AG40" s="799">
        <v>8402693</v>
      </c>
      <c r="AH40" s="799">
        <v>4406131</v>
      </c>
      <c r="AI40" s="799">
        <v>2782480</v>
      </c>
      <c r="AJ40" s="799">
        <v>2463093</v>
      </c>
      <c r="AK40" s="799">
        <v>3045011</v>
      </c>
      <c r="AL40" s="799">
        <v>1112765</v>
      </c>
      <c r="AM40" s="799">
        <v>1980471</v>
      </c>
      <c r="AN40" s="799">
        <v>2250854</v>
      </c>
      <c r="AO40" s="799">
        <v>3699861</v>
      </c>
      <c r="AP40" s="799">
        <v>217173</v>
      </c>
      <c r="AQ40" s="799">
        <v>2411773</v>
      </c>
      <c r="AR40" s="799">
        <v>2006344</v>
      </c>
      <c r="AS40" s="799">
        <v>1221626</v>
      </c>
      <c r="AT40" s="799">
        <v>3219093</v>
      </c>
      <c r="AU40" s="799">
        <v>16685286</v>
      </c>
      <c r="AV40" s="799">
        <v>4432279</v>
      </c>
      <c r="AW40" s="939">
        <f t="shared" si="1"/>
        <v>213838075</v>
      </c>
    </row>
    <row r="41" spans="1:49" ht="13.5">
      <c r="A41" s="764"/>
      <c r="B41" s="769" t="s">
        <v>413</v>
      </c>
      <c r="C41" s="770"/>
      <c r="D41" s="770"/>
      <c r="E41" s="771"/>
      <c r="F41" s="802">
        <v>15835547</v>
      </c>
      <c r="G41" s="802">
        <v>7656673</v>
      </c>
      <c r="H41" s="802">
        <v>3485742</v>
      </c>
      <c r="I41" s="802">
        <v>151204</v>
      </c>
      <c r="J41" s="802">
        <v>1762132</v>
      </c>
      <c r="K41" s="802">
        <v>4378363</v>
      </c>
      <c r="L41" s="802">
        <v>3777569</v>
      </c>
      <c r="M41" s="802">
        <v>7504431</v>
      </c>
      <c r="N41" s="802">
        <v>5055099</v>
      </c>
      <c r="O41" s="802">
        <v>1856742</v>
      </c>
      <c r="P41" s="802">
        <v>3199521</v>
      </c>
      <c r="Q41" s="802">
        <v>7176883</v>
      </c>
      <c r="R41" s="802">
        <v>21290339</v>
      </c>
      <c r="S41" s="802">
        <v>6980419</v>
      </c>
      <c r="T41" s="802">
        <v>2516425</v>
      </c>
      <c r="U41" s="802">
        <v>1514355</v>
      </c>
      <c r="V41" s="802">
        <v>6393323</v>
      </c>
      <c r="W41" s="802">
        <v>3709279</v>
      </c>
      <c r="X41" s="802">
        <v>1806021</v>
      </c>
      <c r="Y41" s="802">
        <v>9116962</v>
      </c>
      <c r="Z41" s="802">
        <v>4410548</v>
      </c>
      <c r="AA41" s="802">
        <v>4485900</v>
      </c>
      <c r="AB41" s="802">
        <v>3401966</v>
      </c>
      <c r="AC41" s="802">
        <v>3949698</v>
      </c>
      <c r="AD41" s="802">
        <v>4145641</v>
      </c>
      <c r="AE41" s="802">
        <v>6546439</v>
      </c>
      <c r="AF41" s="802">
        <v>6926401</v>
      </c>
      <c r="AG41" s="802">
        <v>7750611</v>
      </c>
      <c r="AH41" s="802">
        <v>3939254</v>
      </c>
      <c r="AI41" s="802">
        <v>2649068</v>
      </c>
      <c r="AJ41" s="802">
        <v>2355182</v>
      </c>
      <c r="AK41" s="802">
        <v>3061288</v>
      </c>
      <c r="AL41" s="802">
        <v>603007</v>
      </c>
      <c r="AM41" s="802">
        <v>1773511</v>
      </c>
      <c r="AN41" s="802">
        <v>2247265</v>
      </c>
      <c r="AO41" s="802">
        <v>2891857</v>
      </c>
      <c r="AP41" s="802">
        <v>144239</v>
      </c>
      <c r="AQ41" s="802">
        <v>1814111</v>
      </c>
      <c r="AR41" s="802">
        <v>1994861</v>
      </c>
      <c r="AS41" s="802">
        <v>763860</v>
      </c>
      <c r="AT41" s="802">
        <v>2332826</v>
      </c>
      <c r="AU41" s="802">
        <v>16599982</v>
      </c>
      <c r="AV41" s="802">
        <v>4387916</v>
      </c>
      <c r="AW41" s="940">
        <f t="shared" si="1"/>
        <v>204342460</v>
      </c>
    </row>
    <row r="42" spans="1:49" ht="13.5">
      <c r="A42" s="764"/>
      <c r="B42" s="1274"/>
      <c r="C42" s="1275"/>
      <c r="D42" s="773" t="s">
        <v>414</v>
      </c>
      <c r="E42" s="774"/>
      <c r="F42" s="803">
        <v>3407633</v>
      </c>
      <c r="G42" s="803">
        <v>2493744</v>
      </c>
      <c r="H42" s="803">
        <v>676503</v>
      </c>
      <c r="I42" s="803">
        <v>0</v>
      </c>
      <c r="J42" s="803">
        <v>627279</v>
      </c>
      <c r="K42" s="803">
        <v>250195</v>
      </c>
      <c r="L42" s="803">
        <v>2332570</v>
      </c>
      <c r="M42" s="803">
        <v>4242266</v>
      </c>
      <c r="N42" s="803">
        <v>1937659</v>
      </c>
      <c r="O42" s="803">
        <v>385609</v>
      </c>
      <c r="P42" s="803">
        <v>885485</v>
      </c>
      <c r="Q42" s="803">
        <v>2896700</v>
      </c>
      <c r="R42" s="803">
        <v>6632308</v>
      </c>
      <c r="S42" s="803">
        <v>2205050</v>
      </c>
      <c r="T42" s="803">
        <v>1124638</v>
      </c>
      <c r="U42" s="803">
        <v>962682</v>
      </c>
      <c r="V42" s="803">
        <v>20670</v>
      </c>
      <c r="W42" s="803">
        <v>808015</v>
      </c>
      <c r="X42" s="803">
        <v>472265</v>
      </c>
      <c r="Y42" s="803">
        <v>4186338</v>
      </c>
      <c r="Z42" s="803">
        <v>2297695</v>
      </c>
      <c r="AA42" s="803">
        <v>2252448</v>
      </c>
      <c r="AB42" s="803">
        <v>1608220</v>
      </c>
      <c r="AC42" s="803">
        <v>2172823</v>
      </c>
      <c r="AD42" s="803">
        <v>1382719</v>
      </c>
      <c r="AE42" s="803">
        <v>4778761</v>
      </c>
      <c r="AF42" s="803">
        <v>5518350</v>
      </c>
      <c r="AG42" s="803">
        <v>1422149</v>
      </c>
      <c r="AH42" s="803">
        <v>2059760</v>
      </c>
      <c r="AI42" s="803">
        <v>652841</v>
      </c>
      <c r="AJ42" s="803">
        <v>482228</v>
      </c>
      <c r="AK42" s="803">
        <v>1320443</v>
      </c>
      <c r="AL42" s="803">
        <v>10255</v>
      </c>
      <c r="AM42" s="803">
        <v>1282340</v>
      </c>
      <c r="AN42" s="803">
        <v>265586</v>
      </c>
      <c r="AO42" s="803">
        <v>0</v>
      </c>
      <c r="AP42" s="803">
        <v>106300</v>
      </c>
      <c r="AQ42" s="803">
        <v>1345778</v>
      </c>
      <c r="AR42" s="803">
        <v>1041057</v>
      </c>
      <c r="AS42" s="803">
        <v>0</v>
      </c>
      <c r="AT42" s="803">
        <v>120372</v>
      </c>
      <c r="AU42" s="803">
        <v>27025</v>
      </c>
      <c r="AV42" s="803">
        <v>527048</v>
      </c>
      <c r="AW42" s="937">
        <f t="shared" si="1"/>
        <v>67221807</v>
      </c>
    </row>
    <row r="43" spans="1:49" ht="13.5">
      <c r="A43" s="764"/>
      <c r="B43" s="1274"/>
      <c r="C43" s="1275"/>
      <c r="D43" s="773" t="s">
        <v>415</v>
      </c>
      <c r="E43" s="774"/>
      <c r="F43" s="803">
        <v>55978</v>
      </c>
      <c r="G43" s="803">
        <v>0</v>
      </c>
      <c r="H43" s="803">
        <v>0</v>
      </c>
      <c r="I43" s="803">
        <v>0</v>
      </c>
      <c r="J43" s="803">
        <v>131921</v>
      </c>
      <c r="K43" s="803">
        <v>33681</v>
      </c>
      <c r="L43" s="803">
        <v>368759</v>
      </c>
      <c r="M43" s="803">
        <v>269902</v>
      </c>
      <c r="N43" s="803">
        <v>424890</v>
      </c>
      <c r="O43" s="803">
        <v>7196</v>
      </c>
      <c r="P43" s="803">
        <v>0</v>
      </c>
      <c r="Q43" s="803">
        <v>39139</v>
      </c>
      <c r="R43" s="803">
        <v>234286</v>
      </c>
      <c r="S43" s="803">
        <v>0</v>
      </c>
      <c r="T43" s="803">
        <v>143647</v>
      </c>
      <c r="U43" s="803">
        <v>160077</v>
      </c>
      <c r="V43" s="803">
        <v>0</v>
      </c>
      <c r="W43" s="803">
        <v>0</v>
      </c>
      <c r="X43" s="803">
        <v>16136</v>
      </c>
      <c r="Y43" s="803">
        <v>891193</v>
      </c>
      <c r="Z43" s="803">
        <v>64715</v>
      </c>
      <c r="AA43" s="803">
        <v>252289</v>
      </c>
      <c r="AB43" s="803">
        <v>0</v>
      </c>
      <c r="AC43" s="803">
        <v>192053</v>
      </c>
      <c r="AD43" s="803">
        <v>0</v>
      </c>
      <c r="AE43" s="803">
        <v>1005628</v>
      </c>
      <c r="AF43" s="803">
        <v>384277</v>
      </c>
      <c r="AG43" s="803">
        <v>0</v>
      </c>
      <c r="AH43" s="803">
        <v>0</v>
      </c>
      <c r="AI43" s="803">
        <v>44950</v>
      </c>
      <c r="AJ43" s="803">
        <v>0</v>
      </c>
      <c r="AK43" s="803">
        <v>83688</v>
      </c>
      <c r="AL43" s="803">
        <v>1001</v>
      </c>
      <c r="AM43" s="803">
        <v>149800</v>
      </c>
      <c r="AN43" s="803">
        <v>44837</v>
      </c>
      <c r="AO43" s="803">
        <v>0</v>
      </c>
      <c r="AP43" s="803">
        <v>0</v>
      </c>
      <c r="AQ43" s="803">
        <v>244014</v>
      </c>
      <c r="AR43" s="803">
        <v>231404</v>
      </c>
      <c r="AS43" s="803">
        <v>0</v>
      </c>
      <c r="AT43" s="803">
        <v>0</v>
      </c>
      <c r="AU43" s="803">
        <v>0</v>
      </c>
      <c r="AV43" s="803">
        <v>0</v>
      </c>
      <c r="AW43" s="937">
        <f t="shared" si="1"/>
        <v>5475461</v>
      </c>
    </row>
    <row r="44" spans="1:49" ht="13.5">
      <c r="A44" s="764"/>
      <c r="B44" s="1274"/>
      <c r="C44" s="1275"/>
      <c r="D44" s="773" t="s">
        <v>416</v>
      </c>
      <c r="E44" s="774"/>
      <c r="F44" s="803">
        <v>3787707</v>
      </c>
      <c r="G44" s="803">
        <v>1038950</v>
      </c>
      <c r="H44" s="803">
        <v>986263</v>
      </c>
      <c r="I44" s="803">
        <v>57007</v>
      </c>
      <c r="J44" s="803">
        <v>2302</v>
      </c>
      <c r="K44" s="803">
        <v>2599013</v>
      </c>
      <c r="L44" s="803">
        <v>187367</v>
      </c>
      <c r="M44" s="803">
        <v>2901859</v>
      </c>
      <c r="N44" s="803">
        <v>2452036</v>
      </c>
      <c r="O44" s="803">
        <v>1218198</v>
      </c>
      <c r="P44" s="803">
        <v>1910118</v>
      </c>
      <c r="Q44" s="803">
        <v>1569546</v>
      </c>
      <c r="R44" s="803">
        <v>11986038</v>
      </c>
      <c r="S44" s="803">
        <v>3665865</v>
      </c>
      <c r="T44" s="803">
        <v>636344</v>
      </c>
      <c r="U44" s="803">
        <v>205240</v>
      </c>
      <c r="V44" s="803">
        <v>5668905</v>
      </c>
      <c r="W44" s="803">
        <v>2779279</v>
      </c>
      <c r="X44" s="803">
        <v>1298886</v>
      </c>
      <c r="Y44" s="803">
        <v>2819798</v>
      </c>
      <c r="Z44" s="803">
        <v>417560</v>
      </c>
      <c r="AA44" s="803">
        <v>1634965</v>
      </c>
      <c r="AB44" s="803">
        <v>1443513</v>
      </c>
      <c r="AC44" s="803">
        <v>428066</v>
      </c>
      <c r="AD44" s="803">
        <v>541010</v>
      </c>
      <c r="AE44" s="803">
        <v>383489</v>
      </c>
      <c r="AF44" s="803">
        <v>470125</v>
      </c>
      <c r="AG44" s="803">
        <v>5159574</v>
      </c>
      <c r="AH44" s="803">
        <v>709107</v>
      </c>
      <c r="AI44" s="803">
        <v>897337</v>
      </c>
      <c r="AJ44" s="803">
        <v>1421113</v>
      </c>
      <c r="AK44" s="803">
        <v>850892</v>
      </c>
      <c r="AL44" s="803">
        <v>124890</v>
      </c>
      <c r="AM44" s="803">
        <v>310841</v>
      </c>
      <c r="AN44" s="803">
        <v>1803490</v>
      </c>
      <c r="AO44" s="803">
        <v>921221</v>
      </c>
      <c r="AP44" s="803">
        <v>28889</v>
      </c>
      <c r="AQ44" s="803">
        <v>94192</v>
      </c>
      <c r="AR44" s="803">
        <v>448053</v>
      </c>
      <c r="AS44" s="803">
        <v>322614</v>
      </c>
      <c r="AT44" s="803">
        <v>1878735</v>
      </c>
      <c r="AU44" s="803">
        <v>2502460</v>
      </c>
      <c r="AV44" s="803">
        <v>2453123</v>
      </c>
      <c r="AW44" s="937">
        <f t="shared" si="1"/>
        <v>73015980</v>
      </c>
    </row>
    <row r="45" spans="1:49" ht="13.5">
      <c r="A45" s="764"/>
      <c r="B45" s="1274"/>
      <c r="C45" s="1275"/>
      <c r="D45" s="773" t="s">
        <v>417</v>
      </c>
      <c r="E45" s="774"/>
      <c r="F45" s="803">
        <v>0</v>
      </c>
      <c r="G45" s="803">
        <v>37920</v>
      </c>
      <c r="H45" s="803">
        <v>0</v>
      </c>
      <c r="I45" s="803">
        <v>0</v>
      </c>
      <c r="J45" s="803">
        <v>0</v>
      </c>
      <c r="K45" s="803">
        <v>0</v>
      </c>
      <c r="L45" s="803">
        <v>0</v>
      </c>
      <c r="M45" s="803">
        <v>0</v>
      </c>
      <c r="N45" s="803">
        <v>0</v>
      </c>
      <c r="O45" s="803">
        <v>0</v>
      </c>
      <c r="P45" s="803">
        <v>0</v>
      </c>
      <c r="Q45" s="803">
        <v>0</v>
      </c>
      <c r="R45" s="803">
        <v>0</v>
      </c>
      <c r="S45" s="803">
        <v>0</v>
      </c>
      <c r="T45" s="803">
        <v>0</v>
      </c>
      <c r="U45" s="803">
        <v>0</v>
      </c>
      <c r="V45" s="803">
        <v>0</v>
      </c>
      <c r="W45" s="803">
        <v>0</v>
      </c>
      <c r="X45" s="803">
        <v>0</v>
      </c>
      <c r="Y45" s="803">
        <v>0</v>
      </c>
      <c r="Z45" s="803">
        <v>0</v>
      </c>
      <c r="AA45" s="803">
        <v>0</v>
      </c>
      <c r="AB45" s="803">
        <v>0</v>
      </c>
      <c r="AC45" s="803">
        <v>0</v>
      </c>
      <c r="AD45" s="803">
        <v>0</v>
      </c>
      <c r="AE45" s="803">
        <v>0</v>
      </c>
      <c r="AF45" s="803">
        <v>0</v>
      </c>
      <c r="AG45" s="803">
        <v>0</v>
      </c>
      <c r="AH45" s="803">
        <v>0</v>
      </c>
      <c r="AI45" s="803">
        <v>0</v>
      </c>
      <c r="AJ45" s="803">
        <v>0</v>
      </c>
      <c r="AK45" s="803">
        <v>0</v>
      </c>
      <c r="AL45" s="803">
        <v>0</v>
      </c>
      <c r="AM45" s="803">
        <v>0</v>
      </c>
      <c r="AN45" s="803">
        <v>0</v>
      </c>
      <c r="AO45" s="803">
        <v>0</v>
      </c>
      <c r="AP45" s="803">
        <v>0</v>
      </c>
      <c r="AQ45" s="803">
        <v>0</v>
      </c>
      <c r="AR45" s="803">
        <v>0</v>
      </c>
      <c r="AS45" s="803">
        <v>975</v>
      </c>
      <c r="AT45" s="803">
        <v>0</v>
      </c>
      <c r="AU45" s="803">
        <v>0</v>
      </c>
      <c r="AV45" s="803">
        <v>0</v>
      </c>
      <c r="AW45" s="937">
        <f t="shared" si="1"/>
        <v>38895</v>
      </c>
    </row>
    <row r="46" spans="1:49" ht="13.5">
      <c r="A46" s="764"/>
      <c r="B46" s="1276"/>
      <c r="C46" s="1277"/>
      <c r="D46" s="804" t="s">
        <v>383</v>
      </c>
      <c r="E46" s="790"/>
      <c r="F46" s="805">
        <v>8584229</v>
      </c>
      <c r="G46" s="806">
        <v>4086059</v>
      </c>
      <c r="H46" s="806">
        <v>1822976</v>
      </c>
      <c r="I46" s="806">
        <v>94197</v>
      </c>
      <c r="J46" s="806">
        <v>1000630</v>
      </c>
      <c r="K46" s="806">
        <v>1495474</v>
      </c>
      <c r="L46" s="806">
        <v>888873</v>
      </c>
      <c r="M46" s="806">
        <v>90404</v>
      </c>
      <c r="N46" s="806">
        <v>240514</v>
      </c>
      <c r="O46" s="806">
        <v>245739</v>
      </c>
      <c r="P46" s="806">
        <v>403918</v>
      </c>
      <c r="Q46" s="806">
        <v>2671498</v>
      </c>
      <c r="R46" s="806">
        <v>2437707</v>
      </c>
      <c r="S46" s="806">
        <v>1109504</v>
      </c>
      <c r="T46" s="806">
        <v>611796</v>
      </c>
      <c r="U46" s="806">
        <v>186356</v>
      </c>
      <c r="V46" s="806">
        <v>703748</v>
      </c>
      <c r="W46" s="806">
        <v>121985</v>
      </c>
      <c r="X46" s="806">
        <v>18734</v>
      </c>
      <c r="Y46" s="806">
        <v>1219633</v>
      </c>
      <c r="Z46" s="806">
        <v>1630578</v>
      </c>
      <c r="AA46" s="806">
        <v>346198</v>
      </c>
      <c r="AB46" s="806">
        <v>350233</v>
      </c>
      <c r="AC46" s="806">
        <v>1156756</v>
      </c>
      <c r="AD46" s="806">
        <v>2221912</v>
      </c>
      <c r="AE46" s="806">
        <v>378561</v>
      </c>
      <c r="AF46" s="806">
        <v>553649</v>
      </c>
      <c r="AG46" s="806">
        <v>1168888</v>
      </c>
      <c r="AH46" s="806">
        <v>1170387</v>
      </c>
      <c r="AI46" s="806">
        <v>1053940</v>
      </c>
      <c r="AJ46" s="806">
        <v>451841</v>
      </c>
      <c r="AK46" s="806">
        <v>806265</v>
      </c>
      <c r="AL46" s="806">
        <v>466861</v>
      </c>
      <c r="AM46" s="806">
        <v>30530</v>
      </c>
      <c r="AN46" s="806">
        <v>133352</v>
      </c>
      <c r="AO46" s="806">
        <v>1970636</v>
      </c>
      <c r="AP46" s="806">
        <v>9050</v>
      </c>
      <c r="AQ46" s="806">
        <v>130127</v>
      </c>
      <c r="AR46" s="806">
        <v>274347</v>
      </c>
      <c r="AS46" s="806">
        <v>440271</v>
      </c>
      <c r="AT46" s="806">
        <v>333719</v>
      </c>
      <c r="AU46" s="806">
        <v>14070497</v>
      </c>
      <c r="AV46" s="809">
        <v>1407745</v>
      </c>
      <c r="AW46" s="942">
        <f t="shared" si="1"/>
        <v>58590317</v>
      </c>
    </row>
    <row r="47" spans="1:49" ht="13.5">
      <c r="A47" s="764"/>
      <c r="B47" s="769" t="s">
        <v>418</v>
      </c>
      <c r="C47" s="770"/>
      <c r="D47" s="770"/>
      <c r="E47" s="771"/>
      <c r="F47" s="802">
        <v>862174</v>
      </c>
      <c r="G47" s="802">
        <v>903092</v>
      </c>
      <c r="H47" s="802">
        <v>1138617</v>
      </c>
      <c r="I47" s="802">
        <v>-92990</v>
      </c>
      <c r="J47" s="802">
        <v>60813</v>
      </c>
      <c r="K47" s="802">
        <v>340845</v>
      </c>
      <c r="L47" s="802">
        <v>181125</v>
      </c>
      <c r="M47" s="802">
        <v>-73854</v>
      </c>
      <c r="N47" s="802">
        <v>288584</v>
      </c>
      <c r="O47" s="802">
        <v>41082</v>
      </c>
      <c r="P47" s="802">
        <v>277001</v>
      </c>
      <c r="Q47" s="802">
        <v>671122</v>
      </c>
      <c r="R47" s="802">
        <v>-3459737</v>
      </c>
      <c r="S47" s="802">
        <v>1206805</v>
      </c>
      <c r="T47" s="802">
        <v>764511</v>
      </c>
      <c r="U47" s="802">
        <v>135631</v>
      </c>
      <c r="V47" s="802">
        <v>222889</v>
      </c>
      <c r="W47" s="802">
        <v>94594</v>
      </c>
      <c r="X47" s="802">
        <v>484208</v>
      </c>
      <c r="Y47" s="802">
        <v>-2185835</v>
      </c>
      <c r="Z47" s="802">
        <v>1339182</v>
      </c>
      <c r="AA47" s="802">
        <v>540161</v>
      </c>
      <c r="AB47" s="802">
        <v>302524</v>
      </c>
      <c r="AC47" s="802">
        <v>-335394</v>
      </c>
      <c r="AD47" s="802">
        <v>918564</v>
      </c>
      <c r="AE47" s="802">
        <v>-474660</v>
      </c>
      <c r="AF47" s="802">
        <v>316466</v>
      </c>
      <c r="AG47" s="802">
        <v>652082</v>
      </c>
      <c r="AH47" s="802">
        <v>466877</v>
      </c>
      <c r="AI47" s="802">
        <v>133412</v>
      </c>
      <c r="AJ47" s="802">
        <v>107911</v>
      </c>
      <c r="AK47" s="802">
        <v>-16277</v>
      </c>
      <c r="AL47" s="802">
        <v>509758</v>
      </c>
      <c r="AM47" s="802">
        <v>206960</v>
      </c>
      <c r="AN47" s="802">
        <v>3589</v>
      </c>
      <c r="AO47" s="802">
        <v>808004</v>
      </c>
      <c r="AP47" s="802">
        <v>72934</v>
      </c>
      <c r="AQ47" s="802">
        <v>597662</v>
      </c>
      <c r="AR47" s="802">
        <v>11483</v>
      </c>
      <c r="AS47" s="802">
        <v>457766</v>
      </c>
      <c r="AT47" s="802">
        <v>886267</v>
      </c>
      <c r="AU47" s="802">
        <v>85304</v>
      </c>
      <c r="AV47" s="802">
        <v>44363</v>
      </c>
      <c r="AW47" s="940">
        <f t="shared" si="1"/>
        <v>9495615</v>
      </c>
    </row>
    <row r="48" spans="1:49" ht="13.5">
      <c r="A48" s="764"/>
      <c r="B48" s="1274"/>
      <c r="C48" s="1275"/>
      <c r="D48" s="773" t="s">
        <v>419</v>
      </c>
      <c r="E48" s="774"/>
      <c r="F48" s="803">
        <v>239233</v>
      </c>
      <c r="G48" s="803">
        <v>13702</v>
      </c>
      <c r="H48" s="803">
        <v>0</v>
      </c>
      <c r="I48" s="803">
        <v>0</v>
      </c>
      <c r="J48" s="803">
        <v>4180</v>
      </c>
      <c r="K48" s="803">
        <v>53364</v>
      </c>
      <c r="L48" s="803">
        <v>0</v>
      </c>
      <c r="M48" s="803">
        <v>0</v>
      </c>
      <c r="N48" s="803">
        <v>0</v>
      </c>
      <c r="O48" s="803">
        <v>0</v>
      </c>
      <c r="P48" s="803">
        <v>743</v>
      </c>
      <c r="Q48" s="803">
        <v>130520</v>
      </c>
      <c r="R48" s="803">
        <v>0</v>
      </c>
      <c r="S48" s="803">
        <v>771984</v>
      </c>
      <c r="T48" s="803">
        <v>415635</v>
      </c>
      <c r="U48" s="803">
        <v>90755</v>
      </c>
      <c r="V48" s="803">
        <v>546</v>
      </c>
      <c r="W48" s="803">
        <v>21000</v>
      </c>
      <c r="X48" s="803">
        <v>57234</v>
      </c>
      <c r="Y48" s="803">
        <v>2680</v>
      </c>
      <c r="Z48" s="803">
        <v>224496</v>
      </c>
      <c r="AA48" s="803">
        <v>11910</v>
      </c>
      <c r="AB48" s="803">
        <v>227058</v>
      </c>
      <c r="AC48" s="803">
        <v>151000</v>
      </c>
      <c r="AD48" s="803">
        <v>376463</v>
      </c>
      <c r="AE48" s="803">
        <v>1406</v>
      </c>
      <c r="AF48" s="803">
        <v>85500</v>
      </c>
      <c r="AG48" s="803">
        <v>92731</v>
      </c>
      <c r="AH48" s="803">
        <v>328879</v>
      </c>
      <c r="AI48" s="803">
        <v>29440</v>
      </c>
      <c r="AJ48" s="803">
        <v>0</v>
      </c>
      <c r="AK48" s="803">
        <v>38900</v>
      </c>
      <c r="AL48" s="803">
        <v>27838</v>
      </c>
      <c r="AM48" s="803">
        <v>10080</v>
      </c>
      <c r="AN48" s="803">
        <v>0</v>
      </c>
      <c r="AO48" s="803">
        <v>176040</v>
      </c>
      <c r="AP48" s="803">
        <v>4130</v>
      </c>
      <c r="AQ48" s="803">
        <v>44100</v>
      </c>
      <c r="AR48" s="803">
        <v>0</v>
      </c>
      <c r="AS48" s="803">
        <v>49000</v>
      </c>
      <c r="AT48" s="803">
        <v>160154</v>
      </c>
      <c r="AU48" s="803">
        <v>0</v>
      </c>
      <c r="AV48" s="803">
        <v>0</v>
      </c>
      <c r="AW48" s="937">
        <f t="shared" si="1"/>
        <v>3840701</v>
      </c>
    </row>
    <row r="49" spans="1:49" ht="13.5">
      <c r="A49" s="764"/>
      <c r="B49" s="1274"/>
      <c r="C49" s="1275"/>
      <c r="D49" s="773" t="s">
        <v>420</v>
      </c>
      <c r="E49" s="774"/>
      <c r="F49" s="803">
        <v>0</v>
      </c>
      <c r="G49" s="803">
        <v>0</v>
      </c>
      <c r="H49" s="803">
        <v>0</v>
      </c>
      <c r="I49" s="803">
        <v>0</v>
      </c>
      <c r="J49" s="803">
        <v>0</v>
      </c>
      <c r="K49" s="803">
        <v>189471</v>
      </c>
      <c r="L49" s="803">
        <v>130000</v>
      </c>
      <c r="M49" s="803">
        <v>0</v>
      </c>
      <c r="N49" s="803">
        <v>0</v>
      </c>
      <c r="O49" s="803">
        <v>0</v>
      </c>
      <c r="P49" s="803">
        <v>0</v>
      </c>
      <c r="Q49" s="803">
        <v>4978</v>
      </c>
      <c r="R49" s="803">
        <v>0</v>
      </c>
      <c r="S49" s="803">
        <v>0</v>
      </c>
      <c r="T49" s="803">
        <v>0</v>
      </c>
      <c r="U49" s="803">
        <v>2798</v>
      </c>
      <c r="V49" s="803">
        <v>0</v>
      </c>
      <c r="W49" s="803">
        <v>53000</v>
      </c>
      <c r="X49" s="803">
        <v>0</v>
      </c>
      <c r="Y49" s="803">
        <v>0</v>
      </c>
      <c r="Z49" s="803">
        <v>0</v>
      </c>
      <c r="AA49" s="803">
        <v>36500</v>
      </c>
      <c r="AB49" s="803">
        <v>0</v>
      </c>
      <c r="AC49" s="803">
        <v>0</v>
      </c>
      <c r="AD49" s="803">
        <v>0</v>
      </c>
      <c r="AE49" s="803">
        <v>0</v>
      </c>
      <c r="AF49" s="803">
        <v>0</v>
      </c>
      <c r="AG49" s="803">
        <v>0</v>
      </c>
      <c r="AH49" s="803">
        <v>25500</v>
      </c>
      <c r="AI49" s="803">
        <v>53865</v>
      </c>
      <c r="AJ49" s="803">
        <v>0</v>
      </c>
      <c r="AK49" s="803">
        <v>0</v>
      </c>
      <c r="AL49" s="803">
        <v>0</v>
      </c>
      <c r="AM49" s="803">
        <v>22500</v>
      </c>
      <c r="AN49" s="803">
        <v>0</v>
      </c>
      <c r="AO49" s="803">
        <v>331000</v>
      </c>
      <c r="AP49" s="803">
        <v>28900</v>
      </c>
      <c r="AQ49" s="803">
        <v>529327</v>
      </c>
      <c r="AR49" s="803">
        <v>0</v>
      </c>
      <c r="AS49" s="803">
        <v>0</v>
      </c>
      <c r="AT49" s="803">
        <v>0</v>
      </c>
      <c r="AU49" s="803">
        <v>0</v>
      </c>
      <c r="AV49" s="803">
        <v>0</v>
      </c>
      <c r="AW49" s="937">
        <f t="shared" si="1"/>
        <v>1407839</v>
      </c>
    </row>
    <row r="50" spans="1:49" ht="13.5">
      <c r="A50" s="764"/>
      <c r="B50" s="1274"/>
      <c r="C50" s="1275"/>
      <c r="D50" s="773" t="s">
        <v>421</v>
      </c>
      <c r="E50" s="774"/>
      <c r="F50" s="803">
        <v>0</v>
      </c>
      <c r="G50" s="803">
        <v>77622</v>
      </c>
      <c r="H50" s="803">
        <v>400000</v>
      </c>
      <c r="I50" s="803">
        <v>0</v>
      </c>
      <c r="J50" s="803">
        <v>0</v>
      </c>
      <c r="K50" s="803">
        <v>0</v>
      </c>
      <c r="L50" s="803">
        <v>0</v>
      </c>
      <c r="M50" s="803">
        <v>95357</v>
      </c>
      <c r="N50" s="803">
        <v>211737</v>
      </c>
      <c r="O50" s="803">
        <v>0</v>
      </c>
      <c r="P50" s="803">
        <v>167819</v>
      </c>
      <c r="Q50" s="803">
        <v>1300</v>
      </c>
      <c r="R50" s="803">
        <v>0</v>
      </c>
      <c r="S50" s="803">
        <v>0</v>
      </c>
      <c r="T50" s="803">
        <v>0</v>
      </c>
      <c r="U50" s="803">
        <v>0</v>
      </c>
      <c r="V50" s="803">
        <v>0</v>
      </c>
      <c r="W50" s="803">
        <v>0</v>
      </c>
      <c r="X50" s="803">
        <v>219900</v>
      </c>
      <c r="Y50" s="803">
        <v>0</v>
      </c>
      <c r="Z50" s="803">
        <v>450757</v>
      </c>
      <c r="AA50" s="803">
        <v>108890</v>
      </c>
      <c r="AB50" s="803">
        <v>0</v>
      </c>
      <c r="AC50" s="803">
        <v>0</v>
      </c>
      <c r="AD50" s="803">
        <v>0</v>
      </c>
      <c r="AE50" s="803">
        <v>0</v>
      </c>
      <c r="AF50" s="803">
        <v>0</v>
      </c>
      <c r="AG50" s="803">
        <v>424562</v>
      </c>
      <c r="AH50" s="803">
        <v>0</v>
      </c>
      <c r="AI50" s="803">
        <v>0</v>
      </c>
      <c r="AJ50" s="803">
        <v>0</v>
      </c>
      <c r="AK50" s="803">
        <v>46054</v>
      </c>
      <c r="AL50" s="803">
        <v>600</v>
      </c>
      <c r="AM50" s="803">
        <v>54324</v>
      </c>
      <c r="AN50" s="803">
        <v>100000</v>
      </c>
      <c r="AO50" s="803">
        <v>228100</v>
      </c>
      <c r="AP50" s="803">
        <v>4136</v>
      </c>
      <c r="AQ50" s="803">
        <v>0</v>
      </c>
      <c r="AR50" s="803">
        <v>0</v>
      </c>
      <c r="AS50" s="803">
        <v>0</v>
      </c>
      <c r="AT50" s="803">
        <v>644440</v>
      </c>
      <c r="AU50" s="803">
        <v>0</v>
      </c>
      <c r="AV50" s="803">
        <v>0</v>
      </c>
      <c r="AW50" s="937">
        <f t="shared" si="1"/>
        <v>3235598</v>
      </c>
    </row>
    <row r="51" spans="1:49" ht="13.5">
      <c r="A51" s="764"/>
      <c r="B51" s="1274"/>
      <c r="C51" s="1275"/>
      <c r="D51" s="773" t="s">
        <v>422</v>
      </c>
      <c r="E51" s="774"/>
      <c r="F51" s="803">
        <v>0</v>
      </c>
      <c r="G51" s="803">
        <v>0</v>
      </c>
      <c r="H51" s="803">
        <v>365834</v>
      </c>
      <c r="I51" s="803">
        <v>0</v>
      </c>
      <c r="J51" s="803">
        <v>0</v>
      </c>
      <c r="K51" s="803">
        <v>0</v>
      </c>
      <c r="L51" s="803">
        <v>0</v>
      </c>
      <c r="M51" s="803">
        <v>0</v>
      </c>
      <c r="N51" s="803">
        <v>0</v>
      </c>
      <c r="O51" s="803">
        <v>0</v>
      </c>
      <c r="P51" s="803">
        <v>0</v>
      </c>
      <c r="Q51" s="803">
        <v>0</v>
      </c>
      <c r="R51" s="803">
        <v>0</v>
      </c>
      <c r="S51" s="803">
        <v>0</v>
      </c>
      <c r="T51" s="803">
        <v>0</v>
      </c>
      <c r="U51" s="803">
        <v>0</v>
      </c>
      <c r="V51" s="803">
        <v>0</v>
      </c>
      <c r="W51" s="803">
        <v>0</v>
      </c>
      <c r="X51" s="803">
        <v>0</v>
      </c>
      <c r="Y51" s="803">
        <v>0</v>
      </c>
      <c r="Z51" s="803">
        <v>0</v>
      </c>
      <c r="AA51" s="803">
        <v>0</v>
      </c>
      <c r="AB51" s="803">
        <v>0</v>
      </c>
      <c r="AC51" s="803">
        <v>0</v>
      </c>
      <c r="AD51" s="803">
        <v>0</v>
      </c>
      <c r="AE51" s="803">
        <v>0</v>
      </c>
      <c r="AF51" s="803">
        <v>0</v>
      </c>
      <c r="AG51" s="803">
        <v>0</v>
      </c>
      <c r="AH51" s="803">
        <v>8300</v>
      </c>
      <c r="AI51" s="803">
        <v>0</v>
      </c>
      <c r="AJ51" s="803">
        <v>0</v>
      </c>
      <c r="AK51" s="803">
        <v>0</v>
      </c>
      <c r="AL51" s="803">
        <v>10000</v>
      </c>
      <c r="AM51" s="803">
        <v>0</v>
      </c>
      <c r="AN51" s="803">
        <v>0</v>
      </c>
      <c r="AO51" s="803">
        <v>0</v>
      </c>
      <c r="AP51" s="803">
        <v>0</v>
      </c>
      <c r="AQ51" s="803">
        <v>0</v>
      </c>
      <c r="AR51" s="803">
        <v>0</v>
      </c>
      <c r="AS51" s="803">
        <v>0</v>
      </c>
      <c r="AT51" s="803">
        <v>0</v>
      </c>
      <c r="AU51" s="803">
        <v>0</v>
      </c>
      <c r="AV51" s="803">
        <v>0</v>
      </c>
      <c r="AW51" s="937">
        <f t="shared" si="1"/>
        <v>384134</v>
      </c>
    </row>
    <row r="52" spans="1:49" ht="13.5">
      <c r="A52" s="764"/>
      <c r="B52" s="1274"/>
      <c r="C52" s="1275"/>
      <c r="D52" s="773" t="s">
        <v>423</v>
      </c>
      <c r="E52" s="774"/>
      <c r="F52" s="803">
        <v>622941</v>
      </c>
      <c r="G52" s="803">
        <v>811768</v>
      </c>
      <c r="H52" s="803">
        <v>372783</v>
      </c>
      <c r="I52" s="803">
        <v>0</v>
      </c>
      <c r="J52" s="803">
        <v>56633</v>
      </c>
      <c r="K52" s="803">
        <v>98010</v>
      </c>
      <c r="L52" s="803">
        <v>51125</v>
      </c>
      <c r="M52" s="803">
        <v>0</v>
      </c>
      <c r="N52" s="803">
        <v>76847</v>
      </c>
      <c r="O52" s="803">
        <v>41082</v>
      </c>
      <c r="P52" s="803">
        <v>108439</v>
      </c>
      <c r="Q52" s="803">
        <v>534324</v>
      </c>
      <c r="R52" s="803">
        <v>0</v>
      </c>
      <c r="S52" s="803">
        <v>434821</v>
      </c>
      <c r="T52" s="803">
        <v>348876</v>
      </c>
      <c r="U52" s="803">
        <v>42078</v>
      </c>
      <c r="V52" s="803">
        <v>222343</v>
      </c>
      <c r="W52" s="803">
        <v>20594</v>
      </c>
      <c r="X52" s="803">
        <v>207074</v>
      </c>
      <c r="Y52" s="803">
        <v>0</v>
      </c>
      <c r="Z52" s="803">
        <v>663929</v>
      </c>
      <c r="AA52" s="803">
        <v>382861</v>
      </c>
      <c r="AB52" s="803">
        <v>75466</v>
      </c>
      <c r="AC52" s="803">
        <v>0</v>
      </c>
      <c r="AD52" s="803">
        <v>542101</v>
      </c>
      <c r="AE52" s="803">
        <v>0</v>
      </c>
      <c r="AF52" s="803">
        <v>230966</v>
      </c>
      <c r="AG52" s="803">
        <v>134789</v>
      </c>
      <c r="AH52" s="803">
        <v>104198</v>
      </c>
      <c r="AI52" s="803">
        <v>50107</v>
      </c>
      <c r="AJ52" s="803">
        <v>107911</v>
      </c>
      <c r="AK52" s="803">
        <v>0</v>
      </c>
      <c r="AL52" s="803">
        <v>471320</v>
      </c>
      <c r="AM52" s="803">
        <v>120056</v>
      </c>
      <c r="AN52" s="803">
        <v>0</v>
      </c>
      <c r="AO52" s="803">
        <v>72864</v>
      </c>
      <c r="AP52" s="803">
        <v>35768</v>
      </c>
      <c r="AQ52" s="803">
        <v>24235</v>
      </c>
      <c r="AR52" s="803">
        <v>11483</v>
      </c>
      <c r="AS52" s="803">
        <v>408766</v>
      </c>
      <c r="AT52" s="803">
        <v>81673</v>
      </c>
      <c r="AU52" s="803">
        <v>85304</v>
      </c>
      <c r="AV52" s="803">
        <v>44363</v>
      </c>
      <c r="AW52" s="937">
        <f t="shared" si="1"/>
        <v>7697898</v>
      </c>
    </row>
    <row r="53" spans="1:49" ht="13.5">
      <c r="A53" s="764"/>
      <c r="B53" s="1274"/>
      <c r="C53" s="1275"/>
      <c r="D53" s="810" t="s">
        <v>675</v>
      </c>
      <c r="E53" s="766"/>
      <c r="F53" s="803">
        <v>0</v>
      </c>
      <c r="G53" s="803">
        <v>0</v>
      </c>
      <c r="H53" s="803">
        <v>0</v>
      </c>
      <c r="I53" s="803">
        <v>92990</v>
      </c>
      <c r="J53" s="803">
        <v>0</v>
      </c>
      <c r="K53" s="803">
        <v>0</v>
      </c>
      <c r="L53" s="803">
        <v>0</v>
      </c>
      <c r="M53" s="803">
        <v>169211</v>
      </c>
      <c r="N53" s="803">
        <v>0</v>
      </c>
      <c r="O53" s="803">
        <v>0</v>
      </c>
      <c r="P53" s="803">
        <v>0</v>
      </c>
      <c r="Q53" s="803">
        <v>0</v>
      </c>
      <c r="R53" s="803">
        <v>3459737</v>
      </c>
      <c r="S53" s="803">
        <v>0</v>
      </c>
      <c r="T53" s="803">
        <v>0</v>
      </c>
      <c r="U53" s="803">
        <v>0</v>
      </c>
      <c r="V53" s="803">
        <v>0</v>
      </c>
      <c r="W53" s="803">
        <v>0</v>
      </c>
      <c r="X53" s="803">
        <v>0</v>
      </c>
      <c r="Y53" s="803">
        <v>2188515</v>
      </c>
      <c r="Z53" s="803">
        <v>0</v>
      </c>
      <c r="AA53" s="803">
        <v>0</v>
      </c>
      <c r="AB53" s="803">
        <v>0</v>
      </c>
      <c r="AC53" s="803">
        <v>486394</v>
      </c>
      <c r="AD53" s="803">
        <v>0</v>
      </c>
      <c r="AE53" s="803">
        <v>476066</v>
      </c>
      <c r="AF53" s="803">
        <v>0</v>
      </c>
      <c r="AG53" s="803">
        <v>0</v>
      </c>
      <c r="AH53" s="803">
        <v>0</v>
      </c>
      <c r="AI53" s="803">
        <v>0</v>
      </c>
      <c r="AJ53" s="803">
        <v>0</v>
      </c>
      <c r="AK53" s="803">
        <v>101231</v>
      </c>
      <c r="AL53" s="803">
        <v>0</v>
      </c>
      <c r="AM53" s="803">
        <v>0</v>
      </c>
      <c r="AN53" s="803">
        <v>96411</v>
      </c>
      <c r="AO53" s="803">
        <v>0</v>
      </c>
      <c r="AP53" s="803">
        <v>0</v>
      </c>
      <c r="AQ53" s="803">
        <v>0</v>
      </c>
      <c r="AR53" s="803">
        <v>0</v>
      </c>
      <c r="AS53" s="803">
        <v>0</v>
      </c>
      <c r="AT53" s="803">
        <v>0</v>
      </c>
      <c r="AU53" s="803">
        <v>0</v>
      </c>
      <c r="AV53" s="803">
        <v>0</v>
      </c>
      <c r="AW53" s="944">
        <f t="shared" si="1"/>
        <v>7070555</v>
      </c>
    </row>
    <row r="54" spans="1:49" ht="13.5">
      <c r="A54" s="764"/>
      <c r="B54" s="1274"/>
      <c r="C54" s="1275"/>
      <c r="D54" s="810" t="s">
        <v>424</v>
      </c>
      <c r="E54" s="811" t="s">
        <v>425</v>
      </c>
      <c r="F54" s="803">
        <v>528110</v>
      </c>
      <c r="G54" s="803">
        <v>3348</v>
      </c>
      <c r="H54" s="803">
        <v>372783</v>
      </c>
      <c r="I54" s="803">
        <v>0</v>
      </c>
      <c r="J54" s="803">
        <v>21142</v>
      </c>
      <c r="K54" s="803">
        <v>98010</v>
      </c>
      <c r="L54" s="803">
        <v>0</v>
      </c>
      <c r="M54" s="803">
        <v>0</v>
      </c>
      <c r="N54" s="803">
        <v>2051</v>
      </c>
      <c r="O54" s="803">
        <v>9979</v>
      </c>
      <c r="P54" s="803">
        <v>102008</v>
      </c>
      <c r="Q54" s="803">
        <v>114951</v>
      </c>
      <c r="R54" s="803">
        <v>0</v>
      </c>
      <c r="S54" s="803">
        <v>131903</v>
      </c>
      <c r="T54" s="803">
        <v>151321</v>
      </c>
      <c r="U54" s="803">
        <v>10472</v>
      </c>
      <c r="V54" s="803">
        <v>205962</v>
      </c>
      <c r="W54" s="803">
        <v>18439</v>
      </c>
      <c r="X54" s="803">
        <v>125528</v>
      </c>
      <c r="Y54" s="803">
        <v>0</v>
      </c>
      <c r="Z54" s="803">
        <v>31350</v>
      </c>
      <c r="AA54" s="803">
        <v>59432</v>
      </c>
      <c r="AB54" s="803">
        <v>75466</v>
      </c>
      <c r="AC54" s="803">
        <v>0</v>
      </c>
      <c r="AD54" s="803">
        <v>0</v>
      </c>
      <c r="AE54" s="803">
        <v>12743</v>
      </c>
      <c r="AF54" s="803">
        <v>12890</v>
      </c>
      <c r="AG54" s="803">
        <v>23892</v>
      </c>
      <c r="AH54" s="803">
        <v>104198</v>
      </c>
      <c r="AI54" s="803">
        <v>50107</v>
      </c>
      <c r="AJ54" s="803">
        <v>0</v>
      </c>
      <c r="AK54" s="803">
        <v>0</v>
      </c>
      <c r="AL54" s="803">
        <v>141206</v>
      </c>
      <c r="AM54" s="803">
        <v>44311</v>
      </c>
      <c r="AN54" s="803">
        <v>0</v>
      </c>
      <c r="AO54" s="803">
        <v>72798</v>
      </c>
      <c r="AP54" s="803">
        <v>35768</v>
      </c>
      <c r="AQ54" s="803">
        <v>24235</v>
      </c>
      <c r="AR54" s="803">
        <v>4122</v>
      </c>
      <c r="AS54" s="803">
        <v>0</v>
      </c>
      <c r="AT54" s="803">
        <v>81673</v>
      </c>
      <c r="AU54" s="803">
        <v>85304</v>
      </c>
      <c r="AV54" s="803">
        <v>6953</v>
      </c>
      <c r="AW54" s="937">
        <f t="shared" si="1"/>
        <v>2762455</v>
      </c>
    </row>
    <row r="55" spans="1:49" ht="13.5">
      <c r="A55" s="779"/>
      <c r="B55" s="1276"/>
      <c r="C55" s="1277"/>
      <c r="D55" s="812"/>
      <c r="E55" s="813" t="s">
        <v>676</v>
      </c>
      <c r="F55" s="807">
        <v>0</v>
      </c>
      <c r="G55" s="806">
        <v>0</v>
      </c>
      <c r="H55" s="806">
        <v>0</v>
      </c>
      <c r="I55" s="806">
        <v>6583</v>
      </c>
      <c r="J55" s="806">
        <v>0</v>
      </c>
      <c r="K55" s="806">
        <v>0</v>
      </c>
      <c r="L55" s="806">
        <v>33267</v>
      </c>
      <c r="M55" s="806">
        <v>51783</v>
      </c>
      <c r="N55" s="806">
        <v>0</v>
      </c>
      <c r="O55" s="806">
        <v>0</v>
      </c>
      <c r="P55" s="806">
        <v>0</v>
      </c>
      <c r="Q55" s="806">
        <v>0</v>
      </c>
      <c r="R55" s="806">
        <v>622913</v>
      </c>
      <c r="S55" s="806">
        <v>0</v>
      </c>
      <c r="T55" s="806">
        <v>13700</v>
      </c>
      <c r="U55" s="806">
        <v>0</v>
      </c>
      <c r="V55" s="806">
        <v>0</v>
      </c>
      <c r="W55" s="806">
        <v>0</v>
      </c>
      <c r="X55" s="806">
        <v>0</v>
      </c>
      <c r="Y55" s="806">
        <v>93252</v>
      </c>
      <c r="Z55" s="806">
        <v>0</v>
      </c>
      <c r="AA55" s="806">
        <v>0</v>
      </c>
      <c r="AB55" s="806">
        <v>0</v>
      </c>
      <c r="AC55" s="806">
        <v>70015</v>
      </c>
      <c r="AD55" s="806">
        <v>170740</v>
      </c>
      <c r="AE55" s="806">
        <v>0</v>
      </c>
      <c r="AF55" s="806">
        <v>0</v>
      </c>
      <c r="AG55" s="806">
        <v>0</v>
      </c>
      <c r="AH55" s="806">
        <v>0</v>
      </c>
      <c r="AI55" s="806">
        <v>0</v>
      </c>
      <c r="AJ55" s="806">
        <v>282</v>
      </c>
      <c r="AK55" s="806">
        <v>11182</v>
      </c>
      <c r="AL55" s="806">
        <v>0</v>
      </c>
      <c r="AM55" s="806">
        <v>0</v>
      </c>
      <c r="AN55" s="806">
        <v>81739</v>
      </c>
      <c r="AO55" s="806">
        <v>0</v>
      </c>
      <c r="AP55" s="806">
        <v>0</v>
      </c>
      <c r="AQ55" s="806">
        <v>0</v>
      </c>
      <c r="AR55" s="806">
        <v>0</v>
      </c>
      <c r="AS55" s="806">
        <v>18625</v>
      </c>
      <c r="AT55" s="806">
        <v>0</v>
      </c>
      <c r="AU55" s="806">
        <v>0</v>
      </c>
      <c r="AV55" s="806">
        <v>0</v>
      </c>
      <c r="AW55" s="942">
        <f t="shared" si="1"/>
        <v>1174081</v>
      </c>
    </row>
    <row r="56" spans="1:49" ht="14.25" thickBot="1">
      <c r="A56" s="794" t="s">
        <v>426</v>
      </c>
      <c r="B56" s="795"/>
      <c r="C56" s="795"/>
      <c r="D56" s="795"/>
      <c r="E56" s="796"/>
      <c r="F56" s="814">
        <v>52581875</v>
      </c>
      <c r="G56" s="815">
        <v>32229328</v>
      </c>
      <c r="H56" s="815">
        <v>22031794</v>
      </c>
      <c r="I56" s="815">
        <v>20134250</v>
      </c>
      <c r="J56" s="815">
        <v>5061365</v>
      </c>
      <c r="K56" s="815">
        <v>10636257</v>
      </c>
      <c r="L56" s="815">
        <v>12336159</v>
      </c>
      <c r="M56" s="815">
        <v>18922488</v>
      </c>
      <c r="N56" s="815">
        <v>14010828</v>
      </c>
      <c r="O56" s="815">
        <v>6232649</v>
      </c>
      <c r="P56" s="815">
        <v>9916715</v>
      </c>
      <c r="Q56" s="815">
        <v>15825287</v>
      </c>
      <c r="R56" s="815">
        <v>42495315</v>
      </c>
      <c r="S56" s="815">
        <v>26598092</v>
      </c>
      <c r="T56" s="815">
        <v>8890179</v>
      </c>
      <c r="U56" s="815">
        <v>4882890</v>
      </c>
      <c r="V56" s="815">
        <v>9633799</v>
      </c>
      <c r="W56" s="815">
        <v>6146027</v>
      </c>
      <c r="X56" s="815">
        <v>7734701</v>
      </c>
      <c r="Y56" s="815">
        <v>19759631</v>
      </c>
      <c r="Z56" s="815">
        <v>12606745</v>
      </c>
      <c r="AA56" s="815">
        <v>10036249</v>
      </c>
      <c r="AB56" s="815">
        <v>10037266</v>
      </c>
      <c r="AC56" s="815">
        <v>8409154</v>
      </c>
      <c r="AD56" s="815">
        <v>13349615</v>
      </c>
      <c r="AE56" s="815">
        <v>12023672</v>
      </c>
      <c r="AF56" s="815">
        <v>20340006</v>
      </c>
      <c r="AG56" s="815">
        <v>11555304</v>
      </c>
      <c r="AH56" s="815">
        <v>9190955</v>
      </c>
      <c r="AI56" s="815">
        <v>8053020</v>
      </c>
      <c r="AJ56" s="815">
        <v>4036612</v>
      </c>
      <c r="AK56" s="815">
        <v>7576901</v>
      </c>
      <c r="AL56" s="815">
        <v>5729994</v>
      </c>
      <c r="AM56" s="815">
        <v>4895676</v>
      </c>
      <c r="AN56" s="815">
        <v>3276590</v>
      </c>
      <c r="AO56" s="815">
        <v>6203620</v>
      </c>
      <c r="AP56" s="815">
        <v>1541239</v>
      </c>
      <c r="AQ56" s="815">
        <v>4533006</v>
      </c>
      <c r="AR56" s="815">
        <v>6240557</v>
      </c>
      <c r="AS56" s="815">
        <v>2949854</v>
      </c>
      <c r="AT56" s="815">
        <v>4571283</v>
      </c>
      <c r="AU56" s="815">
        <v>29055125</v>
      </c>
      <c r="AV56" s="815">
        <v>9673396</v>
      </c>
      <c r="AW56" s="941">
        <f t="shared" si="1"/>
        <v>551945468</v>
      </c>
    </row>
    <row r="57" spans="1:49" ht="13.5">
      <c r="A57" s="779" t="s">
        <v>427</v>
      </c>
      <c r="B57" s="781"/>
      <c r="C57" s="781"/>
      <c r="D57" s="781"/>
      <c r="E57" s="782"/>
      <c r="F57" s="816">
        <v>53118193</v>
      </c>
      <c r="G57" s="802">
        <v>33031061</v>
      </c>
      <c r="H57" s="802">
        <v>22545064</v>
      </c>
      <c r="I57" s="802">
        <v>20426648</v>
      </c>
      <c r="J57" s="802">
        <v>5175249</v>
      </c>
      <c r="K57" s="802">
        <v>10888159</v>
      </c>
      <c r="L57" s="802">
        <v>12958537</v>
      </c>
      <c r="M57" s="802">
        <v>19037763</v>
      </c>
      <c r="N57" s="802">
        <v>14098355</v>
      </c>
      <c r="O57" s="802">
        <v>6287875</v>
      </c>
      <c r="P57" s="802">
        <v>9996781</v>
      </c>
      <c r="Q57" s="802">
        <v>15938003</v>
      </c>
      <c r="R57" s="802">
        <v>43892777</v>
      </c>
      <c r="S57" s="802">
        <v>27055400</v>
      </c>
      <c r="T57" s="802">
        <v>9246368</v>
      </c>
      <c r="U57" s="802">
        <v>5296042</v>
      </c>
      <c r="V57" s="802">
        <v>10097346</v>
      </c>
      <c r="W57" s="802">
        <v>6283924</v>
      </c>
      <c r="X57" s="802">
        <v>7824906</v>
      </c>
      <c r="Y57" s="802">
        <v>20341168</v>
      </c>
      <c r="Z57" s="802">
        <v>12844048</v>
      </c>
      <c r="AA57" s="802">
        <v>10352437</v>
      </c>
      <c r="AB57" s="802">
        <v>10190040</v>
      </c>
      <c r="AC57" s="802">
        <v>8454805</v>
      </c>
      <c r="AD57" s="802">
        <v>13648190</v>
      </c>
      <c r="AE57" s="802">
        <v>12084180</v>
      </c>
      <c r="AF57" s="802">
        <v>20763227</v>
      </c>
      <c r="AG57" s="802">
        <v>12015416</v>
      </c>
      <c r="AH57" s="802">
        <v>9616468</v>
      </c>
      <c r="AI57" s="802">
        <v>8258267</v>
      </c>
      <c r="AJ57" s="802">
        <v>4061824</v>
      </c>
      <c r="AK57" s="802">
        <v>7742402</v>
      </c>
      <c r="AL57" s="802">
        <v>5935691</v>
      </c>
      <c r="AM57" s="802">
        <v>4947501</v>
      </c>
      <c r="AN57" s="802">
        <v>3352051</v>
      </c>
      <c r="AO57" s="802">
        <v>6275540</v>
      </c>
      <c r="AP57" s="802">
        <v>1579107</v>
      </c>
      <c r="AQ57" s="802">
        <v>4571949</v>
      </c>
      <c r="AR57" s="802">
        <v>6244548</v>
      </c>
      <c r="AS57" s="802">
        <v>3039027</v>
      </c>
      <c r="AT57" s="802">
        <v>4607056</v>
      </c>
      <c r="AU57" s="802">
        <v>29420049</v>
      </c>
      <c r="AV57" s="802">
        <v>10253995</v>
      </c>
      <c r="AW57" s="908">
        <f t="shared" si="1"/>
        <v>563797437</v>
      </c>
    </row>
    <row r="58" spans="1:49" ht="13.5">
      <c r="A58" s="791" t="s">
        <v>428</v>
      </c>
      <c r="B58" s="792"/>
      <c r="C58" s="792"/>
      <c r="D58" s="792"/>
      <c r="E58" s="793"/>
      <c r="F58" s="808">
        <v>0</v>
      </c>
      <c r="G58" s="817"/>
      <c r="H58" s="817"/>
      <c r="I58" s="817"/>
      <c r="J58" s="817"/>
      <c r="K58" s="817"/>
      <c r="L58" s="817"/>
      <c r="M58" s="817"/>
      <c r="N58" s="817"/>
      <c r="O58" s="817"/>
      <c r="P58" s="817"/>
      <c r="Q58" s="817"/>
      <c r="R58" s="817"/>
      <c r="S58" s="817"/>
      <c r="T58" s="817"/>
      <c r="U58" s="817"/>
      <c r="V58" s="817"/>
      <c r="W58" s="817"/>
      <c r="X58" s="817"/>
      <c r="Y58" s="817"/>
      <c r="Z58" s="817"/>
      <c r="AA58" s="817"/>
      <c r="AB58" s="817"/>
      <c r="AC58" s="817"/>
      <c r="AD58" s="817"/>
      <c r="AE58" s="817"/>
      <c r="AF58" s="817"/>
      <c r="AG58" s="817"/>
      <c r="AH58" s="817"/>
      <c r="AI58" s="817"/>
      <c r="AJ58" s="817"/>
      <c r="AK58" s="817"/>
      <c r="AL58" s="817"/>
      <c r="AM58" s="817"/>
      <c r="AN58" s="817"/>
      <c r="AO58" s="817"/>
      <c r="AP58" s="817"/>
      <c r="AQ58" s="817"/>
      <c r="AR58" s="817"/>
      <c r="AS58" s="817"/>
      <c r="AT58" s="817"/>
      <c r="AU58" s="817"/>
      <c r="AV58" s="818"/>
      <c r="AW58" s="939">
        <f t="shared" si="1"/>
        <v>0</v>
      </c>
    </row>
    <row r="59" spans="1:49" ht="14.25" thickBot="1">
      <c r="A59" s="794" t="s">
        <v>429</v>
      </c>
      <c r="B59" s="795"/>
      <c r="C59" s="795"/>
      <c r="D59" s="795"/>
      <c r="E59" s="796"/>
      <c r="F59" s="819">
        <v>0</v>
      </c>
      <c r="G59" s="820"/>
      <c r="H59" s="820"/>
      <c r="I59" s="820"/>
      <c r="J59" s="820"/>
      <c r="K59" s="820"/>
      <c r="L59" s="820"/>
      <c r="M59" s="820"/>
      <c r="N59" s="820"/>
      <c r="O59" s="820"/>
      <c r="P59" s="820"/>
      <c r="Q59" s="820"/>
      <c r="R59" s="820"/>
      <c r="S59" s="820"/>
      <c r="T59" s="820"/>
      <c r="U59" s="820"/>
      <c r="V59" s="820"/>
      <c r="W59" s="820"/>
      <c r="X59" s="820"/>
      <c r="Y59" s="820"/>
      <c r="Z59" s="820"/>
      <c r="AA59" s="820"/>
      <c r="AB59" s="820"/>
      <c r="AC59" s="820"/>
      <c r="AD59" s="820"/>
      <c r="AE59" s="820"/>
      <c r="AF59" s="820"/>
      <c r="AG59" s="820"/>
      <c r="AH59" s="820"/>
      <c r="AI59" s="820"/>
      <c r="AJ59" s="820"/>
      <c r="AK59" s="820"/>
      <c r="AL59" s="820"/>
      <c r="AM59" s="820"/>
      <c r="AN59" s="820"/>
      <c r="AO59" s="820"/>
      <c r="AP59" s="820"/>
      <c r="AQ59" s="820"/>
      <c r="AR59" s="820"/>
      <c r="AS59" s="820"/>
      <c r="AT59" s="820"/>
      <c r="AU59" s="820"/>
      <c r="AV59" s="821"/>
      <c r="AW59" s="943">
        <f t="shared" si="1"/>
        <v>0</v>
      </c>
    </row>
    <row r="60" spans="1:49" ht="13.5">
      <c r="A60" s="822" t="s">
        <v>430</v>
      </c>
      <c r="B60" s="823" t="s">
        <v>431</v>
      </c>
      <c r="C60" s="824"/>
      <c r="D60" s="824"/>
      <c r="E60" s="825"/>
      <c r="F60" s="803">
        <v>560736</v>
      </c>
      <c r="G60" s="803">
        <v>3348</v>
      </c>
      <c r="H60" s="803">
        <v>386923</v>
      </c>
      <c r="I60" s="803">
        <v>0</v>
      </c>
      <c r="J60" s="803">
        <v>22713</v>
      </c>
      <c r="K60" s="803">
        <v>98010</v>
      </c>
      <c r="L60" s="803">
        <v>0</v>
      </c>
      <c r="M60" s="803">
        <v>0</v>
      </c>
      <c r="N60" s="803">
        <v>2051</v>
      </c>
      <c r="O60" s="803">
        <v>9979</v>
      </c>
      <c r="P60" s="803">
        <v>102008</v>
      </c>
      <c r="Q60" s="803">
        <v>118441</v>
      </c>
      <c r="R60" s="803">
        <v>0</v>
      </c>
      <c r="S60" s="803">
        <v>131903</v>
      </c>
      <c r="T60" s="803">
        <v>145363</v>
      </c>
      <c r="U60" s="803">
        <v>26711</v>
      </c>
      <c r="V60" s="803">
        <v>207734</v>
      </c>
      <c r="W60" s="803">
        <v>19468</v>
      </c>
      <c r="X60" s="803">
        <v>125929</v>
      </c>
      <c r="Y60" s="803">
        <v>0</v>
      </c>
      <c r="Z60" s="803">
        <v>31350</v>
      </c>
      <c r="AA60" s="803">
        <v>64431</v>
      </c>
      <c r="AB60" s="803">
        <v>72482</v>
      </c>
      <c r="AC60" s="803">
        <v>0</v>
      </c>
      <c r="AD60" s="803">
        <v>0</v>
      </c>
      <c r="AE60" s="803">
        <v>16134</v>
      </c>
      <c r="AF60" s="803">
        <v>16348</v>
      </c>
      <c r="AG60" s="803">
        <v>26167</v>
      </c>
      <c r="AH60" s="803">
        <v>107229</v>
      </c>
      <c r="AI60" s="803">
        <v>52118</v>
      </c>
      <c r="AJ60" s="803">
        <v>0</v>
      </c>
      <c r="AK60" s="803">
        <v>0</v>
      </c>
      <c r="AL60" s="803">
        <v>142061</v>
      </c>
      <c r="AM60" s="803">
        <v>45663</v>
      </c>
      <c r="AN60" s="803">
        <v>13351</v>
      </c>
      <c r="AO60" s="803">
        <v>78780</v>
      </c>
      <c r="AP60" s="803">
        <v>35768</v>
      </c>
      <c r="AQ60" s="803">
        <v>24235</v>
      </c>
      <c r="AR60" s="803">
        <v>4431</v>
      </c>
      <c r="AS60" s="803">
        <v>0</v>
      </c>
      <c r="AT60" s="803">
        <v>82021</v>
      </c>
      <c r="AU60" s="803">
        <v>92931</v>
      </c>
      <c r="AV60" s="803">
        <v>12753</v>
      </c>
      <c r="AW60" s="945">
        <f t="shared" si="1"/>
        <v>2879570</v>
      </c>
    </row>
    <row r="61" spans="1:49" ht="14.25" thickBot="1">
      <c r="A61" s="826" t="s">
        <v>432</v>
      </c>
      <c r="B61" s="827" t="s">
        <v>677</v>
      </c>
      <c r="C61" s="828"/>
      <c r="D61" s="828"/>
      <c r="E61" s="829"/>
      <c r="F61" s="800">
        <v>0</v>
      </c>
      <c r="G61" s="800">
        <v>0</v>
      </c>
      <c r="H61" s="800">
        <v>0</v>
      </c>
      <c r="I61" s="800">
        <v>24831</v>
      </c>
      <c r="J61" s="800">
        <v>0</v>
      </c>
      <c r="K61" s="800">
        <v>0</v>
      </c>
      <c r="L61" s="800">
        <v>33267</v>
      </c>
      <c r="M61" s="800">
        <v>48872</v>
      </c>
      <c r="N61" s="800">
        <v>0</v>
      </c>
      <c r="O61" s="800">
        <v>0</v>
      </c>
      <c r="P61" s="800">
        <v>0</v>
      </c>
      <c r="Q61" s="800">
        <v>0</v>
      </c>
      <c r="R61" s="800">
        <v>619737</v>
      </c>
      <c r="S61" s="800">
        <v>0</v>
      </c>
      <c r="T61" s="800">
        <v>0</v>
      </c>
      <c r="U61" s="800">
        <v>0</v>
      </c>
      <c r="V61" s="800">
        <v>0</v>
      </c>
      <c r="W61" s="800">
        <v>0</v>
      </c>
      <c r="X61" s="800">
        <v>0</v>
      </c>
      <c r="Y61" s="800">
        <v>93252</v>
      </c>
      <c r="Z61" s="800">
        <v>0</v>
      </c>
      <c r="AA61" s="800">
        <v>0</v>
      </c>
      <c r="AB61" s="800">
        <v>0</v>
      </c>
      <c r="AC61" s="800">
        <v>68283</v>
      </c>
      <c r="AD61" s="800">
        <v>170740</v>
      </c>
      <c r="AE61" s="800">
        <v>0</v>
      </c>
      <c r="AF61" s="800">
        <v>0</v>
      </c>
      <c r="AG61" s="800">
        <v>0</v>
      </c>
      <c r="AH61" s="800">
        <v>0</v>
      </c>
      <c r="AI61" s="800">
        <v>0</v>
      </c>
      <c r="AJ61" s="800">
        <v>282</v>
      </c>
      <c r="AK61" s="800">
        <v>11182</v>
      </c>
      <c r="AL61" s="800">
        <v>0</v>
      </c>
      <c r="AM61" s="800">
        <v>0</v>
      </c>
      <c r="AN61" s="800">
        <v>0</v>
      </c>
      <c r="AO61" s="800">
        <v>0</v>
      </c>
      <c r="AP61" s="800">
        <v>0</v>
      </c>
      <c r="AQ61" s="800">
        <v>0</v>
      </c>
      <c r="AR61" s="800">
        <v>0</v>
      </c>
      <c r="AS61" s="800">
        <v>18625</v>
      </c>
      <c r="AT61" s="800">
        <v>0</v>
      </c>
      <c r="AU61" s="800">
        <v>0</v>
      </c>
      <c r="AV61" s="800">
        <v>0</v>
      </c>
      <c r="AW61" s="946">
        <f t="shared" si="1"/>
        <v>1089071</v>
      </c>
    </row>
  </sheetData>
  <mergeCells count="6">
    <mergeCell ref="B42:C46"/>
    <mergeCell ref="B48:C55"/>
    <mergeCell ref="B6:C10"/>
    <mergeCell ref="AW2:AW3"/>
    <mergeCell ref="B33:C36"/>
    <mergeCell ref="B38:C39"/>
  </mergeCells>
  <printOptions/>
  <pageMargins left="0.61" right="0.31" top="0.55" bottom="0.38" header="0.512" footer="0.512"/>
  <pageSetup errors="blank" horizontalDpi="600" verticalDpi="600" orientation="landscape" paperSize="9" scale="70" r:id="rId2"/>
  <colBreaks count="3" manualBreakCount="3">
    <brk id="17" max="65535" man="1"/>
    <brk id="29" max="65535" man="1"/>
    <brk id="4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AR66"/>
  <sheetViews>
    <sheetView showZeros="0" zoomScaleSheetLayoutView="70" workbookViewId="0" topLeftCell="A1">
      <pane xSplit="6" ySplit="3" topLeftCell="G4" activePane="bottomRight" state="frozen"/>
      <selection pane="topLeft" activeCell="E34" sqref="E34:E35"/>
      <selection pane="topRight" activeCell="E34" sqref="E34:E35"/>
      <selection pane="bottomLeft" activeCell="E34" sqref="E34:E35"/>
      <selection pane="bottomRight" activeCell="G24" sqref="G24"/>
    </sheetView>
  </sheetViews>
  <sheetFormatPr defaultColWidth="9.00390625" defaultRowHeight="15.75" customHeight="1"/>
  <cols>
    <col min="1" max="1" width="4.375" style="69" customWidth="1"/>
    <col min="2" max="2" width="20.875" style="69" customWidth="1"/>
    <col min="3" max="3" width="21.625" style="76" customWidth="1"/>
    <col min="4" max="5" width="0.12890625" style="76" customWidth="1"/>
    <col min="6" max="6" width="8.00390625" style="82" customWidth="1"/>
    <col min="7" max="16" width="12.875" style="69" customWidth="1"/>
    <col min="17" max="17" width="12.625" style="69" customWidth="1"/>
    <col min="18" max="18" width="1.12109375" style="73" customWidth="1"/>
    <col min="19" max="19" width="4.375" style="69" customWidth="1"/>
    <col min="20" max="20" width="20.875" style="69" customWidth="1"/>
    <col min="21" max="21" width="21.625" style="76" customWidth="1"/>
    <col min="22" max="22" width="8.00390625" style="82" customWidth="1"/>
    <col min="23" max="44" width="12.875" style="69" customWidth="1"/>
    <col min="45" max="16384" width="9.00390625" style="71" customWidth="1"/>
  </cols>
  <sheetData>
    <row r="1" spans="1:44" ht="23.25" customHeight="1" thickBot="1">
      <c r="A1" s="345" t="s">
        <v>560</v>
      </c>
      <c r="Q1" s="70" t="s">
        <v>561</v>
      </c>
      <c r="R1" s="412"/>
      <c r="S1" s="75"/>
      <c r="AG1" s="70" t="s">
        <v>561</v>
      </c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</row>
    <row r="2" spans="1:44" ht="15" customHeight="1">
      <c r="A2" s="381"/>
      <c r="B2" s="382"/>
      <c r="C2" s="383" t="s">
        <v>594</v>
      </c>
      <c r="D2" s="383"/>
      <c r="E2" s="383"/>
      <c r="F2" s="384"/>
      <c r="G2" s="398" t="s">
        <v>252</v>
      </c>
      <c r="H2" s="399" t="s">
        <v>253</v>
      </c>
      <c r="I2" s="399" t="s">
        <v>254</v>
      </c>
      <c r="J2" s="399" t="s">
        <v>255</v>
      </c>
      <c r="K2" s="399" t="s">
        <v>256</v>
      </c>
      <c r="L2" s="399" t="s">
        <v>257</v>
      </c>
      <c r="M2" s="399" t="s">
        <v>258</v>
      </c>
      <c r="N2" s="399" t="s">
        <v>259</v>
      </c>
      <c r="O2" s="399" t="s">
        <v>260</v>
      </c>
      <c r="P2" s="399" t="s">
        <v>261</v>
      </c>
      <c r="Q2" s="413" t="s">
        <v>262</v>
      </c>
      <c r="R2" s="408"/>
      <c r="S2" s="381"/>
      <c r="T2" s="382"/>
      <c r="U2" s="383" t="s">
        <v>594</v>
      </c>
      <c r="V2" s="384"/>
      <c r="W2" s="574" t="s">
        <v>31</v>
      </c>
      <c r="X2" s="403" t="s">
        <v>32</v>
      </c>
      <c r="Y2" s="403" t="s">
        <v>33</v>
      </c>
      <c r="Z2" s="403" t="s">
        <v>34</v>
      </c>
      <c r="AA2" s="403" t="s">
        <v>35</v>
      </c>
      <c r="AB2" s="403" t="s">
        <v>36</v>
      </c>
      <c r="AC2" s="403" t="s">
        <v>37</v>
      </c>
      <c r="AD2" s="403" t="s">
        <v>38</v>
      </c>
      <c r="AE2" s="403" t="s">
        <v>39</v>
      </c>
      <c r="AF2" s="403" t="s">
        <v>40</v>
      </c>
      <c r="AG2" s="404" t="s">
        <v>41</v>
      </c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</row>
    <row r="3" spans="1:44" ht="15" customHeight="1" thickBot="1">
      <c r="A3" s="395"/>
      <c r="B3" s="402" t="s">
        <v>595</v>
      </c>
      <c r="C3" s="396"/>
      <c r="D3" s="396"/>
      <c r="E3" s="396"/>
      <c r="F3" s="397"/>
      <c r="G3" s="419" t="s">
        <v>181</v>
      </c>
      <c r="H3" s="420" t="s">
        <v>182</v>
      </c>
      <c r="I3" s="420" t="s">
        <v>183</v>
      </c>
      <c r="J3" s="420" t="s">
        <v>184</v>
      </c>
      <c r="K3" s="420" t="s">
        <v>19</v>
      </c>
      <c r="L3" s="420" t="s">
        <v>185</v>
      </c>
      <c r="M3" s="420" t="s">
        <v>186</v>
      </c>
      <c r="N3" s="420" t="s">
        <v>20</v>
      </c>
      <c r="O3" s="420" t="s">
        <v>187</v>
      </c>
      <c r="P3" s="420" t="s">
        <v>188</v>
      </c>
      <c r="Q3" s="421" t="s">
        <v>189</v>
      </c>
      <c r="R3" s="409"/>
      <c r="S3" s="395"/>
      <c r="T3" s="402" t="s">
        <v>595</v>
      </c>
      <c r="U3" s="396"/>
      <c r="V3" s="397"/>
      <c r="W3" s="575" t="s">
        <v>58</v>
      </c>
      <c r="X3" s="415" t="s">
        <v>59</v>
      </c>
      <c r="Y3" s="415" t="s">
        <v>60</v>
      </c>
      <c r="Z3" s="415" t="s">
        <v>61</v>
      </c>
      <c r="AA3" s="415" t="s">
        <v>62</v>
      </c>
      <c r="AB3" s="415" t="s">
        <v>63</v>
      </c>
      <c r="AC3" s="415" t="s">
        <v>64</v>
      </c>
      <c r="AD3" s="415" t="s">
        <v>65</v>
      </c>
      <c r="AE3" s="415" t="s">
        <v>66</v>
      </c>
      <c r="AF3" s="415" t="s">
        <v>67</v>
      </c>
      <c r="AG3" s="417" t="s">
        <v>68</v>
      </c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</row>
    <row r="4" spans="1:44" ht="15" customHeight="1">
      <c r="A4" s="387" t="s">
        <v>562</v>
      </c>
      <c r="B4" s="73"/>
      <c r="C4" s="377" t="s">
        <v>563</v>
      </c>
      <c r="D4" s="78"/>
      <c r="E4" s="78"/>
      <c r="F4" s="418"/>
      <c r="G4" s="972"/>
      <c r="H4" s="973"/>
      <c r="I4" s="973"/>
      <c r="J4" s="973"/>
      <c r="K4" s="973"/>
      <c r="L4" s="973"/>
      <c r="M4" s="973"/>
      <c r="N4" s="973"/>
      <c r="O4" s="974"/>
      <c r="P4" s="975"/>
      <c r="Q4" s="976"/>
      <c r="S4" s="387" t="s">
        <v>562</v>
      </c>
      <c r="T4" s="414"/>
      <c r="U4" s="78" t="s">
        <v>563</v>
      </c>
      <c r="V4" s="418"/>
      <c r="W4" s="973"/>
      <c r="X4" s="975"/>
      <c r="Y4" s="973"/>
      <c r="Z4" s="973"/>
      <c r="AA4" s="973"/>
      <c r="AB4" s="973"/>
      <c r="AC4" s="973"/>
      <c r="AD4" s="973"/>
      <c r="AE4" s="973"/>
      <c r="AF4" s="973"/>
      <c r="AG4" s="976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</row>
    <row r="5" spans="1:44" ht="15" customHeight="1">
      <c r="A5" s="385"/>
      <c r="B5" s="364" t="s">
        <v>564</v>
      </c>
      <c r="C5" s="367" t="s">
        <v>565</v>
      </c>
      <c r="D5" s="77"/>
      <c r="E5" s="77"/>
      <c r="F5" s="386" t="s">
        <v>712</v>
      </c>
      <c r="G5" s="977">
        <v>49.9</v>
      </c>
      <c r="H5" s="978">
        <v>43.7</v>
      </c>
      <c r="I5" s="978">
        <v>63.3</v>
      </c>
      <c r="J5" s="978">
        <v>59.3</v>
      </c>
      <c r="K5" s="978">
        <v>39.7</v>
      </c>
      <c r="L5" s="978">
        <v>51.7</v>
      </c>
      <c r="M5" s="978">
        <v>43.9</v>
      </c>
      <c r="N5" s="978">
        <v>61.1</v>
      </c>
      <c r="O5" s="979">
        <v>53.9</v>
      </c>
      <c r="P5" s="980">
        <v>52.7</v>
      </c>
      <c r="Q5" s="981">
        <v>64</v>
      </c>
      <c r="S5" s="385"/>
      <c r="T5" s="406" t="s">
        <v>713</v>
      </c>
      <c r="U5" s="77" t="s">
        <v>565</v>
      </c>
      <c r="V5" s="386" t="s">
        <v>712</v>
      </c>
      <c r="W5" s="978">
        <v>49</v>
      </c>
      <c r="X5" s="980">
        <v>61.1</v>
      </c>
      <c r="Y5" s="978">
        <v>67.1</v>
      </c>
      <c r="Z5" s="978">
        <v>58.1</v>
      </c>
      <c r="AA5" s="978">
        <v>61.8</v>
      </c>
      <c r="AB5" s="978">
        <v>79.7</v>
      </c>
      <c r="AC5" s="978">
        <v>51.3</v>
      </c>
      <c r="AD5" s="978">
        <v>49.1</v>
      </c>
      <c r="AE5" s="978">
        <v>87.9</v>
      </c>
      <c r="AF5" s="978">
        <v>46.8</v>
      </c>
      <c r="AG5" s="981">
        <v>71.4</v>
      </c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</row>
    <row r="6" spans="1:44" ht="15" customHeight="1">
      <c r="A6" s="388" t="s">
        <v>566</v>
      </c>
      <c r="B6" s="72"/>
      <c r="C6" s="366" t="s">
        <v>434</v>
      </c>
      <c r="D6" s="79"/>
      <c r="E6" s="79"/>
      <c r="F6" s="389"/>
      <c r="G6" s="972"/>
      <c r="H6" s="973"/>
      <c r="I6" s="973"/>
      <c r="J6" s="973"/>
      <c r="K6" s="973"/>
      <c r="L6" s="973"/>
      <c r="M6" s="973"/>
      <c r="N6" s="973"/>
      <c r="O6" s="974"/>
      <c r="P6" s="975"/>
      <c r="Q6" s="976"/>
      <c r="S6" s="388" t="s">
        <v>566</v>
      </c>
      <c r="T6" s="405"/>
      <c r="U6" s="79" t="s">
        <v>434</v>
      </c>
      <c r="V6" s="389"/>
      <c r="W6" s="973"/>
      <c r="X6" s="975"/>
      <c r="Y6" s="973"/>
      <c r="Z6" s="973"/>
      <c r="AA6" s="973"/>
      <c r="AB6" s="973"/>
      <c r="AC6" s="973"/>
      <c r="AD6" s="973"/>
      <c r="AE6" s="973"/>
      <c r="AF6" s="973"/>
      <c r="AG6" s="976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</row>
    <row r="7" spans="1:44" ht="15" customHeight="1">
      <c r="A7" s="385"/>
      <c r="B7" s="364" t="s">
        <v>567</v>
      </c>
      <c r="C7" s="367" t="s">
        <v>568</v>
      </c>
      <c r="D7" s="77"/>
      <c r="E7" s="77"/>
      <c r="F7" s="386" t="s">
        <v>714</v>
      </c>
      <c r="G7" s="977">
        <v>98.6</v>
      </c>
      <c r="H7" s="978">
        <v>94.2</v>
      </c>
      <c r="I7" s="978">
        <v>86.5</v>
      </c>
      <c r="J7" s="978">
        <v>95.4</v>
      </c>
      <c r="K7" s="978">
        <v>92.1</v>
      </c>
      <c r="L7" s="978">
        <v>90.5</v>
      </c>
      <c r="M7" s="978">
        <v>96.4</v>
      </c>
      <c r="N7" s="978">
        <v>95.4</v>
      </c>
      <c r="O7" s="979">
        <v>90.9</v>
      </c>
      <c r="P7" s="980">
        <v>93.1</v>
      </c>
      <c r="Q7" s="981">
        <v>96.1</v>
      </c>
      <c r="S7" s="385"/>
      <c r="T7" s="406" t="s">
        <v>567</v>
      </c>
      <c r="U7" s="77" t="s">
        <v>568</v>
      </c>
      <c r="V7" s="386" t="s">
        <v>714</v>
      </c>
      <c r="W7" s="978">
        <v>89.4</v>
      </c>
      <c r="X7" s="980">
        <v>92.5</v>
      </c>
      <c r="Y7" s="978">
        <v>87.7</v>
      </c>
      <c r="Z7" s="978">
        <v>91.8</v>
      </c>
      <c r="AA7" s="978">
        <v>92.1</v>
      </c>
      <c r="AB7" s="978">
        <v>90.3</v>
      </c>
      <c r="AC7" s="978">
        <v>92.2</v>
      </c>
      <c r="AD7" s="978">
        <v>95.5</v>
      </c>
      <c r="AE7" s="978">
        <v>92.3</v>
      </c>
      <c r="AF7" s="978">
        <v>87.5</v>
      </c>
      <c r="AG7" s="981">
        <v>87.2</v>
      </c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</row>
    <row r="8" spans="1:44" ht="15" customHeight="1">
      <c r="A8" s="388" t="s">
        <v>569</v>
      </c>
      <c r="B8" s="72"/>
      <c r="C8" s="366" t="s">
        <v>570</v>
      </c>
      <c r="D8" s="79"/>
      <c r="E8" s="79"/>
      <c r="F8" s="389"/>
      <c r="G8" s="972"/>
      <c r="H8" s="973"/>
      <c r="I8" s="973"/>
      <c r="J8" s="973"/>
      <c r="K8" s="973"/>
      <c r="L8" s="973"/>
      <c r="M8" s="973"/>
      <c r="N8" s="973"/>
      <c r="O8" s="974"/>
      <c r="P8" s="975"/>
      <c r="Q8" s="976"/>
      <c r="S8" s="388" t="s">
        <v>569</v>
      </c>
      <c r="T8" s="405"/>
      <c r="U8" s="79" t="s">
        <v>570</v>
      </c>
      <c r="V8" s="389"/>
      <c r="W8" s="973"/>
      <c r="X8" s="975"/>
      <c r="Y8" s="973"/>
      <c r="Z8" s="973"/>
      <c r="AA8" s="973"/>
      <c r="AB8" s="973"/>
      <c r="AC8" s="973"/>
      <c r="AD8" s="973"/>
      <c r="AE8" s="973"/>
      <c r="AF8" s="973"/>
      <c r="AG8" s="976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</row>
    <row r="9" spans="1:44" ht="15" customHeight="1">
      <c r="A9" s="385"/>
      <c r="B9" s="364" t="s">
        <v>571</v>
      </c>
      <c r="C9" s="367" t="s">
        <v>435</v>
      </c>
      <c r="D9" s="77"/>
      <c r="E9" s="77"/>
      <c r="F9" s="386" t="s">
        <v>715</v>
      </c>
      <c r="G9" s="977">
        <v>254.8</v>
      </c>
      <c r="H9" s="978">
        <v>333.3</v>
      </c>
      <c r="I9" s="978">
        <v>1038.3</v>
      </c>
      <c r="J9" s="978">
        <v>417.9</v>
      </c>
      <c r="K9" s="978">
        <v>456.3</v>
      </c>
      <c r="L9" s="978">
        <v>512.4</v>
      </c>
      <c r="M9" s="978">
        <v>176</v>
      </c>
      <c r="N9" s="978">
        <v>1047.8</v>
      </c>
      <c r="O9" s="979">
        <v>6422.3</v>
      </c>
      <c r="P9" s="980">
        <v>874.5</v>
      </c>
      <c r="Q9" s="981">
        <v>1428</v>
      </c>
      <c r="S9" s="385"/>
      <c r="T9" s="406" t="s">
        <v>571</v>
      </c>
      <c r="U9" s="77" t="s">
        <v>435</v>
      </c>
      <c r="V9" s="386" t="s">
        <v>715</v>
      </c>
      <c r="W9" s="978">
        <v>793.2</v>
      </c>
      <c r="X9" s="980">
        <v>1480.9</v>
      </c>
      <c r="Y9" s="978">
        <v>739.9</v>
      </c>
      <c r="Z9" s="978">
        <v>1730.1</v>
      </c>
      <c r="AA9" s="978">
        <v>589.6</v>
      </c>
      <c r="AB9" s="978">
        <v>342.8</v>
      </c>
      <c r="AC9" s="978">
        <v>269.3</v>
      </c>
      <c r="AD9" s="978">
        <v>275</v>
      </c>
      <c r="AE9" s="978">
        <v>1330.4</v>
      </c>
      <c r="AF9" s="978">
        <v>673.7</v>
      </c>
      <c r="AG9" s="981">
        <v>782.4</v>
      </c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</row>
    <row r="10" spans="1:44" ht="15" customHeight="1">
      <c r="A10" s="388" t="s">
        <v>572</v>
      </c>
      <c r="B10" s="72"/>
      <c r="C10" s="366" t="s">
        <v>573</v>
      </c>
      <c r="D10" s="79"/>
      <c r="E10" s="79"/>
      <c r="F10" s="389"/>
      <c r="G10" s="972"/>
      <c r="H10" s="973"/>
      <c r="I10" s="973"/>
      <c r="J10" s="973"/>
      <c r="K10" s="973"/>
      <c r="L10" s="973"/>
      <c r="M10" s="973"/>
      <c r="N10" s="973"/>
      <c r="O10" s="974"/>
      <c r="P10" s="975"/>
      <c r="Q10" s="976"/>
      <c r="S10" s="388" t="s">
        <v>572</v>
      </c>
      <c r="T10" s="405"/>
      <c r="U10" s="79" t="s">
        <v>573</v>
      </c>
      <c r="V10" s="389"/>
      <c r="W10" s="973"/>
      <c r="X10" s="975"/>
      <c r="Y10" s="973"/>
      <c r="Z10" s="973"/>
      <c r="AA10" s="973"/>
      <c r="AB10" s="973"/>
      <c r="AC10" s="973"/>
      <c r="AD10" s="973"/>
      <c r="AE10" s="973"/>
      <c r="AF10" s="973"/>
      <c r="AG10" s="976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</row>
    <row r="11" spans="1:44" ht="15" customHeight="1">
      <c r="A11" s="385"/>
      <c r="B11" s="364" t="s">
        <v>574</v>
      </c>
      <c r="C11" s="367" t="s">
        <v>575</v>
      </c>
      <c r="D11" s="77"/>
      <c r="E11" s="77"/>
      <c r="F11" s="386" t="s">
        <v>716</v>
      </c>
      <c r="G11" s="977">
        <v>111</v>
      </c>
      <c r="H11" s="978">
        <v>100.1</v>
      </c>
      <c r="I11" s="978">
        <v>112.1</v>
      </c>
      <c r="J11" s="978">
        <v>99.7</v>
      </c>
      <c r="K11" s="978">
        <v>104</v>
      </c>
      <c r="L11" s="978">
        <v>110.5</v>
      </c>
      <c r="M11" s="978">
        <v>96.7</v>
      </c>
      <c r="N11" s="978">
        <v>96.4</v>
      </c>
      <c r="O11" s="979">
        <v>100.2</v>
      </c>
      <c r="P11" s="980">
        <v>101.7</v>
      </c>
      <c r="Q11" s="981">
        <v>111.7</v>
      </c>
      <c r="S11" s="385"/>
      <c r="T11" s="406" t="s">
        <v>574</v>
      </c>
      <c r="U11" s="77" t="s">
        <v>575</v>
      </c>
      <c r="V11" s="386" t="s">
        <v>716</v>
      </c>
      <c r="W11" s="978">
        <v>107.9</v>
      </c>
      <c r="X11" s="980">
        <v>93.2</v>
      </c>
      <c r="Y11" s="978">
        <v>93.1</v>
      </c>
      <c r="Z11" s="978">
        <v>101.7</v>
      </c>
      <c r="AA11" s="978">
        <v>101.2</v>
      </c>
      <c r="AB11" s="978">
        <v>102.8</v>
      </c>
      <c r="AC11" s="978">
        <v>118.2</v>
      </c>
      <c r="AD11" s="978">
        <v>107.6</v>
      </c>
      <c r="AE11" s="978">
        <v>99.9</v>
      </c>
      <c r="AF11" s="978">
        <v>98.2</v>
      </c>
      <c r="AG11" s="981">
        <v>123.1</v>
      </c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</row>
    <row r="12" spans="1:44" ht="15" customHeight="1">
      <c r="A12" s="388" t="s">
        <v>576</v>
      </c>
      <c r="B12" s="72"/>
      <c r="C12" s="366" t="s">
        <v>577</v>
      </c>
      <c r="D12" s="79"/>
      <c r="E12" s="79"/>
      <c r="F12" s="389"/>
      <c r="G12" s="972"/>
      <c r="H12" s="973"/>
      <c r="I12" s="973"/>
      <c r="J12" s="973"/>
      <c r="K12" s="973"/>
      <c r="L12" s="973"/>
      <c r="M12" s="973"/>
      <c r="N12" s="973"/>
      <c r="O12" s="974"/>
      <c r="P12" s="975"/>
      <c r="Q12" s="976"/>
      <c r="S12" s="388" t="s">
        <v>576</v>
      </c>
      <c r="T12" s="405"/>
      <c r="U12" s="79" t="s">
        <v>577</v>
      </c>
      <c r="V12" s="389"/>
      <c r="W12" s="973"/>
      <c r="X12" s="975"/>
      <c r="Y12" s="973"/>
      <c r="Z12" s="973"/>
      <c r="AA12" s="973"/>
      <c r="AB12" s="973"/>
      <c r="AC12" s="973"/>
      <c r="AD12" s="973"/>
      <c r="AE12" s="973"/>
      <c r="AF12" s="973"/>
      <c r="AG12" s="976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</row>
    <row r="13" spans="1:44" ht="15" customHeight="1">
      <c r="A13" s="385"/>
      <c r="B13" s="364" t="s">
        <v>578</v>
      </c>
      <c r="C13" s="367" t="s">
        <v>579</v>
      </c>
      <c r="D13" s="77"/>
      <c r="E13" s="77"/>
      <c r="F13" s="386" t="s">
        <v>636</v>
      </c>
      <c r="G13" s="977">
        <v>131</v>
      </c>
      <c r="H13" s="978">
        <v>100.1</v>
      </c>
      <c r="I13" s="978">
        <v>112.7</v>
      </c>
      <c r="J13" s="978">
        <v>98.8</v>
      </c>
      <c r="K13" s="978">
        <v>104.3</v>
      </c>
      <c r="L13" s="978">
        <v>110.5</v>
      </c>
      <c r="M13" s="978">
        <v>96.7</v>
      </c>
      <c r="N13" s="978">
        <v>96.6</v>
      </c>
      <c r="O13" s="979">
        <v>100.2</v>
      </c>
      <c r="P13" s="980">
        <v>101.7</v>
      </c>
      <c r="Q13" s="981">
        <v>111.7</v>
      </c>
      <c r="S13" s="385"/>
      <c r="T13" s="406" t="s">
        <v>578</v>
      </c>
      <c r="U13" s="77" t="s">
        <v>579</v>
      </c>
      <c r="V13" s="386" t="s">
        <v>636</v>
      </c>
      <c r="W13" s="978">
        <v>107.6</v>
      </c>
      <c r="X13" s="980">
        <v>93.4</v>
      </c>
      <c r="Y13" s="978">
        <v>93.1</v>
      </c>
      <c r="Z13" s="978">
        <v>102.1</v>
      </c>
      <c r="AA13" s="978">
        <v>101.6</v>
      </c>
      <c r="AB13" s="978">
        <v>103</v>
      </c>
      <c r="AC13" s="978">
        <v>118.8</v>
      </c>
      <c r="AD13" s="978">
        <v>107.9</v>
      </c>
      <c r="AE13" s="978">
        <v>99.9</v>
      </c>
      <c r="AF13" s="978">
        <v>98.2</v>
      </c>
      <c r="AG13" s="981">
        <v>123.3</v>
      </c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</row>
    <row r="14" spans="1:44" ht="15" customHeight="1">
      <c r="A14" s="388" t="s">
        <v>633</v>
      </c>
      <c r="B14" s="72"/>
      <c r="C14" s="947" t="s">
        <v>634</v>
      </c>
      <c r="D14" s="79"/>
      <c r="E14" s="948"/>
      <c r="F14" s="389"/>
      <c r="G14" s="972"/>
      <c r="H14" s="973"/>
      <c r="I14" s="973"/>
      <c r="J14" s="973"/>
      <c r="K14" s="973"/>
      <c r="L14" s="973"/>
      <c r="M14" s="973"/>
      <c r="N14" s="973"/>
      <c r="O14" s="974"/>
      <c r="P14" s="975"/>
      <c r="Q14" s="976"/>
      <c r="S14" s="388" t="s">
        <v>633</v>
      </c>
      <c r="T14" s="405"/>
      <c r="U14" s="947" t="s">
        <v>634</v>
      </c>
      <c r="V14" s="389"/>
      <c r="W14" s="973"/>
      <c r="X14" s="975"/>
      <c r="Y14" s="973"/>
      <c r="Z14" s="973"/>
      <c r="AA14" s="973"/>
      <c r="AB14" s="973"/>
      <c r="AC14" s="973"/>
      <c r="AD14" s="973"/>
      <c r="AE14" s="973"/>
      <c r="AF14" s="973"/>
      <c r="AG14" s="976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</row>
    <row r="15" spans="1:44" ht="15" customHeight="1">
      <c r="A15" s="385"/>
      <c r="B15" s="364" t="s">
        <v>578</v>
      </c>
      <c r="C15" s="949" t="s">
        <v>635</v>
      </c>
      <c r="D15" s="77"/>
      <c r="E15" s="950"/>
      <c r="F15" s="386" t="s">
        <v>636</v>
      </c>
      <c r="G15" s="977">
        <v>131.6</v>
      </c>
      <c r="H15" s="978">
        <v>107.7</v>
      </c>
      <c r="I15" s="978">
        <v>120.6</v>
      </c>
      <c r="J15" s="978">
        <v>115</v>
      </c>
      <c r="K15" s="978">
        <v>118.5</v>
      </c>
      <c r="L15" s="978">
        <v>129.4</v>
      </c>
      <c r="M15" s="978">
        <v>101.7</v>
      </c>
      <c r="N15" s="978">
        <v>106.9</v>
      </c>
      <c r="O15" s="979">
        <v>101.9</v>
      </c>
      <c r="P15" s="980">
        <v>117.5</v>
      </c>
      <c r="Q15" s="981">
        <v>124</v>
      </c>
      <c r="S15" s="385"/>
      <c r="T15" s="406" t="s">
        <v>578</v>
      </c>
      <c r="U15" s="949" t="s">
        <v>635</v>
      </c>
      <c r="V15" s="386" t="s">
        <v>636</v>
      </c>
      <c r="W15" s="978">
        <v>117.1</v>
      </c>
      <c r="X15" s="980">
        <v>92.2</v>
      </c>
      <c r="Y15" s="978">
        <v>96.6</v>
      </c>
      <c r="Z15" s="978">
        <v>112.5</v>
      </c>
      <c r="AA15" s="978">
        <v>56.1</v>
      </c>
      <c r="AB15" s="978">
        <v>110.4</v>
      </c>
      <c r="AC15" s="978">
        <v>137.6</v>
      </c>
      <c r="AD15" s="978">
        <v>123</v>
      </c>
      <c r="AE15" s="978">
        <v>103.6</v>
      </c>
      <c r="AF15" s="978">
        <v>96.5</v>
      </c>
      <c r="AG15" s="981">
        <v>116.4</v>
      </c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</row>
    <row r="16" spans="1:44" ht="15" customHeight="1">
      <c r="A16" s="1284" t="s">
        <v>580</v>
      </c>
      <c r="B16" s="1285"/>
      <c r="C16" s="368" t="s">
        <v>581</v>
      </c>
      <c r="D16" s="80"/>
      <c r="E16" s="80"/>
      <c r="F16" s="389"/>
      <c r="G16" s="972"/>
      <c r="H16" s="973"/>
      <c r="I16" s="973"/>
      <c r="J16" s="973"/>
      <c r="K16" s="973"/>
      <c r="L16" s="973"/>
      <c r="M16" s="973"/>
      <c r="N16" s="973"/>
      <c r="O16" s="974"/>
      <c r="P16" s="975"/>
      <c r="Q16" s="976"/>
      <c r="S16" s="1284" t="s">
        <v>580</v>
      </c>
      <c r="T16" s="1286"/>
      <c r="U16" s="80" t="s">
        <v>581</v>
      </c>
      <c r="V16" s="389"/>
      <c r="W16" s="973"/>
      <c r="X16" s="975"/>
      <c r="Y16" s="973"/>
      <c r="Z16" s="973"/>
      <c r="AA16" s="973"/>
      <c r="AB16" s="973"/>
      <c r="AC16" s="973"/>
      <c r="AD16" s="973"/>
      <c r="AE16" s="973"/>
      <c r="AF16" s="973"/>
      <c r="AG16" s="976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</row>
    <row r="17" spans="1:44" ht="15" customHeight="1">
      <c r="A17" s="385"/>
      <c r="B17" s="364" t="s">
        <v>582</v>
      </c>
      <c r="C17" s="367" t="s">
        <v>583</v>
      </c>
      <c r="D17" s="77"/>
      <c r="E17" s="77"/>
      <c r="F17" s="386" t="s">
        <v>717</v>
      </c>
      <c r="G17" s="977">
        <v>148.2</v>
      </c>
      <c r="H17" s="978">
        <v>84.4</v>
      </c>
      <c r="I17" s="978">
        <v>75.6</v>
      </c>
      <c r="J17" s="978">
        <v>56.1</v>
      </c>
      <c r="K17" s="978">
        <v>112.6</v>
      </c>
      <c r="L17" s="978">
        <v>93.1</v>
      </c>
      <c r="M17" s="978">
        <v>116.1</v>
      </c>
      <c r="N17" s="978">
        <v>80.8</v>
      </c>
      <c r="O17" s="979">
        <v>86.5</v>
      </c>
      <c r="P17" s="980">
        <v>98.3</v>
      </c>
      <c r="Q17" s="981">
        <v>122.6</v>
      </c>
      <c r="S17" s="385"/>
      <c r="T17" s="406" t="s">
        <v>718</v>
      </c>
      <c r="U17" s="77" t="s">
        <v>583</v>
      </c>
      <c r="V17" s="386" t="s">
        <v>717</v>
      </c>
      <c r="W17" s="978">
        <v>115.2</v>
      </c>
      <c r="X17" s="980">
        <v>92.4</v>
      </c>
      <c r="Y17" s="978">
        <v>49.4</v>
      </c>
      <c r="Z17" s="978">
        <v>216.3</v>
      </c>
      <c r="AA17" s="978">
        <v>63.5</v>
      </c>
      <c r="AB17" s="978">
        <v>91</v>
      </c>
      <c r="AC17" s="978">
        <v>97.2</v>
      </c>
      <c r="AD17" s="978">
        <v>106.7</v>
      </c>
      <c r="AE17" s="978">
        <v>31.3</v>
      </c>
      <c r="AF17" s="978">
        <v>68.1</v>
      </c>
      <c r="AG17" s="981">
        <v>37.7</v>
      </c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</row>
    <row r="18" spans="1:33" s="74" customFormat="1" ht="15" customHeight="1">
      <c r="A18" s="390" t="s">
        <v>584</v>
      </c>
      <c r="B18" s="365"/>
      <c r="C18" s="369"/>
      <c r="D18" s="81"/>
      <c r="E18" s="81"/>
      <c r="F18" s="391"/>
      <c r="G18" s="1115"/>
      <c r="H18" s="1116"/>
      <c r="I18" s="1116"/>
      <c r="J18" s="1116"/>
      <c r="K18" s="1116"/>
      <c r="L18" s="1116"/>
      <c r="M18" s="1116"/>
      <c r="N18" s="1116"/>
      <c r="O18" s="1117"/>
      <c r="P18" s="1118"/>
      <c r="Q18" s="1119"/>
      <c r="R18" s="601"/>
      <c r="S18" s="390" t="s">
        <v>584</v>
      </c>
      <c r="T18" s="407"/>
      <c r="U18" s="81"/>
      <c r="V18" s="391"/>
      <c r="W18" s="1116"/>
      <c r="X18" s="1118"/>
      <c r="Y18" s="1116"/>
      <c r="Z18" s="1116"/>
      <c r="AA18" s="1116"/>
      <c r="AB18" s="1116"/>
      <c r="AC18" s="1116"/>
      <c r="AD18" s="1116"/>
      <c r="AE18" s="1116"/>
      <c r="AF18" s="1116"/>
      <c r="AG18" s="1119"/>
    </row>
    <row r="19" spans="1:44" ht="15" customHeight="1">
      <c r="A19" s="387"/>
      <c r="B19" s="372" t="s">
        <v>585</v>
      </c>
      <c r="C19" s="370" t="s">
        <v>586</v>
      </c>
      <c r="D19" s="371"/>
      <c r="E19" s="371"/>
      <c r="F19" s="392"/>
      <c r="G19" s="982"/>
      <c r="H19" s="983"/>
      <c r="I19" s="983"/>
      <c r="J19" s="983"/>
      <c r="K19" s="983"/>
      <c r="L19" s="983"/>
      <c r="M19" s="983"/>
      <c r="N19" s="983"/>
      <c r="O19" s="984"/>
      <c r="P19" s="985"/>
      <c r="Q19" s="986"/>
      <c r="S19" s="387"/>
      <c r="T19" s="372" t="s">
        <v>585</v>
      </c>
      <c r="U19" s="371" t="s">
        <v>586</v>
      </c>
      <c r="V19" s="392"/>
      <c r="W19" s="983"/>
      <c r="X19" s="985"/>
      <c r="Y19" s="983"/>
      <c r="Z19" s="983"/>
      <c r="AA19" s="983"/>
      <c r="AB19" s="983"/>
      <c r="AC19" s="983"/>
      <c r="AD19" s="983"/>
      <c r="AE19" s="983"/>
      <c r="AF19" s="983"/>
      <c r="AG19" s="986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</row>
    <row r="20" spans="1:44" ht="15" customHeight="1">
      <c r="A20" s="387"/>
      <c r="B20" s="373" t="s">
        <v>13</v>
      </c>
      <c r="C20" s="374" t="s">
        <v>587</v>
      </c>
      <c r="D20" s="375"/>
      <c r="E20" s="375"/>
      <c r="F20" s="393" t="s">
        <v>719</v>
      </c>
      <c r="G20" s="987">
        <v>73.7</v>
      </c>
      <c r="H20" s="988">
        <v>86</v>
      </c>
      <c r="I20" s="988">
        <v>33.1</v>
      </c>
      <c r="J20" s="988">
        <v>84</v>
      </c>
      <c r="K20" s="988">
        <v>98.5</v>
      </c>
      <c r="L20" s="988">
        <v>52.4</v>
      </c>
      <c r="M20" s="988">
        <v>131.8</v>
      </c>
      <c r="N20" s="988">
        <v>77.6</v>
      </c>
      <c r="O20" s="989">
        <v>73.3</v>
      </c>
      <c r="P20" s="990">
        <v>41</v>
      </c>
      <c r="Q20" s="991">
        <v>33.8</v>
      </c>
      <c r="S20" s="387"/>
      <c r="T20" s="378" t="s">
        <v>13</v>
      </c>
      <c r="U20" s="380" t="s">
        <v>587</v>
      </c>
      <c r="V20" s="394" t="s">
        <v>719</v>
      </c>
      <c r="W20" s="988">
        <v>87.7</v>
      </c>
      <c r="X20" s="990">
        <v>46.3</v>
      </c>
      <c r="Y20" s="988">
        <v>8.9</v>
      </c>
      <c r="Z20" s="988">
        <v>80.9</v>
      </c>
      <c r="AA20" s="988">
        <v>121.9</v>
      </c>
      <c r="AB20" s="988">
        <v>73.9</v>
      </c>
      <c r="AC20" s="988">
        <v>37.9</v>
      </c>
      <c r="AD20" s="988">
        <v>75.9</v>
      </c>
      <c r="AE20" s="988">
        <v>7.7</v>
      </c>
      <c r="AF20" s="988">
        <v>111.4</v>
      </c>
      <c r="AG20" s="991">
        <v>12.4</v>
      </c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</row>
    <row r="21" spans="1:44" ht="15" customHeight="1">
      <c r="A21" s="387"/>
      <c r="B21" s="372" t="s">
        <v>358</v>
      </c>
      <c r="C21" s="370" t="s">
        <v>588</v>
      </c>
      <c r="D21" s="371"/>
      <c r="E21" s="371"/>
      <c r="F21" s="392"/>
      <c r="G21" s="972"/>
      <c r="H21" s="973"/>
      <c r="I21" s="973"/>
      <c r="J21" s="973"/>
      <c r="K21" s="973"/>
      <c r="L21" s="973"/>
      <c r="M21" s="973"/>
      <c r="N21" s="973"/>
      <c r="O21" s="974"/>
      <c r="P21" s="975"/>
      <c r="Q21" s="976"/>
      <c r="S21" s="387"/>
      <c r="T21" s="376" t="s">
        <v>358</v>
      </c>
      <c r="U21" s="78" t="s">
        <v>588</v>
      </c>
      <c r="V21" s="393"/>
      <c r="W21" s="973"/>
      <c r="X21" s="975"/>
      <c r="Y21" s="973"/>
      <c r="Z21" s="973"/>
      <c r="AA21" s="973"/>
      <c r="AB21" s="973"/>
      <c r="AC21" s="973"/>
      <c r="AD21" s="973"/>
      <c r="AE21" s="973"/>
      <c r="AF21" s="973"/>
      <c r="AG21" s="976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</row>
    <row r="22" spans="1:44" ht="15" customHeight="1">
      <c r="A22" s="387"/>
      <c r="B22" s="378" t="s">
        <v>13</v>
      </c>
      <c r="C22" s="379" t="s">
        <v>587</v>
      </c>
      <c r="D22" s="380"/>
      <c r="E22" s="380"/>
      <c r="F22" s="394" t="s">
        <v>719</v>
      </c>
      <c r="G22" s="972">
        <v>14.7</v>
      </c>
      <c r="H22" s="973">
        <v>17.6</v>
      </c>
      <c r="I22" s="973">
        <v>6</v>
      </c>
      <c r="J22" s="973">
        <v>15.1</v>
      </c>
      <c r="K22" s="973">
        <v>24.5</v>
      </c>
      <c r="L22" s="973">
        <v>14</v>
      </c>
      <c r="M22" s="973">
        <v>30.7</v>
      </c>
      <c r="N22" s="973">
        <v>17.9</v>
      </c>
      <c r="O22" s="974">
        <v>20.8</v>
      </c>
      <c r="P22" s="975">
        <v>19</v>
      </c>
      <c r="Q22" s="976">
        <v>9.7</v>
      </c>
      <c r="S22" s="387"/>
      <c r="T22" s="373" t="s">
        <v>13</v>
      </c>
      <c r="U22" s="375" t="s">
        <v>587</v>
      </c>
      <c r="V22" s="393" t="s">
        <v>719</v>
      </c>
      <c r="W22" s="973">
        <v>18</v>
      </c>
      <c r="X22" s="975">
        <v>15.7</v>
      </c>
      <c r="Y22" s="973">
        <v>5.4</v>
      </c>
      <c r="Z22" s="973">
        <v>22.6</v>
      </c>
      <c r="AA22" s="973">
        <v>51.5</v>
      </c>
      <c r="AB22" s="973">
        <v>7.9</v>
      </c>
      <c r="AC22" s="973">
        <v>11.8</v>
      </c>
      <c r="AD22" s="973">
        <v>16.3</v>
      </c>
      <c r="AE22" s="973">
        <v>4.7</v>
      </c>
      <c r="AF22" s="973">
        <v>30.1</v>
      </c>
      <c r="AG22" s="976">
        <v>9.3</v>
      </c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</row>
    <row r="23" spans="1:44" ht="15" customHeight="1">
      <c r="A23" s="387"/>
      <c r="B23" s="372" t="s">
        <v>589</v>
      </c>
      <c r="C23" s="370" t="s">
        <v>590</v>
      </c>
      <c r="D23" s="371"/>
      <c r="E23" s="371"/>
      <c r="F23" s="392"/>
      <c r="G23" s="982"/>
      <c r="H23" s="983"/>
      <c r="I23" s="983"/>
      <c r="J23" s="983"/>
      <c r="K23" s="983"/>
      <c r="L23" s="983"/>
      <c r="M23" s="983"/>
      <c r="N23" s="983"/>
      <c r="O23" s="984"/>
      <c r="P23" s="985"/>
      <c r="Q23" s="986"/>
      <c r="S23" s="387"/>
      <c r="T23" s="372" t="s">
        <v>589</v>
      </c>
      <c r="U23" s="371" t="s">
        <v>590</v>
      </c>
      <c r="V23" s="392"/>
      <c r="W23" s="983"/>
      <c r="X23" s="985"/>
      <c r="Y23" s="983"/>
      <c r="Z23" s="983"/>
      <c r="AA23" s="983"/>
      <c r="AB23" s="983"/>
      <c r="AC23" s="983"/>
      <c r="AD23" s="983"/>
      <c r="AE23" s="983"/>
      <c r="AF23" s="983"/>
      <c r="AG23" s="986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</row>
    <row r="24" spans="1:44" ht="15" customHeight="1">
      <c r="A24" s="387"/>
      <c r="B24" s="378" t="s">
        <v>591</v>
      </c>
      <c r="C24" s="379" t="s">
        <v>587</v>
      </c>
      <c r="D24" s="380"/>
      <c r="E24" s="380"/>
      <c r="F24" s="394" t="s">
        <v>719</v>
      </c>
      <c r="G24" s="987">
        <v>27.8</v>
      </c>
      <c r="H24" s="988">
        <v>40.4</v>
      </c>
      <c r="I24" s="988">
        <v>19</v>
      </c>
      <c r="J24" s="988">
        <v>38.7</v>
      </c>
      <c r="K24" s="988">
        <v>37.6</v>
      </c>
      <c r="L24" s="988">
        <v>31.9</v>
      </c>
      <c r="M24" s="988">
        <v>49.4</v>
      </c>
      <c r="N24" s="988">
        <v>35.5</v>
      </c>
      <c r="O24" s="989">
        <v>45.2</v>
      </c>
      <c r="P24" s="990">
        <v>36.3</v>
      </c>
      <c r="Q24" s="991">
        <v>27.5</v>
      </c>
      <c r="S24" s="387"/>
      <c r="T24" s="378" t="s">
        <v>13</v>
      </c>
      <c r="U24" s="380" t="s">
        <v>587</v>
      </c>
      <c r="V24" s="394" t="s">
        <v>719</v>
      </c>
      <c r="W24" s="988">
        <v>32.4</v>
      </c>
      <c r="X24" s="990">
        <v>29.7</v>
      </c>
      <c r="Y24" s="988">
        <v>18.1</v>
      </c>
      <c r="Z24" s="988">
        <v>37.4</v>
      </c>
      <c r="AA24" s="988">
        <v>102.2</v>
      </c>
      <c r="AB24" s="988">
        <v>19.5</v>
      </c>
      <c r="AC24" s="988">
        <v>29</v>
      </c>
      <c r="AD24" s="988">
        <v>38.9</v>
      </c>
      <c r="AE24" s="988">
        <v>24.7</v>
      </c>
      <c r="AF24" s="988">
        <v>58.8</v>
      </c>
      <c r="AG24" s="991">
        <v>32.8</v>
      </c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</row>
    <row r="25" spans="1:44" ht="15" customHeight="1">
      <c r="A25" s="387"/>
      <c r="B25" s="376" t="s">
        <v>592</v>
      </c>
      <c r="C25" s="377" t="s">
        <v>455</v>
      </c>
      <c r="D25" s="78"/>
      <c r="E25" s="78"/>
      <c r="F25" s="393"/>
      <c r="G25" s="972"/>
      <c r="H25" s="973"/>
      <c r="I25" s="973"/>
      <c r="J25" s="973"/>
      <c r="K25" s="973"/>
      <c r="L25" s="973"/>
      <c r="M25" s="973"/>
      <c r="N25" s="973"/>
      <c r="O25" s="974"/>
      <c r="P25" s="975"/>
      <c r="Q25" s="976"/>
      <c r="S25" s="387"/>
      <c r="T25" s="376" t="s">
        <v>592</v>
      </c>
      <c r="U25" s="78" t="s">
        <v>455</v>
      </c>
      <c r="V25" s="393"/>
      <c r="W25" s="973"/>
      <c r="X25" s="975"/>
      <c r="Y25" s="973"/>
      <c r="Z25" s="973"/>
      <c r="AA25" s="973"/>
      <c r="AB25" s="973"/>
      <c r="AC25" s="973"/>
      <c r="AD25" s="973"/>
      <c r="AE25" s="973"/>
      <c r="AF25" s="973"/>
      <c r="AG25" s="976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</row>
    <row r="26" spans="1:44" ht="15" customHeight="1">
      <c r="A26" s="385"/>
      <c r="B26" s="573" t="s">
        <v>593</v>
      </c>
      <c r="C26" s="367" t="s">
        <v>587</v>
      </c>
      <c r="D26" s="77"/>
      <c r="E26" s="77"/>
      <c r="F26" s="386" t="s">
        <v>719</v>
      </c>
      <c r="G26" s="977">
        <v>16.9</v>
      </c>
      <c r="H26" s="978">
        <v>22.1</v>
      </c>
      <c r="I26" s="978">
        <v>4.5</v>
      </c>
      <c r="J26" s="978">
        <v>13.5</v>
      </c>
      <c r="K26" s="978">
        <v>11</v>
      </c>
      <c r="L26" s="978">
        <v>5.3</v>
      </c>
      <c r="M26" s="978">
        <v>3.7</v>
      </c>
      <c r="N26" s="978">
        <v>6.7</v>
      </c>
      <c r="O26" s="979">
        <v>19.3</v>
      </c>
      <c r="P26" s="980">
        <v>17.4</v>
      </c>
      <c r="Q26" s="981">
        <v>21</v>
      </c>
      <c r="S26" s="385"/>
      <c r="T26" s="573" t="s">
        <v>13</v>
      </c>
      <c r="U26" s="77" t="s">
        <v>587</v>
      </c>
      <c r="V26" s="386" t="s">
        <v>719</v>
      </c>
      <c r="W26" s="978">
        <v>7.2</v>
      </c>
      <c r="X26" s="980">
        <v>12.2</v>
      </c>
      <c r="Y26" s="978">
        <v>5.7</v>
      </c>
      <c r="Z26" s="978">
        <v>10.6</v>
      </c>
      <c r="AA26" s="978">
        <v>18</v>
      </c>
      <c r="AB26" s="978">
        <v>9.1</v>
      </c>
      <c r="AC26" s="978">
        <v>15.3</v>
      </c>
      <c r="AD26" s="978">
        <v>15.5</v>
      </c>
      <c r="AE26" s="978">
        <v>9.9</v>
      </c>
      <c r="AF26" s="978">
        <v>18.2</v>
      </c>
      <c r="AG26" s="981">
        <v>14</v>
      </c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</row>
    <row r="27" spans="1:44" ht="15" customHeight="1">
      <c r="A27" s="387" t="s">
        <v>637</v>
      </c>
      <c r="B27" s="73"/>
      <c r="C27" s="377" t="s">
        <v>638</v>
      </c>
      <c r="D27" s="78"/>
      <c r="E27" s="951"/>
      <c r="F27" s="393"/>
      <c r="G27" s="992"/>
      <c r="H27" s="993"/>
      <c r="I27" s="993"/>
      <c r="J27" s="993"/>
      <c r="K27" s="993"/>
      <c r="L27" s="993"/>
      <c r="M27" s="993"/>
      <c r="N27" s="993"/>
      <c r="O27" s="993"/>
      <c r="P27" s="993"/>
      <c r="Q27" s="994"/>
      <c r="R27" s="964"/>
      <c r="S27" s="965" t="s">
        <v>637</v>
      </c>
      <c r="T27" s="964"/>
      <c r="U27" s="966" t="s">
        <v>638</v>
      </c>
      <c r="V27" s="967"/>
      <c r="W27" s="1022"/>
      <c r="X27" s="993"/>
      <c r="Y27" s="1022"/>
      <c r="Z27" s="1022"/>
      <c r="AA27" s="1022"/>
      <c r="AB27" s="1022"/>
      <c r="AC27" s="1022"/>
      <c r="AD27" s="1022"/>
      <c r="AE27" s="1022"/>
      <c r="AF27" s="1022"/>
      <c r="AG27" s="994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</row>
    <row r="28" spans="1:44" ht="15" customHeight="1">
      <c r="A28" s="385"/>
      <c r="B28" s="364" t="s">
        <v>639</v>
      </c>
      <c r="C28" s="367" t="s">
        <v>634</v>
      </c>
      <c r="D28" s="77"/>
      <c r="E28" s="950"/>
      <c r="F28" s="386" t="s">
        <v>636</v>
      </c>
      <c r="G28" s="995">
        <v>-12.1</v>
      </c>
      <c r="H28" s="996">
        <v>-25.8</v>
      </c>
      <c r="I28" s="996">
        <v>-11</v>
      </c>
      <c r="J28" s="996">
        <v>4.6</v>
      </c>
      <c r="K28" s="996">
        <v>-11.5</v>
      </c>
      <c r="L28" s="996">
        <v>-9.6</v>
      </c>
      <c r="M28" s="996">
        <v>-6.5</v>
      </c>
      <c r="N28" s="996">
        <v>13.1</v>
      </c>
      <c r="O28" s="996">
        <v>-8.8</v>
      </c>
      <c r="P28" s="996">
        <v>-7.5</v>
      </c>
      <c r="Q28" s="997">
        <v>-11.2</v>
      </c>
      <c r="R28" s="964"/>
      <c r="S28" s="968"/>
      <c r="T28" s="969" t="s">
        <v>578</v>
      </c>
      <c r="U28" s="970" t="s">
        <v>634</v>
      </c>
      <c r="V28" s="971" t="s">
        <v>636</v>
      </c>
      <c r="W28" s="1023">
        <v>-8.1</v>
      </c>
      <c r="X28" s="996">
        <v>58.5</v>
      </c>
      <c r="Y28" s="996">
        <v>-24.3</v>
      </c>
      <c r="Z28" s="996">
        <v>70.1</v>
      </c>
      <c r="AA28" s="996">
        <v>-53.4</v>
      </c>
      <c r="AB28" s="996">
        <v>-15.3</v>
      </c>
      <c r="AC28" s="996">
        <v>-15.4</v>
      </c>
      <c r="AD28" s="996">
        <v>-7.5</v>
      </c>
      <c r="AE28" s="996">
        <v>-22.5</v>
      </c>
      <c r="AF28" s="996">
        <v>27.1</v>
      </c>
      <c r="AG28" s="997">
        <v>-72.5</v>
      </c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</row>
    <row r="29" spans="1:44" ht="15" customHeight="1">
      <c r="A29" s="387" t="s">
        <v>640</v>
      </c>
      <c r="B29" s="73"/>
      <c r="C29" s="377" t="s">
        <v>641</v>
      </c>
      <c r="D29" s="78"/>
      <c r="E29" s="951"/>
      <c r="F29" s="393"/>
      <c r="G29" s="972"/>
      <c r="H29" s="975"/>
      <c r="I29" s="975"/>
      <c r="J29" s="975"/>
      <c r="K29" s="975"/>
      <c r="L29" s="975"/>
      <c r="M29" s="975"/>
      <c r="N29" s="975"/>
      <c r="O29" s="975"/>
      <c r="P29" s="975"/>
      <c r="Q29" s="976"/>
      <c r="S29" s="387" t="s">
        <v>640</v>
      </c>
      <c r="T29" s="73"/>
      <c r="U29" s="377" t="s">
        <v>641</v>
      </c>
      <c r="V29" s="393"/>
      <c r="W29" s="972"/>
      <c r="X29" s="975"/>
      <c r="Y29" s="975"/>
      <c r="Z29" s="975"/>
      <c r="AA29" s="975"/>
      <c r="AB29" s="975"/>
      <c r="AC29" s="975"/>
      <c r="AD29" s="975"/>
      <c r="AE29" s="975"/>
      <c r="AF29" s="975"/>
      <c r="AG29" s="976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</row>
    <row r="30" spans="1:44" ht="15" customHeight="1" thickBot="1">
      <c r="A30" s="395"/>
      <c r="B30" s="952" t="s">
        <v>713</v>
      </c>
      <c r="C30" s="953" t="s">
        <v>634</v>
      </c>
      <c r="D30" s="396"/>
      <c r="E30" s="954"/>
      <c r="F30" s="397" t="s">
        <v>636</v>
      </c>
      <c r="G30" s="998"/>
      <c r="H30" s="999"/>
      <c r="I30" s="999"/>
      <c r="J30" s="999"/>
      <c r="K30" s="999"/>
      <c r="L30" s="999"/>
      <c r="M30" s="999"/>
      <c r="N30" s="999"/>
      <c r="O30" s="999"/>
      <c r="P30" s="999"/>
      <c r="Q30" s="1000"/>
      <c r="S30" s="395"/>
      <c r="T30" s="952" t="s">
        <v>578</v>
      </c>
      <c r="U30" s="953" t="s">
        <v>634</v>
      </c>
      <c r="V30" s="397" t="s">
        <v>636</v>
      </c>
      <c r="W30" s="998"/>
      <c r="X30" s="999"/>
      <c r="Y30" s="999"/>
      <c r="Z30" s="999"/>
      <c r="AA30" s="999"/>
      <c r="AB30" s="999"/>
      <c r="AC30" s="999"/>
      <c r="AD30" s="999"/>
      <c r="AE30" s="999"/>
      <c r="AF30" s="999"/>
      <c r="AG30" s="1000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</row>
    <row r="31" ht="15" customHeight="1"/>
    <row r="32" spans="17:33" ht="15" customHeight="1" thickBot="1">
      <c r="Q32" s="70" t="s">
        <v>578</v>
      </c>
      <c r="R32" s="412"/>
      <c r="AG32" s="70" t="s">
        <v>578</v>
      </c>
    </row>
    <row r="33" spans="1:33" ht="15" customHeight="1">
      <c r="A33" s="381"/>
      <c r="B33" s="382"/>
      <c r="C33" s="383" t="s">
        <v>594</v>
      </c>
      <c r="D33" s="383"/>
      <c r="E33" s="383"/>
      <c r="F33" s="384"/>
      <c r="G33" s="398" t="s">
        <v>263</v>
      </c>
      <c r="H33" s="399" t="s">
        <v>264</v>
      </c>
      <c r="I33" s="399" t="s">
        <v>294</v>
      </c>
      <c r="J33" s="399" t="s">
        <v>295</v>
      </c>
      <c r="K33" s="399" t="s">
        <v>296</v>
      </c>
      <c r="L33" s="403" t="s">
        <v>25</v>
      </c>
      <c r="M33" s="403" t="s">
        <v>26</v>
      </c>
      <c r="N33" s="403" t="s">
        <v>27</v>
      </c>
      <c r="O33" s="403" t="s">
        <v>28</v>
      </c>
      <c r="P33" s="403" t="s">
        <v>29</v>
      </c>
      <c r="Q33" s="404" t="s">
        <v>30</v>
      </c>
      <c r="R33" s="410"/>
      <c r="S33" s="381"/>
      <c r="T33" s="382"/>
      <c r="U33" s="383" t="s">
        <v>594</v>
      </c>
      <c r="V33" s="384"/>
      <c r="W33" s="574" t="s">
        <v>42</v>
      </c>
      <c r="X33" s="403" t="s">
        <v>43</v>
      </c>
      <c r="Y33" s="403" t="s">
        <v>44</v>
      </c>
      <c r="Z33" s="403" t="s">
        <v>45</v>
      </c>
      <c r="AA33" s="403" t="s">
        <v>46</v>
      </c>
      <c r="AB33" s="403" t="s">
        <v>47</v>
      </c>
      <c r="AC33" s="403" t="s">
        <v>48</v>
      </c>
      <c r="AD33" s="403" t="s">
        <v>49</v>
      </c>
      <c r="AE33" s="403" t="s">
        <v>50</v>
      </c>
      <c r="AF33" s="411" t="s">
        <v>51</v>
      </c>
      <c r="AG33" s="1282" t="s">
        <v>297</v>
      </c>
    </row>
    <row r="34" spans="1:33" ht="15" customHeight="1" thickBot="1">
      <c r="A34" s="395"/>
      <c r="B34" s="402" t="s">
        <v>595</v>
      </c>
      <c r="C34" s="396"/>
      <c r="D34" s="396"/>
      <c r="E34" s="396"/>
      <c r="F34" s="397"/>
      <c r="G34" s="419" t="s">
        <v>190</v>
      </c>
      <c r="H34" s="420" t="s">
        <v>21</v>
      </c>
      <c r="I34" s="420" t="s">
        <v>191</v>
      </c>
      <c r="J34" s="420" t="s">
        <v>192</v>
      </c>
      <c r="K34" s="420" t="s">
        <v>24</v>
      </c>
      <c r="L34" s="415" t="s">
        <v>52</v>
      </c>
      <c r="M34" s="415" t="s">
        <v>53</v>
      </c>
      <c r="N34" s="415" t="s">
        <v>54</v>
      </c>
      <c r="O34" s="415" t="s">
        <v>55</v>
      </c>
      <c r="P34" s="415" t="s">
        <v>56</v>
      </c>
      <c r="Q34" s="417" t="s">
        <v>57</v>
      </c>
      <c r="R34" s="410"/>
      <c r="S34" s="395"/>
      <c r="T34" s="402" t="s">
        <v>595</v>
      </c>
      <c r="U34" s="396"/>
      <c r="V34" s="397"/>
      <c r="W34" s="575" t="s">
        <v>69</v>
      </c>
      <c r="X34" s="415" t="s">
        <v>70</v>
      </c>
      <c r="Y34" s="415" t="s">
        <v>71</v>
      </c>
      <c r="Z34" s="415" t="s">
        <v>72</v>
      </c>
      <c r="AA34" s="415" t="s">
        <v>73</v>
      </c>
      <c r="AB34" s="415" t="s">
        <v>74</v>
      </c>
      <c r="AC34" s="415" t="s">
        <v>75</v>
      </c>
      <c r="AD34" s="415" t="s">
        <v>76</v>
      </c>
      <c r="AE34" s="415" t="s">
        <v>77</v>
      </c>
      <c r="AF34" s="416" t="s">
        <v>78</v>
      </c>
      <c r="AG34" s="1283"/>
    </row>
    <row r="35" spans="1:33" ht="15" customHeight="1">
      <c r="A35" s="387" t="s">
        <v>562</v>
      </c>
      <c r="B35" s="73"/>
      <c r="C35" s="377" t="s">
        <v>563</v>
      </c>
      <c r="D35" s="78"/>
      <c r="E35" s="78"/>
      <c r="F35" s="418"/>
      <c r="G35" s="972"/>
      <c r="H35" s="973"/>
      <c r="I35" s="973"/>
      <c r="J35" s="973"/>
      <c r="K35" s="973"/>
      <c r="L35" s="973"/>
      <c r="M35" s="974"/>
      <c r="N35" s="975"/>
      <c r="O35" s="973"/>
      <c r="P35" s="973"/>
      <c r="Q35" s="976"/>
      <c r="S35" s="387" t="s">
        <v>562</v>
      </c>
      <c r="T35" s="414"/>
      <c r="U35" s="78" t="s">
        <v>563</v>
      </c>
      <c r="V35" s="418"/>
      <c r="W35" s="973"/>
      <c r="X35" s="975"/>
      <c r="Y35" s="973"/>
      <c r="Z35" s="973"/>
      <c r="AA35" s="973"/>
      <c r="AB35" s="973"/>
      <c r="AC35" s="973"/>
      <c r="AD35" s="973"/>
      <c r="AE35" s="973"/>
      <c r="AF35" s="974"/>
      <c r="AG35" s="1007"/>
    </row>
    <row r="36" spans="1:33" ht="15" customHeight="1">
      <c r="A36" s="385"/>
      <c r="B36" s="364" t="s">
        <v>564</v>
      </c>
      <c r="C36" s="367" t="s">
        <v>565</v>
      </c>
      <c r="D36" s="77"/>
      <c r="E36" s="77"/>
      <c r="F36" s="386" t="s">
        <v>712</v>
      </c>
      <c r="G36" s="977">
        <v>66.4</v>
      </c>
      <c r="H36" s="978">
        <v>51.5</v>
      </c>
      <c r="I36" s="978">
        <v>43.3</v>
      </c>
      <c r="J36" s="978">
        <v>43.7</v>
      </c>
      <c r="K36" s="978">
        <v>67.2</v>
      </c>
      <c r="L36" s="978">
        <v>93.6</v>
      </c>
      <c r="M36" s="979">
        <v>75.4</v>
      </c>
      <c r="N36" s="980">
        <v>80</v>
      </c>
      <c r="O36" s="978">
        <v>42.7</v>
      </c>
      <c r="P36" s="978">
        <v>74.4</v>
      </c>
      <c r="Q36" s="981">
        <v>77.7</v>
      </c>
      <c r="S36" s="385"/>
      <c r="T36" s="406" t="s">
        <v>713</v>
      </c>
      <c r="U36" s="77" t="s">
        <v>565</v>
      </c>
      <c r="V36" s="386" t="s">
        <v>712</v>
      </c>
      <c r="W36" s="978">
        <v>68.6</v>
      </c>
      <c r="X36" s="980">
        <v>70.1</v>
      </c>
      <c r="Y36" s="978">
        <v>84.8</v>
      </c>
      <c r="Z36" s="978">
        <v>81.6</v>
      </c>
      <c r="AA36" s="978">
        <v>72.6</v>
      </c>
      <c r="AB36" s="978">
        <v>44.5</v>
      </c>
      <c r="AC36" s="978">
        <v>84.9</v>
      </c>
      <c r="AD36" s="978">
        <v>95.7</v>
      </c>
      <c r="AE36" s="978">
        <v>87.6</v>
      </c>
      <c r="AF36" s="979">
        <v>74.3</v>
      </c>
      <c r="AG36" s="1008">
        <v>59.8</v>
      </c>
    </row>
    <row r="37" spans="1:33" ht="15" customHeight="1">
      <c r="A37" s="388" t="s">
        <v>566</v>
      </c>
      <c r="B37" s="72"/>
      <c r="C37" s="366" t="s">
        <v>434</v>
      </c>
      <c r="D37" s="79"/>
      <c r="E37" s="79"/>
      <c r="F37" s="389"/>
      <c r="G37" s="972"/>
      <c r="H37" s="973"/>
      <c r="I37" s="973"/>
      <c r="J37" s="973"/>
      <c r="K37" s="973"/>
      <c r="L37" s="973"/>
      <c r="M37" s="974"/>
      <c r="N37" s="975"/>
      <c r="O37" s="973"/>
      <c r="P37" s="973"/>
      <c r="Q37" s="976"/>
      <c r="S37" s="388" t="s">
        <v>566</v>
      </c>
      <c r="T37" s="405"/>
      <c r="U37" s="79" t="s">
        <v>434</v>
      </c>
      <c r="V37" s="389"/>
      <c r="W37" s="973"/>
      <c r="X37" s="975"/>
      <c r="Y37" s="973"/>
      <c r="Z37" s="973"/>
      <c r="AA37" s="973"/>
      <c r="AB37" s="973"/>
      <c r="AC37" s="973"/>
      <c r="AD37" s="973"/>
      <c r="AE37" s="973"/>
      <c r="AF37" s="974"/>
      <c r="AG37" s="1007"/>
    </row>
    <row r="38" spans="1:33" ht="15" customHeight="1">
      <c r="A38" s="385"/>
      <c r="B38" s="364" t="s">
        <v>567</v>
      </c>
      <c r="C38" s="367" t="s">
        <v>568</v>
      </c>
      <c r="D38" s="77"/>
      <c r="E38" s="77"/>
      <c r="F38" s="386" t="s">
        <v>714</v>
      </c>
      <c r="G38" s="977">
        <v>86.3</v>
      </c>
      <c r="H38" s="978">
        <v>88.4</v>
      </c>
      <c r="I38" s="978">
        <v>94.7</v>
      </c>
      <c r="J38" s="978">
        <v>86.9</v>
      </c>
      <c r="K38" s="978">
        <v>95.9</v>
      </c>
      <c r="L38" s="978">
        <v>88.7</v>
      </c>
      <c r="M38" s="979">
        <v>95.9</v>
      </c>
      <c r="N38" s="980">
        <v>91.7</v>
      </c>
      <c r="O38" s="978">
        <v>92.9</v>
      </c>
      <c r="P38" s="978">
        <v>79.4</v>
      </c>
      <c r="Q38" s="981">
        <v>89.8</v>
      </c>
      <c r="S38" s="385"/>
      <c r="T38" s="406" t="s">
        <v>567</v>
      </c>
      <c r="U38" s="77" t="s">
        <v>568</v>
      </c>
      <c r="V38" s="386" t="s">
        <v>714</v>
      </c>
      <c r="W38" s="978">
        <v>88</v>
      </c>
      <c r="X38" s="980">
        <v>84.5</v>
      </c>
      <c r="Y38" s="978">
        <v>80.1</v>
      </c>
      <c r="Z38" s="978">
        <v>93</v>
      </c>
      <c r="AA38" s="978">
        <v>83.6</v>
      </c>
      <c r="AB38" s="978">
        <v>88.5</v>
      </c>
      <c r="AC38" s="978">
        <v>69.3</v>
      </c>
      <c r="AD38" s="978">
        <v>58.8</v>
      </c>
      <c r="AE38" s="978">
        <v>95.7</v>
      </c>
      <c r="AF38" s="979">
        <v>92.9</v>
      </c>
      <c r="AG38" s="1008">
        <v>91.5</v>
      </c>
    </row>
    <row r="39" spans="1:33" ht="15" customHeight="1">
      <c r="A39" s="388" t="s">
        <v>569</v>
      </c>
      <c r="B39" s="72"/>
      <c r="C39" s="366" t="s">
        <v>570</v>
      </c>
      <c r="D39" s="79"/>
      <c r="E39" s="79"/>
      <c r="F39" s="389"/>
      <c r="G39" s="972"/>
      <c r="H39" s="973"/>
      <c r="I39" s="973"/>
      <c r="J39" s="973"/>
      <c r="K39" s="973"/>
      <c r="L39" s="973"/>
      <c r="M39" s="974"/>
      <c r="N39" s="975"/>
      <c r="O39" s="973"/>
      <c r="P39" s="973"/>
      <c r="Q39" s="976"/>
      <c r="S39" s="388" t="s">
        <v>569</v>
      </c>
      <c r="T39" s="405"/>
      <c r="U39" s="79" t="s">
        <v>570</v>
      </c>
      <c r="V39" s="389"/>
      <c r="W39" s="973"/>
      <c r="X39" s="975"/>
      <c r="Y39" s="973"/>
      <c r="Z39" s="973"/>
      <c r="AA39" s="973"/>
      <c r="AB39" s="973"/>
      <c r="AC39" s="973"/>
      <c r="AD39" s="973"/>
      <c r="AE39" s="973"/>
      <c r="AF39" s="974"/>
      <c r="AG39" s="1007"/>
    </row>
    <row r="40" spans="1:33" ht="15" customHeight="1">
      <c r="A40" s="385"/>
      <c r="B40" s="364" t="s">
        <v>571</v>
      </c>
      <c r="C40" s="367" t="s">
        <v>435</v>
      </c>
      <c r="D40" s="77"/>
      <c r="E40" s="77"/>
      <c r="F40" s="386" t="s">
        <v>715</v>
      </c>
      <c r="G40" s="977">
        <v>2020.9</v>
      </c>
      <c r="H40" s="978">
        <v>470.6</v>
      </c>
      <c r="I40" s="978">
        <v>718.5</v>
      </c>
      <c r="J40" s="978">
        <v>458.9</v>
      </c>
      <c r="K40" s="978">
        <v>213.9</v>
      </c>
      <c r="L40" s="978">
        <v>345.7</v>
      </c>
      <c r="M40" s="979">
        <v>284.8</v>
      </c>
      <c r="N40" s="980">
        <v>814.3</v>
      </c>
      <c r="O40" s="978">
        <v>360.4</v>
      </c>
      <c r="P40" s="978">
        <v>1195.3</v>
      </c>
      <c r="Q40" s="981">
        <v>503.6</v>
      </c>
      <c r="S40" s="385"/>
      <c r="T40" s="406" t="s">
        <v>571</v>
      </c>
      <c r="U40" s="77" t="s">
        <v>435</v>
      </c>
      <c r="V40" s="386" t="s">
        <v>715</v>
      </c>
      <c r="W40" s="978">
        <v>1232.7</v>
      </c>
      <c r="X40" s="980">
        <v>1674.7</v>
      </c>
      <c r="Y40" s="978">
        <v>1819.6</v>
      </c>
      <c r="Z40" s="978">
        <v>1155.2</v>
      </c>
      <c r="AA40" s="978">
        <v>4353.5</v>
      </c>
      <c r="AB40" s="978">
        <v>18026.3</v>
      </c>
      <c r="AC40" s="978">
        <v>3662.1</v>
      </c>
      <c r="AD40" s="978">
        <v>5367.5</v>
      </c>
      <c r="AE40" s="978">
        <v>441.7</v>
      </c>
      <c r="AF40" s="979">
        <v>390</v>
      </c>
      <c r="AG40" s="1008">
        <v>570.3</v>
      </c>
    </row>
    <row r="41" spans="1:33" ht="15" customHeight="1">
      <c r="A41" s="388" t="s">
        <v>572</v>
      </c>
      <c r="B41" s="72"/>
      <c r="C41" s="366" t="s">
        <v>573</v>
      </c>
      <c r="D41" s="79"/>
      <c r="E41" s="79"/>
      <c r="F41" s="389"/>
      <c r="G41" s="972"/>
      <c r="H41" s="973"/>
      <c r="I41" s="973"/>
      <c r="J41" s="973"/>
      <c r="K41" s="973"/>
      <c r="L41" s="973"/>
      <c r="M41" s="974"/>
      <c r="N41" s="975"/>
      <c r="O41" s="973"/>
      <c r="P41" s="973"/>
      <c r="Q41" s="976"/>
      <c r="S41" s="388" t="s">
        <v>572</v>
      </c>
      <c r="T41" s="405"/>
      <c r="U41" s="79" t="s">
        <v>573</v>
      </c>
      <c r="V41" s="389"/>
      <c r="W41" s="973"/>
      <c r="X41" s="975"/>
      <c r="Y41" s="973"/>
      <c r="Z41" s="973"/>
      <c r="AA41" s="973"/>
      <c r="AB41" s="973"/>
      <c r="AC41" s="973"/>
      <c r="AD41" s="973"/>
      <c r="AE41" s="973"/>
      <c r="AF41" s="974"/>
      <c r="AG41" s="1007"/>
    </row>
    <row r="42" spans="1:33" ht="15" customHeight="1">
      <c r="A42" s="385"/>
      <c r="B42" s="364" t="s">
        <v>574</v>
      </c>
      <c r="C42" s="367" t="s">
        <v>575</v>
      </c>
      <c r="D42" s="77"/>
      <c r="E42" s="77"/>
      <c r="F42" s="386" t="s">
        <v>716</v>
      </c>
      <c r="G42" s="977">
        <v>106.9</v>
      </c>
      <c r="H42" s="978">
        <v>86.8</v>
      </c>
      <c r="I42" s="978">
        <v>104.6</v>
      </c>
      <c r="J42" s="978">
        <v>109.7</v>
      </c>
      <c r="K42" s="978">
        <v>101.6</v>
      </c>
      <c r="L42" s="978">
        <v>116.6</v>
      </c>
      <c r="M42" s="979">
        <v>102.9</v>
      </c>
      <c r="N42" s="980">
        <v>112.9</v>
      </c>
      <c r="O42" s="978">
        <v>95.4</v>
      </c>
      <c r="P42" s="978">
        <v>103</v>
      </c>
      <c r="Q42" s="981">
        <v>106.6</v>
      </c>
      <c r="S42" s="385"/>
      <c r="T42" s="406" t="s">
        <v>574</v>
      </c>
      <c r="U42" s="77" t="s">
        <v>575</v>
      </c>
      <c r="V42" s="386" t="s">
        <v>716</v>
      </c>
      <c r="W42" s="978">
        <v>110.7</v>
      </c>
      <c r="X42" s="980">
        <v>87.6</v>
      </c>
      <c r="Y42" s="978">
        <v>109.3</v>
      </c>
      <c r="Z42" s="978">
        <v>115.7</v>
      </c>
      <c r="AA42" s="978">
        <v>106.5</v>
      </c>
      <c r="AB42" s="978">
        <v>100.8</v>
      </c>
      <c r="AC42" s="978">
        <v>96.8</v>
      </c>
      <c r="AD42" s="978">
        <v>125.5</v>
      </c>
      <c r="AE42" s="978">
        <v>101.8</v>
      </c>
      <c r="AF42" s="979">
        <v>100.4</v>
      </c>
      <c r="AG42" s="1008">
        <v>102.7</v>
      </c>
    </row>
    <row r="43" spans="1:33" ht="15" customHeight="1">
      <c r="A43" s="388" t="s">
        <v>576</v>
      </c>
      <c r="B43" s="72"/>
      <c r="C43" s="366" t="s">
        <v>577</v>
      </c>
      <c r="D43" s="79"/>
      <c r="E43" s="79"/>
      <c r="F43" s="389"/>
      <c r="G43" s="972"/>
      <c r="H43" s="973"/>
      <c r="I43" s="973"/>
      <c r="J43" s="973"/>
      <c r="K43" s="973"/>
      <c r="L43" s="973"/>
      <c r="M43" s="974"/>
      <c r="N43" s="975"/>
      <c r="O43" s="973"/>
      <c r="P43" s="973"/>
      <c r="Q43" s="976"/>
      <c r="S43" s="388" t="s">
        <v>576</v>
      </c>
      <c r="T43" s="405"/>
      <c r="U43" s="79" t="s">
        <v>577</v>
      </c>
      <c r="V43" s="389"/>
      <c r="W43" s="973"/>
      <c r="X43" s="975"/>
      <c r="Y43" s="973"/>
      <c r="Z43" s="973"/>
      <c r="AA43" s="973"/>
      <c r="AB43" s="973"/>
      <c r="AC43" s="973"/>
      <c r="AD43" s="973"/>
      <c r="AE43" s="973"/>
      <c r="AF43" s="974"/>
      <c r="AG43" s="1007"/>
    </row>
    <row r="44" spans="1:33" ht="15" customHeight="1">
      <c r="A44" s="385"/>
      <c r="B44" s="364" t="s">
        <v>578</v>
      </c>
      <c r="C44" s="367" t="s">
        <v>579</v>
      </c>
      <c r="D44" s="77"/>
      <c r="E44" s="77"/>
      <c r="F44" s="386" t="s">
        <v>636</v>
      </c>
      <c r="G44" s="977">
        <v>107.1</v>
      </c>
      <c r="H44" s="978">
        <v>86.8</v>
      </c>
      <c r="I44" s="978">
        <v>104.6</v>
      </c>
      <c r="J44" s="978">
        <v>110.3</v>
      </c>
      <c r="K44" s="978">
        <v>104.1</v>
      </c>
      <c r="L44" s="978">
        <v>116.7</v>
      </c>
      <c r="M44" s="979">
        <v>103.1</v>
      </c>
      <c r="N44" s="980">
        <v>112.9</v>
      </c>
      <c r="O44" s="978">
        <v>95.4</v>
      </c>
      <c r="P44" s="978">
        <v>103</v>
      </c>
      <c r="Q44" s="981">
        <v>107.2</v>
      </c>
      <c r="S44" s="385"/>
      <c r="T44" s="406" t="s">
        <v>578</v>
      </c>
      <c r="U44" s="77" t="s">
        <v>579</v>
      </c>
      <c r="V44" s="386" t="s">
        <v>636</v>
      </c>
      <c r="W44" s="978">
        <v>111</v>
      </c>
      <c r="X44" s="980">
        <v>102.4</v>
      </c>
      <c r="Y44" s="978">
        <v>110.1</v>
      </c>
      <c r="Z44" s="978">
        <v>115.7</v>
      </c>
      <c r="AA44" s="978">
        <v>106.5</v>
      </c>
      <c r="AB44" s="978">
        <v>100.9</v>
      </c>
      <c r="AC44" s="978">
        <v>96.8</v>
      </c>
      <c r="AD44" s="978">
        <v>125.6</v>
      </c>
      <c r="AE44" s="978">
        <v>101.9</v>
      </c>
      <c r="AF44" s="979">
        <v>100.8</v>
      </c>
      <c r="AG44" s="1008">
        <v>103.1</v>
      </c>
    </row>
    <row r="45" spans="1:33" ht="15" customHeight="1">
      <c r="A45" s="388" t="s">
        <v>633</v>
      </c>
      <c r="B45" s="72"/>
      <c r="C45" s="947" t="s">
        <v>634</v>
      </c>
      <c r="D45" s="79"/>
      <c r="E45" s="79"/>
      <c r="F45" s="389"/>
      <c r="G45" s="972"/>
      <c r="H45" s="973"/>
      <c r="I45" s="973"/>
      <c r="J45" s="973"/>
      <c r="K45" s="973"/>
      <c r="L45" s="973"/>
      <c r="M45" s="974"/>
      <c r="N45" s="975"/>
      <c r="O45" s="973"/>
      <c r="P45" s="973"/>
      <c r="Q45" s="976"/>
      <c r="S45" s="388" t="s">
        <v>633</v>
      </c>
      <c r="T45" s="405"/>
      <c r="U45" s="947" t="s">
        <v>634</v>
      </c>
      <c r="V45" s="389"/>
      <c r="W45" s="973"/>
      <c r="X45" s="975"/>
      <c r="Y45" s="973"/>
      <c r="Z45" s="973"/>
      <c r="AA45" s="973"/>
      <c r="AB45" s="973"/>
      <c r="AC45" s="973"/>
      <c r="AD45" s="973"/>
      <c r="AE45" s="973"/>
      <c r="AF45" s="974"/>
      <c r="AG45" s="1007"/>
    </row>
    <row r="46" spans="1:33" ht="15" customHeight="1">
      <c r="A46" s="385"/>
      <c r="B46" s="364" t="s">
        <v>578</v>
      </c>
      <c r="C46" s="949" t="s">
        <v>635</v>
      </c>
      <c r="D46" s="77"/>
      <c r="E46" s="77"/>
      <c r="F46" s="386" t="s">
        <v>636</v>
      </c>
      <c r="G46" s="977">
        <v>108.6</v>
      </c>
      <c r="H46" s="978">
        <v>90.3</v>
      </c>
      <c r="I46" s="978">
        <v>125.7</v>
      </c>
      <c r="J46" s="978">
        <v>112.3</v>
      </c>
      <c r="K46" s="978">
        <v>115.1</v>
      </c>
      <c r="L46" s="978">
        <v>97.3</v>
      </c>
      <c r="M46" s="979">
        <v>107.5</v>
      </c>
      <c r="N46" s="980">
        <v>123.6</v>
      </c>
      <c r="O46" s="978">
        <v>111.8</v>
      </c>
      <c r="P46" s="978">
        <v>109.2</v>
      </c>
      <c r="Q46" s="981">
        <v>100.6</v>
      </c>
      <c r="S46" s="385"/>
      <c r="T46" s="406" t="s">
        <v>578</v>
      </c>
      <c r="U46" s="949" t="s">
        <v>635</v>
      </c>
      <c r="V46" s="386" t="s">
        <v>636</v>
      </c>
      <c r="W46" s="978">
        <v>138.2</v>
      </c>
      <c r="X46" s="980">
        <v>114.6</v>
      </c>
      <c r="Y46" s="978">
        <v>109.6</v>
      </c>
      <c r="Z46" s="978">
        <v>102.7</v>
      </c>
      <c r="AA46" s="978">
        <v>112.5</v>
      </c>
      <c r="AB46" s="978">
        <v>110.1</v>
      </c>
      <c r="AC46" s="978">
        <v>99.1</v>
      </c>
      <c r="AD46" s="978">
        <v>122.6</v>
      </c>
      <c r="AE46" s="978">
        <v>104.2</v>
      </c>
      <c r="AF46" s="979">
        <v>107.1</v>
      </c>
      <c r="AG46" s="1008">
        <v>109.9</v>
      </c>
    </row>
    <row r="47" spans="1:33" ht="15" customHeight="1">
      <c r="A47" s="1284" t="s">
        <v>580</v>
      </c>
      <c r="B47" s="1285"/>
      <c r="C47" s="368" t="s">
        <v>581</v>
      </c>
      <c r="D47" s="80"/>
      <c r="E47" s="80"/>
      <c r="F47" s="389"/>
      <c r="G47" s="972"/>
      <c r="H47" s="973"/>
      <c r="I47" s="973"/>
      <c r="J47" s="973"/>
      <c r="K47" s="973"/>
      <c r="L47" s="973"/>
      <c r="M47" s="974"/>
      <c r="N47" s="975"/>
      <c r="O47" s="973"/>
      <c r="P47" s="973"/>
      <c r="Q47" s="976"/>
      <c r="S47" s="1284" t="s">
        <v>580</v>
      </c>
      <c r="T47" s="1286"/>
      <c r="U47" s="80" t="s">
        <v>581</v>
      </c>
      <c r="V47" s="389"/>
      <c r="W47" s="973"/>
      <c r="X47" s="975"/>
      <c r="Y47" s="973"/>
      <c r="Z47" s="973"/>
      <c r="AA47" s="973"/>
      <c r="AB47" s="973"/>
      <c r="AC47" s="973"/>
      <c r="AD47" s="973"/>
      <c r="AE47" s="973"/>
      <c r="AF47" s="974"/>
      <c r="AG47" s="1007"/>
    </row>
    <row r="48" spans="1:33" ht="15" customHeight="1">
      <c r="A48" s="385"/>
      <c r="B48" s="364" t="s">
        <v>582</v>
      </c>
      <c r="C48" s="367" t="s">
        <v>583</v>
      </c>
      <c r="D48" s="77"/>
      <c r="E48" s="77"/>
      <c r="F48" s="386" t="s">
        <v>717</v>
      </c>
      <c r="G48" s="977">
        <v>63.9</v>
      </c>
      <c r="H48" s="978">
        <v>50.1</v>
      </c>
      <c r="I48" s="978">
        <v>97.3</v>
      </c>
      <c r="J48" s="978">
        <v>81.6</v>
      </c>
      <c r="K48" s="978">
        <v>133.7</v>
      </c>
      <c r="L48" s="978">
        <v>86.8</v>
      </c>
      <c r="M48" s="979">
        <v>36.5</v>
      </c>
      <c r="N48" s="980">
        <v>106</v>
      </c>
      <c r="O48" s="978">
        <v>103.2</v>
      </c>
      <c r="P48" s="978">
        <v>67.9</v>
      </c>
      <c r="Q48" s="981">
        <v>32.7</v>
      </c>
      <c r="S48" s="385"/>
      <c r="T48" s="406" t="s">
        <v>718</v>
      </c>
      <c r="U48" s="77" t="s">
        <v>583</v>
      </c>
      <c r="V48" s="386" t="s">
        <v>717</v>
      </c>
      <c r="W48" s="978">
        <v>96.4</v>
      </c>
      <c r="X48" s="980">
        <v>494.7</v>
      </c>
      <c r="Y48" s="978">
        <v>31.1</v>
      </c>
      <c r="Z48" s="978">
        <v>116.1</v>
      </c>
      <c r="AA48" s="978">
        <v>126</v>
      </c>
      <c r="AB48" s="978">
        <v>102.9</v>
      </c>
      <c r="AC48" s="978">
        <v>11.3</v>
      </c>
      <c r="AD48" s="978">
        <v>10.4</v>
      </c>
      <c r="AE48" s="978">
        <v>29.3</v>
      </c>
      <c r="AF48" s="979">
        <v>37.3</v>
      </c>
      <c r="AG48" s="1008">
        <v>85.6</v>
      </c>
    </row>
    <row r="49" spans="1:33" ht="15" customHeight="1">
      <c r="A49" s="390" t="s">
        <v>584</v>
      </c>
      <c r="B49" s="365"/>
      <c r="C49" s="369"/>
      <c r="D49" s="81"/>
      <c r="E49" s="81"/>
      <c r="F49" s="391"/>
      <c r="G49" s="1115"/>
      <c r="H49" s="1116"/>
      <c r="I49" s="1116"/>
      <c r="J49" s="1116"/>
      <c r="K49" s="1116"/>
      <c r="L49" s="1116"/>
      <c r="M49" s="1117"/>
      <c r="N49" s="1118"/>
      <c r="O49" s="1116"/>
      <c r="P49" s="1116"/>
      <c r="Q49" s="1119"/>
      <c r="R49" s="601"/>
      <c r="S49" s="390" t="s">
        <v>584</v>
      </c>
      <c r="T49" s="407"/>
      <c r="U49" s="81"/>
      <c r="V49" s="391"/>
      <c r="W49" s="1116"/>
      <c r="X49" s="1118"/>
      <c r="Y49" s="1116"/>
      <c r="Z49" s="1116"/>
      <c r="AA49" s="1116"/>
      <c r="AB49" s="1116"/>
      <c r="AC49" s="1116"/>
      <c r="AD49" s="1116"/>
      <c r="AE49" s="1116"/>
      <c r="AF49" s="1117"/>
      <c r="AG49" s="1120"/>
    </row>
    <row r="50" spans="1:33" ht="15" customHeight="1">
      <c r="A50" s="387"/>
      <c r="B50" s="372" t="s">
        <v>585</v>
      </c>
      <c r="C50" s="370" t="s">
        <v>586</v>
      </c>
      <c r="D50" s="371"/>
      <c r="E50" s="371"/>
      <c r="F50" s="392"/>
      <c r="G50" s="982"/>
      <c r="H50" s="983"/>
      <c r="I50" s="983"/>
      <c r="J50" s="983"/>
      <c r="K50" s="983"/>
      <c r="L50" s="983"/>
      <c r="M50" s="984"/>
      <c r="N50" s="985"/>
      <c r="O50" s="983"/>
      <c r="P50" s="983"/>
      <c r="Q50" s="986"/>
      <c r="S50" s="387"/>
      <c r="T50" s="372" t="s">
        <v>585</v>
      </c>
      <c r="U50" s="370" t="s">
        <v>586</v>
      </c>
      <c r="V50" s="392"/>
      <c r="W50" s="983"/>
      <c r="X50" s="985"/>
      <c r="Y50" s="983"/>
      <c r="Z50" s="983"/>
      <c r="AA50" s="983"/>
      <c r="AB50" s="983"/>
      <c r="AC50" s="983"/>
      <c r="AD50" s="983"/>
      <c r="AE50" s="983"/>
      <c r="AF50" s="984"/>
      <c r="AG50" s="1009"/>
    </row>
    <row r="51" spans="1:33" ht="15" customHeight="1">
      <c r="A51" s="387"/>
      <c r="B51" s="373" t="s">
        <v>13</v>
      </c>
      <c r="C51" s="379" t="s">
        <v>587</v>
      </c>
      <c r="D51" s="380"/>
      <c r="E51" s="380"/>
      <c r="F51" s="394" t="s">
        <v>719</v>
      </c>
      <c r="G51" s="987">
        <v>84.8</v>
      </c>
      <c r="H51" s="988">
        <v>24.7</v>
      </c>
      <c r="I51" s="988">
        <v>133.6</v>
      </c>
      <c r="J51" s="988">
        <v>13.5</v>
      </c>
      <c r="K51" s="988">
        <v>76.7</v>
      </c>
      <c r="L51" s="988">
        <v>17.8</v>
      </c>
      <c r="M51" s="989">
        <v>14</v>
      </c>
      <c r="N51" s="990">
        <v>31.1</v>
      </c>
      <c r="O51" s="988">
        <v>122.6</v>
      </c>
      <c r="P51" s="988">
        <v>31</v>
      </c>
      <c r="Q51" s="991">
        <v>38.5</v>
      </c>
      <c r="S51" s="387"/>
      <c r="T51" s="378" t="s">
        <v>13</v>
      </c>
      <c r="U51" s="379" t="s">
        <v>587</v>
      </c>
      <c r="V51" s="394" t="s">
        <v>719</v>
      </c>
      <c r="W51" s="988">
        <v>90.6</v>
      </c>
      <c r="X51" s="990">
        <v>84.6</v>
      </c>
      <c r="Y51" s="988">
        <v>22.1</v>
      </c>
      <c r="Z51" s="988">
        <v>39.1</v>
      </c>
      <c r="AA51" s="988">
        <v>101.7</v>
      </c>
      <c r="AB51" s="988">
        <v>76.1</v>
      </c>
      <c r="AC51" s="988">
        <v>2.5</v>
      </c>
      <c r="AD51" s="988">
        <v>2.2</v>
      </c>
      <c r="AE51" s="988">
        <v>25.5</v>
      </c>
      <c r="AF51" s="989">
        <v>9.1</v>
      </c>
      <c r="AG51" s="1010">
        <v>56.8</v>
      </c>
    </row>
    <row r="52" spans="1:33" ht="15" customHeight="1">
      <c r="A52" s="387"/>
      <c r="B52" s="372" t="s">
        <v>358</v>
      </c>
      <c r="C52" s="377" t="s">
        <v>588</v>
      </c>
      <c r="D52" s="78"/>
      <c r="E52" s="78"/>
      <c r="F52" s="393"/>
      <c r="G52" s="972"/>
      <c r="H52" s="973"/>
      <c r="I52" s="973"/>
      <c r="J52" s="973"/>
      <c r="K52" s="973"/>
      <c r="L52" s="973"/>
      <c r="M52" s="974"/>
      <c r="N52" s="975"/>
      <c r="O52" s="973"/>
      <c r="P52" s="973"/>
      <c r="Q52" s="976"/>
      <c r="S52" s="387"/>
      <c r="T52" s="376" t="s">
        <v>358</v>
      </c>
      <c r="U52" s="78" t="s">
        <v>588</v>
      </c>
      <c r="V52" s="393"/>
      <c r="W52" s="973"/>
      <c r="X52" s="975"/>
      <c r="Y52" s="973"/>
      <c r="Z52" s="973"/>
      <c r="AA52" s="973"/>
      <c r="AB52" s="973"/>
      <c r="AC52" s="973"/>
      <c r="AD52" s="973"/>
      <c r="AE52" s="973"/>
      <c r="AF52" s="974"/>
      <c r="AG52" s="1007"/>
    </row>
    <row r="53" spans="1:33" ht="15" customHeight="1">
      <c r="A53" s="387"/>
      <c r="B53" s="378" t="s">
        <v>13</v>
      </c>
      <c r="C53" s="374" t="s">
        <v>587</v>
      </c>
      <c r="D53" s="375"/>
      <c r="E53" s="375"/>
      <c r="F53" s="393" t="s">
        <v>719</v>
      </c>
      <c r="G53" s="972">
        <v>12.2</v>
      </c>
      <c r="H53" s="973">
        <v>17.7</v>
      </c>
      <c r="I53" s="973">
        <v>17.5</v>
      </c>
      <c r="J53" s="973">
        <v>9.1</v>
      </c>
      <c r="K53" s="973">
        <v>10.8</v>
      </c>
      <c r="L53" s="973">
        <v>1.5</v>
      </c>
      <c r="M53" s="974">
        <v>4.5</v>
      </c>
      <c r="N53" s="975">
        <v>8.5</v>
      </c>
      <c r="O53" s="973">
        <v>23.4</v>
      </c>
      <c r="P53" s="973">
        <v>9</v>
      </c>
      <c r="Q53" s="976">
        <v>6.4</v>
      </c>
      <c r="S53" s="387"/>
      <c r="T53" s="373" t="s">
        <v>13</v>
      </c>
      <c r="U53" s="375" t="s">
        <v>587</v>
      </c>
      <c r="V53" s="393" t="s">
        <v>719</v>
      </c>
      <c r="W53" s="973">
        <v>17.6</v>
      </c>
      <c r="X53" s="975">
        <v>10.5</v>
      </c>
      <c r="Y53" s="973">
        <v>3.1</v>
      </c>
      <c r="Z53" s="973">
        <v>2.6</v>
      </c>
      <c r="AA53" s="973">
        <v>12.4</v>
      </c>
      <c r="AB53" s="973">
        <v>35.8</v>
      </c>
      <c r="AC53" s="973">
        <v>2</v>
      </c>
      <c r="AD53" s="973">
        <v>0.9</v>
      </c>
      <c r="AE53" s="973">
        <v>2.5</v>
      </c>
      <c r="AF53" s="974">
        <v>5.6</v>
      </c>
      <c r="AG53" s="1007">
        <v>12.6</v>
      </c>
    </row>
    <row r="54" spans="1:33" ht="15" customHeight="1">
      <c r="A54" s="387"/>
      <c r="B54" s="372" t="s">
        <v>589</v>
      </c>
      <c r="C54" s="370" t="s">
        <v>590</v>
      </c>
      <c r="D54" s="371"/>
      <c r="E54" s="371"/>
      <c r="F54" s="392"/>
      <c r="G54" s="982"/>
      <c r="H54" s="983"/>
      <c r="I54" s="983"/>
      <c r="J54" s="983"/>
      <c r="K54" s="983"/>
      <c r="L54" s="983"/>
      <c r="M54" s="984"/>
      <c r="N54" s="985"/>
      <c r="O54" s="983"/>
      <c r="P54" s="983"/>
      <c r="Q54" s="986"/>
      <c r="S54" s="387"/>
      <c r="T54" s="372" t="s">
        <v>589</v>
      </c>
      <c r="U54" s="371" t="s">
        <v>590</v>
      </c>
      <c r="V54" s="392"/>
      <c r="W54" s="983"/>
      <c r="X54" s="985"/>
      <c r="Y54" s="983"/>
      <c r="Z54" s="983"/>
      <c r="AA54" s="983"/>
      <c r="AB54" s="983"/>
      <c r="AC54" s="983"/>
      <c r="AD54" s="983"/>
      <c r="AE54" s="983"/>
      <c r="AF54" s="984"/>
      <c r="AG54" s="1009"/>
    </row>
    <row r="55" spans="1:33" ht="15" customHeight="1">
      <c r="A55" s="387"/>
      <c r="B55" s="378" t="s">
        <v>591</v>
      </c>
      <c r="C55" s="379" t="s">
        <v>587</v>
      </c>
      <c r="D55" s="380"/>
      <c r="E55" s="380"/>
      <c r="F55" s="394" t="s">
        <v>719</v>
      </c>
      <c r="G55" s="987">
        <v>28.1</v>
      </c>
      <c r="H55" s="988">
        <v>34.3</v>
      </c>
      <c r="I55" s="988">
        <v>30.3</v>
      </c>
      <c r="J55" s="988">
        <v>16.5</v>
      </c>
      <c r="K55" s="988">
        <v>29.3</v>
      </c>
      <c r="L55" s="988">
        <v>20.5</v>
      </c>
      <c r="M55" s="989">
        <v>38.3</v>
      </c>
      <c r="N55" s="990">
        <v>29.4</v>
      </c>
      <c r="O55" s="988">
        <v>36.8</v>
      </c>
      <c r="P55" s="988">
        <v>26</v>
      </c>
      <c r="Q55" s="991">
        <v>28.4</v>
      </c>
      <c r="S55" s="387"/>
      <c r="T55" s="378" t="s">
        <v>13</v>
      </c>
      <c r="U55" s="380" t="s">
        <v>587</v>
      </c>
      <c r="V55" s="394" t="s">
        <v>719</v>
      </c>
      <c r="W55" s="988">
        <v>24.9</v>
      </c>
      <c r="X55" s="990">
        <v>17.1</v>
      </c>
      <c r="Y55" s="988">
        <v>23.2</v>
      </c>
      <c r="Z55" s="988">
        <v>27</v>
      </c>
      <c r="AA55" s="988">
        <v>32.2</v>
      </c>
      <c r="AB55" s="988">
        <v>47.3</v>
      </c>
      <c r="AC55" s="988">
        <v>22.1</v>
      </c>
      <c r="AD55" s="988">
        <v>21.5</v>
      </c>
      <c r="AE55" s="988">
        <v>21.7</v>
      </c>
      <c r="AF55" s="989">
        <v>24.6</v>
      </c>
      <c r="AG55" s="1010">
        <v>29.8</v>
      </c>
    </row>
    <row r="56" spans="1:33" ht="15" customHeight="1">
      <c r="A56" s="387"/>
      <c r="B56" s="376" t="s">
        <v>592</v>
      </c>
      <c r="C56" s="377" t="s">
        <v>455</v>
      </c>
      <c r="D56" s="78"/>
      <c r="E56" s="78"/>
      <c r="F56" s="393"/>
      <c r="G56" s="972"/>
      <c r="H56" s="973"/>
      <c r="I56" s="973"/>
      <c r="J56" s="973"/>
      <c r="K56" s="973"/>
      <c r="L56" s="973"/>
      <c r="M56" s="974"/>
      <c r="N56" s="975"/>
      <c r="O56" s="973"/>
      <c r="P56" s="973"/>
      <c r="Q56" s="976"/>
      <c r="S56" s="387"/>
      <c r="T56" s="376" t="s">
        <v>592</v>
      </c>
      <c r="U56" s="78" t="s">
        <v>455</v>
      </c>
      <c r="V56" s="393"/>
      <c r="W56" s="973"/>
      <c r="X56" s="975"/>
      <c r="Y56" s="973"/>
      <c r="Z56" s="973"/>
      <c r="AA56" s="973"/>
      <c r="AB56" s="973"/>
      <c r="AC56" s="973"/>
      <c r="AD56" s="973"/>
      <c r="AE56" s="973"/>
      <c r="AF56" s="974"/>
      <c r="AG56" s="1007"/>
    </row>
    <row r="57" spans="1:33" ht="15" customHeight="1">
      <c r="A57" s="385"/>
      <c r="B57" s="573" t="s">
        <v>593</v>
      </c>
      <c r="C57" s="367" t="s">
        <v>587</v>
      </c>
      <c r="D57" s="77"/>
      <c r="E57" s="77"/>
      <c r="F57" s="386" t="s">
        <v>719</v>
      </c>
      <c r="G57" s="977">
        <v>8.2</v>
      </c>
      <c r="H57" s="978">
        <v>9.7</v>
      </c>
      <c r="I57" s="978">
        <v>10.9</v>
      </c>
      <c r="J57" s="978">
        <v>7.1</v>
      </c>
      <c r="K57" s="978">
        <v>10.5</v>
      </c>
      <c r="L57" s="978">
        <v>6.4</v>
      </c>
      <c r="M57" s="979">
        <v>13.1</v>
      </c>
      <c r="N57" s="980">
        <v>10.4</v>
      </c>
      <c r="O57" s="978">
        <v>9.1</v>
      </c>
      <c r="P57" s="978">
        <v>7.5</v>
      </c>
      <c r="Q57" s="981">
        <v>12.9</v>
      </c>
      <c r="S57" s="385"/>
      <c r="T57" s="573" t="s">
        <v>13</v>
      </c>
      <c r="U57" s="77" t="s">
        <v>587</v>
      </c>
      <c r="V57" s="386" t="s">
        <v>719</v>
      </c>
      <c r="W57" s="978">
        <v>21.6</v>
      </c>
      <c r="X57" s="980">
        <v>6.6</v>
      </c>
      <c r="Y57" s="978">
        <v>6.6</v>
      </c>
      <c r="Z57" s="978">
        <v>9.8</v>
      </c>
      <c r="AA57" s="978">
        <v>8.9</v>
      </c>
      <c r="AB57" s="978">
        <v>6.5</v>
      </c>
      <c r="AC57" s="978">
        <v>17.8</v>
      </c>
      <c r="AD57" s="978">
        <v>14.4</v>
      </c>
      <c r="AE57" s="978">
        <v>10.7</v>
      </c>
      <c r="AF57" s="979">
        <v>17.3</v>
      </c>
      <c r="AG57" s="1008">
        <v>11.6</v>
      </c>
    </row>
    <row r="58" spans="1:33" ht="15" customHeight="1">
      <c r="A58" s="387" t="s">
        <v>637</v>
      </c>
      <c r="B58" s="73"/>
      <c r="C58" s="377" t="s">
        <v>638</v>
      </c>
      <c r="D58" s="78"/>
      <c r="E58" s="951"/>
      <c r="F58" s="393"/>
      <c r="G58" s="1001"/>
      <c r="H58" s="1002"/>
      <c r="I58" s="1002"/>
      <c r="J58" s="1002"/>
      <c r="K58" s="1002"/>
      <c r="L58" s="1002"/>
      <c r="M58" s="1002"/>
      <c r="N58" s="1002"/>
      <c r="O58" s="1002"/>
      <c r="P58" s="1002"/>
      <c r="Q58" s="1003"/>
      <c r="R58" s="956"/>
      <c r="S58" s="957" t="s">
        <v>637</v>
      </c>
      <c r="T58" s="956"/>
      <c r="U58" s="958" t="s">
        <v>638</v>
      </c>
      <c r="V58" s="959"/>
      <c r="W58" s="1011"/>
      <c r="X58" s="1012"/>
      <c r="Y58" s="1012"/>
      <c r="Z58" s="1012"/>
      <c r="AA58" s="1012"/>
      <c r="AB58" s="1012"/>
      <c r="AC58" s="1012"/>
      <c r="AD58" s="1012"/>
      <c r="AE58" s="1012"/>
      <c r="AF58" s="1013"/>
      <c r="AG58" s="1014"/>
    </row>
    <row r="59" spans="1:44" ht="15" customHeight="1">
      <c r="A59" s="385"/>
      <c r="B59" s="364" t="s">
        <v>639</v>
      </c>
      <c r="C59" s="367" t="s">
        <v>634</v>
      </c>
      <c r="D59" s="77"/>
      <c r="E59" s="950"/>
      <c r="F59" s="386" t="s">
        <v>636</v>
      </c>
      <c r="G59" s="1004">
        <v>-33.7</v>
      </c>
      <c r="H59" s="1005">
        <v>93.2</v>
      </c>
      <c r="I59" s="1005">
        <v>-14.7</v>
      </c>
      <c r="J59" s="1005">
        <v>-24.2</v>
      </c>
      <c r="K59" s="1005">
        <v>-6.3</v>
      </c>
      <c r="L59" s="1005">
        <v>-18.8</v>
      </c>
      <c r="M59" s="1005">
        <v>-3.3</v>
      </c>
      <c r="N59" s="1005">
        <v>-18.9</v>
      </c>
      <c r="O59" s="1005">
        <v>121.3</v>
      </c>
      <c r="P59" s="1005">
        <v>-64.6</v>
      </c>
      <c r="Q59" s="1006">
        <v>-45.1</v>
      </c>
      <c r="R59" s="956"/>
      <c r="S59" s="960"/>
      <c r="T59" s="961" t="s">
        <v>578</v>
      </c>
      <c r="U59" s="962" t="s">
        <v>634</v>
      </c>
      <c r="V59" s="963" t="s">
        <v>636</v>
      </c>
      <c r="W59" s="1015">
        <v>-26.7</v>
      </c>
      <c r="X59" s="1005">
        <v>16.7</v>
      </c>
      <c r="Y59" s="1005">
        <v>-8.8</v>
      </c>
      <c r="Z59" s="1005">
        <v>-15.8</v>
      </c>
      <c r="AA59" s="1005">
        <v>-6.5</v>
      </c>
      <c r="AB59" s="1005">
        <v>-2.9</v>
      </c>
      <c r="AC59" s="1005">
        <v>-73.5</v>
      </c>
      <c r="AD59" s="1005">
        <v>-21</v>
      </c>
      <c r="AE59" s="1005">
        <v>-1.7</v>
      </c>
      <c r="AF59" s="1016">
        <v>-2.8</v>
      </c>
      <c r="AG59" s="1017">
        <v>-1.1</v>
      </c>
      <c r="AR59" s="71"/>
    </row>
    <row r="60" spans="1:33" ht="15" customHeight="1">
      <c r="A60" s="387" t="s">
        <v>640</v>
      </c>
      <c r="B60" s="73"/>
      <c r="C60" s="377" t="s">
        <v>641</v>
      </c>
      <c r="D60" s="78"/>
      <c r="E60" s="951"/>
      <c r="F60" s="393"/>
      <c r="G60" s="972"/>
      <c r="H60" s="975"/>
      <c r="I60" s="975"/>
      <c r="J60" s="975"/>
      <c r="K60" s="975"/>
      <c r="L60" s="975"/>
      <c r="M60" s="975"/>
      <c r="N60" s="975"/>
      <c r="O60" s="975"/>
      <c r="P60" s="975"/>
      <c r="Q60" s="976"/>
      <c r="S60" s="387" t="s">
        <v>640</v>
      </c>
      <c r="T60" s="73"/>
      <c r="U60" s="377" t="s">
        <v>641</v>
      </c>
      <c r="V60" s="393"/>
      <c r="W60" s="973"/>
      <c r="X60" s="975"/>
      <c r="Y60" s="975"/>
      <c r="Z60" s="975"/>
      <c r="AA60" s="975"/>
      <c r="AB60" s="975"/>
      <c r="AC60" s="975"/>
      <c r="AD60" s="975"/>
      <c r="AE60" s="975"/>
      <c r="AF60" s="1018"/>
      <c r="AG60" s="1007"/>
    </row>
    <row r="61" spans="1:44" ht="15" customHeight="1" thickBot="1">
      <c r="A61" s="395"/>
      <c r="B61" s="952" t="s">
        <v>713</v>
      </c>
      <c r="C61" s="953" t="s">
        <v>634</v>
      </c>
      <c r="D61" s="396"/>
      <c r="E61" s="954"/>
      <c r="F61" s="397" t="s">
        <v>636</v>
      </c>
      <c r="G61" s="998"/>
      <c r="H61" s="999"/>
      <c r="I61" s="999"/>
      <c r="J61" s="999"/>
      <c r="K61" s="999"/>
      <c r="L61" s="999"/>
      <c r="M61" s="999"/>
      <c r="N61" s="999"/>
      <c r="O61" s="999"/>
      <c r="P61" s="999"/>
      <c r="Q61" s="1000"/>
      <c r="S61" s="395"/>
      <c r="T61" s="952" t="s">
        <v>578</v>
      </c>
      <c r="U61" s="953" t="s">
        <v>634</v>
      </c>
      <c r="V61" s="397" t="s">
        <v>636</v>
      </c>
      <c r="W61" s="1019"/>
      <c r="X61" s="999"/>
      <c r="Y61" s="999"/>
      <c r="Z61" s="999"/>
      <c r="AA61" s="999"/>
      <c r="AB61" s="999"/>
      <c r="AC61" s="999"/>
      <c r="AD61" s="999"/>
      <c r="AE61" s="999"/>
      <c r="AF61" s="1020"/>
      <c r="AG61" s="1021"/>
      <c r="AR61" s="71"/>
    </row>
    <row r="66" ht="15.75" customHeight="1">
      <c r="H66" s="955"/>
    </row>
  </sheetData>
  <mergeCells count="5">
    <mergeCell ref="AG33:AG34"/>
    <mergeCell ref="A16:B16"/>
    <mergeCell ref="A47:B47"/>
    <mergeCell ref="S16:T16"/>
    <mergeCell ref="S47:T47"/>
  </mergeCells>
  <printOptions/>
  <pageMargins left="0.61" right="0.31" top="0.55" bottom="0.38" header="0.512" footer="0.512"/>
  <pageSetup errors="blank" horizontalDpi="600" verticalDpi="600" orientation="landscape" paperSize="9" scale="63" r:id="rId2"/>
  <colBreaks count="1" manualBreakCount="1">
    <brk id="18" max="59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B1:AX31"/>
  <sheetViews>
    <sheetView showZeros="0" zoomScaleSheetLayoutView="85" workbookViewId="0" topLeftCell="A1">
      <pane xSplit="6" ySplit="13" topLeftCell="AN22" activePane="bottomRight" state="frozen"/>
      <selection pane="topLeft" activeCell="E34" sqref="E34:E35"/>
      <selection pane="topRight" activeCell="E34" sqref="E34:E35"/>
      <selection pane="bottomLeft" activeCell="E34" sqref="E34:E35"/>
      <selection pane="bottomRight" activeCell="AP24" sqref="AP24"/>
    </sheetView>
  </sheetViews>
  <sheetFormatPr defaultColWidth="9.00390625" defaultRowHeight="13.5"/>
  <cols>
    <col min="1" max="1" width="1.12109375" style="55" customWidth="1"/>
    <col min="2" max="2" width="18.875" style="55" customWidth="1"/>
    <col min="3" max="3" width="8.00390625" style="55" customWidth="1"/>
    <col min="4" max="4" width="9.00390625" style="55" customWidth="1"/>
    <col min="5" max="5" width="1.25" style="55" customWidth="1"/>
    <col min="6" max="6" width="9.00390625" style="55" customWidth="1"/>
    <col min="7" max="50" width="12.875" style="55" customWidth="1"/>
    <col min="51" max="16384" width="9.00390625" style="55" customWidth="1"/>
  </cols>
  <sheetData>
    <row r="1" ht="22.5" customHeight="1" thickBot="1">
      <c r="B1" s="106" t="s">
        <v>596</v>
      </c>
    </row>
    <row r="2" spans="2:50" ht="16.5" customHeight="1">
      <c r="B2" s="422"/>
      <c r="C2" s="423" t="s">
        <v>597</v>
      </c>
      <c r="D2" s="423"/>
      <c r="E2" s="423"/>
      <c r="F2" s="424"/>
      <c r="G2" s="399" t="s">
        <v>252</v>
      </c>
      <c r="H2" s="399" t="s">
        <v>253</v>
      </c>
      <c r="I2" s="399" t="s">
        <v>254</v>
      </c>
      <c r="J2" s="399" t="s">
        <v>255</v>
      </c>
      <c r="K2" s="399" t="s">
        <v>256</v>
      </c>
      <c r="L2" s="399" t="s">
        <v>257</v>
      </c>
      <c r="M2" s="399" t="s">
        <v>258</v>
      </c>
      <c r="N2" s="399" t="s">
        <v>259</v>
      </c>
      <c r="O2" s="399" t="s">
        <v>260</v>
      </c>
      <c r="P2" s="399" t="s">
        <v>261</v>
      </c>
      <c r="Q2" s="399" t="s">
        <v>262</v>
      </c>
      <c r="R2" s="399" t="s">
        <v>263</v>
      </c>
      <c r="S2" s="399" t="s">
        <v>264</v>
      </c>
      <c r="T2" s="399" t="s">
        <v>294</v>
      </c>
      <c r="U2" s="399" t="s">
        <v>295</v>
      </c>
      <c r="V2" s="399" t="s">
        <v>296</v>
      </c>
      <c r="W2" s="403" t="s">
        <v>25</v>
      </c>
      <c r="X2" s="403" t="s">
        <v>26</v>
      </c>
      <c r="Y2" s="403" t="s">
        <v>27</v>
      </c>
      <c r="Z2" s="403" t="s">
        <v>28</v>
      </c>
      <c r="AA2" s="403" t="s">
        <v>29</v>
      </c>
      <c r="AB2" s="403" t="s">
        <v>30</v>
      </c>
      <c r="AC2" s="403" t="s">
        <v>31</v>
      </c>
      <c r="AD2" s="403" t="s">
        <v>32</v>
      </c>
      <c r="AE2" s="403" t="s">
        <v>33</v>
      </c>
      <c r="AF2" s="403" t="s">
        <v>34</v>
      </c>
      <c r="AG2" s="403" t="s">
        <v>35</v>
      </c>
      <c r="AH2" s="403" t="s">
        <v>36</v>
      </c>
      <c r="AI2" s="403" t="s">
        <v>37</v>
      </c>
      <c r="AJ2" s="403" t="s">
        <v>38</v>
      </c>
      <c r="AK2" s="403" t="s">
        <v>39</v>
      </c>
      <c r="AL2" s="403" t="s">
        <v>40</v>
      </c>
      <c r="AM2" s="403" t="s">
        <v>41</v>
      </c>
      <c r="AN2" s="403" t="s">
        <v>42</v>
      </c>
      <c r="AO2" s="403" t="s">
        <v>43</v>
      </c>
      <c r="AP2" s="403" t="s">
        <v>44</v>
      </c>
      <c r="AQ2" s="403" t="s">
        <v>45</v>
      </c>
      <c r="AR2" s="403" t="s">
        <v>46</v>
      </c>
      <c r="AS2" s="403" t="s">
        <v>47</v>
      </c>
      <c r="AT2" s="403" t="s">
        <v>48</v>
      </c>
      <c r="AU2" s="403" t="s">
        <v>49</v>
      </c>
      <c r="AV2" s="403" t="s">
        <v>50</v>
      </c>
      <c r="AW2" s="411" t="s">
        <v>51</v>
      </c>
      <c r="AX2" s="1282" t="s">
        <v>297</v>
      </c>
    </row>
    <row r="3" spans="2:50" ht="16.5" customHeight="1" thickBot="1">
      <c r="B3" s="440" t="s">
        <v>598</v>
      </c>
      <c r="C3" s="441"/>
      <c r="D3" s="442"/>
      <c r="E3" s="442"/>
      <c r="F3" s="443"/>
      <c r="G3" s="420" t="s">
        <v>181</v>
      </c>
      <c r="H3" s="420" t="s">
        <v>182</v>
      </c>
      <c r="I3" s="420" t="s">
        <v>183</v>
      </c>
      <c r="J3" s="420" t="s">
        <v>184</v>
      </c>
      <c r="K3" s="420" t="s">
        <v>19</v>
      </c>
      <c r="L3" s="420" t="s">
        <v>185</v>
      </c>
      <c r="M3" s="420" t="s">
        <v>186</v>
      </c>
      <c r="N3" s="420" t="s">
        <v>20</v>
      </c>
      <c r="O3" s="420" t="s">
        <v>187</v>
      </c>
      <c r="P3" s="420" t="s">
        <v>188</v>
      </c>
      <c r="Q3" s="420" t="s">
        <v>189</v>
      </c>
      <c r="R3" s="420" t="s">
        <v>190</v>
      </c>
      <c r="S3" s="420" t="s">
        <v>21</v>
      </c>
      <c r="T3" s="420" t="s">
        <v>191</v>
      </c>
      <c r="U3" s="420" t="s">
        <v>192</v>
      </c>
      <c r="V3" s="420" t="s">
        <v>24</v>
      </c>
      <c r="W3" s="415" t="s">
        <v>52</v>
      </c>
      <c r="X3" s="415" t="s">
        <v>53</v>
      </c>
      <c r="Y3" s="415" t="s">
        <v>54</v>
      </c>
      <c r="Z3" s="415" t="s">
        <v>55</v>
      </c>
      <c r="AA3" s="415" t="s">
        <v>56</v>
      </c>
      <c r="AB3" s="415" t="s">
        <v>57</v>
      </c>
      <c r="AC3" s="415" t="s">
        <v>58</v>
      </c>
      <c r="AD3" s="415" t="s">
        <v>59</v>
      </c>
      <c r="AE3" s="415" t="s">
        <v>60</v>
      </c>
      <c r="AF3" s="415" t="s">
        <v>61</v>
      </c>
      <c r="AG3" s="415" t="s">
        <v>62</v>
      </c>
      <c r="AH3" s="415" t="s">
        <v>63</v>
      </c>
      <c r="AI3" s="415" t="s">
        <v>64</v>
      </c>
      <c r="AJ3" s="415" t="s">
        <v>65</v>
      </c>
      <c r="AK3" s="415" t="s">
        <v>66</v>
      </c>
      <c r="AL3" s="415" t="s">
        <v>67</v>
      </c>
      <c r="AM3" s="415" t="s">
        <v>68</v>
      </c>
      <c r="AN3" s="415" t="s">
        <v>69</v>
      </c>
      <c r="AO3" s="415" t="s">
        <v>70</v>
      </c>
      <c r="AP3" s="415" t="s">
        <v>71</v>
      </c>
      <c r="AQ3" s="415" t="s">
        <v>72</v>
      </c>
      <c r="AR3" s="415" t="s">
        <v>73</v>
      </c>
      <c r="AS3" s="415" t="s">
        <v>74</v>
      </c>
      <c r="AT3" s="415" t="s">
        <v>75</v>
      </c>
      <c r="AU3" s="415" t="s">
        <v>76</v>
      </c>
      <c r="AV3" s="415" t="s">
        <v>77</v>
      </c>
      <c r="AW3" s="416" t="s">
        <v>78</v>
      </c>
      <c r="AX3" s="1283"/>
    </row>
    <row r="4" spans="2:50" ht="16.5" customHeight="1">
      <c r="B4" s="426" t="s">
        <v>599</v>
      </c>
      <c r="C4" s="444" t="s">
        <v>600</v>
      </c>
      <c r="D4" s="445"/>
      <c r="E4" s="445"/>
      <c r="F4" s="446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  <c r="S4" s="1024"/>
      <c r="T4" s="1024"/>
      <c r="U4" s="1024"/>
      <c r="V4" s="1024"/>
      <c r="W4" s="1024"/>
      <c r="X4" s="1024"/>
      <c r="Y4" s="1024"/>
      <c r="Z4" s="1024"/>
      <c r="AA4" s="1024"/>
      <c r="AB4" s="1024"/>
      <c r="AC4" s="1024"/>
      <c r="AD4" s="1024"/>
      <c r="AE4" s="1024"/>
      <c r="AF4" s="1024"/>
      <c r="AG4" s="1024"/>
      <c r="AH4" s="1024"/>
      <c r="AI4" s="1024"/>
      <c r="AJ4" s="1024"/>
      <c r="AK4" s="1024"/>
      <c r="AL4" s="1024"/>
      <c r="AM4" s="1024"/>
      <c r="AN4" s="1024"/>
      <c r="AO4" s="1024"/>
      <c r="AP4" s="1024"/>
      <c r="AQ4" s="1024"/>
      <c r="AR4" s="1024"/>
      <c r="AS4" s="1024"/>
      <c r="AT4" s="1024"/>
      <c r="AU4" s="1024"/>
      <c r="AV4" s="1024"/>
      <c r="AW4" s="1025"/>
      <c r="AX4" s="1026"/>
    </row>
    <row r="5" spans="2:50" s="69" customFormat="1" ht="16.5" customHeight="1">
      <c r="B5" s="428" t="s">
        <v>601</v>
      </c>
      <c r="C5" s="447" t="s">
        <v>602</v>
      </c>
      <c r="D5" s="73"/>
      <c r="E5" s="73"/>
      <c r="F5" s="401" t="s">
        <v>603</v>
      </c>
      <c r="G5" s="978">
        <f>ROUND('第1表（01表）'!F30/'第1表（01表）'!F27*100,1)</f>
        <v>58.6</v>
      </c>
      <c r="H5" s="978">
        <f>ROUND('第1表（01表）'!G30/'第1表（01表）'!G27*100,1)</f>
        <v>52.1</v>
      </c>
      <c r="I5" s="978">
        <f>ROUND('第1表（01表）'!H30/'第1表（01表）'!H27*100,1)</f>
        <v>62.5</v>
      </c>
      <c r="J5" s="978">
        <f>ROUND('第1表（01表）'!I30/'第1表（01表）'!I27*100,1)</f>
        <v>74.4</v>
      </c>
      <c r="K5" s="978">
        <f>ROUND('第1表（01表）'!J30/'第1表（01表）'!J27*100,1)</f>
        <v>78</v>
      </c>
      <c r="L5" s="978">
        <f>ROUND('第1表（01表）'!K30/'第1表（01表）'!K27*100,1)</f>
        <v>63.2</v>
      </c>
      <c r="M5" s="978">
        <f>ROUND('第1表（01表）'!L30/'第1表（01表）'!L27*100,1)</f>
        <v>53.7</v>
      </c>
      <c r="N5" s="978">
        <f>ROUND('第1表（01表）'!M30/'第1表（01表）'!M27*100,1)</f>
        <v>68.2</v>
      </c>
      <c r="O5" s="978">
        <f>ROUND('第1表（01表）'!N30/'第1表（01表）'!N27*100,1)</f>
        <v>69.8</v>
      </c>
      <c r="P5" s="978">
        <f>ROUND('第1表（01表）'!O30/'第1表（01表）'!O27*100,1)</f>
        <v>68.8</v>
      </c>
      <c r="Q5" s="978">
        <f>ROUND('第1表（01表）'!P30/'第1表（01表）'!P27*100,1)</f>
        <v>60.8</v>
      </c>
      <c r="R5" s="978">
        <f>ROUND('第1表（01表）'!Q30/'第1表（01表）'!Q27*100,1)</f>
        <v>72.6</v>
      </c>
      <c r="S5" s="978">
        <f>ROUND('第1表（01表）'!R30/'第1表（01表）'!R27*100,1)</f>
        <v>58.6</v>
      </c>
      <c r="T5" s="978">
        <f>ROUND('第1表（01表）'!S30/'第1表（01表）'!S27*100,1)</f>
        <v>76</v>
      </c>
      <c r="U5" s="978">
        <f>ROUND('第1表（01表）'!T30/'第1表（01表）'!T27*100,1)</f>
        <v>52.2</v>
      </c>
      <c r="V5" s="978">
        <f>ROUND('第1表（01表）'!U30/'第1表（01表）'!U27*100,1)</f>
        <v>56.5</v>
      </c>
      <c r="W5" s="978">
        <f>ROUND('第1表（01表）'!V30/'第1表（01表）'!V27*100,1)</f>
        <v>74.9</v>
      </c>
      <c r="X5" s="978">
        <f>ROUND('第1表（01表）'!W30/'第1表（01表）'!W27*100,1)</f>
        <v>69.5</v>
      </c>
      <c r="Y5" s="978">
        <f>ROUND('第1表（01表）'!X30/'第1表（01表）'!X27*100,1)</f>
        <v>70</v>
      </c>
      <c r="Z5" s="978">
        <f>ROUND('第1表（01表）'!Y30/'第1表（01表）'!Y27*100,1)</f>
        <v>65.1</v>
      </c>
      <c r="AA5" s="978">
        <f>ROUND('第1表（01表）'!Z30/'第1表（01表）'!Z27*100,1)</f>
        <v>65.7</v>
      </c>
      <c r="AB5" s="978">
        <f>ROUND('第1表（01表）'!AA30/'第1表（01表）'!AA27*100,1)</f>
        <v>79.4</v>
      </c>
      <c r="AC5" s="978">
        <f>ROUND('第1表（01表）'!AB30/'第1表（01表）'!AB27*100,1)</f>
        <v>51.9</v>
      </c>
      <c r="AD5" s="978">
        <f>ROUND('第1表（01表）'!AC30/'第1表（01表）'!AC27*100,1)</f>
        <v>68.7</v>
      </c>
      <c r="AE5" s="978">
        <f>ROUND('第1表（01表）'!AD30/'第1表（01表）'!AD27*100,1)</f>
        <v>63.4</v>
      </c>
      <c r="AF5" s="978">
        <f>ROUND('第1表（01表）'!AE30/'第1表（01表）'!AE27*100,1)</f>
        <v>57.3</v>
      </c>
      <c r="AG5" s="978">
        <f>ROUND('第1表（01表）'!AF30/'第1表（01表）'!AF27*100,1)</f>
        <v>42.4</v>
      </c>
      <c r="AH5" s="978">
        <f>ROUND('第1表（01表）'!AG30/'第1表（01表）'!AG27*100,1)</f>
        <v>72.4</v>
      </c>
      <c r="AI5" s="978">
        <f>ROUND('第1表（01表）'!AH30/'第1表（01表）'!AH27*100,1)</f>
        <v>62.2</v>
      </c>
      <c r="AJ5" s="978">
        <f>ROUND('第1表（01表）'!AI30/'第1表（01表）'!AI27*100,1)</f>
        <v>59.6</v>
      </c>
      <c r="AK5" s="978">
        <f>ROUND('第1表（01表）'!AJ30/'第1表（01表）'!AJ27*100,1)</f>
        <v>53.8</v>
      </c>
      <c r="AL5" s="978">
        <f>ROUND('第1表（01表）'!AK30/'第1表（01表）'!AK27*100,1)</f>
        <v>56</v>
      </c>
      <c r="AM5" s="978">
        <f>ROUND('第1表（01表）'!AL30/'第1表（01表）'!AL27*100,1)</f>
        <v>58.4</v>
      </c>
      <c r="AN5" s="978">
        <f>ROUND('第1表（01表）'!AM30/'第1表（01表）'!AM27*100,1)</f>
        <v>68.5</v>
      </c>
      <c r="AO5" s="978">
        <f>ROUND('第1表（01表）'!AN30/'第1表（01表）'!AN27*100,1)</f>
        <v>64.3</v>
      </c>
      <c r="AP5" s="978">
        <f>ROUND('第1表（01表）'!AO30/'第1表（01表）'!AO27*100,1)</f>
        <v>70.4</v>
      </c>
      <c r="AQ5" s="978">
        <f>ROUND('第1表（01表）'!AP30/'第1表（01表）'!AP27*100,1)</f>
        <v>70</v>
      </c>
      <c r="AR5" s="978">
        <f>ROUND('第1表（01表）'!AQ30/'第1表（01表）'!AQ27*100,1)</f>
        <v>55.8</v>
      </c>
      <c r="AS5" s="978">
        <f>ROUND('第1表（01表）'!AR30/'第1表（01表）'!AR27*100,1)</f>
        <v>79.1</v>
      </c>
      <c r="AT5" s="978">
        <f>ROUND('第1表（01表）'!AS30/'第1表（01表）'!AS27*100,1)</f>
        <v>77</v>
      </c>
      <c r="AU5" s="978">
        <f>ROUND('第1表（01表）'!AT30/'第1表（01表）'!AT27*100,1)</f>
        <v>58</v>
      </c>
      <c r="AV5" s="978">
        <f>ROUND('第1表（01表）'!AU30/'第1表（01表）'!AU27*100,1)</f>
        <v>67.5</v>
      </c>
      <c r="AW5" s="979">
        <f>ROUND('第1表（01表）'!AV30/'第1表（01表）'!AV27*100,1)</f>
        <v>57.3</v>
      </c>
      <c r="AX5" s="1008">
        <f>ROUND('第1表（01表）'!AW30/'第1表（01表）'!AW27*100,1)</f>
        <v>62.8</v>
      </c>
    </row>
    <row r="6" spans="2:50" ht="16.5" customHeight="1">
      <c r="B6" s="429" t="s">
        <v>604</v>
      </c>
      <c r="C6" s="448" t="s">
        <v>600</v>
      </c>
      <c r="D6" s="58"/>
      <c r="E6" s="58"/>
      <c r="F6" s="427"/>
      <c r="G6" s="1024"/>
      <c r="H6" s="1024"/>
      <c r="I6" s="1024"/>
      <c r="J6" s="1024"/>
      <c r="K6" s="1024"/>
      <c r="L6" s="1024"/>
      <c r="M6" s="1024"/>
      <c r="N6" s="1024"/>
      <c r="O6" s="1024"/>
      <c r="P6" s="1024"/>
      <c r="Q6" s="1024"/>
      <c r="R6" s="1024"/>
      <c r="S6" s="1024"/>
      <c r="T6" s="1024"/>
      <c r="U6" s="1024"/>
      <c r="V6" s="1024"/>
      <c r="W6" s="1024"/>
      <c r="X6" s="1024"/>
      <c r="Y6" s="1024"/>
      <c r="Z6" s="1024"/>
      <c r="AA6" s="1024"/>
      <c r="AB6" s="1024"/>
      <c r="AC6" s="1024"/>
      <c r="AD6" s="1024"/>
      <c r="AE6" s="1024"/>
      <c r="AF6" s="1024"/>
      <c r="AG6" s="1024"/>
      <c r="AH6" s="1024"/>
      <c r="AI6" s="1024"/>
      <c r="AJ6" s="1024"/>
      <c r="AK6" s="1024"/>
      <c r="AL6" s="1024"/>
      <c r="AM6" s="1024"/>
      <c r="AN6" s="1024"/>
      <c r="AO6" s="1024"/>
      <c r="AP6" s="1024"/>
      <c r="AQ6" s="1024"/>
      <c r="AR6" s="1024"/>
      <c r="AS6" s="1024"/>
      <c r="AT6" s="1024"/>
      <c r="AU6" s="1024"/>
      <c r="AV6" s="1024"/>
      <c r="AW6" s="1025"/>
      <c r="AX6" s="1026"/>
    </row>
    <row r="7" spans="2:50" s="69" customFormat="1" ht="16.5" customHeight="1">
      <c r="B7" s="428" t="s">
        <v>601</v>
      </c>
      <c r="C7" s="447" t="s">
        <v>605</v>
      </c>
      <c r="D7" s="73"/>
      <c r="E7" s="73"/>
      <c r="F7" s="401" t="s">
        <v>603</v>
      </c>
      <c r="G7" s="978">
        <f>ROUND('第1表（01表）'!F30/'第1表（01表）'!F28*100,1)</f>
        <v>88.1</v>
      </c>
      <c r="H7" s="978">
        <f>ROUND('第1表（01表）'!G30/'第1表（01表）'!G28*100,1)</f>
        <v>88</v>
      </c>
      <c r="I7" s="978">
        <f>ROUND('第1表（01表）'!H30/'第1表（01表）'!H28*100,1)</f>
        <v>87.9</v>
      </c>
      <c r="J7" s="978">
        <f>ROUND('第1表（01表）'!I30/'第1表（01表）'!I28*100,1)</f>
        <v>89.8</v>
      </c>
      <c r="K7" s="978">
        <f>ROUND('第1表（01表）'!J30/'第1表（01表）'!J28*100,1)</f>
        <v>89</v>
      </c>
      <c r="L7" s="978">
        <f>ROUND('第1表（01表）'!K30/'第1表（01表）'!K28*100,1)</f>
        <v>87.1</v>
      </c>
      <c r="M7" s="978">
        <f>ROUND('第1表（01表）'!L30/'第1表（01表）'!L28*100,1)</f>
        <v>90</v>
      </c>
      <c r="N7" s="978">
        <f>ROUND('第1表（01表）'!M30/'第1表（01表）'!M28*100,1)</f>
        <v>87.9</v>
      </c>
      <c r="O7" s="978">
        <f>ROUND('第1表（01表）'!N30/'第1表（01表）'!N28*100,1)</f>
        <v>80.8</v>
      </c>
      <c r="P7" s="978">
        <f>ROUND('第1表（01表）'!O30/'第1表（01表）'!O28*100,1)</f>
        <v>80.2</v>
      </c>
      <c r="Q7" s="978">
        <f>ROUND('第1表（01表）'!P30/'第1表（01表）'!P28*100,1)</f>
        <v>78.8</v>
      </c>
      <c r="R7" s="978">
        <f>ROUND('第1表（01表）'!Q30/'第1表（01表）'!Q28*100,1)</f>
        <v>87.6</v>
      </c>
      <c r="S7" s="978">
        <f>ROUND('第1表（01表）'!R30/'第1表（01表）'!R28*100,1)</f>
        <v>86.4</v>
      </c>
      <c r="T7" s="978">
        <f>ROUND('第1表（01表）'!S30/'第1表（01表）'!S28*100,1)</f>
        <v>87.6</v>
      </c>
      <c r="U7" s="978">
        <f>ROUND('第1表（01表）'!T30/'第1表（01表）'!T28*100,1)</f>
        <v>80.5</v>
      </c>
      <c r="V7" s="978">
        <f>ROUND('第1表（01表）'!U30/'第1表（01表）'!U28*100,1)</f>
        <v>85.2</v>
      </c>
      <c r="W7" s="978">
        <f>ROUND('第1表（01表）'!V30/'第1表（01表）'!V28*100,1)</f>
        <v>88.6</v>
      </c>
      <c r="X7" s="978">
        <f>ROUND('第1表（01表）'!W30/'第1表（01表）'!W28*100,1)</f>
        <v>90.2</v>
      </c>
      <c r="Y7" s="978">
        <f>ROUND('第1表（01表）'!X30/'第1表（01表）'!X28*100,1)</f>
        <v>84.5</v>
      </c>
      <c r="Z7" s="978">
        <f>ROUND('第1表（01表）'!Y30/'第1表（01表）'!Y28*100,1)</f>
        <v>85.3</v>
      </c>
      <c r="AA7" s="978">
        <f>ROUND('第1表（01表）'!Z30/'第1表（01表）'!Z28*100,1)</f>
        <v>76.8</v>
      </c>
      <c r="AB7" s="978">
        <f>ROUND('第1表（01表）'!AA30/'第1表（01表）'!AA28*100,1)</f>
        <v>86.5</v>
      </c>
      <c r="AC7" s="978">
        <f>ROUND('第1表（01表）'!AB30/'第1表（01表）'!AB28*100,1)</f>
        <v>82.8</v>
      </c>
      <c r="AD7" s="978">
        <f>ROUND('第1表（01表）'!AC30/'第1表（01表）'!AC28*100,1)</f>
        <v>82.7</v>
      </c>
      <c r="AE7" s="978">
        <f>ROUND('第1表（01表）'!AD30/'第1表（01表）'!AD28*100,1)</f>
        <v>85.5</v>
      </c>
      <c r="AF7" s="978">
        <f>ROUND('第1表（01表）'!AE30/'第1表（01表）'!AE28*100,1)</f>
        <v>91.7</v>
      </c>
      <c r="AG7" s="978">
        <f>ROUND('第1表（01表）'!AF30/'第1表（01表）'!AF28*100,1)</f>
        <v>73.5</v>
      </c>
      <c r="AH7" s="978">
        <f>ROUND('第1表（01表）'!AG30/'第1表（01表）'!AG28*100,1)</f>
        <v>89.6</v>
      </c>
      <c r="AI7" s="978">
        <f>ROUND('第1表（01表）'!AH30/'第1表（01表）'!AH28*100,1)</f>
        <v>81.9</v>
      </c>
      <c r="AJ7" s="978">
        <f>ROUND('第1表（01表）'!AI30/'第1表（01表）'!AI28*100,1)</f>
        <v>86</v>
      </c>
      <c r="AK7" s="978">
        <f>ROUND('第1表（01表）'!AJ30/'第1表（01表）'!AJ28*100,1)</f>
        <v>67.1</v>
      </c>
      <c r="AL7" s="978">
        <f>ROUND('第1表（01表）'!AK30/'第1表（01表）'!AK28*100,1)</f>
        <v>78.1</v>
      </c>
      <c r="AM7" s="978">
        <f>ROUND('第1表（01表）'!AL30/'第1表（01表）'!AL28*100,1)</f>
        <v>85.2</v>
      </c>
      <c r="AN7" s="978">
        <f>ROUND('第1表（01表）'!AM30/'第1表（01表）'!AM28*100,1)</f>
        <v>68.5</v>
      </c>
      <c r="AO7" s="978">
        <f>ROUND('第1表（01表）'!AN30/'第1表（01表）'!AN28*100,1)</f>
        <v>75.3</v>
      </c>
      <c r="AP7" s="978">
        <f>ROUND('第1表（01表）'!AO30/'第1表（01表）'!AO28*100,1)</f>
        <v>88.9</v>
      </c>
      <c r="AQ7" s="978">
        <f>ROUND('第1表（01表）'!AP30/'第1表（01表）'!AP28*100,1)</f>
        <v>82.3</v>
      </c>
      <c r="AR7" s="978">
        <f>ROUND('第1表（01表）'!AQ30/'第1表（01表）'!AQ28*100,1)</f>
        <v>84.7</v>
      </c>
      <c r="AS7" s="978">
        <f>ROUND('第1表（01表）'!AR30/'第1表（01表）'!AR28*100,1)</f>
        <v>71.3</v>
      </c>
      <c r="AT7" s="978">
        <f>ROUND('第1表（01表）'!AS30/'第1表（01表）'!AS28*100,1)</f>
        <v>83.2</v>
      </c>
      <c r="AU7" s="978">
        <f>ROUND('第1表（01表）'!AT30/'第1表（01表）'!AT28*100,1)</f>
        <v>81.9</v>
      </c>
      <c r="AV7" s="978">
        <f>ROUND('第1表（01表）'!AU30/'第1表（01表）'!AU28*100,1)</f>
        <v>88.4</v>
      </c>
      <c r="AW7" s="979">
        <f>ROUND('第1表（01表）'!AV30/'第1表（01表）'!AV28*100,1)</f>
        <v>84.5</v>
      </c>
      <c r="AX7" s="1008">
        <f>ROUND('第1表（01表）'!AW30/'第1表（01表）'!AW28*100,1)</f>
        <v>85.6</v>
      </c>
    </row>
    <row r="8" spans="2:50" ht="16.5" customHeight="1">
      <c r="B8" s="429" t="s">
        <v>606</v>
      </c>
      <c r="C8" s="449" t="s">
        <v>605</v>
      </c>
      <c r="D8" s="58"/>
      <c r="E8" s="58"/>
      <c r="F8" s="427"/>
      <c r="G8" s="1024"/>
      <c r="H8" s="1024"/>
      <c r="I8" s="1024"/>
      <c r="J8" s="1024"/>
      <c r="K8" s="1024"/>
      <c r="L8" s="1024"/>
      <c r="M8" s="1024"/>
      <c r="N8" s="1024"/>
      <c r="O8" s="1024"/>
      <c r="P8" s="1024"/>
      <c r="Q8" s="1024"/>
      <c r="R8" s="1024"/>
      <c r="S8" s="1024"/>
      <c r="T8" s="1024"/>
      <c r="U8" s="1024"/>
      <c r="V8" s="1024"/>
      <c r="W8" s="1024"/>
      <c r="X8" s="1024"/>
      <c r="Y8" s="1024"/>
      <c r="Z8" s="1024"/>
      <c r="AA8" s="1024"/>
      <c r="AB8" s="1024"/>
      <c r="AC8" s="1024"/>
      <c r="AD8" s="1024"/>
      <c r="AE8" s="1024"/>
      <c r="AF8" s="1024"/>
      <c r="AG8" s="1024"/>
      <c r="AH8" s="1024"/>
      <c r="AI8" s="1024"/>
      <c r="AJ8" s="1024"/>
      <c r="AK8" s="1024"/>
      <c r="AL8" s="1024"/>
      <c r="AM8" s="1024"/>
      <c r="AN8" s="1024"/>
      <c r="AO8" s="1024"/>
      <c r="AP8" s="1024"/>
      <c r="AQ8" s="1024"/>
      <c r="AR8" s="1024"/>
      <c r="AS8" s="1024"/>
      <c r="AT8" s="1024"/>
      <c r="AU8" s="1024"/>
      <c r="AV8" s="1024"/>
      <c r="AW8" s="1025"/>
      <c r="AX8" s="1026"/>
    </row>
    <row r="9" spans="2:50" s="69" customFormat="1" ht="16.5" customHeight="1">
      <c r="B9" s="428" t="s">
        <v>601</v>
      </c>
      <c r="C9" s="447" t="s">
        <v>602</v>
      </c>
      <c r="D9" s="73"/>
      <c r="E9" s="73"/>
      <c r="F9" s="401" t="s">
        <v>603</v>
      </c>
      <c r="G9" s="978">
        <f>ROUND('第1表（01表）'!F28/'第1表（01表）'!F27*100,1)</f>
        <v>66.5</v>
      </c>
      <c r="H9" s="978">
        <f>ROUND('第1表（01表）'!G28/'第1表（01表）'!G27*100,1)</f>
        <v>59.2</v>
      </c>
      <c r="I9" s="978">
        <f>ROUND('第1表（01表）'!H28/'第1表（01表）'!H27*100,1)</f>
        <v>71.1</v>
      </c>
      <c r="J9" s="978">
        <f>ROUND('第1表（01表）'!I28/'第1表（01表）'!I27*100,1)</f>
        <v>82.9</v>
      </c>
      <c r="K9" s="978">
        <f>ROUND('第1表（01表）'!J28/'第1表（01表）'!J27*100,1)</f>
        <v>87.6</v>
      </c>
      <c r="L9" s="978">
        <f>ROUND('第1表（01表）'!K28/'第1表（01表）'!K27*100,1)</f>
        <v>72.6</v>
      </c>
      <c r="M9" s="978">
        <f>ROUND('第1表（01表）'!L28/'第1表（01表）'!L27*100,1)</f>
        <v>59.6</v>
      </c>
      <c r="N9" s="978">
        <f>ROUND('第1表（01表）'!M28/'第1表（01表）'!M27*100,1)</f>
        <v>77.5</v>
      </c>
      <c r="O9" s="978">
        <f>ROUND('第1表（01表）'!N28/'第1表（01表）'!N27*100,1)</f>
        <v>86.4</v>
      </c>
      <c r="P9" s="978">
        <f>ROUND('第1表（01表）'!O28/'第1表（01表）'!O27*100,1)</f>
        <v>85.8</v>
      </c>
      <c r="Q9" s="978">
        <f>ROUND('第1表（01表）'!P28/'第1表（01表）'!P27*100,1)</f>
        <v>77.1</v>
      </c>
      <c r="R9" s="978">
        <f>ROUND('第1表（01表）'!Q28/'第1表（01表）'!Q27*100,1)</f>
        <v>82.9</v>
      </c>
      <c r="S9" s="978">
        <f>ROUND('第1表（01表）'!R28/'第1表（01表）'!R27*100,1)</f>
        <v>67.9</v>
      </c>
      <c r="T9" s="978">
        <f>ROUND('第1表（01表）'!S28/'第1表（01表）'!S27*100,1)</f>
        <v>86.7</v>
      </c>
      <c r="U9" s="978">
        <f>ROUND('第1表（01表）'!T28/'第1表（01表）'!T27*100,1)</f>
        <v>64.8</v>
      </c>
      <c r="V9" s="978">
        <f>ROUND('第1表（01表）'!U28/'第1表（01表）'!U27*100,1)</f>
        <v>66.3</v>
      </c>
      <c r="W9" s="978">
        <f>ROUND('第1表（01表）'!V28/'第1表（01表）'!V27*100,1)</f>
        <v>84.5</v>
      </c>
      <c r="X9" s="978">
        <f>ROUND('第1表（01表）'!W28/'第1表（01表）'!W27*100,1)</f>
        <v>77.1</v>
      </c>
      <c r="Y9" s="978">
        <f>ROUND('第1表（01表）'!X28/'第1表（01表）'!X27*100,1)</f>
        <v>82.9</v>
      </c>
      <c r="Z9" s="978">
        <f>ROUND('第1表（01表）'!Y28/'第1表（01表）'!Y27*100,1)</f>
        <v>76.3</v>
      </c>
      <c r="AA9" s="978">
        <f>ROUND('第1表（01表）'!Z28/'第1表（01表）'!Z27*100,1)</f>
        <v>85.4</v>
      </c>
      <c r="AB9" s="978">
        <f>ROUND('第1表（01表）'!AA28/'第1表（01表）'!AA27*100,1)</f>
        <v>91.8</v>
      </c>
      <c r="AC9" s="978">
        <f>ROUND('第1表（01表）'!AB28/'第1表（01表）'!AB27*100,1)</f>
        <v>62.7</v>
      </c>
      <c r="AD9" s="978">
        <f>ROUND('第1表（01表）'!AC28/'第1表（01表）'!AC27*100,1)</f>
        <v>83.1</v>
      </c>
      <c r="AE9" s="978">
        <f>ROUND('第1表（01表）'!AD28/'第1表（01表）'!AD27*100,1)</f>
        <v>74.1</v>
      </c>
      <c r="AF9" s="978">
        <f>ROUND('第1表（01表）'!AE28/'第1表（01表）'!AE27*100,1)</f>
        <v>62.4</v>
      </c>
      <c r="AG9" s="978">
        <f>ROUND('第1表（01表）'!AF28/'第1表（01表）'!AF27*100,1)</f>
        <v>57.7</v>
      </c>
      <c r="AH9" s="978">
        <f>ROUND('第1表（01表）'!AG28/'第1表（01表）'!AG27*100,1)</f>
        <v>80.8</v>
      </c>
      <c r="AI9" s="978">
        <f>ROUND('第1表（01表）'!AH28/'第1表（01表）'!AH27*100,1)</f>
        <v>75.9</v>
      </c>
      <c r="AJ9" s="978">
        <f>ROUND('第1表（01表）'!AI28/'第1表（01表）'!AI27*100,1)</f>
        <v>69.3</v>
      </c>
      <c r="AK9" s="978">
        <f>ROUND('第1表（01表）'!AJ28/'第1表（01表）'!AJ27*100,1)</f>
        <v>80.2</v>
      </c>
      <c r="AL9" s="978">
        <f>ROUND('第1表（01表）'!AK28/'第1表（01表）'!AK27*100,1)</f>
        <v>71.6</v>
      </c>
      <c r="AM9" s="978">
        <f>ROUND('第1表（01表）'!AL28/'第1表（01表）'!AL27*100,1)</f>
        <v>68.6</v>
      </c>
      <c r="AN9" s="978">
        <f>ROUND('第1表（01表）'!AM28/'第1表（01表）'!AM27*100,1)</f>
        <v>100</v>
      </c>
      <c r="AO9" s="978">
        <f>ROUND('第1表（01表）'!AN28/'第1表（01表）'!AN27*100,1)</f>
        <v>85.4</v>
      </c>
      <c r="AP9" s="978">
        <f>ROUND('第1表（01表）'!AO28/'第1表（01表）'!AO27*100,1)</f>
        <v>79.1</v>
      </c>
      <c r="AQ9" s="978">
        <f>ROUND('第1表（01表）'!AP28/'第1表（01表）'!AP27*100,1)</f>
        <v>85</v>
      </c>
      <c r="AR9" s="978">
        <f>ROUND('第1表（01表）'!AQ28/'第1表（01表）'!AQ27*100,1)</f>
        <v>65.9</v>
      </c>
      <c r="AS9" s="978">
        <f>ROUND('第1表（01表）'!AR28/'第1表（01表）'!AR27*100,1)</f>
        <v>111.1</v>
      </c>
      <c r="AT9" s="978">
        <f>ROUND('第1表（01表）'!AS28/'第1表（01表）'!AS27*100,1)</f>
        <v>92.5</v>
      </c>
      <c r="AU9" s="978">
        <f>ROUND('第1表（01表）'!AT28/'第1表（01表）'!AT27*100,1)</f>
        <v>70.9</v>
      </c>
      <c r="AV9" s="978">
        <f>ROUND('第1表（01表）'!AU28/'第1表（01表）'!AU27*100,1)</f>
        <v>76.3</v>
      </c>
      <c r="AW9" s="979">
        <f>ROUND('第1表（01表）'!AV28/'第1表（01表）'!AV27*100,1)</f>
        <v>67.8</v>
      </c>
      <c r="AX9" s="1008">
        <f>ROUND('第1表（01表）'!AW28/'第1表（01表）'!AW27*100,1)</f>
        <v>73.4</v>
      </c>
    </row>
    <row r="10" spans="2:50" ht="16.5" customHeight="1">
      <c r="B10" s="429" t="s">
        <v>607</v>
      </c>
      <c r="C10" s="448" t="s">
        <v>608</v>
      </c>
      <c r="D10" s="58"/>
      <c r="E10" s="58"/>
      <c r="F10" s="427"/>
      <c r="G10" s="1024"/>
      <c r="H10" s="1024"/>
      <c r="I10" s="1024"/>
      <c r="J10" s="1024"/>
      <c r="K10" s="1024"/>
      <c r="L10" s="1024"/>
      <c r="M10" s="1024"/>
      <c r="N10" s="1024"/>
      <c r="O10" s="1024"/>
      <c r="P10" s="1024"/>
      <c r="Q10" s="1024"/>
      <c r="R10" s="1024"/>
      <c r="S10" s="1024"/>
      <c r="T10" s="1024"/>
      <c r="U10" s="1024"/>
      <c r="V10" s="1024"/>
      <c r="W10" s="1024"/>
      <c r="X10" s="1024"/>
      <c r="Y10" s="1024"/>
      <c r="Z10" s="1024"/>
      <c r="AA10" s="1024"/>
      <c r="AB10" s="1024"/>
      <c r="AC10" s="1024"/>
      <c r="AD10" s="1024"/>
      <c r="AE10" s="1024"/>
      <c r="AF10" s="1024"/>
      <c r="AG10" s="1024"/>
      <c r="AH10" s="1024"/>
      <c r="AI10" s="1024"/>
      <c r="AJ10" s="1024"/>
      <c r="AK10" s="1024"/>
      <c r="AL10" s="1024"/>
      <c r="AM10" s="1024"/>
      <c r="AN10" s="1024"/>
      <c r="AO10" s="1024"/>
      <c r="AP10" s="1024"/>
      <c r="AQ10" s="1024"/>
      <c r="AR10" s="1024"/>
      <c r="AS10" s="1024"/>
      <c r="AT10" s="1024"/>
      <c r="AU10" s="1024"/>
      <c r="AV10" s="1024"/>
      <c r="AW10" s="1025"/>
      <c r="AX10" s="1026"/>
    </row>
    <row r="11" spans="2:50" ht="16.5" customHeight="1">
      <c r="B11" s="428" t="s">
        <v>609</v>
      </c>
      <c r="C11" s="450" t="s">
        <v>610</v>
      </c>
      <c r="D11" s="59"/>
      <c r="E11" s="59"/>
      <c r="F11" s="430"/>
      <c r="G11" s="1027">
        <f>ROUND('第1表（01表）'!F29/('第1表（01表）'!F21+'第1表（01表）'!F22+'第1表（01表）'!F23),1)</f>
        <v>20.8</v>
      </c>
      <c r="H11" s="1028">
        <f>ROUND('第1表（01表）'!G29/('第1表（01表）'!G21+'第1表（01表）'!G22+'第1表（01表）'!G23),1)</f>
        <v>25.3</v>
      </c>
      <c r="I11" s="1028">
        <f>ROUND('第1表（01表）'!H29/('第1表（01表）'!H21+'第1表（01表）'!H22+'第1表（01表）'!H23),1)</f>
        <v>18.7</v>
      </c>
      <c r="J11" s="1028">
        <f>ROUND('第1表（01表）'!I29/('第1表（01表）'!I21+'第1表（01表）'!I22+'第1表（01表）'!I23),1)</f>
        <v>16</v>
      </c>
      <c r="K11" s="1028">
        <f>ROUND('第1表（01表）'!J29/('第1表（01表）'!J21+'第1表（01表）'!J22+'第1表（01表）'!J23),1)</f>
        <v>6.6</v>
      </c>
      <c r="L11" s="1028">
        <f>ROUND('第1表（01表）'!K29/('第1表（01表）'!K21+'第1表（01表）'!K22+'第1表（01表）'!K23),1)</f>
        <v>15.3</v>
      </c>
      <c r="M11" s="1028">
        <f>ROUND('第1表（01表）'!L29/('第1表（01表）'!L21+'第1表（01表）'!L22+'第1表（01表）'!L23),1)</f>
        <v>9.1</v>
      </c>
      <c r="N11" s="1028">
        <f>ROUND('第1表（01表）'!M29/('第1表（01表）'!M21+'第1表（01表）'!M22+'第1表（01表）'!M23),1)</f>
        <v>8.8</v>
      </c>
      <c r="O11" s="1028">
        <f>ROUND('第1表（01表）'!N29/('第1表（01表）'!N21+'第1表（01表）'!N22+'第1表（01表）'!N23),1)</f>
        <v>13.3</v>
      </c>
      <c r="P11" s="1028">
        <f>ROUND('第1表（01表）'!O29/('第1表（01表）'!O21+'第1表（01表）'!O22+'第1表（01表）'!O23),1)</f>
        <v>18.9</v>
      </c>
      <c r="Q11" s="1028">
        <f>ROUND('第1表（01表）'!P29/('第1表（01表）'!P21+'第1表（01表）'!P22+'第1表（01表）'!P23),1)</f>
        <v>22.8</v>
      </c>
      <c r="R11" s="1028">
        <f>ROUND('第1表（01表）'!Q29/('第1表（01表）'!Q21+'第1表（01表）'!Q22+'第1表（01表）'!Q23),1)</f>
        <v>9.9</v>
      </c>
      <c r="S11" s="1028">
        <f>ROUND('第1表（01表）'!R29/('第1表（01表）'!R21+'第1表（01表）'!R22+'第1表（01表）'!R23),1)</f>
        <v>19.3</v>
      </c>
      <c r="T11" s="1028">
        <f>ROUND('第1表（01表）'!S29/('第1表（01表）'!S21+'第1表（01表）'!S22+'第1表（01表）'!S23),1)</f>
        <v>22.9</v>
      </c>
      <c r="U11" s="1028">
        <f>ROUND('第1表（01表）'!T29/('第1表（01表）'!T21+'第1表（01表）'!T22+'第1表（01表）'!T23),1)</f>
        <v>11.8</v>
      </c>
      <c r="V11" s="1028">
        <f>ROUND('第1表（01表）'!U29/('第1表（01表）'!U21+'第1表（01表）'!U22+'第1表（01表）'!U23),1)</f>
        <v>11.1</v>
      </c>
      <c r="W11" s="1028">
        <f>ROUND('第1表（01表）'!V29/('第1表（01表）'!V21+'第1表（01表）'!V22+'第1表（01表）'!V23),1)</f>
        <v>16.3</v>
      </c>
      <c r="X11" s="1028">
        <f>ROUND('第1表（01表）'!W29/('第1表（01表）'!W21+'第1表（01表）'!W22+'第1表（01表）'!W23),1)</f>
        <v>13.2</v>
      </c>
      <c r="Y11" s="1028">
        <f>ROUND('第1表（01表）'!X29/('第1表（01表）'!X21+'第1表（01表）'!X22+'第1表（01表）'!X23),1)</f>
        <v>12.1</v>
      </c>
      <c r="Z11" s="1028">
        <f>ROUND('第1表（01表）'!Y29/('第1表（01表）'!Y21+'第1表（01表）'!Y22+'第1表（01表）'!Y23),1)</f>
        <v>9.5</v>
      </c>
      <c r="AA11" s="1028">
        <f>ROUND('第1表（01表）'!Z29/('第1表（01表）'!Z21+'第1表（01表）'!Z22+'第1表（01表）'!Z23),1)</f>
        <v>8.4</v>
      </c>
      <c r="AB11" s="1028">
        <f>ROUND('第1表（01表）'!AA29/('第1表（01表）'!AA21+'第1表（01表）'!AA22+'第1表（01表）'!AA23),1)</f>
        <v>7.5</v>
      </c>
      <c r="AC11" s="1028">
        <f>ROUND('第1表（01表）'!AB29/('第1表（01表）'!AB21+'第1表（01表）'!AB22+'第1表（01表）'!AB23),1)</f>
        <v>11</v>
      </c>
      <c r="AD11" s="1028">
        <f>ROUND('第1表（01表）'!AC29/('第1表（01表）'!AC21+'第1表（01表）'!AC22+'第1表（01表）'!AC23),1)</f>
        <v>7.9</v>
      </c>
      <c r="AE11" s="1028">
        <f>ROUND('第1表（01表）'!AD29/('第1表（01表）'!AD21+'第1表（01表）'!AD22+'第1表（01表）'!AD23),1)</f>
        <v>18.8</v>
      </c>
      <c r="AF11" s="1028">
        <f>ROUND('第1表（01表）'!AE29/('第1表（01表）'!AE21+'第1表（01表）'!AE22+'第1表（01表）'!AE23),1)</f>
        <v>5.3</v>
      </c>
      <c r="AG11" s="1028">
        <f>ROUND('第1表（01表）'!AF29/('第1表（01表）'!AF21+'第1表（01表）'!AF22+'第1表（01表）'!AF23),1)</f>
        <v>2.5</v>
      </c>
      <c r="AH11" s="1028">
        <f>ROUND('第1表（01表）'!AG29/('第1表（01表）'!AG21+'第1表（01表）'!AG22+'第1表（01表）'!AG23),1)</f>
        <v>10.8</v>
      </c>
      <c r="AI11" s="1028">
        <f>ROUND('第1表（01表）'!AH29/('第1表（01表）'!AH21+'第1表（01表）'!AH22+'第1表（01表）'!AH23),1)</f>
        <v>9.4</v>
      </c>
      <c r="AJ11" s="1028">
        <f>ROUND('第1表（01表）'!AI29/('第1表（01表）'!AI21+'第1表（01表）'!AI22+'第1表（01表）'!AI23),1)</f>
        <v>8.2</v>
      </c>
      <c r="AK11" s="1028">
        <f>ROUND('第1表（01表）'!AJ29/('第1表（01表）'!AJ21+'第1表（01表）'!AJ22+'第1表（01表）'!AJ23),1)</f>
        <v>25.4</v>
      </c>
      <c r="AL11" s="1028">
        <f>ROUND('第1表（01表）'!AK29/('第1表（01表）'!AK21+'第1表（01表）'!AK22+'第1表（01表）'!AK23),1)</f>
        <v>8.2</v>
      </c>
      <c r="AM11" s="1028">
        <f>ROUND('第1表（01表）'!AL29/('第1表（01表）'!AL21+'第1表（01表）'!AL22+'第1表（01表）'!AL23),1)</f>
        <v>16.1</v>
      </c>
      <c r="AN11" s="1028">
        <f>ROUND('第1表（01表）'!AM29/('第1表（01表）'!AM21+'第1表（01表）'!AM22+'第1表（01表）'!AM23),1)</f>
        <v>11</v>
      </c>
      <c r="AO11" s="1028">
        <f>ROUND('第1表（01表）'!AN29/('第1表（01表）'!AN21+'第1表（01表）'!AN22+'第1表（01表）'!AN23),1)</f>
        <v>19.2</v>
      </c>
      <c r="AP11" s="1028">
        <f>ROUND('第1表（01表）'!AO29/('第1表（01表）'!AO21+'第1表（01表）'!AO22+'第1表（01表）'!AO23),1)</f>
        <v>26.3</v>
      </c>
      <c r="AQ11" s="1028">
        <f>ROUND('第1表（01表）'!AP29/('第1表（01表）'!AP21+'第1表（01表）'!AP22+'第1表（01表）'!AP23),1)</f>
        <v>7.2</v>
      </c>
      <c r="AR11" s="1028">
        <f>ROUND('第1表（01表）'!AQ29/('第1表（01表）'!AQ21+'第1表（01表）'!AQ22+'第1表（01表）'!AQ23),1)</f>
        <v>5.6</v>
      </c>
      <c r="AS11" s="1028">
        <f>ROUND('第1表（01表）'!AR29/('第1表（01表）'!AR21+'第1表（01表）'!AR22+'第1表（01表）'!AR23),1)</f>
        <v>15.1</v>
      </c>
      <c r="AT11" s="1028">
        <f>ROUND('第1表（01表）'!AS29/('第1表（01表）'!AS21+'第1表（01表）'!AS22+'第1表（01表）'!AS23),1)</f>
        <v>12.4</v>
      </c>
      <c r="AU11" s="1028">
        <f>ROUND('第1表（01表）'!AT29/('第1表（01表）'!AT21+'第1表（01表）'!AT22+'第1表（01表）'!AT23),1)</f>
        <v>12.7</v>
      </c>
      <c r="AV11" s="1028">
        <f>ROUND('第1表（01表）'!AU29/('第1表（01表）'!AU21+'第1表（01表）'!AU22+'第1表（01表）'!AU23),1)</f>
        <v>19.5</v>
      </c>
      <c r="AW11" s="1029">
        <f>ROUND('第1表（01表）'!AV29/('第1表（01表）'!AV21+'第1表（01表）'!AV22+'第1表（01表）'!AV23),1)</f>
        <v>25.8</v>
      </c>
      <c r="AX11" s="1030">
        <f>ROUND('第1表（01表）'!AW29/('第1表（01表）'!AW21+'第1表（01表）'!AW22+'第1表（01表）'!AW23),1)</f>
        <v>14.4</v>
      </c>
    </row>
    <row r="12" spans="2:50" ht="16.5" customHeight="1">
      <c r="B12" s="429" t="s">
        <v>611</v>
      </c>
      <c r="C12" s="448" t="s">
        <v>608</v>
      </c>
      <c r="D12" s="58"/>
      <c r="E12" s="58"/>
      <c r="F12" s="427"/>
      <c r="G12" s="1024"/>
      <c r="H12" s="1024"/>
      <c r="I12" s="1024"/>
      <c r="J12" s="1024"/>
      <c r="K12" s="1024"/>
      <c r="L12" s="1024"/>
      <c r="M12" s="1024"/>
      <c r="N12" s="1024"/>
      <c r="O12" s="1024"/>
      <c r="P12" s="1024"/>
      <c r="Q12" s="1024"/>
      <c r="R12" s="1024"/>
      <c r="S12" s="1024"/>
      <c r="T12" s="1024"/>
      <c r="U12" s="1024"/>
      <c r="V12" s="1024"/>
      <c r="W12" s="1024"/>
      <c r="X12" s="1024"/>
      <c r="Y12" s="1024"/>
      <c r="Z12" s="1024"/>
      <c r="AA12" s="1024"/>
      <c r="AB12" s="1024"/>
      <c r="AC12" s="1024"/>
      <c r="AD12" s="1024"/>
      <c r="AE12" s="1024"/>
      <c r="AF12" s="1024"/>
      <c r="AG12" s="1024"/>
      <c r="AH12" s="1024"/>
      <c r="AI12" s="1024"/>
      <c r="AJ12" s="1024"/>
      <c r="AK12" s="1024"/>
      <c r="AL12" s="1024"/>
      <c r="AM12" s="1024"/>
      <c r="AN12" s="1024"/>
      <c r="AO12" s="1024"/>
      <c r="AP12" s="1024"/>
      <c r="AQ12" s="1024"/>
      <c r="AR12" s="1024"/>
      <c r="AS12" s="1024"/>
      <c r="AT12" s="1024"/>
      <c r="AU12" s="1024"/>
      <c r="AV12" s="1024"/>
      <c r="AW12" s="1025"/>
      <c r="AX12" s="1026"/>
    </row>
    <row r="13" spans="2:50" ht="16.5" customHeight="1">
      <c r="B13" s="428" t="s">
        <v>612</v>
      </c>
      <c r="C13" s="450" t="s">
        <v>433</v>
      </c>
      <c r="D13" s="59"/>
      <c r="E13" s="59"/>
      <c r="F13" s="430"/>
      <c r="G13" s="978">
        <f>ROUND('第1表（01表）'!F29/'第4表(22表)'!F5*10000,1)</f>
        <v>6.8</v>
      </c>
      <c r="H13" s="978">
        <f>ROUND('第1表（01表）'!G29/'第4表(22表)'!G5*10000,1)</f>
        <v>8</v>
      </c>
      <c r="I13" s="978">
        <f>ROUND('第1表（01表）'!H29/'第4表(22表)'!H5*10000,1)</f>
        <v>8.5</v>
      </c>
      <c r="J13" s="978">
        <f>ROUND('第1表（01表）'!I29/'第4表(22表)'!I5*10000,1)</f>
        <v>8.1</v>
      </c>
      <c r="K13" s="978">
        <f>ROUND('第1表（01表）'!J29/'第4表(22表)'!J5*10000,1)</f>
        <v>5.9</v>
      </c>
      <c r="L13" s="978">
        <f>ROUND('第1表（01表）'!K29/'第4表(22表)'!K5*10000,1)</f>
        <v>6</v>
      </c>
      <c r="M13" s="978">
        <f>ROUND('第1表（01表）'!L29/'第4表(22表)'!L5*10000,1)</f>
        <v>2.8</v>
      </c>
      <c r="N13" s="978">
        <f>ROUND('第1表（01表）'!M29/'第4表(22表)'!M5*10000,1)</f>
        <v>3</v>
      </c>
      <c r="O13" s="978">
        <f>ROUND('第1表（01表）'!N29/'第4表(22表)'!N5*10000,1)</f>
        <v>4.9</v>
      </c>
      <c r="P13" s="978">
        <f>ROUND('第1表（01表）'!O29/'第4表(22表)'!O5*10000,1)</f>
        <v>7.6</v>
      </c>
      <c r="Q13" s="978">
        <f>ROUND('第1表（01表）'!P29/'第4表(22表)'!P5*10000,1)</f>
        <v>8.9</v>
      </c>
      <c r="R13" s="978">
        <f>ROUND('第1表（01表）'!Q29/'第4表(22表)'!Q5*10000,1)</f>
        <v>5.8</v>
      </c>
      <c r="S13" s="978">
        <f>ROUND('第1表（01表）'!R29/'第4表(22表)'!R5*10000,1)</f>
        <v>5.9</v>
      </c>
      <c r="T13" s="978">
        <f>ROUND('第1表（01表）'!S29/'第4表(22表)'!S5*10000,1)</f>
        <v>7.5</v>
      </c>
      <c r="U13" s="978">
        <f>ROUND('第1表（01表）'!T29/'第4表(22表)'!T5*10000,1)</f>
        <v>7.8</v>
      </c>
      <c r="V13" s="978">
        <f>ROUND('第1表（01表）'!U29/'第4表(22表)'!U5*10000,1)</f>
        <v>7.4</v>
      </c>
      <c r="W13" s="978">
        <f>ROUND('第1表（01表）'!V29/'第4表(22表)'!V5*10000,1)</f>
        <v>7.3</v>
      </c>
      <c r="X13" s="978">
        <f>ROUND('第1表（01表）'!W29/'第4表(22表)'!W5*10000,1)</f>
        <v>6</v>
      </c>
      <c r="Y13" s="978">
        <f>ROUND('第1表（01表）'!X29/'第4表(22表)'!X5*10000,1)</f>
        <v>7.9</v>
      </c>
      <c r="Z13" s="978">
        <f>ROUND('第1表（01表）'!Y29/'第4表(22表)'!Y5*10000,1)</f>
        <v>4.9</v>
      </c>
      <c r="AA13" s="978">
        <f>ROUND('第1表（01表）'!Z29/'第4表(22表)'!Z5*10000,1)</f>
        <v>4.7</v>
      </c>
      <c r="AB13" s="978">
        <f>ROUND('第1表（01表）'!AA29/'第4表(22表)'!AA5*10000,1)</f>
        <v>3.9</v>
      </c>
      <c r="AC13" s="978">
        <f>ROUND('第1表（01表）'!AB29/'第4表(22表)'!AB5*10000,1)</f>
        <v>4.9</v>
      </c>
      <c r="AD13" s="978">
        <f>ROUND('第1表（01表）'!AC29/'第4表(22表)'!AC5*10000,1)</f>
        <v>5.4</v>
      </c>
      <c r="AE13" s="978">
        <f>ROUND('第1表（01表）'!AD29/'第4表(22表)'!AD5*10000,1)</f>
        <v>10.1</v>
      </c>
      <c r="AF13" s="978">
        <f>ROUND('第1表（01表）'!AE29/'第4表(22表)'!AE5*10000,1)</f>
        <v>3.3</v>
      </c>
      <c r="AG13" s="978">
        <f>ROUND('第1表（01表）'!AF29/'第4表(22表)'!AF5*10000,1)</f>
        <v>1</v>
      </c>
      <c r="AH13" s="978">
        <f>ROUND('第1表（01表）'!AG29/'第4表(22表)'!AG5*10000,1)</f>
        <v>4.4</v>
      </c>
      <c r="AI13" s="978">
        <f>ROUND('第1表（01表）'!AH29/'第4表(22表)'!AH5*10000,1)</f>
        <v>5.3</v>
      </c>
      <c r="AJ13" s="978">
        <f>ROUND('第1表（01表）'!AI29/'第4表(22表)'!AI5*10000,1)</f>
        <v>4.6</v>
      </c>
      <c r="AK13" s="978">
        <f>ROUND('第1表（01表）'!AJ29/'第4表(22表)'!AJ5*10000,1)</f>
        <v>8.6</v>
      </c>
      <c r="AL13" s="978">
        <f>ROUND('第1表（01表）'!AK29/'第4表(22表)'!AK5*10000,1)</f>
        <v>3.6</v>
      </c>
      <c r="AM13" s="978">
        <f>ROUND('第1表（01表）'!AL29/'第4表(22表)'!AL5*10000,1)</f>
        <v>8.3</v>
      </c>
      <c r="AN13" s="978">
        <f>ROUND('第1表（01表）'!AM29/'第4表(22表)'!AM5*10000,1)</f>
        <v>6.3</v>
      </c>
      <c r="AO13" s="978">
        <f>ROUND('第1表（01表）'!AN29/'第4表(22表)'!AN5*10000,1)</f>
        <v>9.2</v>
      </c>
      <c r="AP13" s="978">
        <f>ROUND('第1表（01表）'!AO29/'第4表(22表)'!AO5*10000,1)</f>
        <v>8.1</v>
      </c>
      <c r="AQ13" s="978">
        <f>ROUND('第1表（01表）'!AP29/'第4表(22表)'!AP5*10000,1)</f>
        <v>7</v>
      </c>
      <c r="AR13" s="978">
        <f>ROUND('第1表（01表）'!AQ29/'第4表(22表)'!AQ5*10000,1)</f>
        <v>3.6</v>
      </c>
      <c r="AS13" s="978">
        <f>ROUND('第1表（01表）'!AR29/'第4表(22表)'!AR5*10000,1)</f>
        <v>3.5</v>
      </c>
      <c r="AT13" s="978">
        <f>ROUND('第1表（01表）'!AS29/'第4表(22表)'!AS5*10000,1)</f>
        <v>13.4</v>
      </c>
      <c r="AU13" s="978">
        <f>ROUND('第1表（01表）'!AT29/'第4表(22表)'!AT5*10000,1)</f>
        <v>6.9</v>
      </c>
      <c r="AV13" s="978">
        <f>ROUND('第1表（01表）'!AU29/'第4表(22表)'!AU5*10000,1)</f>
        <v>8.4</v>
      </c>
      <c r="AW13" s="979">
        <f>ROUND('第1表（01表）'!AV29/'第4表(22表)'!AV5*10000,1)</f>
        <v>9</v>
      </c>
      <c r="AX13" s="1008">
        <f>ROUND('第1表（01表）'!AW29/'第4表(22表)'!AW5*10000,1)</f>
        <v>6.3</v>
      </c>
    </row>
    <row r="14" spans="2:50" ht="16.5" customHeight="1">
      <c r="B14" s="429" t="s">
        <v>613</v>
      </c>
      <c r="C14" s="448" t="s">
        <v>614</v>
      </c>
      <c r="D14" s="58"/>
      <c r="E14" s="58"/>
      <c r="F14" s="427"/>
      <c r="G14" s="1024"/>
      <c r="H14" s="1024"/>
      <c r="I14" s="1024"/>
      <c r="J14" s="1024"/>
      <c r="K14" s="1024"/>
      <c r="L14" s="1024"/>
      <c r="M14" s="1024"/>
      <c r="N14" s="1024"/>
      <c r="O14" s="1024"/>
      <c r="P14" s="1024"/>
      <c r="Q14" s="1024"/>
      <c r="R14" s="1024"/>
      <c r="S14" s="1024"/>
      <c r="T14" s="1024"/>
      <c r="U14" s="1024"/>
      <c r="V14" s="1024"/>
      <c r="W14" s="1024"/>
      <c r="X14" s="1024"/>
      <c r="Y14" s="1024"/>
      <c r="Z14" s="1024"/>
      <c r="AA14" s="1024"/>
      <c r="AB14" s="1024"/>
      <c r="AC14" s="1024"/>
      <c r="AD14" s="1024"/>
      <c r="AE14" s="1024"/>
      <c r="AF14" s="1024"/>
      <c r="AG14" s="1024"/>
      <c r="AH14" s="1024"/>
      <c r="AI14" s="1024"/>
      <c r="AJ14" s="1024"/>
      <c r="AK14" s="1024"/>
      <c r="AL14" s="1024"/>
      <c r="AM14" s="1024"/>
      <c r="AN14" s="1024"/>
      <c r="AO14" s="1024"/>
      <c r="AP14" s="1024"/>
      <c r="AQ14" s="1024"/>
      <c r="AR14" s="1024"/>
      <c r="AS14" s="1024"/>
      <c r="AT14" s="1024"/>
      <c r="AU14" s="1024"/>
      <c r="AV14" s="1024"/>
      <c r="AW14" s="1025"/>
      <c r="AX14" s="1026"/>
    </row>
    <row r="15" spans="2:50" ht="16.5" customHeight="1">
      <c r="B15" s="431" t="s">
        <v>615</v>
      </c>
      <c r="C15" s="450" t="s">
        <v>616</v>
      </c>
      <c r="D15" s="59"/>
      <c r="E15" s="59"/>
      <c r="F15" s="430"/>
      <c r="G15" s="1031">
        <f>ROUND('第2表（20表）'!F6/'第1表（01表）'!F32,2)</f>
        <v>142.83</v>
      </c>
      <c r="H15" s="1031">
        <f>ROUND('第2表（20表）'!G6/'第1表（01表）'!G32,2)</f>
        <v>147.05</v>
      </c>
      <c r="I15" s="1031">
        <f>ROUND('第2表（20表）'!H6/'第1表（01表）'!H32,2)</f>
        <v>242.5</v>
      </c>
      <c r="J15" s="1031">
        <f>ROUND('第2表（20表）'!I6/'第1表（01表）'!I32,2)</f>
        <v>138.39</v>
      </c>
      <c r="K15" s="1031">
        <f>ROUND('第2表（20表）'!J6/'第1表（01表）'!J32,2)</f>
        <v>240.28</v>
      </c>
      <c r="L15" s="1031">
        <f>ROUND('第2表（20表）'!K6/'第1表（01表）'!K32,2)</f>
        <v>187.5</v>
      </c>
      <c r="M15" s="1031">
        <f>ROUND('第2表（20表）'!L6/'第1表（01表）'!L32,2)</f>
        <v>225.72</v>
      </c>
      <c r="N15" s="1031">
        <f>ROUND('第2表（20表）'!M6/'第1表（01表）'!M32,2)</f>
        <v>229.34</v>
      </c>
      <c r="O15" s="1031">
        <f>ROUND('第2表（20表）'!N6/'第1表（01表）'!N32,2)</f>
        <v>157.14</v>
      </c>
      <c r="P15" s="1031">
        <f>ROUND('第2表（20表）'!O6/'第1表（01表）'!O32,2)</f>
        <v>160.83</v>
      </c>
      <c r="Q15" s="1031">
        <f>ROUND('第2表（20表）'!P6/'第1表（01表）'!P32,2)</f>
        <v>159.58</v>
      </c>
      <c r="R15" s="1031">
        <f>ROUND('第2表（20表）'!Q6/'第1表（01表）'!Q32,2)</f>
        <v>222.87</v>
      </c>
      <c r="S15" s="1031">
        <f>ROUND('第2表（20表）'!R6/'第1表（01表）'!R32,2)</f>
        <v>166.76</v>
      </c>
      <c r="T15" s="1031">
        <f>ROUND('第2表（20表）'!S6/'第1表（01表）'!S32,2)</f>
        <v>158.24</v>
      </c>
      <c r="U15" s="1031">
        <f>ROUND('第2表（20表）'!T6/'第1表（01表）'!T32,2)</f>
        <v>251.31</v>
      </c>
      <c r="V15" s="1031">
        <f>ROUND('第2表（20表）'!U6/'第1表（01表）'!U32,2)</f>
        <v>226.54</v>
      </c>
      <c r="W15" s="1031">
        <f>ROUND('第2表（20表）'!V6/'第1表（01表）'!V32,2)</f>
        <v>192.47</v>
      </c>
      <c r="X15" s="1031">
        <f>ROUND('第2表（20表）'!W6/'第1表（01表）'!W32,2)</f>
        <v>217.58</v>
      </c>
      <c r="Y15" s="1031">
        <f>ROUND('第2表（20表）'!X6/'第1表（01表）'!X32,2)</f>
        <v>199.3</v>
      </c>
      <c r="Z15" s="1031">
        <f>ROUND('第2表（20表）'!Y6/'第1表（01表）'!Y32,2)</f>
        <v>213.68</v>
      </c>
      <c r="AA15" s="1031">
        <f>ROUND('第2表（20表）'!Z6/'第1表（01表）'!Z32,2)</f>
        <v>232.3</v>
      </c>
      <c r="AB15" s="1031">
        <f>ROUND('第2表（20表）'!AA6/'第1表（01表）'!AA32,2)</f>
        <v>263.39</v>
      </c>
      <c r="AC15" s="1031">
        <f>ROUND('第2表（20表）'!AB6/'第1表（01表）'!AB32,2)</f>
        <v>225.74</v>
      </c>
      <c r="AD15" s="1031">
        <f>ROUND('第2表（20表）'!AC6/'第1表（01表）'!AC32,2)</f>
        <v>282.82</v>
      </c>
      <c r="AE15" s="1031">
        <f>ROUND('第2表（20表）'!AD6/'第1表（01表）'!AD32,2)</f>
        <v>228</v>
      </c>
      <c r="AF15" s="1031">
        <f>ROUND('第2表（20表）'!AE6/'第1表（01表）'!AE32,2)</f>
        <v>205.58</v>
      </c>
      <c r="AG15" s="1031">
        <f>ROUND('第2表（20表）'!AF6/'第1表（01表）'!AF32,2)</f>
        <v>267.26</v>
      </c>
      <c r="AH15" s="1031">
        <f>ROUND('第2表（20表）'!AG6/'第1表（01表）'!AG32,2)</f>
        <v>216.15</v>
      </c>
      <c r="AI15" s="1031">
        <f>ROUND('第2表（20表）'!AH6/'第1表（01表）'!AH32,2)</f>
        <v>175.24</v>
      </c>
      <c r="AJ15" s="1031">
        <f>ROUND('第2表（20表）'!AI6/'第1表（01表）'!AI32,2)</f>
        <v>225.22</v>
      </c>
      <c r="AK15" s="1031">
        <f>ROUND('第2表（20表）'!AJ6/'第1表（01表）'!AJ32,2)</f>
        <v>167.24</v>
      </c>
      <c r="AL15" s="1031">
        <f>ROUND('第2表（20表）'!AK6/'第1表（01表）'!AK32,2)</f>
        <v>188.5</v>
      </c>
      <c r="AM15" s="1031">
        <f>ROUND('第2表（20表）'!AL6/'第1表（01表）'!AL32,2)</f>
        <v>146.08</v>
      </c>
      <c r="AN15" s="1031">
        <f>ROUND('第2表（20表）'!AM6/'第1表（01表）'!AM32,2)</f>
        <v>212.94</v>
      </c>
      <c r="AO15" s="1031">
        <f>ROUND('第2表（20表）'!AN6/'第1表（01表）'!AN32,2)</f>
        <v>235.39</v>
      </c>
      <c r="AP15" s="1031">
        <f>ROUND('第2表（20表）'!AO6/'第1表（01表）'!AO32,2)</f>
        <v>230.96</v>
      </c>
      <c r="AQ15" s="1031">
        <f>ROUND('第2表（20表）'!AP6/'第1表（01表）'!AP32,2)</f>
        <v>240.39</v>
      </c>
      <c r="AR15" s="1031">
        <f>ROUND('第2表（20表）'!AQ6/'第1表（01表）'!AQ32,2)</f>
        <v>257.04</v>
      </c>
      <c r="AS15" s="1031">
        <f>ROUND('第2表（20表）'!AR6/'第1表（01表）'!AR32,2)</f>
        <v>210.56</v>
      </c>
      <c r="AT15" s="1031">
        <f>ROUND('第2表（20表）'!AS6/'第1表（01表）'!AS32,2)</f>
        <v>202.49</v>
      </c>
      <c r="AU15" s="1031">
        <f>ROUND('第2表（20表）'!AT6/'第1表（01表）'!AT32,2)</f>
        <v>229.12</v>
      </c>
      <c r="AV15" s="1031">
        <f>ROUND('第2表（20表）'!AU6/'第1表（01表）'!AU32,2)</f>
        <v>209.48</v>
      </c>
      <c r="AW15" s="1032">
        <f>ROUND('第2表（20表）'!AV6/'第1表（01表）'!AV32,2)</f>
        <v>218.58</v>
      </c>
      <c r="AX15" s="1033">
        <f>ROUND('第2表（20表）'!AW6/'第1表（01表）'!AW32,2)</f>
        <v>189.8</v>
      </c>
    </row>
    <row r="16" spans="2:50" ht="16.5" customHeight="1">
      <c r="B16" s="429" t="s">
        <v>617</v>
      </c>
      <c r="C16" s="1292" t="s">
        <v>711</v>
      </c>
      <c r="D16" s="1293"/>
      <c r="E16" s="1293"/>
      <c r="F16" s="1294"/>
      <c r="G16" s="1024"/>
      <c r="H16" s="1024"/>
      <c r="I16" s="1024"/>
      <c r="J16" s="1024"/>
      <c r="K16" s="1024"/>
      <c r="L16" s="1024"/>
      <c r="M16" s="1024"/>
      <c r="N16" s="1024"/>
      <c r="O16" s="1024"/>
      <c r="P16" s="1024"/>
      <c r="Q16" s="1024"/>
      <c r="R16" s="1024"/>
      <c r="S16" s="1024"/>
      <c r="T16" s="1024"/>
      <c r="U16" s="1024"/>
      <c r="V16" s="1024"/>
      <c r="W16" s="1024"/>
      <c r="X16" s="1024"/>
      <c r="Y16" s="1024"/>
      <c r="Z16" s="1024"/>
      <c r="AA16" s="1024"/>
      <c r="AB16" s="1024"/>
      <c r="AC16" s="1024"/>
      <c r="AD16" s="1024"/>
      <c r="AE16" s="1024"/>
      <c r="AF16" s="1024"/>
      <c r="AG16" s="1024"/>
      <c r="AH16" s="1024"/>
      <c r="AI16" s="1024"/>
      <c r="AJ16" s="1024"/>
      <c r="AK16" s="1024"/>
      <c r="AL16" s="1024"/>
      <c r="AM16" s="1024"/>
      <c r="AN16" s="1024"/>
      <c r="AO16" s="1024"/>
      <c r="AP16" s="1024"/>
      <c r="AQ16" s="1024"/>
      <c r="AR16" s="1024"/>
      <c r="AS16" s="1024"/>
      <c r="AT16" s="1024"/>
      <c r="AU16" s="1024"/>
      <c r="AV16" s="1024"/>
      <c r="AW16" s="1025"/>
      <c r="AX16" s="1026"/>
    </row>
    <row r="17" spans="2:50" s="33" customFormat="1" ht="16.5" customHeight="1">
      <c r="B17" s="432" t="s">
        <v>615</v>
      </c>
      <c r="C17" s="1287" t="s">
        <v>642</v>
      </c>
      <c r="D17" s="1288"/>
      <c r="E17" s="83"/>
      <c r="F17" s="433"/>
      <c r="G17" s="1034">
        <f>ROUND(('第3表(21表)'!D34-('第3表(21表)'!D31+'第3表(21表)'!D32+'第3表(21表)'!D33))/'第1表（01表）'!F32,2)</f>
        <v>139.35</v>
      </c>
      <c r="H17" s="1034">
        <f>ROUND(('第3表(21表)'!G34-('第3表(21表)'!G31+'第3表(21表)'!G32+'第3表(21表)'!G33))/'第1表（01表）'!G32,2)</f>
        <v>166.37</v>
      </c>
      <c r="I17" s="1034">
        <f>ROUND(('第3表(21表)'!J34-('第3表(21表)'!J31+'第3表(21表)'!J32+'第3表(21表)'!J33))/'第1表（01表）'!H32,2)</f>
        <v>216.96</v>
      </c>
      <c r="J17" s="1034">
        <f>ROUND(('第3表(21表)'!M34-('第3表(21表)'!M31+'第3表(21表)'!M32+'第3表(21表)'!M33))/'第1表（01表）'!I32,2)</f>
        <v>147.66</v>
      </c>
      <c r="K17" s="1034">
        <f>ROUND(('第3表(21表)'!P34-('第3表(21表)'!P31+'第3表(21表)'!P32+'第3表(21表)'!P33))/'第1表（01表）'!J32,2)</f>
        <v>265.33</v>
      </c>
      <c r="L17" s="1034">
        <f>ROUND(('第3表(21表)'!S34-('第3表(21表)'!S31+'第3表(21表)'!S32+'第3表(21表)'!S33))/'第1表（01表）'!K32,2)</f>
        <v>178.67</v>
      </c>
      <c r="M17" s="1034">
        <f>ROUND(('第3表(21表)'!V34-('第3表(21表)'!V31+'第3表(21表)'!V32+'第3表(21表)'!V33))/'第1表（01表）'!L32,2)</f>
        <v>307.69</v>
      </c>
      <c r="N17" s="1034">
        <f>ROUND(('第3表(21表)'!Y34-('第3表(21表)'!Y31+'第3表(21表)'!Y32+'第3表(21表)'!Y33))/'第1表（01表）'!M32,2)</f>
        <v>269.37</v>
      </c>
      <c r="O17" s="1034">
        <f>ROUND(('第3表(21表)'!AB34-('第3表(21表)'!AB31+'第3表(21表)'!AB32+'第3表(21表)'!AB33))/'第1表（01表）'!N32,2)</f>
        <v>189.12</v>
      </c>
      <c r="P17" s="1034">
        <f>ROUND(('第3表(21表)'!AE34-('第3表(21表)'!AE31+'第3表(21表)'!AE32+'第3表(21表)'!AE33))/'第1表（01表）'!O32,2)</f>
        <v>168.32</v>
      </c>
      <c r="Q17" s="1034">
        <f>ROUND(('第3表(21表)'!AH34-('第3表(21表)'!AH31+'第3表(21表)'!AH32+'第3表(21表)'!AH33))/'第1表（01表）'!P32,2)</f>
        <v>149.32</v>
      </c>
      <c r="R17" s="1034">
        <f>ROUND(('第3表(21表)'!AK34-('第3表(21表)'!AK31+'第3表(21表)'!AK32+'第3表(21表)'!AK33))/'第1表（01表）'!Q32,2)</f>
        <v>241.31</v>
      </c>
      <c r="S17" s="1034">
        <f>ROUND(('第3表(21表)'!AN34-('第3表(21表)'!AN31+'第3表(21表)'!AN32+'第3表(21表)'!AN33))/'第1表（01表）'!R32,2)</f>
        <v>232.92</v>
      </c>
      <c r="T17" s="1034">
        <f>ROUND(('第3表(21表)'!AQ34-('第3表(21表)'!AQ31+'第3表(21表)'!AQ32+'第3表(21表)'!AQ33))/'第1表（01表）'!S32,2)</f>
        <v>164.79</v>
      </c>
      <c r="U17" s="1034">
        <f>ROUND(('第3表(21表)'!AT34-('第3表(21表)'!AT31+'第3表(21表)'!AT32+'第3表(21表)'!AT33))/'第1表（01表）'!T32,2)</f>
        <v>251.2</v>
      </c>
      <c r="V17" s="1034">
        <f>ROUND(('第3表(21表)'!AW34-('第3表(21表)'!AW31+'第3表(21表)'!AW32+'第3表(21表)'!AW33))/'第1表（01表）'!U32,2)</f>
        <v>242.63</v>
      </c>
      <c r="W17" s="1034">
        <f>ROUND(('第3表(21表)'!AZ34-('第3表(21表)'!AZ31+'第3表(21表)'!AZ32+'第3表(21表)'!AZ33))/'第1表（01表）'!V32,2)</f>
        <v>210.3</v>
      </c>
      <c r="X17" s="1034">
        <f>ROUND(('第3表(21表)'!BC34-('第3表(21表)'!BC31+'第3表(21表)'!BC32+'第3表(21表)'!BC33))/'第1表（01表）'!W32,2)</f>
        <v>213.32</v>
      </c>
      <c r="Y17" s="1034">
        <f>ROUND(('第3表(21表)'!BF34-('第3表(21表)'!BF31+'第3表(21表)'!BF32+'第3表(21表)'!BF33))/'第1表（01表）'!X32,2)</f>
        <v>194.14</v>
      </c>
      <c r="Z17" s="1034">
        <f>ROUND(('第3表(21表)'!BI34-('第3表(21表)'!BI31+'第3表(21表)'!BI32+'第3表(21表)'!BI33))/'第1表（01表）'!Y32,2)</f>
        <v>253.04</v>
      </c>
      <c r="AA17" s="1034">
        <f>ROUND(('第3表(21表)'!BL34-('第3表(21表)'!BL31+'第3表(21表)'!BL32+'第3表(21表)'!BL33))/'第1表（01表）'!Z32,2)</f>
        <v>246.8</v>
      </c>
      <c r="AB17" s="1034">
        <f>ROUND(('第3表(21表)'!BO34-('第3表(21表)'!BO31+'第3表(21表)'!BO32+'第3表(21表)'!BO33))/'第1表（01表）'!AA32,2)</f>
        <v>285.54</v>
      </c>
      <c r="AC17" s="1034">
        <f>ROUND(('第3表(21表)'!BR34-('第3表(21表)'!BR31+'第3表(21表)'!BR32+'第3表(21表)'!BR33))/'第1表（01表）'!AB32,2)</f>
        <v>245.82</v>
      </c>
      <c r="AD17" s="1034">
        <f>ROUND(('第3表(21表)'!BU34-('第3表(21表)'!BU31+'第3表(21表)'!BU32+'第3表(21表)'!BU33))/'第1表（01表）'!AC32,2)</f>
        <v>362.22</v>
      </c>
      <c r="AE17" s="1034">
        <f>ROUND(('第3表(21表)'!BX34-('第3表(21表)'!BX31+'第3表(21表)'!BX32+'第3表(21表)'!BX33))/'第1表（01表）'!AD32,2)</f>
        <v>265</v>
      </c>
      <c r="AF17" s="1034">
        <f>ROUND(('第3表(21表)'!CA34-('第3表(21表)'!CA31+'第3表(21表)'!CA32+'第3表(21表)'!CA33))/'第1表（01表）'!AE32,2)</f>
        <v>231.43</v>
      </c>
      <c r="AG17" s="1034">
        <f>ROUND(('第3表(21表)'!CD34-('第3表(21表)'!CD31+'第3表(21表)'!CD32+'第3表(21表)'!CD33))/'第1表（01表）'!AF32,2)</f>
        <v>654.67</v>
      </c>
      <c r="AH17" s="1034">
        <f>ROUND(('第3表(21表)'!CG34-('第3表(21表)'!CG31+'第3表(21表)'!CG32+'第3表(21表)'!CG33))/'第1表（01表）'!AG32,2)</f>
        <v>219.52</v>
      </c>
      <c r="AI17" s="1034">
        <f>ROUND(('第3表(21表)'!CJ34-('第3表(21表)'!CJ31+'第3表(21表)'!CJ32+'第3表(21表)'!CJ33))/'第1表（01表）'!AH32,2)</f>
        <v>150.87</v>
      </c>
      <c r="AJ17" s="1034">
        <f>ROUND(('第3表(21表)'!CM34-('第3表(21表)'!CM31+'第3表(21表)'!CM32+'第3表(21表)'!CM33))/'第1表（01表）'!AI32,2)</f>
        <v>220.19</v>
      </c>
      <c r="AK17" s="1034">
        <f>ROUND(('第3表(21表)'!CP34-('第3表(21表)'!CP31+'第3表(21表)'!CP32+'第3表(21表)'!CP33))/'第1表（01表）'!AJ32,2)</f>
        <v>170.85</v>
      </c>
      <c r="AL17" s="1034">
        <f>ROUND(('第3表(21表)'!CS34-('第3表(21表)'!CS31+'第3表(21表)'!CS32+'第3表(21表)'!CS33))/'第1表（01表）'!AK32,2)</f>
        <v>267.02</v>
      </c>
      <c r="AM17" s="1034">
        <f>ROUND(('第3表(21表)'!CV34-('第3表(21表)'!CV31+'第3表(21表)'!CV32+'第3表(21表)'!CV33))/'第1表（01表）'!AL32,2)</f>
        <v>158.59</v>
      </c>
      <c r="AN17" s="1034">
        <f>ROUND(('第3表(21表)'!CY34-('第3表(21表)'!CY31+'第3表(21表)'!CY32+'第3表(21表)'!CY33))/'第1表（01表）'!AM32,2)</f>
        <v>191.9</v>
      </c>
      <c r="AO17" s="1034">
        <f>ROUND(('第3表(21表)'!DB34-('第3表(21表)'!DB31+'第3表(21表)'!DB32+'第3表(21表)'!DB33))/'第1表（01表）'!AN32,2)</f>
        <v>230.06</v>
      </c>
      <c r="AP17" s="1034">
        <f>ROUND(('第3表(21表)'!DE34-('第3表(21表)'!DE31+'第3表(21表)'!DE32+'第3表(21表)'!DE33))/'第1表（01表）'!AO32,2)</f>
        <v>218.08</v>
      </c>
      <c r="AQ17" s="1034">
        <f>ROUND(('第3表(21表)'!DH34-('第3表(21表)'!DH31+'第3表(21表)'!DH32+'第3表(21表)'!DH33))/'第1表（01表）'!AP32,2)</f>
        <v>243.68</v>
      </c>
      <c r="AR17" s="1034">
        <f>ROUND(('第3表(21表)'!DK34-('第3表(21表)'!DK31+'第3表(21表)'!DK32+'第3表(21表)'!DK33))/'第1表（01表）'!AQ32,2)</f>
        <v>274.74</v>
      </c>
      <c r="AS17" s="1034">
        <f>ROUND(('第3表(21表)'!DN34-('第3表(21表)'!DN31+'第3表(21表)'!DN32+'第3表(21表)'!DN33))/'第1表（01表）'!AR32,2)</f>
        <v>268.24</v>
      </c>
      <c r="AT17" s="1034">
        <f>ROUND(('第3表(21表)'!DQ34-('第3表(21表)'!DQ31+'第3表(21表)'!DQ32+'第3表(21表)'!DQ33))/'第1表（01表）'!AS32,2)</f>
        <v>231.17</v>
      </c>
      <c r="AU17" s="1034">
        <f>ROUND(('第3表(21表)'!DT34-('第3表(21表)'!DT31+'第3表(21表)'!DT32+'第3表(21表)'!DT33))/'第1表（01表）'!AT32,2)</f>
        <v>189.01</v>
      </c>
      <c r="AV17" s="1034">
        <f>ROUND(('第3表(21表)'!DW34-('第3表(21表)'!DW31+'第3表(21表)'!DW32+'第3表(21表)'!DW33))/'第1表（01表）'!AU32,2)</f>
        <v>226.16</v>
      </c>
      <c r="AW17" s="1035">
        <f>ROUND(('第3表(21表)'!DZ34-('第3表(21表)'!DZ31+'第3表(21表)'!DZ32+'第3表(21表)'!DZ33))/'第1表（01表）'!AV32,2)</f>
        <v>229.3</v>
      </c>
      <c r="AX17" s="1036">
        <f>ROUND(('第3表(21表)'!EC34-('第3表(21表)'!EC31+'第3表(21表)'!EC32+'第3表(21表)'!EC33))/'第1表（01表）'!AW32,2)</f>
        <v>206.66</v>
      </c>
    </row>
    <row r="18" spans="2:50" s="33" customFormat="1" ht="16.5" customHeight="1">
      <c r="B18" s="434" t="s">
        <v>618</v>
      </c>
      <c r="C18" s="1289" t="s">
        <v>619</v>
      </c>
      <c r="D18" s="1290"/>
      <c r="E18" s="1290"/>
      <c r="F18" s="1291"/>
      <c r="G18" s="1037"/>
      <c r="H18" s="1037"/>
      <c r="I18" s="1037"/>
      <c r="J18" s="1037"/>
      <c r="K18" s="1037"/>
      <c r="L18" s="1037"/>
      <c r="M18" s="1037"/>
      <c r="N18" s="1037"/>
      <c r="O18" s="1037"/>
      <c r="P18" s="1037"/>
      <c r="Q18" s="1037"/>
      <c r="R18" s="1037"/>
      <c r="S18" s="1037"/>
      <c r="T18" s="1037"/>
      <c r="U18" s="1037"/>
      <c r="V18" s="1037"/>
      <c r="W18" s="1037"/>
      <c r="X18" s="1037"/>
      <c r="Y18" s="1037"/>
      <c r="Z18" s="1037"/>
      <c r="AA18" s="1037"/>
      <c r="AB18" s="1037"/>
      <c r="AC18" s="1037"/>
      <c r="AD18" s="1037"/>
      <c r="AE18" s="1037"/>
      <c r="AF18" s="1037"/>
      <c r="AG18" s="1037"/>
      <c r="AH18" s="1037"/>
      <c r="AI18" s="1037"/>
      <c r="AJ18" s="1037"/>
      <c r="AK18" s="1037"/>
      <c r="AL18" s="1037"/>
      <c r="AM18" s="1037"/>
      <c r="AN18" s="1037"/>
      <c r="AO18" s="1037"/>
      <c r="AP18" s="1037"/>
      <c r="AQ18" s="1037"/>
      <c r="AR18" s="1037"/>
      <c r="AS18" s="1037"/>
      <c r="AT18" s="1037"/>
      <c r="AU18" s="1037"/>
      <c r="AV18" s="1037"/>
      <c r="AW18" s="1038"/>
      <c r="AX18" s="1039"/>
    </row>
    <row r="19" spans="2:50" s="33" customFormat="1" ht="16.5" customHeight="1">
      <c r="B19" s="432" t="s">
        <v>615</v>
      </c>
      <c r="C19" s="1287" t="s">
        <v>643</v>
      </c>
      <c r="D19" s="1288"/>
      <c r="E19" s="84"/>
      <c r="F19" s="435"/>
      <c r="G19" s="1040">
        <f>ROUND(('第3表(21表)'!D17+'第3表(21表)'!D15+'第3表(21表)'!D27)/'第1表（01表）'!F32,2)</f>
        <v>63.98</v>
      </c>
      <c r="H19" s="1040">
        <f>ROUND(('第3表(21表)'!G17+'第3表(21表)'!G15+'第3表(21表)'!G27)/'第1表（01表）'!G32,2)</f>
        <v>85.29</v>
      </c>
      <c r="I19" s="1040">
        <f>ROUND(('第3表(21表)'!J17+'第3表(21表)'!J15+'第3表(21表)'!J27)/'第1表（01表）'!H32,2)</f>
        <v>129.49</v>
      </c>
      <c r="J19" s="1040">
        <f>ROUND(('第3表(21表)'!M17+'第3表(21表)'!M15+'第3表(21表)'!M27)/'第1表（01表）'!I32,2)</f>
        <v>79.63</v>
      </c>
      <c r="K19" s="1040">
        <f>ROUND(('第3表(21表)'!P17+'第3表(21表)'!P15+'第3表(21表)'!P27)/'第1表（01表）'!J32,2)</f>
        <v>169.55</v>
      </c>
      <c r="L19" s="1040">
        <f>ROUND(('第3表(21表)'!S17+'第3表(21表)'!S15+'第3表(21表)'!S27)/'第1表（01表）'!K32,2)</f>
        <v>110.98</v>
      </c>
      <c r="M19" s="1040">
        <f>ROUND(('第3表(21表)'!V17+'第3表(21表)'!V15+'第3表(21表)'!V27)/'第1表（01表）'!L32,2)</f>
        <v>219.54</v>
      </c>
      <c r="N19" s="1040">
        <f>ROUND(('第3表(21表)'!Y17+'第3表(21表)'!Y15+'第3表(21表)'!Y27)/'第1表（01表）'!M32,2)</f>
        <v>174.04</v>
      </c>
      <c r="O19" s="1040">
        <f>ROUND(('第3表(21表)'!AB17+'第3表(21表)'!AB15+'第3表(21表)'!AB27)/'第1表（01表）'!N32,2)</f>
        <v>103.81</v>
      </c>
      <c r="P19" s="1040">
        <f>ROUND(('第3表(21表)'!AE17+'第3表(21表)'!AE15+'第3表(21表)'!AE27)/'第1表（01表）'!O32,2)</f>
        <v>88.85</v>
      </c>
      <c r="Q19" s="1040">
        <f>ROUND(('第3表(21表)'!AH17+'第3表(21表)'!AH15+'第3表(21表)'!AH27)/'第1表（01表）'!P32,2)</f>
        <v>59.36</v>
      </c>
      <c r="R19" s="1040">
        <f>ROUND(('第3表(21表)'!AK17+'第3表(21表)'!AK15+'第3表(21表)'!AK27)/'第1表（01表）'!Q32,2)</f>
        <v>154.35</v>
      </c>
      <c r="S19" s="1040">
        <f>ROUND(('第3表(21表)'!AN17+'第3表(21表)'!AN15+'第3表(21表)'!AN27)/'第1表（01表）'!R32,2)</f>
        <v>147.67</v>
      </c>
      <c r="T19" s="1040">
        <f>ROUND(('第3表(21表)'!AQ17+'第3表(21表)'!AQ15+'第3表(21表)'!AQ27)/'第1表（01表）'!S32,2)</f>
        <v>92.49</v>
      </c>
      <c r="U19" s="1040">
        <f>ROUND(('第3表(21表)'!AT17+'第3表(21表)'!AT15+'第3表(21表)'!AT27)/'第1表（01表）'!T32,2)</f>
        <v>147.65</v>
      </c>
      <c r="V19" s="1040">
        <f>ROUND(('第3表(21表)'!AW17+'第3表(21表)'!AW15+'第3表(21表)'!AW27)/'第1表（01表）'!U32,2)</f>
        <v>109.86</v>
      </c>
      <c r="W19" s="1040">
        <f>ROUND(('第3表(21表)'!AZ17+'第3表(21表)'!AZ15+'第3表(21表)'!AZ27)/'第1表（01表）'!V32,2)</f>
        <v>88.12</v>
      </c>
      <c r="X19" s="1040">
        <f>ROUND(('第3表(21表)'!BC17+'第3表(21表)'!BC15+'第3表(21表)'!BC27)/'第1表（01表）'!W32,2)</f>
        <v>109.11</v>
      </c>
      <c r="Y19" s="1040">
        <f>ROUND(('第3表(21表)'!BF17+'第3表(21表)'!BF15+'第3表(21表)'!BF27)/'第1表（01表）'!X32,2)</f>
        <v>108.03</v>
      </c>
      <c r="Z19" s="1040">
        <f>ROUND(('第3表(21表)'!BI17+'第3表(21表)'!BI15+'第3表(21表)'!BI27)/'第1表（01表）'!Y32,2)</f>
        <v>159.99</v>
      </c>
      <c r="AA19" s="1040">
        <f>ROUND(('第3表(21表)'!BL17+'第3表(21表)'!BL15+'第3表(21表)'!BL27)/'第1表（01表）'!Z32,2)</f>
        <v>131.64</v>
      </c>
      <c r="AB19" s="1040">
        <f>ROUND(('第3表(21表)'!BO17+'第3表(21表)'!BO15+'第3表(21表)'!BO27)/'第1表（01表）'!AA32,2)</f>
        <v>147.38</v>
      </c>
      <c r="AC19" s="1040">
        <f>ROUND(('第3表(21表)'!BR17+'第3表(21表)'!BR15+'第3表(21表)'!BR27)/'第1表（01表）'!AB32,2)</f>
        <v>155.65</v>
      </c>
      <c r="AD19" s="1040">
        <f>ROUND(('第3表(21表)'!BU17+'第3表(21表)'!BU15+'第3表(21表)'!BU27)/'第1表（01表）'!AC32,2)</f>
        <v>211.96</v>
      </c>
      <c r="AE19" s="1040">
        <f>ROUND(('第3表(21表)'!BX17+'第3表(21表)'!BX15+'第3表(21表)'!BX27)/'第1表（01表）'!AD32,2)</f>
        <v>145.35</v>
      </c>
      <c r="AF19" s="1040">
        <f>ROUND(('第3表(21表)'!CA17+'第3表(21表)'!CA15+'第3表(21表)'!CA27)/'第1表（01表）'!AE32,2)</f>
        <v>147.75</v>
      </c>
      <c r="AG19" s="1040">
        <f>ROUND(('第3表(21表)'!CD17+'第3表(21表)'!CD15+'第3表(21表)'!CD27)/'第1表（01表）'!AF32,2)</f>
        <v>489.42</v>
      </c>
      <c r="AH19" s="1040">
        <f>ROUND(('第3表(21表)'!CG17+'第3表(21表)'!CG15+'第3表(21表)'!CG27)/'第1表（01表）'!AG32,2)</f>
        <v>116.27</v>
      </c>
      <c r="AI19" s="1040">
        <f>ROUND(('第3表(21表)'!CJ17+'第3表(21表)'!CJ15+'第3表(21表)'!CJ27)/'第1表（01表）'!AH32,2)</f>
        <v>73.19</v>
      </c>
      <c r="AJ19" s="1040">
        <f>ROUND(('第3表(21表)'!CM17+'第3表(21表)'!CM15+'第3表(21表)'!CM27)/'第1表（01表）'!AI32,2)</f>
        <v>131.82</v>
      </c>
      <c r="AK19" s="1040">
        <f>ROUND(('第3表(21表)'!CP17+'第3表(21表)'!CP15+'第3表(21表)'!CP27)/'第1表（01表）'!AJ32,2)</f>
        <v>84.93</v>
      </c>
      <c r="AL19" s="1040">
        <f>ROUND(('第3表(21表)'!CS17+'第3表(21表)'!CS15+'第3表(21表)'!CS27)/'第1表（01表）'!AK32,2)</f>
        <v>167.55</v>
      </c>
      <c r="AM19" s="1040">
        <f>ROUND(('第3表(21表)'!CV17+'第3表(21表)'!CV15+'第3表(21表)'!CV27)/'第1表（01表）'!AL32,2)</f>
        <v>85.51</v>
      </c>
      <c r="AN19" s="1040">
        <f>ROUND(('第3表(21表)'!CY17+'第3表(21表)'!CY15+'第3表(21表)'!CY27)/'第1表（01表）'!AM32,2)</f>
        <v>90.58</v>
      </c>
      <c r="AO19" s="1040">
        <f>ROUND(('第3表(21表)'!DB17+'第3表(21表)'!DB15+'第3表(21表)'!DB27)/'第1表（01表）'!AN32,2)</f>
        <v>134.93</v>
      </c>
      <c r="AP19" s="1040">
        <f>ROUND(('第3表(21表)'!DE17+'第3表(21表)'!DE15+'第3表(21表)'!DE27)/'第1表（01表）'!AO32,2)</f>
        <v>116.93</v>
      </c>
      <c r="AQ19" s="1040">
        <f>ROUND(('第3表(21表)'!DH17+'第3表(21表)'!DH15+'第3表(21表)'!DH27)/'第1表（01表）'!AP32,2)</f>
        <v>140.61</v>
      </c>
      <c r="AR19" s="1040">
        <f>ROUND(('第3表(21表)'!DK17+'第3表(21表)'!DK15+'第3表(21表)'!DK27)/'第1表（01表）'!AQ32,2)</f>
        <v>142.8</v>
      </c>
      <c r="AS19" s="1040">
        <f>ROUND(('第3表(21表)'!DN17+'第3表(21表)'!DN15+'第3表(21表)'!DN27)/'第1表（01表）'!AR32,2)</f>
        <v>191.57</v>
      </c>
      <c r="AT19" s="1040">
        <f>ROUND(('第3表(21表)'!DQ17+'第3表(21表)'!DQ15+'第3表(21表)'!DQ27)/'第1表（01表）'!AS32,2)</f>
        <v>103.21</v>
      </c>
      <c r="AU19" s="1040">
        <f>ROUND(('第3表(21表)'!DT17+'第3表(21表)'!DT15+'第3表(21表)'!DT27)/'第1表（01表）'!AT32,2)</f>
        <v>88.48</v>
      </c>
      <c r="AV19" s="1040">
        <f>ROUND(('第3表(21表)'!DW17+'第3表(21表)'!DW15+'第3表(21表)'!DW27)/'第1表（01表）'!AU32,2)</f>
        <v>118.99</v>
      </c>
      <c r="AW19" s="1041">
        <f>ROUND(('第3表(21表)'!DZ17+'第3表(21表)'!DZ15+'第3表(21表)'!DZ27)/'第1表（01表）'!AV32,2)</f>
        <v>102.95</v>
      </c>
      <c r="AX19" s="1042">
        <f>ROUND(('第3表(21表)'!EC17+'第3表(21表)'!EC15+'第3表(21表)'!EC27)/'第1表（01表）'!AW32,2)</f>
        <v>115.08</v>
      </c>
    </row>
    <row r="20" spans="2:50" ht="16.5" customHeight="1">
      <c r="B20" s="429" t="s">
        <v>620</v>
      </c>
      <c r="C20" s="448" t="s">
        <v>621</v>
      </c>
      <c r="D20" s="58"/>
      <c r="E20" s="58"/>
      <c r="F20" s="427"/>
      <c r="G20" s="1024"/>
      <c r="H20" s="1024"/>
      <c r="I20" s="1024"/>
      <c r="J20" s="1024"/>
      <c r="K20" s="1024"/>
      <c r="L20" s="1024"/>
      <c r="M20" s="1024"/>
      <c r="N20" s="1024"/>
      <c r="O20" s="1024"/>
      <c r="P20" s="1024"/>
      <c r="Q20" s="1024"/>
      <c r="R20" s="1024"/>
      <c r="S20" s="1024"/>
      <c r="T20" s="1024"/>
      <c r="U20" s="1024"/>
      <c r="V20" s="1024"/>
      <c r="W20" s="1024"/>
      <c r="X20" s="1024"/>
      <c r="Y20" s="1024"/>
      <c r="Z20" s="1024"/>
      <c r="AA20" s="1024"/>
      <c r="AB20" s="1024"/>
      <c r="AC20" s="1024"/>
      <c r="AD20" s="1024"/>
      <c r="AE20" s="1024"/>
      <c r="AF20" s="1024"/>
      <c r="AG20" s="1024"/>
      <c r="AH20" s="1024"/>
      <c r="AI20" s="1024"/>
      <c r="AJ20" s="1024"/>
      <c r="AK20" s="1024"/>
      <c r="AL20" s="1024"/>
      <c r="AM20" s="1024"/>
      <c r="AN20" s="1024"/>
      <c r="AO20" s="1024"/>
      <c r="AP20" s="1024"/>
      <c r="AQ20" s="1024"/>
      <c r="AR20" s="1024"/>
      <c r="AS20" s="1024"/>
      <c r="AT20" s="1024"/>
      <c r="AU20" s="1024"/>
      <c r="AV20" s="1024"/>
      <c r="AW20" s="1025"/>
      <c r="AX20" s="1026"/>
    </row>
    <row r="21" spans="2:50" ht="16.5" customHeight="1">
      <c r="B21" s="431" t="s">
        <v>14</v>
      </c>
      <c r="C21" s="450" t="s">
        <v>622</v>
      </c>
      <c r="D21" s="59"/>
      <c r="E21" s="59"/>
      <c r="F21" s="430"/>
      <c r="G21" s="978">
        <f>ROUND('第1表（01表）'!F14/'第1表（01表）'!F51,1)</f>
        <v>2602.3</v>
      </c>
      <c r="H21" s="978">
        <f>ROUND('第1表（01表）'!G14/'第1表（01表）'!G51,1)</f>
        <v>2348.4</v>
      </c>
      <c r="I21" s="978">
        <f>ROUND('第1表（01表）'!H14/'第1表（01表）'!H51,1)</f>
        <v>7071.2</v>
      </c>
      <c r="J21" s="978">
        <f>ROUND('第1表（01表）'!I14/'第1表（01表）'!I51,1)</f>
        <v>4967.4</v>
      </c>
      <c r="K21" s="978">
        <f>ROUND('第1表（01表）'!J14/'第1表（01表）'!J51,1)</f>
        <v>4123.4</v>
      </c>
      <c r="L21" s="978">
        <f>ROUND('第1表（01表）'!K14/'第1表（01表）'!K51,1)</f>
        <v>7466.9</v>
      </c>
      <c r="M21" s="978">
        <f>ROUND('第1表（01表）'!L14/'第1表（01表）'!L51,1)</f>
        <v>10028.5</v>
      </c>
      <c r="N21" s="978">
        <f>ROUND('第1表（01表）'!M14/'第1表（01表）'!M51,1)</f>
        <v>4996.8</v>
      </c>
      <c r="O21" s="978">
        <f>ROUND('第1表（01表）'!N14/'第1表（01表）'!N51,1)</f>
        <v>2156.2</v>
      </c>
      <c r="P21" s="978">
        <f>ROUND('第1表（01表）'!O14/'第1表（01表）'!O51,1)</f>
        <v>2348.1</v>
      </c>
      <c r="Q21" s="978">
        <f>ROUND('第1表（01表）'!P14/'第1表（01表）'!P51,1)</f>
        <v>1965.1</v>
      </c>
      <c r="R21" s="978">
        <f>ROUND('第1表（01表）'!Q14/'第1表（01表）'!Q51,1)</f>
        <v>4285.6</v>
      </c>
      <c r="S21" s="978">
        <f>ROUND('第1表（01表）'!R14/'第1表（01表）'!R51,1)</f>
        <v>3920.2</v>
      </c>
      <c r="T21" s="978">
        <f>ROUND('第1表（01表）'!S14/'第1表（01表）'!S51,1)</f>
        <v>4330.1</v>
      </c>
      <c r="U21" s="978">
        <f>ROUND('第1表（01表）'!T14/'第1表（01表）'!T51,1)</f>
        <v>4802.2</v>
      </c>
      <c r="V21" s="978">
        <f>ROUND('第1表（01表）'!U14/'第1表（01表）'!U51,1)</f>
        <v>3636.3</v>
      </c>
      <c r="W21" s="978">
        <f>ROUND('第1表（01表）'!V14/'第1表（01表）'!V51,1)</f>
        <v>6683.1</v>
      </c>
      <c r="X21" s="978">
        <f>ROUND('第1表（01表）'!W14/'第1表（01表）'!W51,1)</f>
        <v>2615.4</v>
      </c>
      <c r="Y21" s="978">
        <f>ROUND('第1表（01表）'!X14/'第1表（01表）'!X51,1)</f>
        <v>4604.8</v>
      </c>
      <c r="Z21" s="978">
        <f>ROUND('第1表（01表）'!Y14/'第1表（01表）'!Y51,1)</f>
        <v>4564.1</v>
      </c>
      <c r="AA21" s="978">
        <f>ROUND('第1表（01表）'!Z14/'第1表（01表）'!Z51,1)</f>
        <v>4340.6</v>
      </c>
      <c r="AB21" s="978">
        <f>ROUND('第1表（01表）'!AA14/'第1表（01表）'!AA51,1)</f>
        <v>2078.7</v>
      </c>
      <c r="AC21" s="978">
        <f>ROUND('第1表（01表）'!AB14/'第1表（01表）'!AB51,1)</f>
        <v>4267</v>
      </c>
      <c r="AD21" s="978">
        <f>ROUND('第1表（01表）'!AC14/'第1表（01表）'!AC51,1)</f>
        <v>3181.5</v>
      </c>
      <c r="AE21" s="978">
        <f>ROUND('第1表（01表）'!AD14/'第1表（01表）'!AD51,1)</f>
        <v>5103.8</v>
      </c>
      <c r="AF21" s="978">
        <f>ROUND('第1表（01表）'!AE14/'第1表（01表）'!AE51,1)</f>
        <v>3611.7</v>
      </c>
      <c r="AG21" s="978">
        <f>ROUND('第1表（01表）'!AF14/'第1表（01表）'!AF51,1)</f>
        <v>3550.7</v>
      </c>
      <c r="AH21" s="978">
        <f>ROUND('第1表（01表）'!AG14/'第1表（01表）'!AG51,1)</f>
        <v>3142.8</v>
      </c>
      <c r="AI21" s="978">
        <f>ROUND('第1表（01表）'!AH14/'第1表（01表）'!AH51,1)</f>
        <v>2983.3</v>
      </c>
      <c r="AJ21" s="978">
        <f>ROUND('第1表（01表）'!AI14/'第1表（01表）'!AI51,1)</f>
        <v>2181.6</v>
      </c>
      <c r="AK21" s="978">
        <f>ROUND('第1表（01表）'!AJ14/'第1表（01表）'!AJ51,1)</f>
        <v>3186.5</v>
      </c>
      <c r="AL21" s="978">
        <f>ROUND('第1表（01表）'!AK14/'第1表（01表）'!AK51,1)</f>
        <v>2682.4</v>
      </c>
      <c r="AM21" s="978">
        <f>ROUND('第1表（01表）'!AL14/'第1表（01表）'!AL51,1)</f>
        <v>3334.6</v>
      </c>
      <c r="AN21" s="978">
        <f>ROUND('第1表（01表）'!AM14/'第1表（01表）'!AM51,1)</f>
        <v>1513.6</v>
      </c>
      <c r="AO21" s="978">
        <f>ROUND('第1表（01表）'!AN14/'第1表（01表）'!AN51,1)</f>
        <v>3293.8</v>
      </c>
      <c r="AP21" s="978">
        <f>ROUND('第1表（01表）'!AO14/'第1表（01表）'!AO51,1)</f>
        <v>4644.3</v>
      </c>
      <c r="AQ21" s="978">
        <f>ROUND('第1表（01表）'!AP14/'第1表（01表）'!AP51,1)</f>
        <v>3169</v>
      </c>
      <c r="AR21" s="978">
        <f>ROUND('第1表（01表）'!AQ14/'第1表（01表）'!AQ51,1)</f>
        <v>4147.6</v>
      </c>
      <c r="AS21" s="978">
        <f>ROUND('第1表（01表）'!AR14/'第1表（01表）'!AR51,1)</f>
        <v>2373.5</v>
      </c>
      <c r="AT21" s="978">
        <f>ROUND('第1表（01表）'!AS14/'第1表（01表）'!AS51,1)</f>
        <v>2372.2</v>
      </c>
      <c r="AU21" s="978">
        <f>ROUND('第1表（01表）'!AT14/'第1表（01表）'!AT51,1)</f>
        <v>2464.1</v>
      </c>
      <c r="AV21" s="978">
        <f>ROUND('第1表（01表）'!AU14/'第1表（01表）'!AU51,1)</f>
        <v>3499.3</v>
      </c>
      <c r="AW21" s="979">
        <f>ROUND('第1表（01表）'!AV14/'第1表（01表）'!AV51,1)</f>
        <v>1888.2</v>
      </c>
      <c r="AX21" s="1008">
        <f>ROUND('第1表（01表）'!AW14/'第1表（01表）'!AW51,1)</f>
        <v>3417.9</v>
      </c>
    </row>
    <row r="22" spans="2:50" ht="16.5" customHeight="1">
      <c r="B22" s="429" t="s">
        <v>623</v>
      </c>
      <c r="C22" s="451" t="s">
        <v>624</v>
      </c>
      <c r="D22" s="63"/>
      <c r="E22" s="63"/>
      <c r="F22" s="437"/>
      <c r="G22" s="1024"/>
      <c r="H22" s="1024"/>
      <c r="I22" s="1024"/>
      <c r="J22" s="1024"/>
      <c r="K22" s="1024"/>
      <c r="L22" s="1024"/>
      <c r="M22" s="1024"/>
      <c r="N22" s="1024"/>
      <c r="O22" s="1024"/>
      <c r="P22" s="1024"/>
      <c r="Q22" s="1024"/>
      <c r="R22" s="1024"/>
      <c r="S22" s="1024"/>
      <c r="T22" s="1024"/>
      <c r="U22" s="1024"/>
      <c r="V22" s="1024"/>
      <c r="W22" s="1024"/>
      <c r="X22" s="1024"/>
      <c r="Y22" s="1024"/>
      <c r="Z22" s="1024"/>
      <c r="AA22" s="1024"/>
      <c r="AB22" s="1024"/>
      <c r="AC22" s="1024"/>
      <c r="AD22" s="1024"/>
      <c r="AE22" s="1024"/>
      <c r="AF22" s="1024"/>
      <c r="AG22" s="1024"/>
      <c r="AH22" s="1024"/>
      <c r="AI22" s="1024"/>
      <c r="AJ22" s="1024"/>
      <c r="AK22" s="1024"/>
      <c r="AL22" s="1024"/>
      <c r="AM22" s="1024"/>
      <c r="AN22" s="1024"/>
      <c r="AO22" s="1024"/>
      <c r="AP22" s="1024"/>
      <c r="AQ22" s="1024"/>
      <c r="AR22" s="1024"/>
      <c r="AS22" s="1024"/>
      <c r="AT22" s="1024"/>
      <c r="AU22" s="1024"/>
      <c r="AV22" s="1024"/>
      <c r="AW22" s="1025"/>
      <c r="AX22" s="1026"/>
    </row>
    <row r="23" spans="2:50" ht="16.5" customHeight="1">
      <c r="B23" s="431" t="s">
        <v>15</v>
      </c>
      <c r="C23" s="450" t="s">
        <v>622</v>
      </c>
      <c r="D23" s="59"/>
      <c r="E23" s="59"/>
      <c r="F23" s="430"/>
      <c r="G23" s="978">
        <f>ROUND('第1表（01表）'!F32/'第1表（01表）'!F51,1)</f>
        <v>327.5</v>
      </c>
      <c r="H23" s="978">
        <f>ROUND('第1表（01表）'!G32/'第1表（01表）'!G51,1)</f>
        <v>257.1</v>
      </c>
      <c r="I23" s="978">
        <f>ROUND('第1表（01表）'!H32/'第1表（01表）'!H51,1)</f>
        <v>737.8</v>
      </c>
      <c r="J23" s="978">
        <f>ROUND('第1表（01表）'!I32/'第1表（01表）'!I51,1)</f>
        <v>490.8</v>
      </c>
      <c r="K23" s="978">
        <f>ROUND('第1表（01表）'!J32/'第1表（01表）'!J51,1)</f>
        <v>286.9</v>
      </c>
      <c r="L23" s="978">
        <f>ROUND('第1表（01表）'!K32/'第1表（01表）'!K51,1)</f>
        <v>743.9</v>
      </c>
      <c r="M23" s="978">
        <f>ROUND('第1表（01表）'!L32/'第1表（01表）'!L51,1)</f>
        <v>816.4</v>
      </c>
      <c r="N23" s="978">
        <f>ROUND('第1表（01表）'!M32/'第1表（01表）'!M51,1)</f>
        <v>481</v>
      </c>
      <c r="O23" s="978">
        <f>ROUND('第1表（01表）'!N32/'第1表（01表）'!N51,1)</f>
        <v>238.7</v>
      </c>
      <c r="P23" s="978">
        <f>ROUND('第1表（01表）'!O32/'第1表（01表）'!O51,1)</f>
        <v>260.6</v>
      </c>
      <c r="Q23" s="978">
        <f>ROUND('第1表（01表）'!P32/'第1表（01表）'!P51,1)</f>
        <v>243.1</v>
      </c>
      <c r="R23" s="978">
        <f>ROUND('第1表（01表）'!Q32/'第1表（01表）'!Q51,1)</f>
        <v>400.9</v>
      </c>
      <c r="S23" s="978">
        <f>ROUND('第1表（01表）'!R32/'第1表（01表）'!R51,1)</f>
        <v>505.2</v>
      </c>
      <c r="T23" s="978">
        <f>ROUND('第1表（01表）'!S32/'第1表（01表）'!S51,1)</f>
        <v>493.5</v>
      </c>
      <c r="U23" s="978">
        <f>ROUND('第1表（01表）'!T32/'第1表（01表）'!T51,1)</f>
        <v>562.1</v>
      </c>
      <c r="V23" s="978">
        <f>ROUND('第1表（01表）'!U32/'第1表（01表）'!U51,1)</f>
        <v>335.8</v>
      </c>
      <c r="W23" s="978">
        <f>ROUND('第1表（01表）'!V32/'第1表（01表）'!V51,1)</f>
        <v>648.1</v>
      </c>
      <c r="X23" s="978">
        <f>ROUND('第1表（01表）'!W32/'第1表（01表）'!W51,1)</f>
        <v>287.9</v>
      </c>
      <c r="Y23" s="978">
        <f>ROUND('第1表（01表）'!X32/'第1表（01表）'!X51,1)</f>
        <v>417.8</v>
      </c>
      <c r="Z23" s="978">
        <f>ROUND('第1表（01表）'!Y32/'第1表（01表）'!Y51,1)</f>
        <v>382.2</v>
      </c>
      <c r="AA23" s="978">
        <f>ROUND('第1表（01表）'!Z32/'第1表（01表）'!Z51,1)</f>
        <v>417.2</v>
      </c>
      <c r="AB23" s="978">
        <f>ROUND('第1表（01表）'!AA32/'第1表（01表）'!AA51,1)</f>
        <v>209.5</v>
      </c>
      <c r="AC23" s="978">
        <f>ROUND('第1表（01表）'!AB32/'第1表（01表）'!AB51,1)</f>
        <v>386.7</v>
      </c>
      <c r="AD23" s="978">
        <f>ROUND('第1表（01表）'!AC32/'第1表（01表）'!AC51,1)</f>
        <v>218.1</v>
      </c>
      <c r="AE23" s="978">
        <f>ROUND('第1表（01表）'!AD32/'第1表（01表）'!AD51,1)</f>
        <v>580</v>
      </c>
      <c r="AF23" s="978">
        <f>ROUND('第1表（01表）'!AE32/'第1表（01表）'!AE51,1)</f>
        <v>326.5</v>
      </c>
      <c r="AG23" s="978">
        <f>ROUND('第1表（01表）'!AF32/'第1表（01表）'!AF51,1)</f>
        <v>166.2</v>
      </c>
      <c r="AH23" s="978">
        <f>ROUND('第1表（01表）'!AG32/'第1表（01表）'!AG51,1)</f>
        <v>303</v>
      </c>
      <c r="AI23" s="978">
        <f>ROUND('第1表（01表）'!AH32/'第1表（01表）'!AH51,1)</f>
        <v>270.3</v>
      </c>
      <c r="AJ23" s="978">
        <f>ROUND('第1表（01表）'!AI32/'第1表（01表）'!AI51,1)</f>
        <v>212.8</v>
      </c>
      <c r="AK23" s="978">
        <f>ROUND('第1表（01表）'!AJ32/'第1表（01表）'!AJ51,1)</f>
        <v>475.1</v>
      </c>
      <c r="AL23" s="978">
        <f>ROUND('第1表（01表）'!AK32/'第1表（01表）'!AK51,1)</f>
        <v>230.8</v>
      </c>
      <c r="AM23" s="978">
        <f>ROUND('第1表（01表）'!AL32/'第1表（01表）'!AL51,1)</f>
        <v>350.1</v>
      </c>
      <c r="AN23" s="978">
        <f>ROUND('第1表（01表）'!AM32/'第1表（01表）'!AM51,1)</f>
        <v>150.6</v>
      </c>
      <c r="AO23" s="978">
        <f>ROUND('第1表（01表）'!AN32/'第1表（01表）'!AN51,1)</f>
        <v>491.2</v>
      </c>
      <c r="AP23" s="978">
        <f>ROUND('第1表（01表）'!AO32/'第1表（01表）'!AO51,1)</f>
        <v>445.8</v>
      </c>
      <c r="AQ23" s="978">
        <f>ROUND('第1表（01表）'!AP32/'第1表（01表）'!AP51,1)</f>
        <v>310.9</v>
      </c>
      <c r="AR23" s="978">
        <f>ROUND('第1表（01表）'!AQ32/'第1表（01表）'!AQ51,1)</f>
        <v>272.6</v>
      </c>
      <c r="AS23" s="978">
        <f>ROUND('第1表（01表）'!AR32/'第1表（01表）'!AR51,1)</f>
        <v>467.4</v>
      </c>
      <c r="AT23" s="978">
        <f>ROUND('第1表（01表）'!AS32/'第1表（01表）'!AS51,1)</f>
        <v>227.3</v>
      </c>
      <c r="AU23" s="978">
        <f>ROUND('第1表（01表）'!AT32/'第1表（01表）'!AT51,1)</f>
        <v>241.9</v>
      </c>
      <c r="AV23" s="978">
        <f>ROUND('第1表（01表）'!AU32/'第1表（01表）'!AU51,1)</f>
        <v>338.2</v>
      </c>
      <c r="AW23" s="979">
        <f>ROUND('第1表（01表）'!AV32/'第1表（01表）'!AV51,1)</f>
        <v>247.3</v>
      </c>
      <c r="AX23" s="1008">
        <f>ROUND('第1表（01表）'!AW32/'第1表（01表）'!AW51,1)</f>
        <v>358.5</v>
      </c>
    </row>
    <row r="24" spans="2:50" ht="16.5" customHeight="1">
      <c r="B24" s="429" t="s">
        <v>625</v>
      </c>
      <c r="C24" s="451" t="s">
        <v>626</v>
      </c>
      <c r="D24" s="63"/>
      <c r="E24" s="63"/>
      <c r="F24" s="437"/>
      <c r="G24" s="1024"/>
      <c r="H24" s="1024"/>
      <c r="I24" s="1024"/>
      <c r="J24" s="1024"/>
      <c r="K24" s="1024"/>
      <c r="L24" s="1024"/>
      <c r="M24" s="1024"/>
      <c r="N24" s="1024"/>
      <c r="O24" s="1024"/>
      <c r="P24" s="1024"/>
      <c r="Q24" s="1024"/>
      <c r="R24" s="1024"/>
      <c r="S24" s="1024"/>
      <c r="T24" s="1024"/>
      <c r="U24" s="1024"/>
      <c r="V24" s="1024"/>
      <c r="W24" s="1024"/>
      <c r="X24" s="1024"/>
      <c r="Y24" s="1024"/>
      <c r="Z24" s="1024"/>
      <c r="AA24" s="1024"/>
      <c r="AB24" s="1024"/>
      <c r="AC24" s="1024"/>
      <c r="AD24" s="1024"/>
      <c r="AE24" s="1024"/>
      <c r="AF24" s="1024"/>
      <c r="AG24" s="1024"/>
      <c r="AH24" s="1024"/>
      <c r="AI24" s="1024"/>
      <c r="AJ24" s="1024"/>
      <c r="AK24" s="1024"/>
      <c r="AL24" s="1024"/>
      <c r="AM24" s="1024"/>
      <c r="AN24" s="1024"/>
      <c r="AO24" s="1024"/>
      <c r="AP24" s="1024"/>
      <c r="AQ24" s="1024"/>
      <c r="AR24" s="1024"/>
      <c r="AS24" s="1024"/>
      <c r="AT24" s="1024"/>
      <c r="AU24" s="1024"/>
      <c r="AV24" s="1024"/>
      <c r="AW24" s="1025"/>
      <c r="AX24" s="1026"/>
    </row>
    <row r="25" spans="2:50" ht="16.5" customHeight="1">
      <c r="B25" s="436" t="s">
        <v>627</v>
      </c>
      <c r="C25" s="450" t="s">
        <v>622</v>
      </c>
      <c r="D25" s="59"/>
      <c r="E25" s="59"/>
      <c r="F25" s="430"/>
      <c r="G25" s="978">
        <f>ROUND('第2表（20表）'!F5/'第1表（01表）'!F51,1)</f>
        <v>52339.5</v>
      </c>
      <c r="H25" s="978">
        <f>ROUND('第2表（20表）'!G5/'第1表（01表）'!G51,1)</f>
        <v>38862.6</v>
      </c>
      <c r="I25" s="978">
        <f>ROUND('第2表（20表）'!H5/'第1表（01表）'!H51,1)</f>
        <v>179707.1</v>
      </c>
      <c r="J25" s="978">
        <f>ROUND('第2表（20表）'!I5/'第1表（01表）'!I51,1)</f>
        <v>71551.7</v>
      </c>
      <c r="K25" s="978">
        <f>ROUND('第2表（20表）'!J5/'第1表（01表）'!J51,1)</f>
        <v>70180.3</v>
      </c>
      <c r="L25" s="978">
        <f>ROUND('第2表（20表）'!K5/'第1表（01表）'!K51,1)</f>
        <v>145609</v>
      </c>
      <c r="M25" s="978">
        <f>ROUND('第2表（20表）'!L5/'第1表（01表）'!L51,1)</f>
        <v>197793</v>
      </c>
      <c r="N25" s="978">
        <f>ROUND('第2表（20表）'!M5/'第1表（01表）'!M51,1)</f>
        <v>117323.4</v>
      </c>
      <c r="O25" s="978">
        <f>ROUND('第2表（20表）'!N5/'第1表（01表）'!N51,1)</f>
        <v>38042.8</v>
      </c>
      <c r="P25" s="978">
        <f>ROUND('第2表（20表）'!O5/'第1表（01表）'!O51,1)</f>
        <v>43412.2</v>
      </c>
      <c r="Q25" s="978">
        <f>ROUND('第2表（20表）'!P5/'第1表（01表）'!P51,1)</f>
        <v>40385</v>
      </c>
      <c r="R25" s="978">
        <f>ROUND('第2表（20表）'!Q5/'第1表（01表）'!Q51,1)</f>
        <v>94265.1</v>
      </c>
      <c r="S25" s="978">
        <f>ROUND('第2表（20表）'!R5/'第1表（01表）'!R51,1)</f>
        <v>92825</v>
      </c>
      <c r="T25" s="978">
        <f>ROUND('第2表（20表）'!S5/'第1表（01表）'!S51,1)</f>
        <v>85440.5</v>
      </c>
      <c r="U25" s="978">
        <f>ROUND('第2表（20表）'!T5/'第1表（01表）'!T51,1)</f>
        <v>147640.5</v>
      </c>
      <c r="V25" s="978">
        <f>ROUND('第2表（20表）'!U5/'第1表（01表）'!U51,1)</f>
        <v>83878.1</v>
      </c>
      <c r="W25" s="978">
        <f>ROUND('第2表（20表）'!V5/'第1表（01表）'!V51,1)</f>
        <v>131125.9</v>
      </c>
      <c r="X25" s="978">
        <f>ROUND('第2表（20表）'!W5/'第1表（01表）'!W51,1)</f>
        <v>64470.2</v>
      </c>
      <c r="Y25" s="978">
        <f>ROUND('第2表（20表）'!X5/'第1表（01表）'!X51,1)</f>
        <v>91188.8</v>
      </c>
      <c r="Z25" s="978">
        <f>ROUND('第2表（20表）'!Y5/'第1表（01表）'!Y51,1)</f>
        <v>86398.8</v>
      </c>
      <c r="AA25" s="978">
        <f>ROUND('第2表（20表）'!Z5/'第1表（01表）'!Z51,1)</f>
        <v>103519</v>
      </c>
      <c r="AB25" s="978">
        <f>ROUND('第2表（20表）'!AA5/'第1表（01表）'!AA51,1)</f>
        <v>56611.5</v>
      </c>
      <c r="AC25" s="978">
        <f>ROUND('第2表（20表）'!AB5/'第1表（01表）'!AB51,1)</f>
        <v>93012.6</v>
      </c>
      <c r="AD25" s="978">
        <f>ROUND('第2表（20表）'!AC5/'第1表（01表）'!AC51,1)</f>
        <v>63942.6</v>
      </c>
      <c r="AE25" s="978">
        <f>ROUND('第2表（20表）'!AD5/'第1表（01表）'!AD51,1)</f>
        <v>139601.8</v>
      </c>
      <c r="AF25" s="978">
        <f>ROUND('第2表（20表）'!AE5/'第1表（01表）'!AE51,1)</f>
        <v>68879.4</v>
      </c>
      <c r="AG25" s="978">
        <f>ROUND('第2表（20表）'!AF5/'第1表（01表）'!AF51,1)</f>
        <v>52968.1</v>
      </c>
      <c r="AH25" s="978">
        <f>ROUND('第2表（20表）'!AG5/'第1表（01表）'!AG51,1)</f>
        <v>67599.8</v>
      </c>
      <c r="AI25" s="978">
        <f>ROUND('第2表（20表）'!AH5/'第1表（01表）'!AH51,1)</f>
        <v>48405.1</v>
      </c>
      <c r="AJ25" s="978">
        <f>ROUND('第2表（20表）'!AI5/'第1表（01表）'!AI51,1)</f>
        <v>48031.8</v>
      </c>
      <c r="AK25" s="978">
        <f>ROUND('第2表（20表）'!AJ5/'第1表（01表）'!AJ51,1)</f>
        <v>79820.5</v>
      </c>
      <c r="AL25" s="978">
        <f>ROUND('第2表（20表）'!AK5/'第1表（01表）'!AK51,1)</f>
        <v>58050.4</v>
      </c>
      <c r="AM25" s="978">
        <f>ROUND('第2表（20表）'!AL5/'第1表（01表）'!AL51,1)</f>
        <v>59098.5</v>
      </c>
      <c r="AN25" s="978">
        <f>ROUND('第2表（20表）'!AM5/'第1表（01表）'!AM51,1)</f>
        <v>32294.9</v>
      </c>
      <c r="AO25" s="978">
        <f>ROUND('第2表（20表）'!AN5/'第1表（01表）'!AN51,1)</f>
        <v>115659.2</v>
      </c>
      <c r="AP25" s="978">
        <f>ROUND('第2表（20表）'!AO5/'第1表（01表）'!AO51,1)</f>
        <v>103445.1</v>
      </c>
      <c r="AQ25" s="978">
        <f>ROUND('第2表（20表）'!AP5/'第1表（01表）'!AP51,1)</f>
        <v>75324.7</v>
      </c>
      <c r="AR25" s="978">
        <f>ROUND('第2表（20表）'!AQ5/'第1表（01表）'!AQ51,1)</f>
        <v>74317.8</v>
      </c>
      <c r="AS25" s="978">
        <f>ROUND('第2表（20表）'!AR5/'第1表（01表）'!AR51,1)</f>
        <v>99291</v>
      </c>
      <c r="AT25" s="978">
        <f>ROUND('第2表（20表）'!AS5/'第1表（01表）'!AS51,1)</f>
        <v>50766.2</v>
      </c>
      <c r="AU25" s="978">
        <f>ROUND('第2表（20表）'!AT5/'第1表（01表）'!AT51,1)</f>
        <v>55507.4</v>
      </c>
      <c r="AV25" s="978">
        <f>ROUND('第2表（20表）'!AU5/'第1表（01表）'!AU51,1)</f>
        <v>78009</v>
      </c>
      <c r="AW25" s="979">
        <f>ROUND('第2表（20表）'!AV5/'第1表（01表）'!AV51,1)</f>
        <v>57260.9</v>
      </c>
      <c r="AX25" s="1008">
        <f>ROUND('第2表（20表）'!AW5/'第1表（01表）'!AW51,1)</f>
        <v>72361</v>
      </c>
    </row>
    <row r="26" spans="2:50" ht="16.5" customHeight="1">
      <c r="B26" s="429" t="s">
        <v>265</v>
      </c>
      <c r="C26" s="57"/>
      <c r="D26" s="58"/>
      <c r="E26" s="58"/>
      <c r="F26" s="427"/>
      <c r="G26" s="1121"/>
      <c r="H26" s="1121"/>
      <c r="I26" s="1121"/>
      <c r="J26" s="1121"/>
      <c r="K26" s="1121"/>
      <c r="L26" s="1121"/>
      <c r="M26" s="1121"/>
      <c r="N26" s="1121"/>
      <c r="O26" s="1121"/>
      <c r="P26" s="1121"/>
      <c r="Q26" s="1121"/>
      <c r="R26" s="1121"/>
      <c r="S26" s="1121"/>
      <c r="T26" s="1121"/>
      <c r="U26" s="1121"/>
      <c r="V26" s="1121"/>
      <c r="W26" s="1121"/>
      <c r="X26" s="1121"/>
      <c r="Y26" s="1121"/>
      <c r="Z26" s="1121"/>
      <c r="AA26" s="1121"/>
      <c r="AB26" s="1121"/>
      <c r="AC26" s="1121"/>
      <c r="AD26" s="1121"/>
      <c r="AE26" s="1121"/>
      <c r="AF26" s="1121"/>
      <c r="AG26" s="1121"/>
      <c r="AH26" s="1121"/>
      <c r="AI26" s="1121"/>
      <c r="AJ26" s="1121"/>
      <c r="AK26" s="1121"/>
      <c r="AL26" s="1121"/>
      <c r="AM26" s="1121"/>
      <c r="AN26" s="1121"/>
      <c r="AO26" s="1121"/>
      <c r="AP26" s="1121"/>
      <c r="AQ26" s="1121"/>
      <c r="AR26" s="1121"/>
      <c r="AS26" s="1121"/>
      <c r="AT26" s="1121"/>
      <c r="AU26" s="1121"/>
      <c r="AV26" s="1121"/>
      <c r="AW26" s="1122"/>
      <c r="AX26" s="1123"/>
    </row>
    <row r="27" spans="2:50" ht="16.5" customHeight="1">
      <c r="B27" s="426"/>
      <c r="C27" s="454" t="s">
        <v>622</v>
      </c>
      <c r="D27" s="455"/>
      <c r="E27" s="455"/>
      <c r="F27" s="456"/>
      <c r="G27" s="1043">
        <f>+'第1表（01表）'!F51/('第1表（01表）'!F$32/366/10)</f>
        <v>11.176353030776239</v>
      </c>
      <c r="H27" s="1044">
        <f>+'第1表（01表）'!G51/('第1表（01表）'!G$32/366/10)</f>
        <v>14.235808489336108</v>
      </c>
      <c r="I27" s="1044">
        <f>+'第1表（01表）'!H51/('第1表（01表）'!H$32/366/10)</f>
        <v>4.960506408212441</v>
      </c>
      <c r="J27" s="1044">
        <f>+'第1表（01表）'!I51/('第1表（01表）'!I$32/366/10)</f>
        <v>7.457923643611968</v>
      </c>
      <c r="K27" s="1044">
        <f>+'第1表（01表）'!J51/('第1表（01表）'!J$32/366/10)</f>
        <v>12.75782051409734</v>
      </c>
      <c r="L27" s="1044">
        <f>+'第1表（01表）'!K51/('第1表（01表）'!K$32/366/10)</f>
        <v>4.919855515250208</v>
      </c>
      <c r="M27" s="1044">
        <f>+'第1表（01表）'!L51/('第1表（01表）'!L$32/366/10)</f>
        <v>4.483220078946321</v>
      </c>
      <c r="N27" s="1044">
        <f>+'第1表（01表）'!M51/('第1表（01表）'!M$32/366/10)</f>
        <v>7.609766055453383</v>
      </c>
      <c r="O27" s="1044">
        <f>+'第1表（01表）'!N51/('第1表（01表）'!N$32/366/10)</f>
        <v>15.332244157518863</v>
      </c>
      <c r="P27" s="1044">
        <f>+'第1表（01表）'!O51/('第1表（01表）'!O$32/366/10)</f>
        <v>14.043683589138135</v>
      </c>
      <c r="Q27" s="1044">
        <f>+'第1表（01表）'!P51/('第1表（01表）'!P$32/366/10)</f>
        <v>15.052488355913209</v>
      </c>
      <c r="R27" s="1044">
        <f>+'第1表（01表）'!Q51/('第1表（01表）'!Q$32/366/10)</f>
        <v>9.129418531457757</v>
      </c>
      <c r="S27" s="1044">
        <f>+'第1表（01表）'!R51/('第1表（01表）'!R$32/366/10)</f>
        <v>7.244881446719687</v>
      </c>
      <c r="T27" s="1044">
        <f>+'第1表（01表）'!S51/('第1表（01表）'!S$32/366/10)</f>
        <v>7.4160827683467</v>
      </c>
      <c r="U27" s="1044">
        <f>+'第1表（01表）'!T51/('第1表（01表）'!T$32/366/10)</f>
        <v>6.510764107545015</v>
      </c>
      <c r="V27" s="1044">
        <f>+'第1表（01表）'!U51/('第1表（01表）'!U$32/366/10)</f>
        <v>10.897803318470437</v>
      </c>
      <c r="W27" s="1044">
        <f>+'第1表（01表）'!V51/('第1表（01表）'!V$32/366/10)</f>
        <v>5.647421885045647</v>
      </c>
      <c r="X27" s="1044">
        <f>+'第1表（01表）'!W51/('第1表（01表）'!W$32/366/10)</f>
        <v>12.712438391563943</v>
      </c>
      <c r="Y27" s="1044">
        <f>+'第1表（01表）'!X51/('第1表（01表）'!X$32/366/10)</f>
        <v>8.760836348694053</v>
      </c>
      <c r="Z27" s="1044">
        <f>+'第1表（01表）'!Y51/('第1表（01表）'!Y$32/366/10)</f>
        <v>9.577319472013818</v>
      </c>
      <c r="AA27" s="1044">
        <f>+'第1表（01表）'!Z51/('第1表（01表）'!Z$32/366/10)</f>
        <v>8.773633075158394</v>
      </c>
      <c r="AB27" s="1044">
        <f>+'第1表（01表）'!AA51/('第1表（01表）'!AA$32/366/10)</f>
        <v>17.471445801920268</v>
      </c>
      <c r="AC27" s="1044">
        <f>+'第1表（01表）'!AB51/('第1表（01表）'!AB$32/366/10)</f>
        <v>9.463551107054485</v>
      </c>
      <c r="AD27" s="1044">
        <f>+'第1表（01表）'!AC51/('第1表（01表）'!AC$32/366/10)</f>
        <v>16.779635912229597</v>
      </c>
      <c r="AE27" s="1044">
        <f>+'第1表（01表）'!AD51/('第1表（01表）'!AD$32/366/10)</f>
        <v>6.310113638077915</v>
      </c>
      <c r="AF27" s="1044">
        <f>+'第1表（01表）'!AE51/('第1表（01表）'!AE$32/366/10)</f>
        <v>11.209182954691626</v>
      </c>
      <c r="AG27" s="1044">
        <f>+'第1表（01表）'!AF51/('第1表（01表）'!AF$32/366/10)</f>
        <v>22.025636396461454</v>
      </c>
      <c r="AH27" s="1044">
        <f>+'第1表（01表）'!AG51/('第1表（01表）'!AG$32/366/10)</f>
        <v>12.078196038412624</v>
      </c>
      <c r="AI27" s="1044">
        <f>+'第1表（01表）'!AH51/('第1表（01表）'!AH$32/366/10)</f>
        <v>13.541655655041914</v>
      </c>
      <c r="AJ27" s="1044">
        <f>+'第1表（01表）'!AI51/('第1表（01表）'!AI$32/366/10)</f>
        <v>17.19630433834165</v>
      </c>
      <c r="AK27" s="1044">
        <f>+'第1表（01表）'!AJ51/('第1表（01表）'!AJ$32/366/10)</f>
        <v>7.702938762338382</v>
      </c>
      <c r="AL27" s="1044">
        <f>+'第1表（01表）'!AK51/('第1表（01表）'!AK$32/366/10)</f>
        <v>15.858744516059147</v>
      </c>
      <c r="AM27" s="1044">
        <f>+'第1表（01表）'!AL51/('第1表（01表）'!AL$32/366/10)</f>
        <v>10.455486273603404</v>
      </c>
      <c r="AN27" s="1044">
        <f>+'第1表（01表）'!AM51/('第1表（01表）'!AM$32/366/10)</f>
        <v>24.306708537707657</v>
      </c>
      <c r="AO27" s="1044">
        <f>+'第1表（01表）'!AN51/('第1表（01表）'!AN$32/366/10)</f>
        <v>7.451564828614009</v>
      </c>
      <c r="AP27" s="1044">
        <f>+'第1表（01表）'!AO51/('第1表（01表）'!AO$32/366/10)</f>
        <v>8.209361138992783</v>
      </c>
      <c r="AQ27" s="1044">
        <f>+'第1表（01表）'!AP51/('第1表（01表）'!AP$32/366/10)</f>
        <v>11.773662595567183</v>
      </c>
      <c r="AR27" s="1044">
        <f>+'第1表（01表）'!AQ51/('第1表（01表）'!AQ$32/366/10)</f>
        <v>13.424098824841185</v>
      </c>
      <c r="AS27" s="1044">
        <f>+'第1表（01表）'!AR51/('第1表（01表）'!AR$32/366/10)</f>
        <v>7.829965663675163</v>
      </c>
      <c r="AT27" s="1044">
        <f>+'第1表（01表）'!AS51/('第1表（01表）'!AS$32/366/10)</f>
        <v>16.10541727672035</v>
      </c>
      <c r="AU27" s="1044">
        <f>+'第1表（01表）'!AT51/('第1表（01表）'!AT$32/366/10)</f>
        <v>15.132900177200236</v>
      </c>
      <c r="AV27" s="1044">
        <f>+'第1表（01表）'!AU51/('第1表（01表）'!AU$32/366/10)</f>
        <v>10.822897906249427</v>
      </c>
      <c r="AW27" s="1045">
        <f>+'第1表（01表）'!AV51/('第1表（01表）'!AV$32/366/10)</f>
        <v>14.797188418687659</v>
      </c>
      <c r="AX27" s="1046">
        <f>+'第1表（01表）'!AW51/('第1表（01表）'!AW$32/366/10)</f>
        <v>10.210170857057003</v>
      </c>
    </row>
    <row r="28" spans="2:50" ht="16.5" customHeight="1">
      <c r="B28" s="438"/>
      <c r="C28" s="452" t="s">
        <v>628</v>
      </c>
      <c r="D28" s="454" t="s">
        <v>629</v>
      </c>
      <c r="E28" s="455"/>
      <c r="F28" s="456"/>
      <c r="G28" s="1047">
        <f>+'第1表（01表）'!F52/('第1表（01表）'!F$32/366/10)</f>
        <v>0</v>
      </c>
      <c r="H28" s="1048">
        <f>+'第1表（01表）'!G52/('第1表（01表）'!G$32/366/10)</f>
        <v>0.8787536104528462</v>
      </c>
      <c r="I28" s="1048">
        <f>+'第1表（01表）'!H52/('第1表（01表）'!H$32/366/10)</f>
        <v>0.2610792846427601</v>
      </c>
      <c r="J28" s="1048">
        <f>+'第1表（01表）'!I52/('第1表（01表）'!I$32/366/10)</f>
        <v>0.7990632475298538</v>
      </c>
      <c r="K28" s="1048">
        <f>+'第1表（01表）'!J52/('第1表（01表）'!J$32/366/10)</f>
        <v>0</v>
      </c>
      <c r="L28" s="1048">
        <f>+'第1表（01表）'!K52/('第1表（01表）'!K$32/366/10)</f>
        <v>0.7028365021786012</v>
      </c>
      <c r="M28" s="1048">
        <f>+'第1表（01表）'!L52/('第1表（01表）'!L$32/366/10)</f>
        <v>0</v>
      </c>
      <c r="N28" s="1048">
        <f>+'第1表（01表）'!M52/('第1表（01表）'!M$32/366/10)</f>
        <v>1.3835938282642515</v>
      </c>
      <c r="O28" s="1048">
        <f>+'第1表（01表）'!N52/('第1表（01表）'!N$32/366/10)</f>
        <v>0</v>
      </c>
      <c r="P28" s="1048">
        <f>+'第1表（01表）'!O52/('第1表（01表）'!O$32/366/10)</f>
        <v>0</v>
      </c>
      <c r="Q28" s="1048">
        <f>+'第1表（01表）'!P52/('第1表（01表）'!P$32/366/10)</f>
        <v>2.5087480593188682</v>
      </c>
      <c r="R28" s="1048">
        <f>+'第1表（01表）'!Q52/('第1表（01表）'!Q$32/366/10)</f>
        <v>0</v>
      </c>
      <c r="S28" s="1048">
        <f>+'第1表（01表）'!R52/('第1表（01表）'!R$32/366/10)</f>
        <v>0</v>
      </c>
      <c r="T28" s="1048">
        <f>+'第1表（01表）'!S52/('第1表（01表）'!S$32/366/10)</f>
        <v>1.0594403954781</v>
      </c>
      <c r="U28" s="1048">
        <f>+'第1表（01表）'!T52/('第1表（01表）'!T$32/366/10)</f>
        <v>1.9532292322635043</v>
      </c>
      <c r="V28" s="1048">
        <f>+'第1表（01表）'!U52/('第1表（01表）'!U$32/366/10)</f>
        <v>0</v>
      </c>
      <c r="W28" s="1048">
        <f>+'第1表（01表）'!V52/('第1表（01表）'!V$32/366/10)</f>
        <v>0</v>
      </c>
      <c r="X28" s="1048">
        <f>+'第1表（01表）'!W52/('第1表（01表）'!W$32/366/10)</f>
        <v>1.2712438391563943</v>
      </c>
      <c r="Y28" s="1048">
        <f>+'第1表（01表）'!X52/('第1表（01表）'!X$32/366/10)</f>
        <v>0</v>
      </c>
      <c r="Z28" s="1048">
        <f>+'第1表（01表）'!Y52/('第1表（01表）'!Y$32/366/10)</f>
        <v>0</v>
      </c>
      <c r="AA28" s="1048">
        <f>+'第1表（01表）'!Z52/('第1表（01表）'!Z$32/366/10)</f>
        <v>0.8773633075158392</v>
      </c>
      <c r="AB28" s="1048">
        <f>+'第1表（01表）'!AA52/('第1表（01表）'!AA$32/366/10)</f>
        <v>0</v>
      </c>
      <c r="AC28" s="1048">
        <f>+'第1表（01表）'!AB52/('第1表（01表）'!AB$32/366/10)</f>
        <v>1.8927102214108968</v>
      </c>
      <c r="AD28" s="1048">
        <f>+'第1表（01表）'!AC52/('第1表（01表）'!AC$32/366/10)</f>
        <v>1.2907412240176612</v>
      </c>
      <c r="AE28" s="1048">
        <f>+'第1表（01表）'!AD52/('第1表（01表）'!AD$32/366/10)</f>
        <v>0</v>
      </c>
      <c r="AF28" s="1048">
        <f>+'第1表（01表）'!AE52/('第1表（01表）'!AE$32/366/10)</f>
        <v>4.48367318187665</v>
      </c>
      <c r="AG28" s="1048">
        <f>+'第1表（01表）'!AF52/('第1表（01表）'!AF$32/366/10)</f>
        <v>0</v>
      </c>
      <c r="AH28" s="1048">
        <f>+'第1表（01表）'!AG52/('第1表（01表）'!AG$32/366/10)</f>
        <v>0</v>
      </c>
      <c r="AI28" s="1048">
        <f>+'第1表（01表）'!AH52/('第1表（01表）'!AH$32/366/10)</f>
        <v>0.9672611182172797</v>
      </c>
      <c r="AJ28" s="1048">
        <f>+'第1表（01表）'!AI52/('第1表（01表）'!AI$32/366/10)</f>
        <v>2.4566149054773785</v>
      </c>
      <c r="AK28" s="1048">
        <f>+'第1表（01表）'!AJ52/('第1表（01表）'!AJ$32/366/10)</f>
        <v>2.5676462541127942</v>
      </c>
      <c r="AL28" s="1048">
        <f>+'第1表（01表）'!AK52/('第1表（01表）'!AK$32/366/10)</f>
        <v>1.9823430645073934</v>
      </c>
      <c r="AM28" s="1048">
        <f>+'第1表（01表）'!AL52/('第1表（01表）'!AL$32/366/10)</f>
        <v>1.900997504291528</v>
      </c>
      <c r="AN28" s="1048">
        <f>+'第1表（01表）'!AM52/('第1表（01表）'!AM$32/366/10)</f>
        <v>3.4723869339582363</v>
      </c>
      <c r="AO28" s="1048">
        <f>+'第1表（01表）'!AN52/('第1表（01表）'!AN$32/366/10)</f>
        <v>0</v>
      </c>
      <c r="AP28" s="1048">
        <f>+'第1表（01表）'!AO52/('第1表（01表）'!AO$32/366/10)</f>
        <v>0</v>
      </c>
      <c r="AQ28" s="1048">
        <f>+'第1表（01表）'!AP52/('第1表（01表）'!AP$32/366/10)</f>
        <v>0</v>
      </c>
      <c r="AR28" s="1048">
        <f>+'第1表（01表）'!AQ52/('第1表（01表）'!AQ$32/366/10)</f>
        <v>0</v>
      </c>
      <c r="AS28" s="1048">
        <f>+'第1表（01表）'!AR52/('第1表（01表）'!AR$32/366/10)</f>
        <v>0</v>
      </c>
      <c r="AT28" s="1048">
        <f>+'第1表（01表）'!AS52/('第1表（01表）'!AS$32/366/10)</f>
        <v>2.928257686676427</v>
      </c>
      <c r="AU28" s="1048">
        <f>+'第1表（01表）'!AT52/('第1表（01表）'!AT$32/366/10)</f>
        <v>2.1618428824571767</v>
      </c>
      <c r="AV28" s="1048">
        <f>+'第1表（01表）'!AU52/('第1表（01表）'!AU$32/366/10)</f>
        <v>0</v>
      </c>
      <c r="AW28" s="1049">
        <f>+'第1表（01表）'!AV52/('第1表（01表）'!AV$32/366/10)</f>
        <v>0</v>
      </c>
      <c r="AX28" s="1050">
        <f>+'第1表（01表）'!AW52/('第1表（01表）'!AW$32/366/10)</f>
        <v>0.6044631395426282</v>
      </c>
    </row>
    <row r="29" spans="2:50" ht="16.5" customHeight="1">
      <c r="B29" s="426"/>
      <c r="C29" s="452"/>
      <c r="D29" s="454" t="s">
        <v>630</v>
      </c>
      <c r="E29" s="455"/>
      <c r="F29" s="456"/>
      <c r="G29" s="1043">
        <f>+'第1表（01表）'!F53/('第1表（01表）'!F$32/366/10)</f>
        <v>3.2090518603218903</v>
      </c>
      <c r="H29" s="1044">
        <f>+'第1表（01表）'!G53/('第1表（01表）'!G$32/366/10)</f>
        <v>3.6907651639019536</v>
      </c>
      <c r="I29" s="1044">
        <f>+'第1表（01表）'!H53/('第1表（01表）'!H$32/366/10)</f>
        <v>0</v>
      </c>
      <c r="J29" s="1044">
        <f>+'第1表（01表）'!I53/('第1表（01表）'!I$32/366/10)</f>
        <v>1.0654176633731385</v>
      </c>
      <c r="K29" s="1044">
        <f>+'第1表（01表）'!J53/('第1表（01表）'!J$32/366/10)</f>
        <v>0</v>
      </c>
      <c r="L29" s="1044">
        <f>+'第1表（01表）'!K53/('第1表（01表）'!K$32/366/10)</f>
        <v>0</v>
      </c>
      <c r="M29" s="1044">
        <f>+'第1表（01表）'!L53/('第1表（01表）'!L$32/366/10)</f>
        <v>0</v>
      </c>
      <c r="N29" s="1044">
        <f>+'第1表（01表）'!M53/('第1表（01表）'!M$32/366/10)</f>
        <v>1.3835938282642515</v>
      </c>
      <c r="O29" s="1044">
        <f>+'第1表（01表）'!N53/('第1表（01表）'!N$32/366/10)</f>
        <v>2.6664772447858893</v>
      </c>
      <c r="P29" s="1044">
        <f>+'第1表（01表）'!O53/('第1表（01表）'!O$32/366/10)</f>
        <v>2.1605667060212514</v>
      </c>
      <c r="Q29" s="1044">
        <f>+'第1表（01表）'!P53/('第1表（01表）'!P$32/366/10)</f>
        <v>1.881561044489151</v>
      </c>
      <c r="R29" s="1044">
        <f>+'第1表（01表）'!Q53/('第1表（01表）'!Q$32/366/10)</f>
        <v>0</v>
      </c>
      <c r="S29" s="1044">
        <f>+'第1表（01表）'!R53/('第1表（01表）'!R$32/366/10)</f>
        <v>0</v>
      </c>
      <c r="T29" s="1044">
        <f>+'第1表（01表）'!S53/('第1表（01表）'!S$32/366/10)</f>
        <v>0.8475523163824801</v>
      </c>
      <c r="U29" s="1044">
        <f>+'第1表（01表）'!T53/('第1表（01表）'!T$32/366/10)</f>
        <v>0.6510764107545015</v>
      </c>
      <c r="V29" s="1044">
        <f>+'第1表（01表）'!U53/('第1表（01表）'!U$32/366/10)</f>
        <v>1.3622254148088047</v>
      </c>
      <c r="W29" s="1044">
        <f>+'第1表（01表）'!V53/('第1表（01表）'!V$32/366/10)</f>
        <v>0</v>
      </c>
      <c r="X29" s="1044">
        <f>+'第1表（01表）'!W53/('第1表（01表）'!W$32/366/10)</f>
        <v>1.2712438391563943</v>
      </c>
      <c r="Y29" s="1044">
        <f>+'第1表（01表）'!X53/('第1表（01表）'!X$32/366/10)</f>
        <v>2.190209087173513</v>
      </c>
      <c r="Z29" s="1044">
        <f>+'第1表（01表）'!Y53/('第1表（01表）'!Y$32/366/10)</f>
        <v>3.1924398240046057</v>
      </c>
      <c r="AA29" s="1044">
        <f>+'第1表（01表）'!Z53/('第1表（01表）'!Z$32/366/10)</f>
        <v>2.6320899225475176</v>
      </c>
      <c r="AB29" s="1044">
        <f>+'第1表（01表）'!AA53/('第1表（01表）'!AA$32/366/10)</f>
        <v>0</v>
      </c>
      <c r="AC29" s="1044">
        <f>+'第1表（01表）'!AB53/('第1表（01表）'!AB$32/366/10)</f>
        <v>5.6781306642326905</v>
      </c>
      <c r="AD29" s="1044">
        <f>+'第1表（01表）'!AC53/('第1表（01表）'!AC$32/366/10)</f>
        <v>15.488894688211936</v>
      </c>
      <c r="AE29" s="1044">
        <f>+'第1表（01表）'!AD53/('第1表（01表）'!AD$32/366/10)</f>
        <v>0</v>
      </c>
      <c r="AF29" s="1044">
        <f>+'第1表（01表）'!AE53/('第1表（01表）'!AE$32/366/10)</f>
        <v>0</v>
      </c>
      <c r="AG29" s="1044">
        <f>+'第1表（01表）'!AF53/('第1表（01表）'!AF$32/366/10)</f>
        <v>0</v>
      </c>
      <c r="AH29" s="1044">
        <f>+'第1表（01表）'!AG53/('第1表（01表）'!AG$32/366/10)</f>
        <v>0</v>
      </c>
      <c r="AI29" s="1044">
        <f>+'第1表（01表）'!AH53/('第1表（01表）'!AH$32/366/10)</f>
        <v>0.9672611182172797</v>
      </c>
      <c r="AJ29" s="1044">
        <f>+'第1表（01表）'!AI53/('第1表（01表）'!AI$32/366/10)</f>
        <v>2.4566149054773785</v>
      </c>
      <c r="AK29" s="1044">
        <f>+'第1表（01表）'!AJ53/('第1表（01表）'!AJ$32/366/10)</f>
        <v>0</v>
      </c>
      <c r="AL29" s="1044">
        <f>+'第1表（01表）'!AK53/('第1表（01表）'!AK$32/366/10)</f>
        <v>5.94702919352218</v>
      </c>
      <c r="AM29" s="1044">
        <f>+'第1表（01表）'!AL53/('第1表（01表）'!AL$32/366/10)</f>
        <v>0</v>
      </c>
      <c r="AN29" s="1044">
        <f>+'第1表（01表）'!AM53/('第1表（01表）'!AM$32/366/10)</f>
        <v>5.208580400937355</v>
      </c>
      <c r="AO29" s="1044">
        <f>+'第1表（01表）'!AN53/('第1表（01表）'!AN$32/366/10)</f>
        <v>0</v>
      </c>
      <c r="AP29" s="1044">
        <f>+'第1表（01表）'!AO53/('第1表（01表）'!AO$32/366/10)</f>
        <v>0</v>
      </c>
      <c r="AQ29" s="1044">
        <f>+'第1表（01表）'!AP53/('第1表（01表）'!AP$32/366/10)</f>
        <v>7.849108397044788</v>
      </c>
      <c r="AR29" s="1044">
        <f>+'第1表（01表）'!AQ53/('第1表（01表）'!AQ$32/366/10)</f>
        <v>0</v>
      </c>
      <c r="AS29" s="1044">
        <f>+'第1表（01表）'!AR53/('第1表（01表）'!AR$32/366/10)</f>
        <v>7.829965663675163</v>
      </c>
      <c r="AT29" s="1044">
        <f>+'第1表（01表）'!AS53/('第1表（01表）'!AS$32/366/10)</f>
        <v>0</v>
      </c>
      <c r="AU29" s="1044">
        <f>+'第1表（01表）'!AT53/('第1表（01表）'!AT$32/366/10)</f>
        <v>0</v>
      </c>
      <c r="AV29" s="1044">
        <f>+'第1表（01表）'!AU53/('第1表（01表）'!AU$32/366/10)</f>
        <v>0</v>
      </c>
      <c r="AW29" s="1045">
        <f>+'第1表（01表）'!AV53/('第1表（01表）'!AV$32/366/10)</f>
        <v>0</v>
      </c>
      <c r="AX29" s="1046">
        <f>+'第1表（01表）'!AW53/('第1表（01表）'!AW$32/366/10)</f>
        <v>1.5505793579571767</v>
      </c>
    </row>
    <row r="30" spans="2:50" ht="16.5" customHeight="1">
      <c r="B30" s="426"/>
      <c r="C30" s="452"/>
      <c r="D30" s="454" t="s">
        <v>631</v>
      </c>
      <c r="E30" s="455"/>
      <c r="F30" s="456"/>
      <c r="G30" s="1043">
        <f>+'第1表（01表）'!F54/('第1表（01表）'!F$32/366/10)</f>
        <v>2.3237961747158518</v>
      </c>
      <c r="H30" s="1044">
        <f>+'第1表（01表）'!G54/('第1表（01表）'!G$32/366/10)</f>
        <v>1.7575072209056923</v>
      </c>
      <c r="I30" s="1044">
        <f>+'第1表（01表）'!H54/('第1表（01表）'!H$32/366/10)</f>
        <v>2.871872131070361</v>
      </c>
      <c r="J30" s="1044">
        <f>+'第1表（01表）'!I54/('第1表（01表）'!I$32/366/10)</f>
        <v>5.593442732708977</v>
      </c>
      <c r="K30" s="1044">
        <f>+'第1表（01表）'!J54/('第1表（01表）'!J$32/366/10)</f>
        <v>0</v>
      </c>
      <c r="L30" s="1044">
        <f>+'第1表（01表）'!K54/('第1表（01表）'!K$32/366/10)</f>
        <v>1.4056730043572023</v>
      </c>
      <c r="M30" s="1044">
        <f>+'第1表（01表）'!L54/('第1表（01表）'!L$32/366/10)</f>
        <v>4.483220078946321</v>
      </c>
      <c r="N30" s="1044">
        <f>+'第1表（01表）'!M54/('第1表（01表）'!M$32/366/10)</f>
        <v>1.3835938282642515</v>
      </c>
      <c r="O30" s="1044">
        <f>+'第1表（01表）'!N54/('第1表（01表）'!N$32/366/10)</f>
        <v>6.6661931119647235</v>
      </c>
      <c r="P30" s="1044">
        <f>+'第1表（01表）'!O54/('第1表（01表）'!O$32/366/10)</f>
        <v>4.321133412042503</v>
      </c>
      <c r="Q30" s="1044">
        <f>+'第1表（01表）'!P54/('第1表（01表）'!P$32/366/10)</f>
        <v>5.0174961186377365</v>
      </c>
      <c r="R30" s="1044">
        <f>+'第1表（01表）'!Q54/('第1表（01表）'!Q$32/366/10)</f>
        <v>0</v>
      </c>
      <c r="S30" s="1044">
        <f>+'第1表（01表）'!R54/('第1表（01表）'!R$32/366/10)</f>
        <v>3.2601966510238594</v>
      </c>
      <c r="T30" s="1044">
        <f>+'第1表（01表）'!S54/('第1表（01表）'!S$32/366/10)</f>
        <v>0.8475523163824801</v>
      </c>
      <c r="U30" s="1044">
        <f>+'第1表（01表）'!T54/('第1表（01表）'!T$32/366/10)</f>
        <v>3.9064584645270086</v>
      </c>
      <c r="V30" s="1044">
        <f>+'第1表（01表）'!U54/('第1表（01表）'!U$32/366/10)</f>
        <v>5.448901659235219</v>
      </c>
      <c r="W30" s="1044">
        <f>+'第1表（01表）'!V54/('第1表（01表）'!V$32/366/10)</f>
        <v>5.647421885045647</v>
      </c>
      <c r="X30" s="1044">
        <f>+'第1表（01表）'!W54/('第1表（01表）'!W$32/366/10)</f>
        <v>3.813731517469183</v>
      </c>
      <c r="Y30" s="1044">
        <f>+'第1表（01表）'!X54/('第1表（01表）'!X$32/366/10)</f>
        <v>0</v>
      </c>
      <c r="Z30" s="1044">
        <f>+'第1表（01表）'!Y54/('第1表（01表）'!Y$32/366/10)</f>
        <v>6.384879648009211</v>
      </c>
      <c r="AA30" s="1044">
        <f>+'第1表（01表）'!Z54/('第1表（01表）'!Z$32/366/10)</f>
        <v>3.509453230063357</v>
      </c>
      <c r="AB30" s="1044">
        <f>+'第1表（01表）'!AA54/('第1表（01表）'!AA$32/366/10)</f>
        <v>17.471445801920268</v>
      </c>
      <c r="AC30" s="1044">
        <f>+'第1表（01表）'!AB54/('第1表（01表）'!AB$32/366/10)</f>
        <v>1.8927102214108968</v>
      </c>
      <c r="AD30" s="1044">
        <f>+'第1表（01表）'!AC54/('第1表（01表）'!AC$32/366/10)</f>
        <v>0</v>
      </c>
      <c r="AE30" s="1044">
        <f>+'第1表（01表）'!AD54/('第1表（01表）'!AD$32/366/10)</f>
        <v>4.732585228558436</v>
      </c>
      <c r="AF30" s="1044">
        <f>+'第1表（01表）'!AE54/('第1表（01表）'!AE$32/366/10)</f>
        <v>6.725509772814974</v>
      </c>
      <c r="AG30" s="1044">
        <f>+'第1表（01表）'!AF54/('第1表（01表）'!AF$32/366/10)</f>
        <v>22.025636396461454</v>
      </c>
      <c r="AH30" s="1044">
        <f>+'第1表（01表）'!AG54/('第1表（01表）'!AG$32/366/10)</f>
        <v>5.574552017728903</v>
      </c>
      <c r="AI30" s="1044">
        <f>+'第1表（01表）'!AH54/('第1表（01表）'!AH$32/366/10)</f>
        <v>2.901783354651839</v>
      </c>
      <c r="AJ30" s="1044">
        <f>+'第1表（01表）'!AI54/('第1表（01表）'!AI$32/366/10)</f>
        <v>12.283074527386892</v>
      </c>
      <c r="AK30" s="1044">
        <f>+'第1表（01表）'!AJ54/('第1表（01表）'!AJ$32/366/10)</f>
        <v>2.5676462541127942</v>
      </c>
      <c r="AL30" s="1044">
        <f>+'第1表（01表）'!AK54/('第1表（01表）'!AK$32/366/10)</f>
        <v>7.929372258029574</v>
      </c>
      <c r="AM30" s="1044">
        <f>+'第1表（01表）'!AL54/('第1表（01表）'!AL$32/366/10)</f>
        <v>2.851496256437292</v>
      </c>
      <c r="AN30" s="1044">
        <f>+'第1表（01表）'!AM54/('第1表（01表）'!AM$32/366/10)</f>
        <v>5.208580400937355</v>
      </c>
      <c r="AO30" s="1044">
        <f>+'第1表（01表）'!AN54/('第1表（01表）'!AN$32/366/10)</f>
        <v>7.451564828614009</v>
      </c>
      <c r="AP30" s="1044">
        <f>+'第1表（01表）'!AO54/('第1表（01表）'!AO$32/366/10)</f>
        <v>8.209361138992783</v>
      </c>
      <c r="AQ30" s="1044">
        <f>+'第1表（01表）'!AP54/('第1表（01表）'!AP$32/366/10)</f>
        <v>3.924554198522394</v>
      </c>
      <c r="AR30" s="1044">
        <f>+'第1表（01表）'!AQ54/('第1表（01表）'!AQ$32/366/10)</f>
        <v>13.424098824841185</v>
      </c>
      <c r="AS30" s="1044">
        <f>+'第1表（01表）'!AR54/('第1表（01表）'!AR$32/366/10)</f>
        <v>0</v>
      </c>
      <c r="AT30" s="1044">
        <f>+'第1表（01表）'!AS54/('第1表（01表）'!AS$32/366/10)</f>
        <v>13.177159590043923</v>
      </c>
      <c r="AU30" s="1044">
        <f>+'第1表（01表）'!AT54/('第1表（01表）'!AT$32/366/10)</f>
        <v>4.323685764914353</v>
      </c>
      <c r="AV30" s="1044">
        <f>+'第1表（01表）'!AU54/('第1表（01表）'!AU$32/366/10)</f>
        <v>1.0307521815475644</v>
      </c>
      <c r="AW30" s="1045">
        <f>+'第1表（01表）'!AV54/('第1表（01表）'!AV$32/366/10)</f>
        <v>1.5854130448593922</v>
      </c>
      <c r="AX30" s="1046">
        <f>+'第1表（01表）'!AW54/('第1表（01表）'!AW$32/366/10)</f>
        <v>3.5347953160210213</v>
      </c>
    </row>
    <row r="31" spans="2:50" ht="16.5" customHeight="1" thickBot="1">
      <c r="B31" s="439"/>
      <c r="C31" s="453"/>
      <c r="D31" s="453" t="s">
        <v>632</v>
      </c>
      <c r="E31" s="457"/>
      <c r="F31" s="458"/>
      <c r="G31" s="1051">
        <f>(+'第1表（01表）'!F55+'第1表（01表）'!F56)/('第1表（01表）'!F$32/366/10)</f>
        <v>0</v>
      </c>
      <c r="H31" s="1052">
        <f>(+'第1表（01表）'!G55+'第1表（01表）'!G56)/('第1表（01表）'!G$32/366/10)</f>
        <v>0</v>
      </c>
      <c r="I31" s="1052">
        <f>(+'第1表（01表）'!H55+'第1表（01表）'!H56)/('第1表（01表）'!H$32/366/10)</f>
        <v>0</v>
      </c>
      <c r="J31" s="1052">
        <f>(+'第1表（01表）'!I55+'第1表（01表）'!I56)/('第1表（01表）'!I$32/366/10)</f>
        <v>0</v>
      </c>
      <c r="K31" s="1052">
        <f>(+'第1表（01表）'!J55+'第1表（01表）'!J56)/('第1表（01表）'!J$32/366/10)</f>
        <v>0</v>
      </c>
      <c r="L31" s="1052">
        <f>(+'第1表（01表）'!K55+'第1表（01表）'!K56)/('第1表（01表）'!K$32/366/10)</f>
        <v>0</v>
      </c>
      <c r="M31" s="1052">
        <f>(+'第1表（01表）'!L55+'第1表（01表）'!L56)/('第1表（01表）'!L$32/366/10)</f>
        <v>0</v>
      </c>
      <c r="N31" s="1052">
        <f>(+'第1表（01表）'!M55+'第1表（01表）'!M56)/('第1表（01表）'!M$32/366/10)</f>
        <v>0</v>
      </c>
      <c r="O31" s="1052">
        <f>(+'第1表（01表）'!N55+'第1表（01表）'!N56)/('第1表（01表）'!N$32/366/10)</f>
        <v>0</v>
      </c>
      <c r="P31" s="1052">
        <f>(+'第1表（01表）'!O55+'第1表（01表）'!O56)/('第1表（01表）'!O$32/366/10)</f>
        <v>0</v>
      </c>
      <c r="Q31" s="1052">
        <f>(+'第1表（01表）'!P55+'第1表（01表）'!P56)/('第1表（01表）'!P$32/366/10)</f>
        <v>0</v>
      </c>
      <c r="R31" s="1052">
        <f>(+'第1表（01表）'!Q55+'第1表（01表）'!Q56)/('第1表（01表）'!Q$32/366/10)</f>
        <v>0</v>
      </c>
      <c r="S31" s="1052">
        <f>(+'第1表（01表）'!R55+'第1表（01表）'!R56)/('第1表（01表）'!R$32/366/10)</f>
        <v>0</v>
      </c>
      <c r="T31" s="1052">
        <f>(+'第1表（01表）'!S55+'第1表（01表）'!S56)/('第1表（01表）'!S$32/366/10)</f>
        <v>0</v>
      </c>
      <c r="U31" s="1052">
        <f>(+'第1表（01表）'!T55+'第1表（01表）'!T56)/('第1表（01表）'!T$32/366/10)</f>
        <v>0</v>
      </c>
      <c r="V31" s="1052">
        <f>(+'第1表（01表）'!U55+'第1表（01表）'!U56)/('第1表（01表）'!U$32/366/10)</f>
        <v>0</v>
      </c>
      <c r="W31" s="1052">
        <f>(+'第1表（01表）'!V55+'第1表（01表）'!V56)/('第1表（01表）'!V$32/366/10)</f>
        <v>0</v>
      </c>
      <c r="X31" s="1052">
        <f>(+'第1表（01表）'!W55+'第1表（01表）'!W56)/('第1表（01表）'!W$32/366/10)</f>
        <v>0</v>
      </c>
      <c r="Y31" s="1052">
        <f>(+'第1表（01表）'!X55+'第1表（01表）'!X56)/('第1表（01表）'!X$32/366/10)</f>
        <v>0</v>
      </c>
      <c r="Z31" s="1052">
        <f>(+'第1表（01表）'!Y55+'第1表（01表）'!Y56)/('第1表（01表）'!Y$32/366/10)</f>
        <v>0</v>
      </c>
      <c r="AA31" s="1052">
        <f>(+'第1表（01表）'!Z55+'第1表（01表）'!Z56)/('第1表（01表）'!Z$32/366/10)</f>
        <v>0</v>
      </c>
      <c r="AB31" s="1052">
        <f>(+'第1表（01表）'!AA55+'第1表（01表）'!AA56)/('第1表（01表）'!AA$32/366/10)</f>
        <v>0</v>
      </c>
      <c r="AC31" s="1052">
        <f>(+'第1表（01表）'!AB55+'第1表（01表）'!AB56)/('第1表（01表）'!AB$32/366/10)</f>
        <v>0</v>
      </c>
      <c r="AD31" s="1052">
        <f>(+'第1表（01表）'!AC55+'第1表（01表）'!AC56)/('第1表（01表）'!AC$32/366/10)</f>
        <v>0</v>
      </c>
      <c r="AE31" s="1052">
        <f>(+'第1表（01表）'!AD55+'第1表（01表）'!AD56)/('第1表（01表）'!AD$32/366/10)</f>
        <v>0</v>
      </c>
      <c r="AF31" s="1052">
        <f>(+'第1表（01表）'!AE55+'第1表（01表）'!AE56)/('第1表（01表）'!AE$32/366/10)</f>
        <v>0</v>
      </c>
      <c r="AG31" s="1052">
        <f>(+'第1表（01表）'!AF55+'第1表（01表）'!AF56)/('第1表（01表）'!AF$32/366/10)</f>
        <v>0</v>
      </c>
      <c r="AH31" s="1052">
        <f>(+'第1表（01表）'!AG55+'第1表（01表）'!AG56)/('第1表（01表）'!AG$32/366/10)</f>
        <v>0</v>
      </c>
      <c r="AI31" s="1052">
        <f>(+'第1表（01表）'!AH55+'第1表（01表）'!AH56)/('第1表（01表）'!AH$32/366/10)</f>
        <v>8.705350063955517</v>
      </c>
      <c r="AJ31" s="1052">
        <f>(+'第1表（01表）'!AI55+'第1表（01表）'!AI56)/('第1表（01表）'!AI$32/366/10)</f>
        <v>0</v>
      </c>
      <c r="AK31" s="1052">
        <f>(+'第1表（01表）'!AJ55+'第1表（01表）'!AJ56)/('第1表（01表）'!AJ$32/366/10)</f>
        <v>0</v>
      </c>
      <c r="AL31" s="1052">
        <f>(+'第1表（01表）'!AK55+'第1表（01表）'!AK56)/('第1表（01表）'!AK$32/366/10)</f>
        <v>0</v>
      </c>
      <c r="AM31" s="1052">
        <f>(+'第1表（01表）'!AL55+'第1表（01表）'!AL56)/('第1表（01表）'!AL$32/366/10)</f>
        <v>0</v>
      </c>
      <c r="AN31" s="1052">
        <f>(+'第1表（01表）'!AM55+'第1表（01表）'!AM56)/('第1表（01表）'!AM$32/366/10)</f>
        <v>0</v>
      </c>
      <c r="AO31" s="1052">
        <f>(+'第1表（01表）'!AN55+'第1表（01表）'!AN56)/('第1表（01表）'!AN$32/366/10)</f>
        <v>0</v>
      </c>
      <c r="AP31" s="1052">
        <f>(+'第1表（01表）'!AO55+'第1表（01表）'!AO56)/('第1表（01表）'!AO$32/366/10)</f>
        <v>0</v>
      </c>
      <c r="AQ31" s="1052">
        <f>(+'第1表（01表）'!AP55+'第1表（01表）'!AP56)/('第1表（01表）'!AP$32/366/10)</f>
        <v>0</v>
      </c>
      <c r="AR31" s="1052">
        <f>(+'第1表（01表）'!AQ55+'第1表（01表）'!AQ56)/('第1表（01表）'!AQ$32/366/10)</f>
        <v>0</v>
      </c>
      <c r="AS31" s="1052">
        <f>(+'第1表（01表）'!AR55+'第1表（01表）'!AR56)/('第1表（01表）'!AR$32/366/10)</f>
        <v>0</v>
      </c>
      <c r="AT31" s="1052">
        <f>(+'第1表（01表）'!AS55+'第1表（01表）'!AS56)/('第1表（01表）'!AS$32/366/10)</f>
        <v>0</v>
      </c>
      <c r="AU31" s="1052">
        <f>(+'第1表（01表）'!AT55+'第1表（01表）'!AT56)/('第1表（01表）'!AT$32/366/10)</f>
        <v>0</v>
      </c>
      <c r="AV31" s="1052">
        <f>(+'第1表（01表）'!AU55+'第1表（01表）'!AU56)/('第1表（01表）'!AU$32/366/10)</f>
        <v>2.576880453868911</v>
      </c>
      <c r="AW31" s="1053">
        <f>(+'第1表（01表）'!AV55+'第1表（01表）'!AV56)/('第1表（01表）'!AV$32/366/10)</f>
        <v>0</v>
      </c>
      <c r="AX31" s="1054">
        <f>(+'第1表（01表）'!AW55+'第1表（01表）'!AW56)/('第1表（01表）'!AW$32/366/10)</f>
        <v>0.3153720728048495</v>
      </c>
    </row>
  </sheetData>
  <mergeCells count="5">
    <mergeCell ref="C19:D19"/>
    <mergeCell ref="AX2:AX3"/>
    <mergeCell ref="C18:F18"/>
    <mergeCell ref="C16:F16"/>
    <mergeCell ref="C17:D17"/>
  </mergeCells>
  <printOptions/>
  <pageMargins left="0.61" right="0.31" top="0.55" bottom="0.38" header="0.512" footer="0.512"/>
  <pageSetup errors="blank" horizontalDpi="600" verticalDpi="600" orientation="landscape" paperSize="9" scale="70" r:id="rId3"/>
  <rowBreaks count="1" manualBreakCount="1">
    <brk id="31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AX73"/>
  <sheetViews>
    <sheetView showZeros="0" zoomScaleSheetLayoutView="100" workbookViewId="0" topLeftCell="A1">
      <pane xSplit="5" ySplit="3" topLeftCell="F4" activePane="bottomRight" state="frozen"/>
      <selection pane="topLeft" activeCell="E34" sqref="E34:E35"/>
      <selection pane="topRight" activeCell="E34" sqref="E34:E35"/>
      <selection pane="bottomLeft" activeCell="E34" sqref="E34:E35"/>
      <selection pane="bottomRight" activeCell="I31" sqref="I31"/>
    </sheetView>
  </sheetViews>
  <sheetFormatPr defaultColWidth="9.00390625" defaultRowHeight="13.5"/>
  <cols>
    <col min="1" max="3" width="4.75390625" style="27" customWidth="1"/>
    <col min="4" max="4" width="2.125" style="27" customWidth="1"/>
    <col min="5" max="5" width="21.875" style="27" customWidth="1"/>
    <col min="6" max="49" width="9.75390625" style="27" customWidth="1"/>
    <col min="50" max="50" width="14.875" style="27" customWidth="1"/>
    <col min="51" max="16384" width="9.00390625" style="27" customWidth="1"/>
  </cols>
  <sheetData>
    <row r="1" spans="1:49" s="21" customFormat="1" ht="15" thickBot="1">
      <c r="A1" s="343" t="s">
        <v>436</v>
      </c>
      <c r="T1" s="26" t="s">
        <v>145</v>
      </c>
      <c r="AH1" s="26" t="s">
        <v>145</v>
      </c>
      <c r="AW1" s="26" t="s">
        <v>145</v>
      </c>
    </row>
    <row r="2" spans="1:49" s="21" customFormat="1" ht="13.5" customHeight="1">
      <c r="A2" s="107"/>
      <c r="B2" s="108"/>
      <c r="C2" s="108"/>
      <c r="D2" s="108"/>
      <c r="E2" s="210" t="s">
        <v>180</v>
      </c>
      <c r="F2" s="602" t="s">
        <v>498</v>
      </c>
      <c r="G2" s="211" t="s">
        <v>499</v>
      </c>
      <c r="H2" s="211" t="s">
        <v>500</v>
      </c>
      <c r="I2" s="211" t="s">
        <v>501</v>
      </c>
      <c r="J2" s="211" t="s">
        <v>502</v>
      </c>
      <c r="K2" s="211" t="s">
        <v>503</v>
      </c>
      <c r="L2" s="211" t="s">
        <v>504</v>
      </c>
      <c r="M2" s="211" t="s">
        <v>505</v>
      </c>
      <c r="N2" s="211" t="s">
        <v>506</v>
      </c>
      <c r="O2" s="211" t="s">
        <v>507</v>
      </c>
      <c r="P2" s="211" t="s">
        <v>508</v>
      </c>
      <c r="Q2" s="211" t="s">
        <v>509</v>
      </c>
      <c r="R2" s="211" t="s">
        <v>510</v>
      </c>
      <c r="S2" s="211" t="s">
        <v>511</v>
      </c>
      <c r="T2" s="211" t="s">
        <v>512</v>
      </c>
      <c r="U2" s="211" t="s">
        <v>513</v>
      </c>
      <c r="V2" s="212" t="s">
        <v>25</v>
      </c>
      <c r="W2" s="212" t="s">
        <v>26</v>
      </c>
      <c r="X2" s="212" t="s">
        <v>27</v>
      </c>
      <c r="Y2" s="212" t="s">
        <v>28</v>
      </c>
      <c r="Z2" s="212" t="s">
        <v>29</v>
      </c>
      <c r="AA2" s="212" t="s">
        <v>30</v>
      </c>
      <c r="AB2" s="212" t="s">
        <v>31</v>
      </c>
      <c r="AC2" s="212" t="s">
        <v>32</v>
      </c>
      <c r="AD2" s="212" t="s">
        <v>33</v>
      </c>
      <c r="AE2" s="212" t="s">
        <v>34</v>
      </c>
      <c r="AF2" s="212" t="s">
        <v>35</v>
      </c>
      <c r="AG2" s="212" t="s">
        <v>36</v>
      </c>
      <c r="AH2" s="212" t="s">
        <v>37</v>
      </c>
      <c r="AI2" s="212" t="s">
        <v>38</v>
      </c>
      <c r="AJ2" s="212" t="s">
        <v>39</v>
      </c>
      <c r="AK2" s="212" t="s">
        <v>40</v>
      </c>
      <c r="AL2" s="212" t="s">
        <v>41</v>
      </c>
      <c r="AM2" s="212" t="s">
        <v>42</v>
      </c>
      <c r="AN2" s="212" t="s">
        <v>43</v>
      </c>
      <c r="AO2" s="212" t="s">
        <v>44</v>
      </c>
      <c r="AP2" s="212" t="s">
        <v>45</v>
      </c>
      <c r="AQ2" s="212" t="s">
        <v>46</v>
      </c>
      <c r="AR2" s="212" t="s">
        <v>47</v>
      </c>
      <c r="AS2" s="212" t="s">
        <v>48</v>
      </c>
      <c r="AT2" s="212" t="s">
        <v>49</v>
      </c>
      <c r="AU2" s="212" t="s">
        <v>50</v>
      </c>
      <c r="AV2" s="215" t="s">
        <v>51</v>
      </c>
      <c r="AW2" s="1313" t="s">
        <v>297</v>
      </c>
    </row>
    <row r="3" spans="1:49" s="21" customFormat="1" ht="12" thickBot="1">
      <c r="A3" s="206"/>
      <c r="B3" s="207" t="s">
        <v>298</v>
      </c>
      <c r="C3" s="207"/>
      <c r="D3" s="207"/>
      <c r="E3" s="208"/>
      <c r="F3" s="603" t="s">
        <v>181</v>
      </c>
      <c r="G3" s="213" t="s">
        <v>182</v>
      </c>
      <c r="H3" s="213" t="s">
        <v>183</v>
      </c>
      <c r="I3" s="213" t="s">
        <v>184</v>
      </c>
      <c r="J3" s="213" t="s">
        <v>19</v>
      </c>
      <c r="K3" s="213" t="s">
        <v>185</v>
      </c>
      <c r="L3" s="213" t="s">
        <v>186</v>
      </c>
      <c r="M3" s="213" t="s">
        <v>20</v>
      </c>
      <c r="N3" s="213" t="s">
        <v>187</v>
      </c>
      <c r="O3" s="213" t="s">
        <v>188</v>
      </c>
      <c r="P3" s="213" t="s">
        <v>189</v>
      </c>
      <c r="Q3" s="213" t="s">
        <v>190</v>
      </c>
      <c r="R3" s="213" t="s">
        <v>21</v>
      </c>
      <c r="S3" s="213" t="s">
        <v>191</v>
      </c>
      <c r="T3" s="213" t="s">
        <v>192</v>
      </c>
      <c r="U3" s="213" t="s">
        <v>24</v>
      </c>
      <c r="V3" s="214" t="s">
        <v>52</v>
      </c>
      <c r="W3" s="214" t="s">
        <v>53</v>
      </c>
      <c r="X3" s="214" t="s">
        <v>54</v>
      </c>
      <c r="Y3" s="214" t="s">
        <v>55</v>
      </c>
      <c r="Z3" s="214" t="s">
        <v>56</v>
      </c>
      <c r="AA3" s="214" t="s">
        <v>57</v>
      </c>
      <c r="AB3" s="214" t="s">
        <v>58</v>
      </c>
      <c r="AC3" s="214" t="s">
        <v>59</v>
      </c>
      <c r="AD3" s="214" t="s">
        <v>60</v>
      </c>
      <c r="AE3" s="214" t="s">
        <v>61</v>
      </c>
      <c r="AF3" s="214" t="s">
        <v>62</v>
      </c>
      <c r="AG3" s="214" t="s">
        <v>63</v>
      </c>
      <c r="AH3" s="214" t="s">
        <v>64</v>
      </c>
      <c r="AI3" s="214" t="s">
        <v>65</v>
      </c>
      <c r="AJ3" s="214" t="s">
        <v>66</v>
      </c>
      <c r="AK3" s="214" t="s">
        <v>67</v>
      </c>
      <c r="AL3" s="214" t="s">
        <v>68</v>
      </c>
      <c r="AM3" s="214" t="s">
        <v>69</v>
      </c>
      <c r="AN3" s="214" t="s">
        <v>70</v>
      </c>
      <c r="AO3" s="214" t="s">
        <v>71</v>
      </c>
      <c r="AP3" s="214" t="s">
        <v>72</v>
      </c>
      <c r="AQ3" s="214" t="s">
        <v>73</v>
      </c>
      <c r="AR3" s="214" t="s">
        <v>74</v>
      </c>
      <c r="AS3" s="214" t="s">
        <v>75</v>
      </c>
      <c r="AT3" s="214" t="s">
        <v>76</v>
      </c>
      <c r="AU3" s="214" t="s">
        <v>77</v>
      </c>
      <c r="AV3" s="216" t="s">
        <v>78</v>
      </c>
      <c r="AW3" s="1314"/>
    </row>
    <row r="4" spans="1:49" s="21" customFormat="1" ht="11.25">
      <c r="A4" s="110" t="s">
        <v>232</v>
      </c>
      <c r="B4" s="28"/>
      <c r="C4" s="28"/>
      <c r="D4" s="28"/>
      <c r="E4" s="204"/>
      <c r="F4" s="1129"/>
      <c r="G4" s="1130"/>
      <c r="H4" s="1130"/>
      <c r="I4" s="1130"/>
      <c r="J4" s="1130"/>
      <c r="K4" s="1130"/>
      <c r="L4" s="1130"/>
      <c r="M4" s="1130"/>
      <c r="N4" s="1130"/>
      <c r="O4" s="1130"/>
      <c r="P4" s="1130"/>
      <c r="Q4" s="1130"/>
      <c r="R4" s="1130"/>
      <c r="S4" s="1130"/>
      <c r="T4" s="1130"/>
      <c r="U4" s="1130"/>
      <c r="V4" s="1130"/>
      <c r="W4" s="1130"/>
      <c r="X4" s="1130"/>
      <c r="Y4" s="1130"/>
      <c r="Z4" s="1130"/>
      <c r="AA4" s="1130"/>
      <c r="AB4" s="1130"/>
      <c r="AC4" s="1130"/>
      <c r="AD4" s="1130"/>
      <c r="AE4" s="1130"/>
      <c r="AF4" s="1130"/>
      <c r="AG4" s="1130"/>
      <c r="AH4" s="1130"/>
      <c r="AI4" s="1130"/>
      <c r="AJ4" s="1130"/>
      <c r="AK4" s="1130"/>
      <c r="AL4" s="1130"/>
      <c r="AM4" s="1130"/>
      <c r="AN4" s="1130"/>
      <c r="AO4" s="1130"/>
      <c r="AP4" s="1130"/>
      <c r="AQ4" s="1130"/>
      <c r="AR4" s="1130"/>
      <c r="AS4" s="1130"/>
      <c r="AT4" s="1130"/>
      <c r="AU4" s="1130"/>
      <c r="AV4" s="1131"/>
      <c r="AW4" s="1133"/>
    </row>
    <row r="5" spans="1:49" s="21" customFormat="1" ht="11.25">
      <c r="A5" s="110"/>
      <c r="B5" s="22" t="s">
        <v>437</v>
      </c>
      <c r="C5" s="23"/>
      <c r="D5" s="23"/>
      <c r="E5" s="202"/>
      <c r="F5" s="604">
        <v>3189600</v>
      </c>
      <c r="G5" s="85">
        <v>2248400</v>
      </c>
      <c r="H5" s="85">
        <v>786100</v>
      </c>
      <c r="I5" s="85">
        <v>1542200</v>
      </c>
      <c r="J5" s="85">
        <v>271000</v>
      </c>
      <c r="K5" s="85">
        <v>407300</v>
      </c>
      <c r="L5" s="85">
        <v>1128900</v>
      </c>
      <c r="M5" s="85">
        <v>657500</v>
      </c>
      <c r="N5" s="85">
        <v>439000</v>
      </c>
      <c r="O5" s="85">
        <v>29200</v>
      </c>
      <c r="P5" s="85">
        <v>72500</v>
      </c>
      <c r="Q5" s="85">
        <v>1063800</v>
      </c>
      <c r="R5" s="85">
        <v>325200</v>
      </c>
      <c r="S5" s="85">
        <v>3303300</v>
      </c>
      <c r="T5" s="85">
        <v>250000</v>
      </c>
      <c r="U5" s="85">
        <v>333400</v>
      </c>
      <c r="V5" s="85">
        <v>0</v>
      </c>
      <c r="W5" s="85">
        <v>0</v>
      </c>
      <c r="X5" s="85">
        <v>0</v>
      </c>
      <c r="Y5" s="85">
        <v>1792000</v>
      </c>
      <c r="Z5" s="85">
        <v>188800</v>
      </c>
      <c r="AA5" s="85">
        <v>117000</v>
      </c>
      <c r="AB5" s="85">
        <v>562400</v>
      </c>
      <c r="AC5" s="85">
        <v>151300</v>
      </c>
      <c r="AD5" s="85">
        <v>243200</v>
      </c>
      <c r="AE5" s="85">
        <v>0</v>
      </c>
      <c r="AF5" s="85">
        <v>332800</v>
      </c>
      <c r="AG5" s="85">
        <v>539200</v>
      </c>
      <c r="AH5" s="85">
        <v>540500</v>
      </c>
      <c r="AI5" s="85">
        <v>304200</v>
      </c>
      <c r="AJ5" s="85">
        <v>0</v>
      </c>
      <c r="AK5" s="85">
        <v>373400</v>
      </c>
      <c r="AL5" s="85">
        <v>40000</v>
      </c>
      <c r="AM5" s="85">
        <v>243000</v>
      </c>
      <c r="AN5" s="85">
        <v>0</v>
      </c>
      <c r="AO5" s="85">
        <v>89300</v>
      </c>
      <c r="AP5" s="85">
        <v>15600</v>
      </c>
      <c r="AQ5" s="85">
        <v>214000</v>
      </c>
      <c r="AR5" s="85">
        <v>121500</v>
      </c>
      <c r="AS5" s="85">
        <v>0</v>
      </c>
      <c r="AT5" s="85">
        <v>0</v>
      </c>
      <c r="AU5" s="85">
        <v>1262100</v>
      </c>
      <c r="AV5" s="22">
        <v>0</v>
      </c>
      <c r="AW5" s="219">
        <f aca="true" t="shared" si="0" ref="AW5:AW20">SUM(F5:AV5)</f>
        <v>23177700</v>
      </c>
    </row>
    <row r="6" spans="1:49" s="21" customFormat="1" ht="11.25">
      <c r="A6" s="110"/>
      <c r="B6" s="3"/>
      <c r="C6" s="351" t="s">
        <v>438</v>
      </c>
      <c r="D6" s="355"/>
      <c r="E6" s="352"/>
      <c r="F6" s="360">
        <v>1658100</v>
      </c>
      <c r="G6" s="285">
        <v>656800</v>
      </c>
      <c r="H6" s="285">
        <v>148200</v>
      </c>
      <c r="I6" s="285">
        <v>359000</v>
      </c>
      <c r="J6" s="285">
        <v>0</v>
      </c>
      <c r="K6" s="285">
        <v>185000</v>
      </c>
      <c r="L6" s="285">
        <v>580000</v>
      </c>
      <c r="M6" s="285">
        <v>64200</v>
      </c>
      <c r="N6" s="285">
        <v>144000</v>
      </c>
      <c r="O6" s="285">
        <v>0</v>
      </c>
      <c r="P6" s="285">
        <v>72500</v>
      </c>
      <c r="Q6" s="285">
        <v>50000</v>
      </c>
      <c r="R6" s="285">
        <v>72000</v>
      </c>
      <c r="S6" s="285">
        <v>460000</v>
      </c>
      <c r="T6" s="285">
        <v>250000</v>
      </c>
      <c r="U6" s="285">
        <v>105000</v>
      </c>
      <c r="V6" s="285">
        <v>0</v>
      </c>
      <c r="W6" s="285">
        <v>0</v>
      </c>
      <c r="X6" s="285">
        <v>0</v>
      </c>
      <c r="Y6" s="285">
        <v>341000</v>
      </c>
      <c r="Z6" s="285">
        <v>91000</v>
      </c>
      <c r="AA6" s="285">
        <v>0</v>
      </c>
      <c r="AB6" s="285">
        <v>122200</v>
      </c>
      <c r="AC6" s="285">
        <v>0</v>
      </c>
      <c r="AD6" s="285">
        <v>243200</v>
      </c>
      <c r="AE6" s="285">
        <v>0</v>
      </c>
      <c r="AF6" s="285">
        <v>332800</v>
      </c>
      <c r="AG6" s="285">
        <v>61300</v>
      </c>
      <c r="AH6" s="285">
        <v>476100</v>
      </c>
      <c r="AI6" s="285">
        <v>73400</v>
      </c>
      <c r="AJ6" s="285">
        <v>0</v>
      </c>
      <c r="AK6" s="285">
        <v>126400</v>
      </c>
      <c r="AL6" s="285">
        <v>40000</v>
      </c>
      <c r="AM6" s="285">
        <v>0</v>
      </c>
      <c r="AN6" s="285">
        <v>0</v>
      </c>
      <c r="AO6" s="285">
        <v>0</v>
      </c>
      <c r="AP6" s="285">
        <v>0</v>
      </c>
      <c r="AQ6" s="285">
        <v>0</v>
      </c>
      <c r="AR6" s="285">
        <v>13500</v>
      </c>
      <c r="AS6" s="285">
        <v>0</v>
      </c>
      <c r="AT6" s="285">
        <v>0</v>
      </c>
      <c r="AU6" s="285">
        <v>407000</v>
      </c>
      <c r="AV6" s="347">
        <v>0</v>
      </c>
      <c r="AW6" s="469">
        <f t="shared" si="0"/>
        <v>7132700</v>
      </c>
    </row>
    <row r="7" spans="1:49" s="21" customFormat="1" ht="11.25">
      <c r="A7" s="110"/>
      <c r="B7" s="4"/>
      <c r="C7" s="353" t="s">
        <v>439</v>
      </c>
      <c r="D7" s="356"/>
      <c r="E7" s="354"/>
      <c r="F7" s="361">
        <v>1531500</v>
      </c>
      <c r="G7" s="287">
        <v>1591600</v>
      </c>
      <c r="H7" s="287">
        <v>637900</v>
      </c>
      <c r="I7" s="287">
        <v>1183200</v>
      </c>
      <c r="J7" s="287">
        <v>271000</v>
      </c>
      <c r="K7" s="287">
        <v>222300</v>
      </c>
      <c r="L7" s="287">
        <v>548900</v>
      </c>
      <c r="M7" s="287">
        <v>593300</v>
      </c>
      <c r="N7" s="287">
        <v>295000</v>
      </c>
      <c r="O7" s="287">
        <v>29200</v>
      </c>
      <c r="P7" s="287">
        <v>0</v>
      </c>
      <c r="Q7" s="287">
        <v>1013800</v>
      </c>
      <c r="R7" s="287">
        <v>253200</v>
      </c>
      <c r="S7" s="287">
        <v>2843300</v>
      </c>
      <c r="T7" s="287">
        <v>0</v>
      </c>
      <c r="U7" s="287">
        <v>228400</v>
      </c>
      <c r="V7" s="287">
        <v>0</v>
      </c>
      <c r="W7" s="287">
        <v>0</v>
      </c>
      <c r="X7" s="287">
        <v>0</v>
      </c>
      <c r="Y7" s="287">
        <v>1451000</v>
      </c>
      <c r="Z7" s="287">
        <v>97800</v>
      </c>
      <c r="AA7" s="287">
        <v>117000</v>
      </c>
      <c r="AB7" s="287">
        <v>440200</v>
      </c>
      <c r="AC7" s="287">
        <v>151300</v>
      </c>
      <c r="AD7" s="287">
        <v>0</v>
      </c>
      <c r="AE7" s="287">
        <v>0</v>
      </c>
      <c r="AF7" s="287">
        <v>0</v>
      </c>
      <c r="AG7" s="287">
        <v>477900</v>
      </c>
      <c r="AH7" s="287">
        <v>64400</v>
      </c>
      <c r="AI7" s="287">
        <v>230800</v>
      </c>
      <c r="AJ7" s="287">
        <v>0</v>
      </c>
      <c r="AK7" s="287">
        <v>247000</v>
      </c>
      <c r="AL7" s="287">
        <v>0</v>
      </c>
      <c r="AM7" s="287">
        <v>243000</v>
      </c>
      <c r="AN7" s="287">
        <v>0</v>
      </c>
      <c r="AO7" s="287">
        <v>89300</v>
      </c>
      <c r="AP7" s="287">
        <v>15600</v>
      </c>
      <c r="AQ7" s="287">
        <v>214000</v>
      </c>
      <c r="AR7" s="287">
        <v>108000</v>
      </c>
      <c r="AS7" s="287">
        <v>0</v>
      </c>
      <c r="AT7" s="287">
        <v>0</v>
      </c>
      <c r="AU7" s="287">
        <v>855100</v>
      </c>
      <c r="AV7" s="349">
        <v>0</v>
      </c>
      <c r="AW7" s="462">
        <f t="shared" si="0"/>
        <v>16045000</v>
      </c>
    </row>
    <row r="8" spans="1:49" s="21" customFormat="1" ht="11.25">
      <c r="A8" s="110"/>
      <c r="B8" s="5" t="s">
        <v>440</v>
      </c>
      <c r="C8" s="25"/>
      <c r="D8" s="25"/>
      <c r="E8" s="203"/>
      <c r="F8" s="605">
        <v>0</v>
      </c>
      <c r="G8" s="2">
        <v>0</v>
      </c>
      <c r="H8" s="2">
        <v>0</v>
      </c>
      <c r="I8" s="2">
        <v>3676</v>
      </c>
      <c r="J8" s="2">
        <v>81501</v>
      </c>
      <c r="K8" s="2">
        <v>0</v>
      </c>
      <c r="L8" s="2">
        <v>10161</v>
      </c>
      <c r="M8" s="2">
        <v>0</v>
      </c>
      <c r="N8" s="2">
        <v>0</v>
      </c>
      <c r="O8" s="2">
        <v>1140</v>
      </c>
      <c r="P8" s="2">
        <v>2061</v>
      </c>
      <c r="Q8" s="2">
        <v>14363</v>
      </c>
      <c r="R8" s="2">
        <v>0</v>
      </c>
      <c r="S8" s="2">
        <v>0</v>
      </c>
      <c r="T8" s="2">
        <v>53000</v>
      </c>
      <c r="U8" s="2">
        <v>9717</v>
      </c>
      <c r="V8" s="2">
        <v>23765</v>
      </c>
      <c r="W8" s="2">
        <v>0</v>
      </c>
      <c r="X8" s="2">
        <v>39025</v>
      </c>
      <c r="Y8" s="2">
        <v>15360</v>
      </c>
      <c r="Z8" s="2">
        <v>0</v>
      </c>
      <c r="AA8" s="2">
        <v>66809</v>
      </c>
      <c r="AB8" s="2">
        <v>0</v>
      </c>
      <c r="AC8" s="2">
        <v>11206</v>
      </c>
      <c r="AD8" s="2">
        <v>277364</v>
      </c>
      <c r="AE8" s="2">
        <v>0</v>
      </c>
      <c r="AF8" s="2">
        <v>105000</v>
      </c>
      <c r="AG8" s="2">
        <v>16033</v>
      </c>
      <c r="AH8" s="2">
        <v>0</v>
      </c>
      <c r="AI8" s="2">
        <v>81508</v>
      </c>
      <c r="AJ8" s="2">
        <v>0</v>
      </c>
      <c r="AK8" s="2">
        <v>155500</v>
      </c>
      <c r="AL8" s="2">
        <v>50000</v>
      </c>
      <c r="AM8" s="2">
        <v>0</v>
      </c>
      <c r="AN8" s="2">
        <v>0</v>
      </c>
      <c r="AO8" s="2">
        <v>0</v>
      </c>
      <c r="AP8" s="2">
        <v>8652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5">
        <v>7799</v>
      </c>
      <c r="AW8" s="218">
        <f t="shared" si="0"/>
        <v>1033640</v>
      </c>
    </row>
    <row r="9" spans="1:49" s="21" customFormat="1" ht="11.25">
      <c r="A9" s="110"/>
      <c r="B9" s="5" t="s">
        <v>441</v>
      </c>
      <c r="C9" s="25"/>
      <c r="D9" s="25"/>
      <c r="E9" s="203"/>
      <c r="F9" s="605">
        <v>14427</v>
      </c>
      <c r="G9" s="2">
        <v>2212</v>
      </c>
      <c r="H9" s="2">
        <v>7697</v>
      </c>
      <c r="I9" s="2">
        <v>3788</v>
      </c>
      <c r="J9" s="2">
        <v>1793</v>
      </c>
      <c r="K9" s="2">
        <v>4704</v>
      </c>
      <c r="L9" s="2">
        <v>0</v>
      </c>
      <c r="M9" s="2">
        <v>2520</v>
      </c>
      <c r="N9" s="2">
        <v>2962</v>
      </c>
      <c r="O9" s="2">
        <v>756</v>
      </c>
      <c r="P9" s="2">
        <v>0</v>
      </c>
      <c r="Q9" s="2">
        <v>3318</v>
      </c>
      <c r="R9" s="2">
        <v>3087</v>
      </c>
      <c r="S9" s="2">
        <v>18240</v>
      </c>
      <c r="T9" s="2">
        <v>14246</v>
      </c>
      <c r="U9" s="2">
        <v>0</v>
      </c>
      <c r="V9" s="2">
        <v>1308</v>
      </c>
      <c r="W9" s="2">
        <v>791</v>
      </c>
      <c r="X9" s="2">
        <v>7200</v>
      </c>
      <c r="Y9" s="2">
        <v>9208</v>
      </c>
      <c r="Z9" s="2">
        <v>8800</v>
      </c>
      <c r="AA9" s="2">
        <v>1575</v>
      </c>
      <c r="AB9" s="2">
        <v>0</v>
      </c>
      <c r="AC9" s="2">
        <v>0</v>
      </c>
      <c r="AD9" s="2">
        <v>18883</v>
      </c>
      <c r="AE9" s="2">
        <v>5093</v>
      </c>
      <c r="AF9" s="2">
        <v>13704</v>
      </c>
      <c r="AG9" s="2">
        <v>2010</v>
      </c>
      <c r="AH9" s="2">
        <v>43106</v>
      </c>
      <c r="AI9" s="2">
        <v>7224</v>
      </c>
      <c r="AJ9" s="2">
        <v>0</v>
      </c>
      <c r="AK9" s="2">
        <v>10700</v>
      </c>
      <c r="AL9" s="2">
        <v>5124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830</v>
      </c>
      <c r="AS9" s="2">
        <v>2704</v>
      </c>
      <c r="AT9" s="2">
        <v>13283</v>
      </c>
      <c r="AU9" s="2">
        <v>41966</v>
      </c>
      <c r="AV9" s="5">
        <v>2505</v>
      </c>
      <c r="AW9" s="218">
        <f t="shared" si="0"/>
        <v>275764</v>
      </c>
    </row>
    <row r="10" spans="1:49" s="21" customFormat="1" ht="11.25">
      <c r="A10" s="110"/>
      <c r="B10" s="5" t="s">
        <v>442</v>
      </c>
      <c r="C10" s="25"/>
      <c r="D10" s="25"/>
      <c r="E10" s="203"/>
      <c r="F10" s="605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5">
        <v>0</v>
      </c>
      <c r="AW10" s="218">
        <f t="shared" si="0"/>
        <v>0</v>
      </c>
    </row>
    <row r="11" spans="1:49" s="21" customFormat="1" ht="11.25">
      <c r="A11" s="110"/>
      <c r="B11" s="5" t="s">
        <v>443</v>
      </c>
      <c r="C11" s="25"/>
      <c r="D11" s="25"/>
      <c r="E11" s="203"/>
      <c r="F11" s="605">
        <v>110882</v>
      </c>
      <c r="G11" s="2">
        <v>58843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1687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177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14854</v>
      </c>
      <c r="AL11" s="2">
        <v>0</v>
      </c>
      <c r="AM11" s="2">
        <v>29222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832</v>
      </c>
      <c r="AT11" s="2">
        <v>0</v>
      </c>
      <c r="AU11" s="2">
        <v>0</v>
      </c>
      <c r="AV11" s="5">
        <v>0</v>
      </c>
      <c r="AW11" s="218">
        <f t="shared" si="0"/>
        <v>216497</v>
      </c>
    </row>
    <row r="12" spans="1:50" s="21" customFormat="1" ht="11.25">
      <c r="A12" s="110"/>
      <c r="B12" s="5" t="s">
        <v>444</v>
      </c>
      <c r="C12" s="25"/>
      <c r="D12" s="25"/>
      <c r="E12" s="203"/>
      <c r="F12" s="605">
        <v>14120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209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3186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5">
        <v>570</v>
      </c>
      <c r="AW12" s="218">
        <f t="shared" si="0"/>
        <v>18085</v>
      </c>
      <c r="AX12" s="21">
        <f>SUM(AW8:AW11)</f>
        <v>1525901</v>
      </c>
    </row>
    <row r="13" spans="1:49" s="21" customFormat="1" ht="11.25">
      <c r="A13" s="110"/>
      <c r="B13" s="5" t="s">
        <v>445</v>
      </c>
      <c r="C13" s="25"/>
      <c r="D13" s="25"/>
      <c r="E13" s="203"/>
      <c r="F13" s="605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89760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304502</v>
      </c>
      <c r="S13" s="2">
        <v>0</v>
      </c>
      <c r="T13" s="2">
        <v>96075</v>
      </c>
      <c r="U13" s="2">
        <v>30800</v>
      </c>
      <c r="V13" s="2">
        <v>0</v>
      </c>
      <c r="W13" s="2">
        <v>0</v>
      </c>
      <c r="X13" s="2">
        <v>0</v>
      </c>
      <c r="Y13" s="2">
        <v>52500</v>
      </c>
      <c r="Z13" s="2">
        <v>0</v>
      </c>
      <c r="AA13" s="2">
        <v>0</v>
      </c>
      <c r="AB13" s="2">
        <v>0</v>
      </c>
      <c r="AC13" s="2">
        <v>2700</v>
      </c>
      <c r="AD13" s="2">
        <v>62307</v>
      </c>
      <c r="AE13" s="2">
        <v>0</v>
      </c>
      <c r="AF13" s="2">
        <v>105000</v>
      </c>
      <c r="AG13" s="2">
        <v>93516</v>
      </c>
      <c r="AH13" s="2">
        <v>45000</v>
      </c>
      <c r="AI13" s="2">
        <v>21901</v>
      </c>
      <c r="AJ13" s="2">
        <v>0</v>
      </c>
      <c r="AK13" s="2">
        <v>189040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27025</v>
      </c>
      <c r="AV13" s="5">
        <v>47488</v>
      </c>
      <c r="AW13" s="218">
        <f t="shared" si="0"/>
        <v>1167614</v>
      </c>
    </row>
    <row r="14" spans="1:49" s="21" customFormat="1" ht="11.25">
      <c r="A14" s="110"/>
      <c r="B14" s="5" t="s">
        <v>446</v>
      </c>
      <c r="C14" s="25"/>
      <c r="D14" s="25"/>
      <c r="E14" s="203"/>
      <c r="F14" s="605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11710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38087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5">
        <v>0</v>
      </c>
      <c r="AW14" s="218">
        <f t="shared" si="0"/>
        <v>49797</v>
      </c>
    </row>
    <row r="15" spans="1:49" s="21" customFormat="1" ht="11.25">
      <c r="A15" s="110"/>
      <c r="B15" s="5" t="s">
        <v>447</v>
      </c>
      <c r="C15" s="25"/>
      <c r="D15" s="25"/>
      <c r="E15" s="203"/>
      <c r="F15" s="605">
        <v>406385</v>
      </c>
      <c r="G15" s="2">
        <v>7262</v>
      </c>
      <c r="H15" s="2">
        <v>0</v>
      </c>
      <c r="I15" s="2">
        <v>2264</v>
      </c>
      <c r="J15" s="2">
        <v>2302</v>
      </c>
      <c r="K15" s="2">
        <v>20482</v>
      </c>
      <c r="L15" s="2">
        <v>0</v>
      </c>
      <c r="M15" s="2">
        <v>1013</v>
      </c>
      <c r="N15" s="2">
        <v>15120</v>
      </c>
      <c r="O15" s="2">
        <v>30318</v>
      </c>
      <c r="P15" s="2">
        <v>1013</v>
      </c>
      <c r="Q15" s="2">
        <v>18000</v>
      </c>
      <c r="R15" s="2">
        <v>560786</v>
      </c>
      <c r="S15" s="2">
        <v>68147</v>
      </c>
      <c r="T15" s="2">
        <v>8469</v>
      </c>
      <c r="U15" s="2">
        <v>0</v>
      </c>
      <c r="V15" s="2">
        <v>1361</v>
      </c>
      <c r="W15" s="2">
        <v>110745</v>
      </c>
      <c r="X15" s="2">
        <v>49372</v>
      </c>
      <c r="Y15" s="2">
        <v>23206</v>
      </c>
      <c r="Z15" s="2">
        <v>0</v>
      </c>
      <c r="AA15" s="2">
        <v>8700</v>
      </c>
      <c r="AB15" s="2">
        <v>4956</v>
      </c>
      <c r="AC15" s="2">
        <v>54243</v>
      </c>
      <c r="AD15" s="2">
        <v>0</v>
      </c>
      <c r="AE15" s="2">
        <v>0</v>
      </c>
      <c r="AF15" s="2">
        <v>0</v>
      </c>
      <c r="AG15" s="2">
        <v>200900</v>
      </c>
      <c r="AH15" s="2">
        <v>26927</v>
      </c>
      <c r="AI15" s="2">
        <v>71307</v>
      </c>
      <c r="AJ15" s="2">
        <v>10339</v>
      </c>
      <c r="AK15" s="2">
        <v>0</v>
      </c>
      <c r="AL15" s="2">
        <v>31500</v>
      </c>
      <c r="AM15" s="2">
        <v>4243</v>
      </c>
      <c r="AN15" s="2">
        <v>0</v>
      </c>
      <c r="AO15" s="2">
        <v>115149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5">
        <v>67943</v>
      </c>
      <c r="AW15" s="218">
        <f t="shared" si="0"/>
        <v>1922452</v>
      </c>
    </row>
    <row r="16" spans="1:49" s="21" customFormat="1" ht="11.25">
      <c r="A16" s="110"/>
      <c r="B16" s="5" t="s">
        <v>448</v>
      </c>
      <c r="C16" s="25"/>
      <c r="D16" s="25"/>
      <c r="E16" s="203"/>
      <c r="F16" s="605">
        <v>0</v>
      </c>
      <c r="G16" s="2">
        <v>0</v>
      </c>
      <c r="H16" s="2">
        <v>102868</v>
      </c>
      <c r="I16" s="2">
        <v>16859</v>
      </c>
      <c r="J16" s="2">
        <v>0</v>
      </c>
      <c r="K16" s="2">
        <v>30608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10316</v>
      </c>
      <c r="AF16" s="2">
        <v>0</v>
      </c>
      <c r="AG16" s="2">
        <v>63648</v>
      </c>
      <c r="AH16" s="2">
        <v>35385</v>
      </c>
      <c r="AI16" s="2">
        <v>33338</v>
      </c>
      <c r="AJ16" s="2">
        <v>6224</v>
      </c>
      <c r="AK16" s="2">
        <v>0</v>
      </c>
      <c r="AL16" s="2">
        <v>0</v>
      </c>
      <c r="AM16" s="2">
        <v>0</v>
      </c>
      <c r="AN16" s="2">
        <v>4179</v>
      </c>
      <c r="AO16" s="2">
        <v>36204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5">
        <v>0</v>
      </c>
      <c r="AW16" s="218">
        <f t="shared" si="0"/>
        <v>339629</v>
      </c>
    </row>
    <row r="17" spans="1:49" s="21" customFormat="1" ht="11.25">
      <c r="A17" s="110"/>
      <c r="B17" s="5" t="s">
        <v>449</v>
      </c>
      <c r="C17" s="25"/>
      <c r="D17" s="25"/>
      <c r="E17" s="203"/>
      <c r="F17" s="605">
        <v>3735414</v>
      </c>
      <c r="G17" s="2">
        <v>2316717</v>
      </c>
      <c r="H17" s="2">
        <v>896665</v>
      </c>
      <c r="I17" s="2">
        <v>1568787</v>
      </c>
      <c r="J17" s="2">
        <v>356596</v>
      </c>
      <c r="K17" s="2">
        <v>463094</v>
      </c>
      <c r="L17" s="2">
        <v>1240531</v>
      </c>
      <c r="M17" s="2">
        <v>661033</v>
      </c>
      <c r="N17" s="2">
        <v>457082</v>
      </c>
      <c r="O17" s="2">
        <v>61414</v>
      </c>
      <c r="P17" s="2">
        <v>77261</v>
      </c>
      <c r="Q17" s="2">
        <v>1099481</v>
      </c>
      <c r="R17" s="2">
        <v>1193784</v>
      </c>
      <c r="S17" s="2">
        <v>3389687</v>
      </c>
      <c r="T17" s="2">
        <v>421790</v>
      </c>
      <c r="U17" s="2">
        <v>373917</v>
      </c>
      <c r="V17" s="2">
        <v>26611</v>
      </c>
      <c r="W17" s="2">
        <v>111536</v>
      </c>
      <c r="X17" s="2">
        <v>95597</v>
      </c>
      <c r="Y17" s="2">
        <v>1892274</v>
      </c>
      <c r="Z17" s="2">
        <v>197600</v>
      </c>
      <c r="AA17" s="2">
        <v>194084</v>
      </c>
      <c r="AB17" s="2">
        <v>570542</v>
      </c>
      <c r="AC17" s="2">
        <v>219449</v>
      </c>
      <c r="AD17" s="2">
        <v>601754</v>
      </c>
      <c r="AE17" s="2">
        <v>15409</v>
      </c>
      <c r="AF17" s="2">
        <v>556504</v>
      </c>
      <c r="AG17" s="2">
        <v>915307</v>
      </c>
      <c r="AH17" s="2">
        <v>690918</v>
      </c>
      <c r="AI17" s="2">
        <v>519478</v>
      </c>
      <c r="AJ17" s="2">
        <v>16563</v>
      </c>
      <c r="AK17" s="2">
        <v>781581</v>
      </c>
      <c r="AL17" s="2">
        <v>126624</v>
      </c>
      <c r="AM17" s="2">
        <v>276465</v>
      </c>
      <c r="AN17" s="2">
        <v>4179</v>
      </c>
      <c r="AO17" s="2">
        <v>240653</v>
      </c>
      <c r="AP17" s="2">
        <v>24252</v>
      </c>
      <c r="AQ17" s="2">
        <v>214000</v>
      </c>
      <c r="AR17" s="2">
        <v>122330</v>
      </c>
      <c r="AS17" s="2">
        <v>3536</v>
      </c>
      <c r="AT17" s="2">
        <v>13283</v>
      </c>
      <c r="AU17" s="2">
        <v>1331091</v>
      </c>
      <c r="AV17" s="5">
        <v>126305</v>
      </c>
      <c r="AW17" s="218">
        <f t="shared" si="0"/>
        <v>28201178</v>
      </c>
    </row>
    <row r="18" spans="1:49" s="21" customFormat="1" ht="11.25">
      <c r="A18" s="110"/>
      <c r="B18" s="1299" t="s">
        <v>450</v>
      </c>
      <c r="C18" s="1300"/>
      <c r="D18" s="1300"/>
      <c r="E18" s="1301"/>
      <c r="F18" s="605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35000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5">
        <v>0</v>
      </c>
      <c r="AW18" s="218">
        <f t="shared" si="0"/>
        <v>35000</v>
      </c>
    </row>
    <row r="19" spans="1:49" s="21" customFormat="1" ht="11.25">
      <c r="A19" s="110"/>
      <c r="B19" s="5" t="s">
        <v>644</v>
      </c>
      <c r="C19" s="25"/>
      <c r="D19" s="25"/>
      <c r="E19" s="203"/>
      <c r="F19" s="605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5">
        <v>0</v>
      </c>
      <c r="AW19" s="218">
        <f t="shared" si="0"/>
        <v>0</v>
      </c>
    </row>
    <row r="20" spans="1:49" s="21" customFormat="1" ht="12.75" customHeight="1" thickBot="1">
      <c r="A20" s="206"/>
      <c r="B20" s="198" t="s">
        <v>451</v>
      </c>
      <c r="C20" s="199"/>
      <c r="D20" s="199"/>
      <c r="E20" s="205"/>
      <c r="F20" s="606">
        <v>3735414</v>
      </c>
      <c r="G20" s="112">
        <v>2316717</v>
      </c>
      <c r="H20" s="112">
        <v>896665</v>
      </c>
      <c r="I20" s="112">
        <v>1568787</v>
      </c>
      <c r="J20" s="112">
        <v>356596</v>
      </c>
      <c r="K20" s="112">
        <v>463094</v>
      </c>
      <c r="L20" s="112">
        <v>1240531</v>
      </c>
      <c r="M20" s="112">
        <v>661033</v>
      </c>
      <c r="N20" s="112">
        <v>457082</v>
      </c>
      <c r="O20" s="112">
        <v>61414</v>
      </c>
      <c r="P20" s="112">
        <v>77261</v>
      </c>
      <c r="Q20" s="112">
        <v>1099481</v>
      </c>
      <c r="R20" s="112">
        <v>1193784</v>
      </c>
      <c r="S20" s="112">
        <v>3389687</v>
      </c>
      <c r="T20" s="112">
        <v>421790</v>
      </c>
      <c r="U20" s="112">
        <v>373917</v>
      </c>
      <c r="V20" s="112">
        <v>26611</v>
      </c>
      <c r="W20" s="112">
        <v>111536</v>
      </c>
      <c r="X20" s="112">
        <v>60597</v>
      </c>
      <c r="Y20" s="112">
        <v>1892274</v>
      </c>
      <c r="Z20" s="112">
        <v>197600</v>
      </c>
      <c r="AA20" s="112">
        <v>194084</v>
      </c>
      <c r="AB20" s="112">
        <v>570542</v>
      </c>
      <c r="AC20" s="112">
        <v>219449</v>
      </c>
      <c r="AD20" s="112">
        <v>601754</v>
      </c>
      <c r="AE20" s="112">
        <v>15409</v>
      </c>
      <c r="AF20" s="112">
        <v>556504</v>
      </c>
      <c r="AG20" s="112">
        <v>915307</v>
      </c>
      <c r="AH20" s="112">
        <v>690918</v>
      </c>
      <c r="AI20" s="112">
        <v>519478</v>
      </c>
      <c r="AJ20" s="112">
        <v>16563</v>
      </c>
      <c r="AK20" s="112">
        <v>781581</v>
      </c>
      <c r="AL20" s="112">
        <v>126624</v>
      </c>
      <c r="AM20" s="112">
        <v>276465</v>
      </c>
      <c r="AN20" s="112">
        <v>4179</v>
      </c>
      <c r="AO20" s="112">
        <v>240653</v>
      </c>
      <c r="AP20" s="112">
        <v>24252</v>
      </c>
      <c r="AQ20" s="112">
        <v>214000</v>
      </c>
      <c r="AR20" s="112">
        <v>122330</v>
      </c>
      <c r="AS20" s="112">
        <v>3536</v>
      </c>
      <c r="AT20" s="112">
        <v>13283</v>
      </c>
      <c r="AU20" s="112">
        <v>1331091</v>
      </c>
      <c r="AV20" s="198">
        <v>126305</v>
      </c>
      <c r="AW20" s="221">
        <f t="shared" si="0"/>
        <v>28166178</v>
      </c>
    </row>
    <row r="21" spans="1:49" s="21" customFormat="1" ht="11.25">
      <c r="A21" s="110" t="s">
        <v>452</v>
      </c>
      <c r="B21" s="28"/>
      <c r="C21" s="28"/>
      <c r="D21" s="28"/>
      <c r="E21" s="204"/>
      <c r="F21" s="1129"/>
      <c r="G21" s="1130"/>
      <c r="H21" s="1130"/>
      <c r="I21" s="1130"/>
      <c r="J21" s="1130"/>
      <c r="K21" s="1130"/>
      <c r="L21" s="1130"/>
      <c r="M21" s="1130"/>
      <c r="N21" s="1130"/>
      <c r="O21" s="1130"/>
      <c r="P21" s="1130"/>
      <c r="Q21" s="1130"/>
      <c r="R21" s="1130"/>
      <c r="S21" s="1130"/>
      <c r="T21" s="1130"/>
      <c r="U21" s="1130"/>
      <c r="V21" s="1130"/>
      <c r="W21" s="1130"/>
      <c r="X21" s="1130"/>
      <c r="Y21" s="1130"/>
      <c r="Z21" s="1130"/>
      <c r="AA21" s="1130"/>
      <c r="AB21" s="1130"/>
      <c r="AC21" s="1130"/>
      <c r="AD21" s="1130"/>
      <c r="AE21" s="1130"/>
      <c r="AF21" s="1130"/>
      <c r="AG21" s="1130"/>
      <c r="AH21" s="1130"/>
      <c r="AI21" s="1130"/>
      <c r="AJ21" s="1130"/>
      <c r="AK21" s="1130"/>
      <c r="AL21" s="1130"/>
      <c r="AM21" s="1130"/>
      <c r="AN21" s="1130"/>
      <c r="AO21" s="1130"/>
      <c r="AP21" s="1130"/>
      <c r="AQ21" s="1130"/>
      <c r="AR21" s="1130"/>
      <c r="AS21" s="1130"/>
      <c r="AT21" s="1130"/>
      <c r="AU21" s="1130"/>
      <c r="AV21" s="1131"/>
      <c r="AW21" s="1132"/>
    </row>
    <row r="22" spans="1:49" s="21" customFormat="1" ht="11.25">
      <c r="A22" s="110"/>
      <c r="B22" s="22" t="s">
        <v>453</v>
      </c>
      <c r="C22" s="23"/>
      <c r="D22" s="23"/>
      <c r="E22" s="202"/>
      <c r="F22" s="362">
        <v>2451881</v>
      </c>
      <c r="G22" s="363">
        <v>882504</v>
      </c>
      <c r="H22" s="363">
        <v>575381</v>
      </c>
      <c r="I22" s="363">
        <v>781230</v>
      </c>
      <c r="J22" s="363">
        <v>139170</v>
      </c>
      <c r="K22" s="363">
        <v>343880</v>
      </c>
      <c r="L22" s="363">
        <v>795551</v>
      </c>
      <c r="M22" s="363">
        <v>102443</v>
      </c>
      <c r="N22" s="363">
        <v>459384</v>
      </c>
      <c r="O22" s="363">
        <v>67932</v>
      </c>
      <c r="P22" s="363">
        <v>114946</v>
      </c>
      <c r="Q22" s="363">
        <v>170702</v>
      </c>
      <c r="R22" s="363">
        <v>1517241</v>
      </c>
      <c r="S22" s="363">
        <v>756514</v>
      </c>
      <c r="T22" s="363">
        <v>497478</v>
      </c>
      <c r="U22" s="363">
        <v>172293</v>
      </c>
      <c r="V22" s="363">
        <v>263034</v>
      </c>
      <c r="W22" s="363">
        <v>233751</v>
      </c>
      <c r="X22" s="363">
        <v>233786</v>
      </c>
      <c r="Y22" s="363">
        <v>490041</v>
      </c>
      <c r="Z22" s="363">
        <v>220342</v>
      </c>
      <c r="AA22" s="363">
        <v>416288</v>
      </c>
      <c r="AB22" s="363">
        <v>167522</v>
      </c>
      <c r="AC22" s="363">
        <v>96190</v>
      </c>
      <c r="AD22" s="363">
        <v>851107</v>
      </c>
      <c r="AE22" s="363">
        <v>17627</v>
      </c>
      <c r="AF22" s="363">
        <v>413360</v>
      </c>
      <c r="AG22" s="363">
        <v>367502</v>
      </c>
      <c r="AH22" s="363">
        <v>692305</v>
      </c>
      <c r="AI22" s="363">
        <v>324482</v>
      </c>
      <c r="AJ22" s="363">
        <v>116343</v>
      </c>
      <c r="AK22" s="363">
        <v>522788</v>
      </c>
      <c r="AL22" s="363">
        <v>486997</v>
      </c>
      <c r="AM22" s="363">
        <v>42022</v>
      </c>
      <c r="AN22" s="363">
        <v>30202</v>
      </c>
      <c r="AO22" s="363">
        <v>236545</v>
      </c>
      <c r="AP22" s="363">
        <v>27424</v>
      </c>
      <c r="AQ22" s="363">
        <v>4672</v>
      </c>
      <c r="AR22" s="363">
        <v>26429</v>
      </c>
      <c r="AS22" s="363">
        <v>37024</v>
      </c>
      <c r="AT22" s="363">
        <v>59808</v>
      </c>
      <c r="AU22" s="363">
        <v>1367338</v>
      </c>
      <c r="AV22" s="357">
        <v>381002</v>
      </c>
      <c r="AW22" s="464">
        <f aca="true" t="shared" si="1" ref="AW22:AW46">SUM(F22:AV22)</f>
        <v>17954461</v>
      </c>
    </row>
    <row r="23" spans="1:49" s="21" customFormat="1" ht="11.25">
      <c r="A23" s="110"/>
      <c r="B23" s="477" t="s">
        <v>454</v>
      </c>
      <c r="C23" s="351" t="s">
        <v>455</v>
      </c>
      <c r="D23" s="355"/>
      <c r="E23" s="352"/>
      <c r="F23" s="482">
        <v>278105</v>
      </c>
      <c r="G23" s="483">
        <v>54720</v>
      </c>
      <c r="H23" s="483">
        <v>13979</v>
      </c>
      <c r="I23" s="483">
        <v>26166</v>
      </c>
      <c r="J23" s="483">
        <v>0</v>
      </c>
      <c r="K23" s="483">
        <v>32139</v>
      </c>
      <c r="L23" s="483">
        <v>46567</v>
      </c>
      <c r="M23" s="483">
        <v>0</v>
      </c>
      <c r="N23" s="483">
        <v>0</v>
      </c>
      <c r="O23" s="483">
        <v>0</v>
      </c>
      <c r="P23" s="483">
        <v>6188</v>
      </c>
      <c r="Q23" s="483">
        <v>6700</v>
      </c>
      <c r="R23" s="483">
        <v>49510</v>
      </c>
      <c r="S23" s="483">
        <v>42707</v>
      </c>
      <c r="T23" s="483">
        <v>0</v>
      </c>
      <c r="U23" s="483">
        <v>0</v>
      </c>
      <c r="V23" s="483">
        <v>8559</v>
      </c>
      <c r="W23" s="483">
        <v>0</v>
      </c>
      <c r="X23" s="483">
        <v>17538</v>
      </c>
      <c r="Y23" s="483">
        <v>11297</v>
      </c>
      <c r="Z23" s="483">
        <v>46799</v>
      </c>
      <c r="AA23" s="483">
        <v>0</v>
      </c>
      <c r="AB23" s="483">
        <v>0</v>
      </c>
      <c r="AC23" s="483">
        <v>0</v>
      </c>
      <c r="AD23" s="483">
        <v>0</v>
      </c>
      <c r="AE23" s="483">
        <v>0</v>
      </c>
      <c r="AF23" s="483">
        <v>57992</v>
      </c>
      <c r="AG23" s="483">
        <v>0</v>
      </c>
      <c r="AH23" s="483">
        <v>0</v>
      </c>
      <c r="AI23" s="483">
        <v>0</v>
      </c>
      <c r="AJ23" s="483">
        <v>24284</v>
      </c>
      <c r="AK23" s="483">
        <v>0</v>
      </c>
      <c r="AL23" s="483">
        <v>0</v>
      </c>
      <c r="AM23" s="483">
        <v>0</v>
      </c>
      <c r="AN23" s="483">
        <v>0</v>
      </c>
      <c r="AO23" s="483">
        <v>0</v>
      </c>
      <c r="AP23" s="483">
        <v>0</v>
      </c>
      <c r="AQ23" s="483">
        <v>0</v>
      </c>
      <c r="AR23" s="483">
        <v>5689</v>
      </c>
      <c r="AS23" s="483">
        <v>0</v>
      </c>
      <c r="AT23" s="483">
        <v>0</v>
      </c>
      <c r="AU23" s="483">
        <v>59268</v>
      </c>
      <c r="AV23" s="479">
        <v>28691</v>
      </c>
      <c r="AW23" s="484">
        <f t="shared" si="1"/>
        <v>816898</v>
      </c>
    </row>
    <row r="24" spans="1:49" s="21" customFormat="1" ht="11.25">
      <c r="A24" s="110"/>
      <c r="B24" s="478"/>
      <c r="C24" s="470" t="s">
        <v>456</v>
      </c>
      <c r="D24" s="471"/>
      <c r="E24" s="352"/>
      <c r="F24" s="360">
        <v>0</v>
      </c>
      <c r="G24" s="285">
        <v>0</v>
      </c>
      <c r="H24" s="285">
        <v>0</v>
      </c>
      <c r="I24" s="285">
        <v>0</v>
      </c>
      <c r="J24" s="285">
        <v>0</v>
      </c>
      <c r="K24" s="285">
        <v>0</v>
      </c>
      <c r="L24" s="285">
        <v>0</v>
      </c>
      <c r="M24" s="285">
        <v>0</v>
      </c>
      <c r="N24" s="285">
        <v>0</v>
      </c>
      <c r="O24" s="285">
        <v>0</v>
      </c>
      <c r="P24" s="285">
        <v>0</v>
      </c>
      <c r="Q24" s="285">
        <v>0</v>
      </c>
      <c r="R24" s="285">
        <v>0</v>
      </c>
      <c r="S24" s="285">
        <v>0</v>
      </c>
      <c r="T24" s="285">
        <v>0</v>
      </c>
      <c r="U24" s="285">
        <v>0</v>
      </c>
      <c r="V24" s="285">
        <v>0</v>
      </c>
      <c r="W24" s="285">
        <v>0</v>
      </c>
      <c r="X24" s="285">
        <v>0</v>
      </c>
      <c r="Y24" s="285">
        <v>0</v>
      </c>
      <c r="Z24" s="285">
        <v>0</v>
      </c>
      <c r="AA24" s="285">
        <v>0</v>
      </c>
      <c r="AB24" s="285">
        <v>0</v>
      </c>
      <c r="AC24" s="285">
        <v>0</v>
      </c>
      <c r="AD24" s="285">
        <v>0</v>
      </c>
      <c r="AE24" s="285">
        <v>0</v>
      </c>
      <c r="AF24" s="285">
        <v>0</v>
      </c>
      <c r="AG24" s="285">
        <v>0</v>
      </c>
      <c r="AH24" s="285">
        <v>0</v>
      </c>
      <c r="AI24" s="285">
        <v>0</v>
      </c>
      <c r="AJ24" s="285">
        <v>0</v>
      </c>
      <c r="AK24" s="285">
        <v>0</v>
      </c>
      <c r="AL24" s="285">
        <v>0</v>
      </c>
      <c r="AM24" s="285">
        <v>0</v>
      </c>
      <c r="AN24" s="285">
        <v>0</v>
      </c>
      <c r="AO24" s="285">
        <v>0</v>
      </c>
      <c r="AP24" s="285">
        <v>0</v>
      </c>
      <c r="AQ24" s="285">
        <v>0</v>
      </c>
      <c r="AR24" s="285">
        <v>0</v>
      </c>
      <c r="AS24" s="285">
        <v>0</v>
      </c>
      <c r="AT24" s="285">
        <v>0</v>
      </c>
      <c r="AU24" s="285">
        <v>0</v>
      </c>
      <c r="AV24" s="347">
        <v>0</v>
      </c>
      <c r="AW24" s="469">
        <f t="shared" si="1"/>
        <v>0</v>
      </c>
    </row>
    <row r="25" spans="1:49" s="21" customFormat="1" ht="11.25">
      <c r="A25" s="110"/>
      <c r="B25" s="474" t="s">
        <v>454</v>
      </c>
      <c r="C25" s="470" t="s">
        <v>457</v>
      </c>
      <c r="D25" s="471"/>
      <c r="E25" s="204"/>
      <c r="F25" s="360">
        <v>0</v>
      </c>
      <c r="G25" s="285">
        <v>0</v>
      </c>
      <c r="H25" s="285">
        <v>0</v>
      </c>
      <c r="I25" s="285">
        <v>0</v>
      </c>
      <c r="J25" s="285">
        <v>0</v>
      </c>
      <c r="K25" s="285">
        <v>0</v>
      </c>
      <c r="L25" s="285">
        <v>351303</v>
      </c>
      <c r="M25" s="285">
        <v>0</v>
      </c>
      <c r="N25" s="285">
        <v>0</v>
      </c>
      <c r="O25" s="285">
        <v>0</v>
      </c>
      <c r="P25" s="285">
        <v>0</v>
      </c>
      <c r="Q25" s="285">
        <v>0</v>
      </c>
      <c r="R25" s="285">
        <v>913506</v>
      </c>
      <c r="S25" s="285">
        <v>0</v>
      </c>
      <c r="T25" s="285">
        <v>240000</v>
      </c>
      <c r="U25" s="285">
        <v>123200</v>
      </c>
      <c r="V25" s="285">
        <v>0</v>
      </c>
      <c r="W25" s="285">
        <v>0</v>
      </c>
      <c r="X25" s="285">
        <v>0</v>
      </c>
      <c r="Y25" s="285">
        <v>210000</v>
      </c>
      <c r="Z25" s="285">
        <v>0</v>
      </c>
      <c r="AA25" s="285">
        <v>0</v>
      </c>
      <c r="AB25" s="285">
        <v>0</v>
      </c>
      <c r="AC25" s="285">
        <v>8100</v>
      </c>
      <c r="AD25" s="285">
        <v>186921</v>
      </c>
      <c r="AE25" s="285">
        <v>0</v>
      </c>
      <c r="AF25" s="285">
        <v>315000</v>
      </c>
      <c r="AG25" s="285">
        <v>280548</v>
      </c>
      <c r="AH25" s="285">
        <v>200424</v>
      </c>
      <c r="AI25" s="285">
        <v>94354</v>
      </c>
      <c r="AJ25" s="285">
        <v>0</v>
      </c>
      <c r="AK25" s="285">
        <v>344506</v>
      </c>
      <c r="AL25" s="285">
        <v>0</v>
      </c>
      <c r="AM25" s="285">
        <v>0</v>
      </c>
      <c r="AN25" s="285">
        <v>0</v>
      </c>
      <c r="AO25" s="285">
        <v>0</v>
      </c>
      <c r="AP25" s="285">
        <v>0</v>
      </c>
      <c r="AQ25" s="285">
        <v>0</v>
      </c>
      <c r="AR25" s="285">
        <v>0</v>
      </c>
      <c r="AS25" s="285">
        <v>0</v>
      </c>
      <c r="AT25" s="285">
        <v>0</v>
      </c>
      <c r="AU25" s="285">
        <v>108100</v>
      </c>
      <c r="AV25" s="347">
        <v>253122</v>
      </c>
      <c r="AW25" s="469">
        <f t="shared" si="1"/>
        <v>3629084</v>
      </c>
    </row>
    <row r="26" spans="1:49" s="21" customFormat="1" ht="11.25">
      <c r="A26" s="110"/>
      <c r="B26" s="3"/>
      <c r="C26" s="1305"/>
      <c r="D26" s="1306"/>
      <c r="E26" s="480" t="s">
        <v>458</v>
      </c>
      <c r="F26" s="360">
        <v>0</v>
      </c>
      <c r="G26" s="285">
        <v>0</v>
      </c>
      <c r="H26" s="285">
        <v>0</v>
      </c>
      <c r="I26" s="285">
        <v>0</v>
      </c>
      <c r="J26" s="285">
        <v>0</v>
      </c>
      <c r="K26" s="285">
        <v>0</v>
      </c>
      <c r="L26" s="285">
        <v>240000</v>
      </c>
      <c r="M26" s="285">
        <v>0</v>
      </c>
      <c r="N26" s="285">
        <v>0</v>
      </c>
      <c r="O26" s="285">
        <v>0</v>
      </c>
      <c r="P26" s="285">
        <v>0</v>
      </c>
      <c r="Q26" s="285">
        <v>0</v>
      </c>
      <c r="R26" s="285">
        <v>72000</v>
      </c>
      <c r="S26" s="285">
        <v>0</v>
      </c>
      <c r="T26" s="285">
        <v>130000</v>
      </c>
      <c r="U26" s="285">
        <v>92400</v>
      </c>
      <c r="V26" s="285">
        <v>0</v>
      </c>
      <c r="W26" s="285">
        <v>0</v>
      </c>
      <c r="X26" s="285">
        <v>0</v>
      </c>
      <c r="Y26" s="285">
        <v>157000</v>
      </c>
      <c r="Z26" s="285">
        <v>0</v>
      </c>
      <c r="AA26" s="285">
        <v>0</v>
      </c>
      <c r="AB26" s="285">
        <v>0</v>
      </c>
      <c r="AC26" s="285">
        <v>0</v>
      </c>
      <c r="AD26" s="285">
        <v>124000</v>
      </c>
      <c r="AE26" s="285">
        <v>0</v>
      </c>
      <c r="AF26" s="285">
        <v>105000</v>
      </c>
      <c r="AG26" s="285">
        <v>46600</v>
      </c>
      <c r="AH26" s="285">
        <v>115400</v>
      </c>
      <c r="AI26" s="285">
        <v>67700</v>
      </c>
      <c r="AJ26" s="285">
        <v>0</v>
      </c>
      <c r="AK26" s="285">
        <v>87900</v>
      </c>
      <c r="AL26" s="285">
        <v>0</v>
      </c>
      <c r="AM26" s="285">
        <v>0</v>
      </c>
      <c r="AN26" s="285">
        <v>0</v>
      </c>
      <c r="AO26" s="285">
        <v>0</v>
      </c>
      <c r="AP26" s="285">
        <v>0</v>
      </c>
      <c r="AQ26" s="285">
        <v>0</v>
      </c>
      <c r="AR26" s="285">
        <v>0</v>
      </c>
      <c r="AS26" s="285">
        <v>0</v>
      </c>
      <c r="AT26" s="285">
        <v>0</v>
      </c>
      <c r="AU26" s="285">
        <v>0</v>
      </c>
      <c r="AV26" s="347">
        <v>0</v>
      </c>
      <c r="AW26" s="469">
        <f t="shared" si="1"/>
        <v>1238000</v>
      </c>
    </row>
    <row r="27" spans="1:49" s="21" customFormat="1" ht="11.25">
      <c r="A27" s="110"/>
      <c r="B27" s="3"/>
      <c r="C27" s="470" t="s">
        <v>459</v>
      </c>
      <c r="D27" s="471"/>
      <c r="E27" s="481"/>
      <c r="F27" s="360">
        <v>2451881</v>
      </c>
      <c r="G27" s="285">
        <v>882504</v>
      </c>
      <c r="H27" s="285">
        <v>575381</v>
      </c>
      <c r="I27" s="285">
        <v>781230</v>
      </c>
      <c r="J27" s="285">
        <v>139170</v>
      </c>
      <c r="K27" s="285">
        <v>343880</v>
      </c>
      <c r="L27" s="285">
        <v>444248</v>
      </c>
      <c r="M27" s="285">
        <v>102443</v>
      </c>
      <c r="N27" s="285">
        <v>459384</v>
      </c>
      <c r="O27" s="285">
        <v>67932</v>
      </c>
      <c r="P27" s="285">
        <v>114946</v>
      </c>
      <c r="Q27" s="285">
        <v>170702</v>
      </c>
      <c r="R27" s="285">
        <v>603735</v>
      </c>
      <c r="S27" s="285">
        <v>756514</v>
      </c>
      <c r="T27" s="285">
        <v>257478</v>
      </c>
      <c r="U27" s="285">
        <v>49093</v>
      </c>
      <c r="V27" s="285">
        <v>263034</v>
      </c>
      <c r="W27" s="285">
        <v>233751</v>
      </c>
      <c r="X27" s="285">
        <v>233786</v>
      </c>
      <c r="Y27" s="285">
        <v>280041</v>
      </c>
      <c r="Z27" s="285">
        <v>220342</v>
      </c>
      <c r="AA27" s="285">
        <v>416288</v>
      </c>
      <c r="AB27" s="285">
        <v>167522</v>
      </c>
      <c r="AC27" s="285">
        <v>88090</v>
      </c>
      <c r="AD27" s="285">
        <v>664186</v>
      </c>
      <c r="AE27" s="285">
        <v>17627</v>
      </c>
      <c r="AF27" s="285">
        <v>98360</v>
      </c>
      <c r="AG27" s="285">
        <v>86954</v>
      </c>
      <c r="AH27" s="285">
        <v>491881</v>
      </c>
      <c r="AI27" s="285">
        <v>230128</v>
      </c>
      <c r="AJ27" s="285">
        <v>116343</v>
      </c>
      <c r="AK27" s="285">
        <v>178282</v>
      </c>
      <c r="AL27" s="285">
        <v>486997</v>
      </c>
      <c r="AM27" s="285">
        <v>42022</v>
      </c>
      <c r="AN27" s="285">
        <v>30202</v>
      </c>
      <c r="AO27" s="285">
        <v>236545</v>
      </c>
      <c r="AP27" s="285">
        <v>27424</v>
      </c>
      <c r="AQ27" s="285">
        <v>4672</v>
      </c>
      <c r="AR27" s="285">
        <v>26429</v>
      </c>
      <c r="AS27" s="285">
        <v>37024</v>
      </c>
      <c r="AT27" s="285">
        <v>59808</v>
      </c>
      <c r="AU27" s="285">
        <v>1259238</v>
      </c>
      <c r="AV27" s="347">
        <v>127880</v>
      </c>
      <c r="AW27" s="469">
        <f t="shared" si="1"/>
        <v>14325377</v>
      </c>
    </row>
    <row r="28" spans="1:49" s="21" customFormat="1" ht="11.25">
      <c r="A28" s="110"/>
      <c r="B28" s="479"/>
      <c r="C28" s="1307"/>
      <c r="D28" s="1308"/>
      <c r="E28" s="480" t="s">
        <v>458</v>
      </c>
      <c r="F28" s="360">
        <v>1658100</v>
      </c>
      <c r="G28" s="285">
        <v>656800</v>
      </c>
      <c r="H28" s="285">
        <v>148200</v>
      </c>
      <c r="I28" s="285">
        <v>359000</v>
      </c>
      <c r="J28" s="285">
        <v>0</v>
      </c>
      <c r="K28" s="285">
        <v>185000</v>
      </c>
      <c r="L28" s="285">
        <v>340000</v>
      </c>
      <c r="M28" s="285">
        <v>64200</v>
      </c>
      <c r="N28" s="285">
        <v>144000</v>
      </c>
      <c r="O28" s="285">
        <v>0</v>
      </c>
      <c r="P28" s="285">
        <v>72500</v>
      </c>
      <c r="Q28" s="285">
        <v>50000</v>
      </c>
      <c r="R28" s="285">
        <v>0</v>
      </c>
      <c r="S28" s="285">
        <v>460000</v>
      </c>
      <c r="T28" s="285">
        <v>120000</v>
      </c>
      <c r="U28" s="285">
        <v>12600</v>
      </c>
      <c r="V28" s="285">
        <v>0</v>
      </c>
      <c r="W28" s="285">
        <v>0</v>
      </c>
      <c r="X28" s="285">
        <v>0</v>
      </c>
      <c r="Y28" s="285">
        <v>184000</v>
      </c>
      <c r="Z28" s="285">
        <v>91000</v>
      </c>
      <c r="AA28" s="285">
        <v>0</v>
      </c>
      <c r="AB28" s="285">
        <v>122200</v>
      </c>
      <c r="AC28" s="285">
        <v>0</v>
      </c>
      <c r="AD28" s="285">
        <v>119200</v>
      </c>
      <c r="AE28" s="285">
        <v>0</v>
      </c>
      <c r="AF28" s="285">
        <v>0</v>
      </c>
      <c r="AG28" s="285">
        <v>14700</v>
      </c>
      <c r="AH28" s="285">
        <v>360700</v>
      </c>
      <c r="AI28" s="285">
        <v>5700</v>
      </c>
      <c r="AJ28" s="285">
        <v>0</v>
      </c>
      <c r="AK28" s="285">
        <v>38500</v>
      </c>
      <c r="AL28" s="285">
        <v>40000</v>
      </c>
      <c r="AM28" s="285">
        <v>0</v>
      </c>
      <c r="AN28" s="285">
        <v>0</v>
      </c>
      <c r="AO28" s="285">
        <v>0</v>
      </c>
      <c r="AP28" s="285">
        <v>0</v>
      </c>
      <c r="AQ28" s="285">
        <v>0</v>
      </c>
      <c r="AR28" s="285">
        <v>0</v>
      </c>
      <c r="AS28" s="285">
        <v>0</v>
      </c>
      <c r="AT28" s="285">
        <v>0</v>
      </c>
      <c r="AU28" s="285">
        <v>407000</v>
      </c>
      <c r="AV28" s="347">
        <v>0</v>
      </c>
      <c r="AW28" s="469">
        <f t="shared" si="1"/>
        <v>5653400</v>
      </c>
    </row>
    <row r="29" spans="1:49" s="21" customFormat="1" ht="11.25">
      <c r="A29" s="110"/>
      <c r="B29" s="3" t="s">
        <v>460</v>
      </c>
      <c r="C29" s="1309" t="s">
        <v>461</v>
      </c>
      <c r="D29" s="1310"/>
      <c r="E29" s="346" t="s">
        <v>462</v>
      </c>
      <c r="F29" s="360">
        <v>826200</v>
      </c>
      <c r="G29" s="285">
        <v>340300</v>
      </c>
      <c r="H29" s="285">
        <v>51800</v>
      </c>
      <c r="I29" s="285">
        <v>185400</v>
      </c>
      <c r="J29" s="285">
        <v>0</v>
      </c>
      <c r="K29" s="285">
        <v>95900</v>
      </c>
      <c r="L29" s="285">
        <v>464000</v>
      </c>
      <c r="M29" s="285">
        <v>33200</v>
      </c>
      <c r="N29" s="285">
        <v>74600</v>
      </c>
      <c r="O29" s="285">
        <v>0</v>
      </c>
      <c r="P29" s="285">
        <v>37600</v>
      </c>
      <c r="Q29" s="285">
        <v>26000</v>
      </c>
      <c r="R29" s="285">
        <v>37300</v>
      </c>
      <c r="S29" s="285">
        <v>238300</v>
      </c>
      <c r="T29" s="285">
        <v>129500</v>
      </c>
      <c r="U29" s="285">
        <v>54400</v>
      </c>
      <c r="V29" s="285">
        <v>0</v>
      </c>
      <c r="W29" s="285">
        <v>0</v>
      </c>
      <c r="X29" s="285">
        <v>0</v>
      </c>
      <c r="Y29" s="285">
        <v>176600</v>
      </c>
      <c r="Z29" s="285">
        <v>47200</v>
      </c>
      <c r="AA29" s="285">
        <v>0</v>
      </c>
      <c r="AB29" s="285">
        <v>63200</v>
      </c>
      <c r="AC29" s="285">
        <v>0</v>
      </c>
      <c r="AD29" s="285">
        <v>103600</v>
      </c>
      <c r="AE29" s="285">
        <v>0</v>
      </c>
      <c r="AF29" s="285">
        <v>84000</v>
      </c>
      <c r="AG29" s="285">
        <v>31800</v>
      </c>
      <c r="AH29" s="285">
        <v>246600</v>
      </c>
      <c r="AI29" s="285">
        <v>38100</v>
      </c>
      <c r="AJ29" s="285">
        <v>0</v>
      </c>
      <c r="AK29" s="285">
        <v>55600</v>
      </c>
      <c r="AL29" s="285">
        <v>20700</v>
      </c>
      <c r="AM29" s="285">
        <v>0</v>
      </c>
      <c r="AN29" s="285">
        <v>0</v>
      </c>
      <c r="AO29" s="285">
        <v>0</v>
      </c>
      <c r="AP29" s="285">
        <v>0</v>
      </c>
      <c r="AQ29" s="285">
        <v>0</v>
      </c>
      <c r="AR29" s="285">
        <v>0</v>
      </c>
      <c r="AS29" s="285">
        <v>0</v>
      </c>
      <c r="AT29" s="285">
        <v>0</v>
      </c>
      <c r="AU29" s="285">
        <v>249000</v>
      </c>
      <c r="AV29" s="347">
        <v>0</v>
      </c>
      <c r="AW29" s="469">
        <f t="shared" si="1"/>
        <v>3710900</v>
      </c>
    </row>
    <row r="30" spans="1:49" s="21" customFormat="1" ht="11.25">
      <c r="A30" s="110"/>
      <c r="B30" s="3"/>
      <c r="C30" s="1309"/>
      <c r="D30" s="1310"/>
      <c r="E30" s="346" t="s">
        <v>706</v>
      </c>
      <c r="F30" s="360">
        <v>831900</v>
      </c>
      <c r="G30" s="285">
        <v>316500</v>
      </c>
      <c r="H30" s="285">
        <v>96400</v>
      </c>
      <c r="I30" s="285">
        <v>173600</v>
      </c>
      <c r="J30" s="285">
        <v>0</v>
      </c>
      <c r="K30" s="285">
        <v>89100</v>
      </c>
      <c r="L30" s="285">
        <v>116000</v>
      </c>
      <c r="M30" s="285">
        <v>31000</v>
      </c>
      <c r="N30" s="285">
        <v>69400</v>
      </c>
      <c r="O30" s="285">
        <v>0</v>
      </c>
      <c r="P30" s="285">
        <v>34900</v>
      </c>
      <c r="Q30" s="285">
        <v>24000</v>
      </c>
      <c r="R30" s="285">
        <v>34700</v>
      </c>
      <c r="S30" s="285">
        <v>221700</v>
      </c>
      <c r="T30" s="285">
        <v>120500</v>
      </c>
      <c r="U30" s="285">
        <v>50600</v>
      </c>
      <c r="V30" s="285">
        <v>0</v>
      </c>
      <c r="W30" s="285">
        <v>0</v>
      </c>
      <c r="X30" s="285">
        <v>0</v>
      </c>
      <c r="Y30" s="285">
        <v>164400</v>
      </c>
      <c r="Z30" s="285">
        <v>43800</v>
      </c>
      <c r="AA30" s="285">
        <v>0</v>
      </c>
      <c r="AB30" s="285">
        <v>59000</v>
      </c>
      <c r="AC30" s="285">
        <v>0</v>
      </c>
      <c r="AD30" s="285">
        <v>96400</v>
      </c>
      <c r="AE30" s="285">
        <v>0</v>
      </c>
      <c r="AF30" s="285">
        <v>21000</v>
      </c>
      <c r="AG30" s="285">
        <v>29500</v>
      </c>
      <c r="AH30" s="285">
        <v>229500</v>
      </c>
      <c r="AI30" s="285">
        <v>35300</v>
      </c>
      <c r="AJ30" s="285">
        <v>0</v>
      </c>
      <c r="AK30" s="285">
        <v>70800</v>
      </c>
      <c r="AL30" s="285">
        <v>19300</v>
      </c>
      <c r="AM30" s="285">
        <v>0</v>
      </c>
      <c r="AN30" s="285">
        <v>0</v>
      </c>
      <c r="AO30" s="285">
        <v>0</v>
      </c>
      <c r="AP30" s="285">
        <v>0</v>
      </c>
      <c r="AQ30" s="285">
        <v>0</v>
      </c>
      <c r="AR30" s="285">
        <v>0</v>
      </c>
      <c r="AS30" s="285">
        <v>0</v>
      </c>
      <c r="AT30" s="285">
        <v>0</v>
      </c>
      <c r="AU30" s="285">
        <v>158000</v>
      </c>
      <c r="AV30" s="347">
        <v>0</v>
      </c>
      <c r="AW30" s="469">
        <f t="shared" si="1"/>
        <v>3137300</v>
      </c>
    </row>
    <row r="31" spans="1:49" s="21" customFormat="1" ht="11.25">
      <c r="A31" s="110"/>
      <c r="B31" s="3"/>
      <c r="C31" s="1309"/>
      <c r="D31" s="1310"/>
      <c r="E31" s="346" t="s">
        <v>225</v>
      </c>
      <c r="F31" s="360">
        <v>0</v>
      </c>
      <c r="G31" s="285">
        <v>0</v>
      </c>
      <c r="H31" s="285">
        <v>0</v>
      </c>
      <c r="I31" s="285">
        <v>0</v>
      </c>
      <c r="J31" s="285">
        <v>0</v>
      </c>
      <c r="K31" s="285">
        <v>0</v>
      </c>
      <c r="L31" s="285">
        <v>0</v>
      </c>
      <c r="M31" s="285">
        <v>0</v>
      </c>
      <c r="N31" s="285">
        <v>0</v>
      </c>
      <c r="O31" s="285">
        <v>0</v>
      </c>
      <c r="P31" s="285">
        <v>0</v>
      </c>
      <c r="Q31" s="285">
        <v>0</v>
      </c>
      <c r="R31" s="285">
        <v>0</v>
      </c>
      <c r="S31" s="285">
        <v>0</v>
      </c>
      <c r="T31" s="285">
        <v>0</v>
      </c>
      <c r="U31" s="285">
        <v>0</v>
      </c>
      <c r="V31" s="285">
        <v>0</v>
      </c>
      <c r="W31" s="285">
        <v>0</v>
      </c>
      <c r="X31" s="285">
        <v>0</v>
      </c>
      <c r="Y31" s="285">
        <v>0</v>
      </c>
      <c r="Z31" s="285">
        <v>0</v>
      </c>
      <c r="AA31" s="285">
        <v>0</v>
      </c>
      <c r="AB31" s="285">
        <v>0</v>
      </c>
      <c r="AC31" s="285">
        <v>0</v>
      </c>
      <c r="AD31" s="285">
        <v>43200</v>
      </c>
      <c r="AE31" s="285">
        <v>0</v>
      </c>
      <c r="AF31" s="285">
        <v>0</v>
      </c>
      <c r="AG31" s="285">
        <v>0</v>
      </c>
      <c r="AH31" s="285">
        <v>0</v>
      </c>
      <c r="AI31" s="285">
        <v>0</v>
      </c>
      <c r="AJ31" s="285">
        <v>0</v>
      </c>
      <c r="AK31" s="285">
        <v>0</v>
      </c>
      <c r="AL31" s="285">
        <v>0</v>
      </c>
      <c r="AM31" s="285">
        <v>0</v>
      </c>
      <c r="AN31" s="285">
        <v>0</v>
      </c>
      <c r="AO31" s="285">
        <v>0</v>
      </c>
      <c r="AP31" s="285">
        <v>0</v>
      </c>
      <c r="AQ31" s="285">
        <v>0</v>
      </c>
      <c r="AR31" s="285">
        <v>0</v>
      </c>
      <c r="AS31" s="285">
        <v>0</v>
      </c>
      <c r="AT31" s="285">
        <v>0</v>
      </c>
      <c r="AU31" s="285">
        <v>0</v>
      </c>
      <c r="AV31" s="347">
        <v>0</v>
      </c>
      <c r="AW31" s="469">
        <f t="shared" si="1"/>
        <v>43200</v>
      </c>
    </row>
    <row r="32" spans="1:49" s="21" customFormat="1" ht="11.25">
      <c r="A32" s="110"/>
      <c r="B32" s="3"/>
      <c r="C32" s="351" t="s">
        <v>463</v>
      </c>
      <c r="D32" s="355"/>
      <c r="E32" s="352"/>
      <c r="F32" s="360">
        <v>0</v>
      </c>
      <c r="G32" s="285">
        <v>0</v>
      </c>
      <c r="H32" s="285">
        <v>0</v>
      </c>
      <c r="I32" s="285">
        <v>0</v>
      </c>
      <c r="J32" s="285">
        <v>0</v>
      </c>
      <c r="K32" s="285">
        <v>0</v>
      </c>
      <c r="L32" s="285">
        <v>89760</v>
      </c>
      <c r="M32" s="285">
        <v>0</v>
      </c>
      <c r="N32" s="285">
        <v>0</v>
      </c>
      <c r="O32" s="285">
        <v>0</v>
      </c>
      <c r="P32" s="285">
        <v>0</v>
      </c>
      <c r="Q32" s="285">
        <v>0</v>
      </c>
      <c r="R32" s="285">
        <v>304502</v>
      </c>
      <c r="S32" s="285">
        <v>0</v>
      </c>
      <c r="T32" s="285">
        <v>80000</v>
      </c>
      <c r="U32" s="285">
        <v>30800</v>
      </c>
      <c r="V32" s="285">
        <v>0</v>
      </c>
      <c r="W32" s="285">
        <v>0</v>
      </c>
      <c r="X32" s="285">
        <v>0</v>
      </c>
      <c r="Y32" s="285">
        <v>52500</v>
      </c>
      <c r="Z32" s="285">
        <v>0</v>
      </c>
      <c r="AA32" s="285">
        <v>0</v>
      </c>
      <c r="AB32" s="285">
        <v>0</v>
      </c>
      <c r="AC32" s="285">
        <v>2700</v>
      </c>
      <c r="AD32" s="285">
        <v>62307</v>
      </c>
      <c r="AE32" s="285">
        <v>0</v>
      </c>
      <c r="AF32" s="285">
        <v>105000</v>
      </c>
      <c r="AG32" s="285">
        <v>93516</v>
      </c>
      <c r="AH32" s="285">
        <v>45000</v>
      </c>
      <c r="AI32" s="285">
        <v>21901</v>
      </c>
      <c r="AJ32" s="285">
        <v>0</v>
      </c>
      <c r="AK32" s="285">
        <v>189040</v>
      </c>
      <c r="AL32" s="285">
        <v>0</v>
      </c>
      <c r="AM32" s="285">
        <v>0</v>
      </c>
      <c r="AN32" s="285">
        <v>0</v>
      </c>
      <c r="AO32" s="285">
        <v>0</v>
      </c>
      <c r="AP32" s="285">
        <v>0</v>
      </c>
      <c r="AQ32" s="285">
        <v>0</v>
      </c>
      <c r="AR32" s="285">
        <v>0</v>
      </c>
      <c r="AS32" s="285">
        <v>0</v>
      </c>
      <c r="AT32" s="285">
        <v>0</v>
      </c>
      <c r="AU32" s="285">
        <v>27025</v>
      </c>
      <c r="AV32" s="347">
        <v>47488</v>
      </c>
      <c r="AW32" s="469">
        <f t="shared" si="1"/>
        <v>1151539</v>
      </c>
    </row>
    <row r="33" spans="1:49" s="21" customFormat="1" ht="11.25">
      <c r="A33" s="110"/>
      <c r="B33" s="3"/>
      <c r="C33" s="351" t="s">
        <v>464</v>
      </c>
      <c r="D33" s="355"/>
      <c r="E33" s="352"/>
      <c r="F33" s="360">
        <v>0</v>
      </c>
      <c r="G33" s="285">
        <v>0</v>
      </c>
      <c r="H33" s="285">
        <v>0</v>
      </c>
      <c r="I33" s="285">
        <v>0</v>
      </c>
      <c r="J33" s="285">
        <v>0</v>
      </c>
      <c r="K33" s="285">
        <v>0</v>
      </c>
      <c r="L33" s="285">
        <v>11710</v>
      </c>
      <c r="M33" s="285">
        <v>0</v>
      </c>
      <c r="N33" s="285">
        <v>0</v>
      </c>
      <c r="O33" s="285">
        <v>0</v>
      </c>
      <c r="P33" s="285">
        <v>0</v>
      </c>
      <c r="Q33" s="285">
        <v>0</v>
      </c>
      <c r="R33" s="285">
        <v>0</v>
      </c>
      <c r="S33" s="285">
        <v>0</v>
      </c>
      <c r="T33" s="285">
        <v>0</v>
      </c>
      <c r="U33" s="285">
        <v>0</v>
      </c>
      <c r="V33" s="285">
        <v>0</v>
      </c>
      <c r="W33" s="285">
        <v>0</v>
      </c>
      <c r="X33" s="285">
        <v>0</v>
      </c>
      <c r="Y33" s="285">
        <v>0</v>
      </c>
      <c r="Z33" s="285">
        <v>0</v>
      </c>
      <c r="AA33" s="285">
        <v>0</v>
      </c>
      <c r="AB33" s="285">
        <v>0</v>
      </c>
      <c r="AC33" s="285">
        <v>0</v>
      </c>
      <c r="AD33" s="285">
        <v>0</v>
      </c>
      <c r="AE33" s="285">
        <v>0</v>
      </c>
      <c r="AF33" s="285">
        <v>0</v>
      </c>
      <c r="AG33" s="285">
        <v>0</v>
      </c>
      <c r="AH33" s="285">
        <v>0</v>
      </c>
      <c r="AI33" s="285">
        <v>0</v>
      </c>
      <c r="AJ33" s="285">
        <v>0</v>
      </c>
      <c r="AK33" s="285">
        <v>38087</v>
      </c>
      <c r="AL33" s="285">
        <v>0</v>
      </c>
      <c r="AM33" s="285">
        <v>0</v>
      </c>
      <c r="AN33" s="285">
        <v>0</v>
      </c>
      <c r="AO33" s="285">
        <v>0</v>
      </c>
      <c r="AP33" s="285">
        <v>0</v>
      </c>
      <c r="AQ33" s="285">
        <v>0</v>
      </c>
      <c r="AR33" s="285">
        <v>0</v>
      </c>
      <c r="AS33" s="285">
        <v>0</v>
      </c>
      <c r="AT33" s="285">
        <v>0</v>
      </c>
      <c r="AU33" s="285">
        <v>0</v>
      </c>
      <c r="AV33" s="347">
        <v>0</v>
      </c>
      <c r="AW33" s="469">
        <f t="shared" si="1"/>
        <v>49797</v>
      </c>
    </row>
    <row r="34" spans="1:49" s="21" customFormat="1" ht="11.25">
      <c r="A34" s="110"/>
      <c r="B34" s="3"/>
      <c r="C34" s="351" t="s">
        <v>465</v>
      </c>
      <c r="D34" s="355"/>
      <c r="E34" s="352"/>
      <c r="F34" s="360">
        <v>406385</v>
      </c>
      <c r="G34" s="285">
        <v>7262</v>
      </c>
      <c r="H34" s="285">
        <v>0</v>
      </c>
      <c r="I34" s="285">
        <v>0</v>
      </c>
      <c r="J34" s="285">
        <v>2302</v>
      </c>
      <c r="K34" s="285">
        <v>20482</v>
      </c>
      <c r="L34" s="285">
        <v>0</v>
      </c>
      <c r="M34" s="285">
        <v>1013</v>
      </c>
      <c r="N34" s="285">
        <v>15120</v>
      </c>
      <c r="O34" s="285">
        <v>30318</v>
      </c>
      <c r="P34" s="285">
        <v>1013</v>
      </c>
      <c r="Q34" s="285">
        <v>18000</v>
      </c>
      <c r="R34" s="285">
        <v>560786</v>
      </c>
      <c r="S34" s="285">
        <v>68147</v>
      </c>
      <c r="T34" s="285">
        <v>7469</v>
      </c>
      <c r="U34" s="285">
        <v>0</v>
      </c>
      <c r="V34" s="285">
        <v>1361</v>
      </c>
      <c r="W34" s="285">
        <v>110745</v>
      </c>
      <c r="X34" s="285">
        <v>49372</v>
      </c>
      <c r="Y34" s="285">
        <v>23206</v>
      </c>
      <c r="Z34" s="285">
        <v>0</v>
      </c>
      <c r="AA34" s="285">
        <v>8700</v>
      </c>
      <c r="AB34" s="285">
        <v>0</v>
      </c>
      <c r="AC34" s="285">
        <v>11206</v>
      </c>
      <c r="AD34" s="285">
        <v>0</v>
      </c>
      <c r="AE34" s="285">
        <v>0</v>
      </c>
      <c r="AF34" s="285">
        <v>0</v>
      </c>
      <c r="AG34" s="285">
        <v>200900</v>
      </c>
      <c r="AH34" s="285">
        <v>26927</v>
      </c>
      <c r="AI34" s="285">
        <v>71307</v>
      </c>
      <c r="AJ34" s="285">
        <v>10339</v>
      </c>
      <c r="AK34" s="285">
        <v>0</v>
      </c>
      <c r="AL34" s="285">
        <v>31500</v>
      </c>
      <c r="AM34" s="285">
        <v>4243</v>
      </c>
      <c r="AN34" s="285">
        <v>0</v>
      </c>
      <c r="AO34" s="285">
        <v>115149</v>
      </c>
      <c r="AP34" s="285">
        <v>0</v>
      </c>
      <c r="AQ34" s="285">
        <v>0</v>
      </c>
      <c r="AR34" s="285">
        <v>0</v>
      </c>
      <c r="AS34" s="285">
        <v>0</v>
      </c>
      <c r="AT34" s="285">
        <v>0</v>
      </c>
      <c r="AU34" s="285">
        <v>0</v>
      </c>
      <c r="AV34" s="347">
        <v>67943</v>
      </c>
      <c r="AW34" s="469">
        <f t="shared" si="1"/>
        <v>1871195</v>
      </c>
    </row>
    <row r="35" spans="1:49" s="21" customFormat="1" ht="11.25">
      <c r="A35" s="110"/>
      <c r="B35" s="3"/>
      <c r="C35" s="351" t="s">
        <v>466</v>
      </c>
      <c r="D35" s="355"/>
      <c r="E35" s="352"/>
      <c r="F35" s="360">
        <v>125309</v>
      </c>
      <c r="G35" s="285">
        <v>2212</v>
      </c>
      <c r="H35" s="285">
        <v>7697</v>
      </c>
      <c r="I35" s="285">
        <v>0</v>
      </c>
      <c r="J35" s="285">
        <v>0</v>
      </c>
      <c r="K35" s="285">
        <v>4704</v>
      </c>
      <c r="L35" s="285">
        <v>0</v>
      </c>
      <c r="M35" s="285">
        <v>2520</v>
      </c>
      <c r="N35" s="285">
        <v>2962</v>
      </c>
      <c r="O35" s="285">
        <v>756</v>
      </c>
      <c r="P35" s="285">
        <v>3748</v>
      </c>
      <c r="Q35" s="285">
        <v>17681</v>
      </c>
      <c r="R35" s="285">
        <v>3087</v>
      </c>
      <c r="S35" s="285">
        <v>18240</v>
      </c>
      <c r="T35" s="285">
        <v>44247</v>
      </c>
      <c r="U35" s="285">
        <v>0</v>
      </c>
      <c r="V35" s="285">
        <v>25250</v>
      </c>
      <c r="W35" s="285">
        <v>791</v>
      </c>
      <c r="X35" s="285">
        <v>7200</v>
      </c>
      <c r="Y35" s="285">
        <v>15360</v>
      </c>
      <c r="Z35" s="285">
        <v>8800</v>
      </c>
      <c r="AA35" s="285">
        <v>52236</v>
      </c>
      <c r="AB35" s="285">
        <v>0</v>
      </c>
      <c r="AC35" s="285">
        <v>0</v>
      </c>
      <c r="AD35" s="285">
        <v>18883</v>
      </c>
      <c r="AE35" s="285">
        <v>0</v>
      </c>
      <c r="AF35" s="285">
        <v>118704</v>
      </c>
      <c r="AG35" s="285">
        <v>2010</v>
      </c>
      <c r="AH35" s="285">
        <v>43106</v>
      </c>
      <c r="AI35" s="285">
        <v>88732</v>
      </c>
      <c r="AJ35" s="285">
        <v>0</v>
      </c>
      <c r="AK35" s="285">
        <v>167832</v>
      </c>
      <c r="AL35" s="285">
        <v>55124</v>
      </c>
      <c r="AM35" s="285">
        <v>29222</v>
      </c>
      <c r="AN35" s="285">
        <v>0</v>
      </c>
      <c r="AO35" s="285">
        <v>0</v>
      </c>
      <c r="AP35" s="285">
        <v>8652</v>
      </c>
      <c r="AQ35" s="285">
        <v>0</v>
      </c>
      <c r="AR35" s="285">
        <v>830</v>
      </c>
      <c r="AS35" s="285">
        <v>3536</v>
      </c>
      <c r="AT35" s="285">
        <v>13283</v>
      </c>
      <c r="AU35" s="285">
        <v>41966</v>
      </c>
      <c r="AV35" s="347">
        <v>2505</v>
      </c>
      <c r="AW35" s="469">
        <f t="shared" si="1"/>
        <v>937185</v>
      </c>
    </row>
    <row r="36" spans="1:49" s="21" customFormat="1" ht="11.25">
      <c r="A36" s="110"/>
      <c r="B36" s="4"/>
      <c r="C36" s="353" t="s">
        <v>225</v>
      </c>
      <c r="D36" s="356"/>
      <c r="E36" s="354"/>
      <c r="F36" s="361">
        <v>262087</v>
      </c>
      <c r="G36" s="287">
        <v>216230</v>
      </c>
      <c r="H36" s="287">
        <v>419484</v>
      </c>
      <c r="I36" s="287">
        <v>422230</v>
      </c>
      <c r="J36" s="287">
        <v>136868</v>
      </c>
      <c r="K36" s="287">
        <v>133694</v>
      </c>
      <c r="L36" s="287">
        <v>114081</v>
      </c>
      <c r="M36" s="287">
        <v>34710</v>
      </c>
      <c r="N36" s="287">
        <v>297302</v>
      </c>
      <c r="O36" s="287">
        <v>36858</v>
      </c>
      <c r="P36" s="287">
        <v>37685</v>
      </c>
      <c r="Q36" s="287">
        <v>85021</v>
      </c>
      <c r="R36" s="287">
        <v>576866</v>
      </c>
      <c r="S36" s="287">
        <v>210127</v>
      </c>
      <c r="T36" s="287">
        <v>115762</v>
      </c>
      <c r="U36" s="287">
        <v>36493</v>
      </c>
      <c r="V36" s="287">
        <v>236423</v>
      </c>
      <c r="W36" s="287">
        <v>122215</v>
      </c>
      <c r="X36" s="287">
        <v>177214</v>
      </c>
      <c r="Y36" s="287">
        <v>57975</v>
      </c>
      <c r="Z36" s="287">
        <v>120542</v>
      </c>
      <c r="AA36" s="287">
        <v>355352</v>
      </c>
      <c r="AB36" s="287">
        <v>45322</v>
      </c>
      <c r="AC36" s="287">
        <v>82284</v>
      </c>
      <c r="AD36" s="287">
        <v>526717</v>
      </c>
      <c r="AE36" s="287">
        <v>17627</v>
      </c>
      <c r="AF36" s="287">
        <v>84656</v>
      </c>
      <c r="AG36" s="287">
        <v>9776</v>
      </c>
      <c r="AH36" s="287">
        <v>101172</v>
      </c>
      <c r="AI36" s="287">
        <v>69142</v>
      </c>
      <c r="AJ36" s="287">
        <v>106004</v>
      </c>
      <c r="AK36" s="287">
        <v>1429</v>
      </c>
      <c r="AL36" s="287">
        <v>360373</v>
      </c>
      <c r="AM36" s="287">
        <v>8557</v>
      </c>
      <c r="AN36" s="287">
        <v>30202</v>
      </c>
      <c r="AO36" s="287">
        <v>121396</v>
      </c>
      <c r="AP36" s="287">
        <v>18772</v>
      </c>
      <c r="AQ36" s="287">
        <v>4672</v>
      </c>
      <c r="AR36" s="287">
        <v>25599</v>
      </c>
      <c r="AS36" s="287">
        <v>33488</v>
      </c>
      <c r="AT36" s="287">
        <v>46525</v>
      </c>
      <c r="AU36" s="287">
        <v>891347</v>
      </c>
      <c r="AV36" s="349">
        <v>263066</v>
      </c>
      <c r="AW36" s="462">
        <f t="shared" si="1"/>
        <v>7053345</v>
      </c>
    </row>
    <row r="37" spans="1:49" s="21" customFormat="1" ht="11.25">
      <c r="A37" s="110"/>
      <c r="B37" s="22" t="s">
        <v>467</v>
      </c>
      <c r="C37" s="23"/>
      <c r="D37" s="23"/>
      <c r="E37" s="202"/>
      <c r="F37" s="604">
        <v>3479373</v>
      </c>
      <c r="G37" s="85">
        <v>2635176</v>
      </c>
      <c r="H37" s="85">
        <v>1125789</v>
      </c>
      <c r="I37" s="85">
        <v>1596415</v>
      </c>
      <c r="J37" s="85">
        <v>475319</v>
      </c>
      <c r="K37" s="85">
        <v>511919</v>
      </c>
      <c r="L37" s="85">
        <v>971593</v>
      </c>
      <c r="M37" s="85">
        <v>941309</v>
      </c>
      <c r="N37" s="85">
        <v>632580</v>
      </c>
      <c r="O37" s="85">
        <v>223449</v>
      </c>
      <c r="P37" s="85">
        <v>314336</v>
      </c>
      <c r="Q37" s="85">
        <v>1287304</v>
      </c>
      <c r="R37" s="85">
        <v>832119</v>
      </c>
      <c r="S37" s="85">
        <v>3650864</v>
      </c>
      <c r="T37" s="85">
        <v>190821</v>
      </c>
      <c r="U37" s="85">
        <v>466918</v>
      </c>
      <c r="V37" s="85">
        <v>199454</v>
      </c>
      <c r="W37" s="85">
        <v>87526</v>
      </c>
      <c r="X37" s="85">
        <v>310854</v>
      </c>
      <c r="Y37" s="85">
        <v>2103144</v>
      </c>
      <c r="Z37" s="85">
        <v>300748</v>
      </c>
      <c r="AA37" s="85">
        <v>318599</v>
      </c>
      <c r="AB37" s="85">
        <v>766046</v>
      </c>
      <c r="AC37" s="85">
        <v>371319</v>
      </c>
      <c r="AD37" s="85">
        <v>189156</v>
      </c>
      <c r="AE37" s="85">
        <v>543298</v>
      </c>
      <c r="AF37" s="85">
        <v>487394</v>
      </c>
      <c r="AG37" s="85">
        <v>629212</v>
      </c>
      <c r="AH37" s="85">
        <v>251334</v>
      </c>
      <c r="AI37" s="85">
        <v>509348</v>
      </c>
      <c r="AJ37" s="85">
        <v>36883</v>
      </c>
      <c r="AK37" s="85">
        <v>387566</v>
      </c>
      <c r="AL37" s="85">
        <v>69569</v>
      </c>
      <c r="AM37" s="85">
        <v>406829</v>
      </c>
      <c r="AN37" s="85">
        <v>489308</v>
      </c>
      <c r="AO37" s="85">
        <v>182081</v>
      </c>
      <c r="AP37" s="85">
        <v>87592</v>
      </c>
      <c r="AQ37" s="85">
        <v>356463</v>
      </c>
      <c r="AR37" s="85">
        <v>299799</v>
      </c>
      <c r="AS37" s="85">
        <v>12622</v>
      </c>
      <c r="AT37" s="85">
        <v>8698</v>
      </c>
      <c r="AU37" s="85">
        <v>1138896</v>
      </c>
      <c r="AV37" s="22">
        <v>138504</v>
      </c>
      <c r="AW37" s="219">
        <f t="shared" si="1"/>
        <v>30017526</v>
      </c>
    </row>
    <row r="38" spans="1:49" s="21" customFormat="1" ht="11.25">
      <c r="A38" s="110"/>
      <c r="B38" s="3"/>
      <c r="C38" s="1311" t="s">
        <v>468</v>
      </c>
      <c r="D38" s="1312"/>
      <c r="E38" s="346" t="s">
        <v>469</v>
      </c>
      <c r="F38" s="360">
        <v>943224</v>
      </c>
      <c r="G38" s="285">
        <v>923078</v>
      </c>
      <c r="H38" s="285">
        <v>613040</v>
      </c>
      <c r="I38" s="285">
        <v>1114621</v>
      </c>
      <c r="J38" s="285">
        <v>271189</v>
      </c>
      <c r="K38" s="285">
        <v>222438</v>
      </c>
      <c r="L38" s="285">
        <v>548931</v>
      </c>
      <c r="M38" s="285">
        <v>503569</v>
      </c>
      <c r="N38" s="285">
        <v>250352</v>
      </c>
      <c r="O38" s="285">
        <v>0</v>
      </c>
      <c r="P38" s="285">
        <v>0</v>
      </c>
      <c r="Q38" s="285">
        <v>743809</v>
      </c>
      <c r="R38" s="285">
        <v>0</v>
      </c>
      <c r="S38" s="285">
        <v>1903434</v>
      </c>
      <c r="T38" s="285">
        <v>0</v>
      </c>
      <c r="U38" s="285">
        <v>200728</v>
      </c>
      <c r="V38" s="285">
        <v>121908</v>
      </c>
      <c r="W38" s="285">
        <v>0</v>
      </c>
      <c r="X38" s="285">
        <v>0</v>
      </c>
      <c r="Y38" s="1128">
        <v>1184562</v>
      </c>
      <c r="Z38" s="285">
        <v>129890</v>
      </c>
      <c r="AA38" s="285">
        <v>238631</v>
      </c>
      <c r="AB38" s="285">
        <v>333593</v>
      </c>
      <c r="AC38" s="285">
        <v>151377</v>
      </c>
      <c r="AD38" s="285">
        <v>0</v>
      </c>
      <c r="AE38" s="285">
        <v>273477</v>
      </c>
      <c r="AF38" s="285">
        <v>227808</v>
      </c>
      <c r="AG38" s="285">
        <v>344258</v>
      </c>
      <c r="AH38" s="285">
        <v>49576</v>
      </c>
      <c r="AI38" s="285">
        <v>126314</v>
      </c>
      <c r="AJ38" s="285">
        <v>0</v>
      </c>
      <c r="AK38" s="285">
        <v>248307</v>
      </c>
      <c r="AL38" s="285">
        <v>0</v>
      </c>
      <c r="AM38" s="285">
        <v>298943</v>
      </c>
      <c r="AN38" s="285">
        <v>384036</v>
      </c>
      <c r="AO38" s="285">
        <v>89360</v>
      </c>
      <c r="AP38" s="285">
        <v>17377</v>
      </c>
      <c r="AQ38" s="285">
        <v>214104</v>
      </c>
      <c r="AR38" s="285">
        <v>108096</v>
      </c>
      <c r="AS38" s="285">
        <v>0</v>
      </c>
      <c r="AT38" s="285">
        <v>0</v>
      </c>
      <c r="AU38" s="285">
        <v>249140</v>
      </c>
      <c r="AV38" s="347">
        <v>0</v>
      </c>
      <c r="AW38" s="469">
        <f t="shared" si="1"/>
        <v>13029170</v>
      </c>
    </row>
    <row r="39" spans="1:49" s="21" customFormat="1" ht="11.25">
      <c r="A39" s="110"/>
      <c r="B39" s="3"/>
      <c r="C39" s="1309"/>
      <c r="D39" s="1310"/>
      <c r="E39" s="480" t="s">
        <v>707</v>
      </c>
      <c r="F39" s="360">
        <v>588786</v>
      </c>
      <c r="G39" s="285">
        <v>688875</v>
      </c>
      <c r="H39" s="285">
        <v>24935</v>
      </c>
      <c r="I39" s="285">
        <v>68824</v>
      </c>
      <c r="J39" s="285">
        <v>0</v>
      </c>
      <c r="K39" s="285">
        <v>63244</v>
      </c>
      <c r="L39" s="285">
        <v>0</v>
      </c>
      <c r="M39" s="285">
        <v>89993</v>
      </c>
      <c r="N39" s="285">
        <v>127845</v>
      </c>
      <c r="O39" s="285">
        <v>29298</v>
      </c>
      <c r="P39" s="285">
        <v>0</v>
      </c>
      <c r="Q39" s="285">
        <v>270759</v>
      </c>
      <c r="R39" s="285">
        <v>253392</v>
      </c>
      <c r="S39" s="285">
        <v>941934</v>
      </c>
      <c r="T39" s="285">
        <v>0</v>
      </c>
      <c r="U39" s="285">
        <v>0</v>
      </c>
      <c r="V39" s="285">
        <v>38882</v>
      </c>
      <c r="W39" s="285">
        <v>0</v>
      </c>
      <c r="X39" s="285">
        <v>0</v>
      </c>
      <c r="Y39" s="1128">
        <v>266837</v>
      </c>
      <c r="Z39" s="285">
        <v>0</v>
      </c>
      <c r="AA39" s="285">
        <v>3315</v>
      </c>
      <c r="AB39" s="285">
        <v>106980</v>
      </c>
      <c r="AC39" s="285">
        <v>0</v>
      </c>
      <c r="AD39" s="285">
        <v>43224</v>
      </c>
      <c r="AE39" s="285">
        <v>0</v>
      </c>
      <c r="AF39" s="285">
        <v>0</v>
      </c>
      <c r="AG39" s="285">
        <v>133885</v>
      </c>
      <c r="AH39" s="285">
        <v>14963</v>
      </c>
      <c r="AI39" s="285">
        <v>104536</v>
      </c>
      <c r="AJ39" s="285">
        <v>0</v>
      </c>
      <c r="AK39" s="285">
        <v>0</v>
      </c>
      <c r="AL39" s="285">
        <v>0</v>
      </c>
      <c r="AM39" s="285">
        <v>0</v>
      </c>
      <c r="AN39" s="285">
        <v>21451</v>
      </c>
      <c r="AO39" s="285">
        <v>33366</v>
      </c>
      <c r="AP39" s="285">
        <v>0</v>
      </c>
      <c r="AQ39" s="285">
        <v>0</v>
      </c>
      <c r="AR39" s="285">
        <v>0</v>
      </c>
      <c r="AS39" s="285">
        <v>0</v>
      </c>
      <c r="AT39" s="285">
        <v>0</v>
      </c>
      <c r="AU39" s="285">
        <v>606531</v>
      </c>
      <c r="AV39" s="347">
        <v>0</v>
      </c>
      <c r="AW39" s="469">
        <f t="shared" si="1"/>
        <v>4521855</v>
      </c>
    </row>
    <row r="40" spans="1:49" s="21" customFormat="1" ht="11.25">
      <c r="A40" s="110"/>
      <c r="B40" s="3"/>
      <c r="C40" s="1309"/>
      <c r="D40" s="1310"/>
      <c r="E40" s="346" t="s">
        <v>470</v>
      </c>
      <c r="F40" s="360">
        <v>0</v>
      </c>
      <c r="G40" s="285">
        <v>0</v>
      </c>
      <c r="H40" s="285">
        <v>0</v>
      </c>
      <c r="I40" s="285">
        <v>0</v>
      </c>
      <c r="J40" s="285">
        <v>0</v>
      </c>
      <c r="K40" s="285">
        <v>0</v>
      </c>
      <c r="L40" s="285">
        <v>0</v>
      </c>
      <c r="M40" s="285">
        <v>0</v>
      </c>
      <c r="N40" s="285">
        <v>0</v>
      </c>
      <c r="O40" s="285">
        <v>0</v>
      </c>
      <c r="P40" s="285">
        <v>0</v>
      </c>
      <c r="Q40" s="285">
        <v>0</v>
      </c>
      <c r="R40" s="285">
        <v>0</v>
      </c>
      <c r="S40" s="285">
        <v>0</v>
      </c>
      <c r="T40" s="285">
        <v>0</v>
      </c>
      <c r="U40" s="285">
        <v>27810</v>
      </c>
      <c r="V40" s="285">
        <v>0</v>
      </c>
      <c r="W40" s="285">
        <v>0</v>
      </c>
      <c r="X40" s="285">
        <v>0</v>
      </c>
      <c r="Y40" s="285">
        <v>0</v>
      </c>
      <c r="Z40" s="285">
        <v>0</v>
      </c>
      <c r="AA40" s="285">
        <v>0</v>
      </c>
      <c r="AB40" s="285">
        <v>0</v>
      </c>
      <c r="AC40" s="285">
        <v>0</v>
      </c>
      <c r="AD40" s="285">
        <v>0</v>
      </c>
      <c r="AE40" s="285">
        <v>0</v>
      </c>
      <c r="AF40" s="285">
        <v>0</v>
      </c>
      <c r="AG40" s="285">
        <v>0</v>
      </c>
      <c r="AH40" s="285">
        <v>0</v>
      </c>
      <c r="AI40" s="285">
        <v>0</v>
      </c>
      <c r="AJ40" s="285">
        <v>0</v>
      </c>
      <c r="AK40" s="285">
        <v>0</v>
      </c>
      <c r="AL40" s="285">
        <v>0</v>
      </c>
      <c r="AM40" s="285">
        <v>0</v>
      </c>
      <c r="AN40" s="285">
        <v>0</v>
      </c>
      <c r="AO40" s="285">
        <v>0</v>
      </c>
      <c r="AP40" s="285">
        <v>0</v>
      </c>
      <c r="AQ40" s="285">
        <v>0</v>
      </c>
      <c r="AR40" s="285">
        <v>0</v>
      </c>
      <c r="AS40" s="285">
        <v>0</v>
      </c>
      <c r="AT40" s="285">
        <v>0</v>
      </c>
      <c r="AU40" s="285">
        <v>0</v>
      </c>
      <c r="AV40" s="347">
        <v>0</v>
      </c>
      <c r="AW40" s="469">
        <f t="shared" si="1"/>
        <v>27810</v>
      </c>
    </row>
    <row r="41" spans="1:49" s="21" customFormat="1" ht="11.25">
      <c r="A41" s="110"/>
      <c r="B41" s="3"/>
      <c r="C41" s="351" t="s">
        <v>438</v>
      </c>
      <c r="D41" s="355"/>
      <c r="E41" s="352"/>
      <c r="F41" s="360">
        <v>1947873</v>
      </c>
      <c r="G41" s="285">
        <v>1043576</v>
      </c>
      <c r="H41" s="285">
        <v>487814</v>
      </c>
      <c r="I41" s="285">
        <v>413215</v>
      </c>
      <c r="J41" s="285">
        <v>204319</v>
      </c>
      <c r="K41" s="285">
        <v>289619</v>
      </c>
      <c r="L41" s="285">
        <v>422662</v>
      </c>
      <c r="M41" s="285">
        <v>348009</v>
      </c>
      <c r="N41" s="285">
        <v>337580</v>
      </c>
      <c r="O41" s="285">
        <v>194151</v>
      </c>
      <c r="P41" s="285">
        <v>314336</v>
      </c>
      <c r="Q41" s="285">
        <v>272736</v>
      </c>
      <c r="R41" s="285">
        <v>578727</v>
      </c>
      <c r="S41" s="285">
        <v>805496</v>
      </c>
      <c r="T41" s="285">
        <v>190821</v>
      </c>
      <c r="U41" s="285">
        <v>238380</v>
      </c>
      <c r="V41" s="285">
        <v>199454</v>
      </c>
      <c r="W41" s="285">
        <v>87526</v>
      </c>
      <c r="X41" s="285">
        <v>310854</v>
      </c>
      <c r="Y41" s="285">
        <v>651745</v>
      </c>
      <c r="Z41" s="285">
        <v>170858</v>
      </c>
      <c r="AA41" s="285">
        <v>76653</v>
      </c>
      <c r="AB41" s="285">
        <v>325846</v>
      </c>
      <c r="AC41" s="285">
        <v>219942</v>
      </c>
      <c r="AD41" s="285">
        <v>189156</v>
      </c>
      <c r="AE41" s="285">
        <v>543298</v>
      </c>
      <c r="AF41" s="285">
        <v>259586</v>
      </c>
      <c r="AG41" s="285">
        <v>151312</v>
      </c>
      <c r="AH41" s="285">
        <v>186934</v>
      </c>
      <c r="AI41" s="285">
        <v>278498</v>
      </c>
      <c r="AJ41" s="285">
        <v>36883</v>
      </c>
      <c r="AK41" s="285">
        <v>139259</v>
      </c>
      <c r="AL41" s="285">
        <v>69569</v>
      </c>
      <c r="AM41" s="285">
        <v>107886</v>
      </c>
      <c r="AN41" s="285">
        <v>489308</v>
      </c>
      <c r="AO41" s="285">
        <v>59355</v>
      </c>
      <c r="AP41" s="285">
        <v>70215</v>
      </c>
      <c r="AQ41" s="285">
        <v>142359</v>
      </c>
      <c r="AR41" s="285">
        <v>191703</v>
      </c>
      <c r="AS41" s="285">
        <v>12622</v>
      </c>
      <c r="AT41" s="285">
        <v>8698</v>
      </c>
      <c r="AU41" s="285">
        <v>283225</v>
      </c>
      <c r="AV41" s="347">
        <v>138504</v>
      </c>
      <c r="AW41" s="469">
        <f t="shared" si="1"/>
        <v>13490562</v>
      </c>
    </row>
    <row r="42" spans="1:49" s="21" customFormat="1" ht="11.25">
      <c r="A42" s="110"/>
      <c r="B42" s="4"/>
      <c r="C42" s="353" t="s">
        <v>439</v>
      </c>
      <c r="D42" s="356"/>
      <c r="E42" s="354"/>
      <c r="F42" s="361">
        <v>1531500</v>
      </c>
      <c r="G42" s="287">
        <v>1591600</v>
      </c>
      <c r="H42" s="287">
        <v>637975</v>
      </c>
      <c r="I42" s="287">
        <v>1183200</v>
      </c>
      <c r="J42" s="287">
        <v>271000</v>
      </c>
      <c r="K42" s="287">
        <v>222300</v>
      </c>
      <c r="L42" s="287">
        <v>548931</v>
      </c>
      <c r="M42" s="287">
        <v>593300</v>
      </c>
      <c r="N42" s="287">
        <v>295000</v>
      </c>
      <c r="O42" s="287">
        <v>29298</v>
      </c>
      <c r="P42" s="287">
        <v>0</v>
      </c>
      <c r="Q42" s="287">
        <v>1014568</v>
      </c>
      <c r="R42" s="287">
        <v>253392</v>
      </c>
      <c r="S42" s="287">
        <v>2845368</v>
      </c>
      <c r="T42" s="287">
        <v>0</v>
      </c>
      <c r="U42" s="287">
        <v>228538</v>
      </c>
      <c r="V42" s="287">
        <v>0</v>
      </c>
      <c r="W42" s="287">
        <v>0</v>
      </c>
      <c r="X42" s="287">
        <v>0</v>
      </c>
      <c r="Y42" s="287">
        <v>1451399</v>
      </c>
      <c r="Z42" s="287">
        <v>129890</v>
      </c>
      <c r="AA42" s="287">
        <v>241946</v>
      </c>
      <c r="AB42" s="287">
        <v>440200</v>
      </c>
      <c r="AC42" s="287">
        <v>151377</v>
      </c>
      <c r="AD42" s="287">
        <v>0</v>
      </c>
      <c r="AE42" s="287">
        <v>0</v>
      </c>
      <c r="AF42" s="287">
        <v>227808</v>
      </c>
      <c r="AG42" s="287">
        <v>477900</v>
      </c>
      <c r="AH42" s="287">
        <v>64400</v>
      </c>
      <c r="AI42" s="287">
        <v>230850</v>
      </c>
      <c r="AJ42" s="287">
        <v>0</v>
      </c>
      <c r="AK42" s="287">
        <v>248307</v>
      </c>
      <c r="AL42" s="287">
        <v>0</v>
      </c>
      <c r="AM42" s="287">
        <v>298943</v>
      </c>
      <c r="AN42" s="287">
        <v>0</v>
      </c>
      <c r="AO42" s="287">
        <v>122726</v>
      </c>
      <c r="AP42" s="287">
        <v>17377</v>
      </c>
      <c r="AQ42" s="287">
        <v>214104</v>
      </c>
      <c r="AR42" s="287">
        <v>108096</v>
      </c>
      <c r="AS42" s="287">
        <v>0</v>
      </c>
      <c r="AT42" s="287">
        <v>0</v>
      </c>
      <c r="AU42" s="287">
        <v>855671</v>
      </c>
      <c r="AV42" s="349">
        <v>0</v>
      </c>
      <c r="AW42" s="462">
        <f t="shared" si="1"/>
        <v>16526964</v>
      </c>
    </row>
    <row r="43" spans="1:49" s="21" customFormat="1" ht="11.25">
      <c r="A43" s="110"/>
      <c r="B43" s="5" t="s">
        <v>471</v>
      </c>
      <c r="C43" s="25"/>
      <c r="D43" s="25"/>
      <c r="E43" s="203"/>
      <c r="F43" s="605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5">
        <v>0</v>
      </c>
      <c r="AW43" s="218">
        <f t="shared" si="1"/>
        <v>0</v>
      </c>
    </row>
    <row r="44" spans="1:49" s="21" customFormat="1" ht="11.25">
      <c r="A44" s="110"/>
      <c r="B44" s="5" t="s">
        <v>472</v>
      </c>
      <c r="C44" s="25"/>
      <c r="D44" s="25"/>
      <c r="E44" s="203"/>
      <c r="F44" s="605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300000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5">
        <v>0</v>
      </c>
      <c r="AW44" s="218">
        <f t="shared" si="1"/>
        <v>300000</v>
      </c>
    </row>
    <row r="45" spans="1:49" s="21" customFormat="1" ht="11.25">
      <c r="A45" s="110"/>
      <c r="B45" s="5" t="s">
        <v>398</v>
      </c>
      <c r="C45" s="25"/>
      <c r="D45" s="25"/>
      <c r="E45" s="203"/>
      <c r="F45" s="605">
        <v>0</v>
      </c>
      <c r="G45" s="2">
        <v>4770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20778</v>
      </c>
      <c r="U45" s="2">
        <v>27653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4828</v>
      </c>
      <c r="AB45" s="2">
        <v>0</v>
      </c>
      <c r="AC45" s="2">
        <v>0</v>
      </c>
      <c r="AD45" s="2">
        <v>33845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1939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3253</v>
      </c>
      <c r="AT45" s="2">
        <v>0</v>
      </c>
      <c r="AU45" s="2">
        <v>0</v>
      </c>
      <c r="AV45" s="5">
        <v>0</v>
      </c>
      <c r="AW45" s="218">
        <f t="shared" si="1"/>
        <v>97066</v>
      </c>
    </row>
    <row r="46" spans="1:49" s="21" customFormat="1" ht="12" thickBot="1">
      <c r="A46" s="206"/>
      <c r="B46" s="198" t="s">
        <v>473</v>
      </c>
      <c r="C46" s="199"/>
      <c r="D46" s="199"/>
      <c r="E46" s="205"/>
      <c r="F46" s="606">
        <v>5931254</v>
      </c>
      <c r="G46" s="112">
        <v>3522450</v>
      </c>
      <c r="H46" s="112">
        <v>1701170</v>
      </c>
      <c r="I46" s="112">
        <v>2377645</v>
      </c>
      <c r="J46" s="112">
        <v>614489</v>
      </c>
      <c r="K46" s="112">
        <v>855799</v>
      </c>
      <c r="L46" s="112">
        <v>1767144</v>
      </c>
      <c r="M46" s="112">
        <v>1043752</v>
      </c>
      <c r="N46" s="112">
        <v>1091964</v>
      </c>
      <c r="O46" s="112">
        <v>291381</v>
      </c>
      <c r="P46" s="112">
        <v>429282</v>
      </c>
      <c r="Q46" s="112">
        <v>1458006</v>
      </c>
      <c r="R46" s="112">
        <v>2349360</v>
      </c>
      <c r="S46" s="112">
        <v>4407378</v>
      </c>
      <c r="T46" s="112">
        <v>709077</v>
      </c>
      <c r="U46" s="112">
        <v>666864</v>
      </c>
      <c r="V46" s="112">
        <v>762488</v>
      </c>
      <c r="W46" s="112">
        <v>321277</v>
      </c>
      <c r="X46" s="112">
        <v>544640</v>
      </c>
      <c r="Y46" s="112">
        <v>2593185</v>
      </c>
      <c r="Z46" s="112">
        <v>521090</v>
      </c>
      <c r="AA46" s="112">
        <v>739715</v>
      </c>
      <c r="AB46" s="112">
        <v>933568</v>
      </c>
      <c r="AC46" s="112">
        <v>467509</v>
      </c>
      <c r="AD46" s="112">
        <v>1074108</v>
      </c>
      <c r="AE46" s="112">
        <v>560925</v>
      </c>
      <c r="AF46" s="112">
        <v>900754</v>
      </c>
      <c r="AG46" s="112">
        <v>996714</v>
      </c>
      <c r="AH46" s="112">
        <v>943639</v>
      </c>
      <c r="AI46" s="112">
        <v>833830</v>
      </c>
      <c r="AJ46" s="112">
        <v>153226</v>
      </c>
      <c r="AK46" s="112">
        <v>910354</v>
      </c>
      <c r="AL46" s="112">
        <v>556566</v>
      </c>
      <c r="AM46" s="112">
        <v>450790</v>
      </c>
      <c r="AN46" s="112">
        <v>519510</v>
      </c>
      <c r="AO46" s="112">
        <v>418626</v>
      </c>
      <c r="AP46" s="112">
        <v>115016</v>
      </c>
      <c r="AQ46" s="112">
        <v>361135</v>
      </c>
      <c r="AR46" s="112">
        <v>326228</v>
      </c>
      <c r="AS46" s="112">
        <v>52899</v>
      </c>
      <c r="AT46" s="112">
        <v>68506</v>
      </c>
      <c r="AU46" s="112">
        <v>2506234</v>
      </c>
      <c r="AV46" s="198">
        <v>519506</v>
      </c>
      <c r="AW46" s="221">
        <f t="shared" si="1"/>
        <v>48369053</v>
      </c>
    </row>
    <row r="47" spans="1:49" s="21" customFormat="1" ht="11.25">
      <c r="A47" s="110" t="s">
        <v>233</v>
      </c>
      <c r="B47" s="28"/>
      <c r="C47" s="28" t="s">
        <v>474</v>
      </c>
      <c r="D47" s="28"/>
      <c r="E47" s="204"/>
      <c r="F47" s="607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4"/>
      <c r="AW47" s="222"/>
    </row>
    <row r="48" spans="1:49" s="21" customFormat="1" ht="11.25">
      <c r="A48" s="110"/>
      <c r="B48" s="357" t="s">
        <v>475</v>
      </c>
      <c r="C48" s="358"/>
      <c r="D48" s="358"/>
      <c r="E48" s="359"/>
      <c r="F48" s="362">
        <v>0</v>
      </c>
      <c r="G48" s="363">
        <v>0</v>
      </c>
      <c r="H48" s="363">
        <v>0</v>
      </c>
      <c r="I48" s="363">
        <v>0</v>
      </c>
      <c r="J48" s="363">
        <v>0</v>
      </c>
      <c r="K48" s="363">
        <v>0</v>
      </c>
      <c r="L48" s="363">
        <v>0</v>
      </c>
      <c r="M48" s="363">
        <v>0</v>
      </c>
      <c r="N48" s="363">
        <v>0</v>
      </c>
      <c r="O48" s="363">
        <v>0</v>
      </c>
      <c r="P48" s="363">
        <v>0</v>
      </c>
      <c r="Q48" s="363">
        <v>0</v>
      </c>
      <c r="R48" s="363">
        <v>0</v>
      </c>
      <c r="S48" s="363">
        <v>0</v>
      </c>
      <c r="T48" s="363">
        <v>0</v>
      </c>
      <c r="U48" s="363">
        <v>0</v>
      </c>
      <c r="V48" s="363">
        <v>0</v>
      </c>
      <c r="W48" s="363">
        <v>0</v>
      </c>
      <c r="X48" s="363">
        <v>0</v>
      </c>
      <c r="Y48" s="363">
        <v>0</v>
      </c>
      <c r="Z48" s="363">
        <v>0</v>
      </c>
      <c r="AA48" s="363">
        <v>0</v>
      </c>
      <c r="AB48" s="363">
        <v>0</v>
      </c>
      <c r="AC48" s="363">
        <v>0</v>
      </c>
      <c r="AD48" s="363">
        <v>0</v>
      </c>
      <c r="AE48" s="363">
        <v>0</v>
      </c>
      <c r="AF48" s="363">
        <v>0</v>
      </c>
      <c r="AG48" s="363">
        <v>0</v>
      </c>
      <c r="AH48" s="363">
        <v>0</v>
      </c>
      <c r="AI48" s="363">
        <v>0</v>
      </c>
      <c r="AJ48" s="363">
        <v>0</v>
      </c>
      <c r="AK48" s="363">
        <v>0</v>
      </c>
      <c r="AL48" s="363">
        <v>0</v>
      </c>
      <c r="AM48" s="363">
        <v>0</v>
      </c>
      <c r="AN48" s="363">
        <v>0</v>
      </c>
      <c r="AO48" s="363">
        <v>0</v>
      </c>
      <c r="AP48" s="363">
        <v>0</v>
      </c>
      <c r="AQ48" s="363">
        <v>0</v>
      </c>
      <c r="AR48" s="363">
        <v>0</v>
      </c>
      <c r="AS48" s="363">
        <v>0</v>
      </c>
      <c r="AT48" s="363">
        <v>0</v>
      </c>
      <c r="AU48" s="363">
        <v>0</v>
      </c>
      <c r="AV48" s="357">
        <v>0</v>
      </c>
      <c r="AW48" s="464">
        <f>SUM(F48:AV48)</f>
        <v>0</v>
      </c>
    </row>
    <row r="49" spans="1:49" s="21" customFormat="1" ht="12" thickBot="1">
      <c r="A49" s="206"/>
      <c r="B49" s="467" t="s">
        <v>678</v>
      </c>
      <c r="C49" s="207"/>
      <c r="D49" s="207"/>
      <c r="E49" s="208" t="s">
        <v>476</v>
      </c>
      <c r="F49" s="608">
        <v>2195840</v>
      </c>
      <c r="G49" s="466">
        <v>1205733</v>
      </c>
      <c r="H49" s="466">
        <v>804505</v>
      </c>
      <c r="I49" s="466">
        <v>808858</v>
      </c>
      <c r="J49" s="466">
        <v>257893</v>
      </c>
      <c r="K49" s="466">
        <v>392705</v>
      </c>
      <c r="L49" s="466">
        <v>526613</v>
      </c>
      <c r="M49" s="466">
        <v>382719</v>
      </c>
      <c r="N49" s="466">
        <v>634882</v>
      </c>
      <c r="O49" s="466">
        <v>229967</v>
      </c>
      <c r="P49" s="466">
        <v>352021</v>
      </c>
      <c r="Q49" s="466">
        <v>358525</v>
      </c>
      <c r="R49" s="466">
        <v>1155576</v>
      </c>
      <c r="S49" s="466">
        <v>1017691</v>
      </c>
      <c r="T49" s="466">
        <v>287287</v>
      </c>
      <c r="U49" s="466">
        <v>292947</v>
      </c>
      <c r="V49" s="466">
        <v>735877</v>
      </c>
      <c r="W49" s="466">
        <v>209741</v>
      </c>
      <c r="X49" s="466">
        <v>484043</v>
      </c>
      <c r="Y49" s="466">
        <v>700911</v>
      </c>
      <c r="Z49" s="466">
        <v>323490</v>
      </c>
      <c r="AA49" s="466">
        <v>545631</v>
      </c>
      <c r="AB49" s="466">
        <v>363026</v>
      </c>
      <c r="AC49" s="466">
        <v>248060</v>
      </c>
      <c r="AD49" s="466">
        <v>472354</v>
      </c>
      <c r="AE49" s="466">
        <v>545516</v>
      </c>
      <c r="AF49" s="466">
        <v>344250</v>
      </c>
      <c r="AG49" s="466">
        <v>81407</v>
      </c>
      <c r="AH49" s="466">
        <v>252721</v>
      </c>
      <c r="AI49" s="466">
        <v>314352</v>
      </c>
      <c r="AJ49" s="466">
        <v>136663</v>
      </c>
      <c r="AK49" s="466">
        <v>128773</v>
      </c>
      <c r="AL49" s="466">
        <v>429942</v>
      </c>
      <c r="AM49" s="466">
        <v>174325</v>
      </c>
      <c r="AN49" s="466">
        <v>515331</v>
      </c>
      <c r="AO49" s="466">
        <v>177973</v>
      </c>
      <c r="AP49" s="466">
        <v>90764</v>
      </c>
      <c r="AQ49" s="466">
        <v>147135</v>
      </c>
      <c r="AR49" s="466">
        <v>203898</v>
      </c>
      <c r="AS49" s="466">
        <v>49363</v>
      </c>
      <c r="AT49" s="466">
        <v>55223</v>
      </c>
      <c r="AU49" s="466">
        <v>1175143</v>
      </c>
      <c r="AV49" s="467">
        <v>393201</v>
      </c>
      <c r="AW49" s="468">
        <f>SUM(F49:AV49)</f>
        <v>20202875</v>
      </c>
    </row>
    <row r="50" spans="1:49" s="21" customFormat="1" ht="11.25">
      <c r="A50" s="110" t="s">
        <v>477</v>
      </c>
      <c r="B50" s="28"/>
      <c r="C50" s="28"/>
      <c r="D50" s="28"/>
      <c r="E50" s="204"/>
      <c r="F50" s="1124"/>
      <c r="G50" s="1125"/>
      <c r="H50" s="1125"/>
      <c r="I50" s="1125"/>
      <c r="J50" s="1125"/>
      <c r="K50" s="1125"/>
      <c r="L50" s="1125"/>
      <c r="M50" s="1125"/>
      <c r="N50" s="1125"/>
      <c r="O50" s="1125"/>
      <c r="P50" s="1125"/>
      <c r="Q50" s="1125"/>
      <c r="R50" s="1125"/>
      <c r="S50" s="1125"/>
      <c r="T50" s="1125"/>
      <c r="U50" s="1125"/>
      <c r="V50" s="1125"/>
      <c r="W50" s="1125"/>
      <c r="X50" s="1125"/>
      <c r="Y50" s="1125"/>
      <c r="Z50" s="1125"/>
      <c r="AA50" s="1125"/>
      <c r="AB50" s="1125"/>
      <c r="AC50" s="1125"/>
      <c r="AD50" s="1125"/>
      <c r="AE50" s="1125"/>
      <c r="AF50" s="1125"/>
      <c r="AG50" s="1125"/>
      <c r="AH50" s="1125"/>
      <c r="AI50" s="1125"/>
      <c r="AJ50" s="1125"/>
      <c r="AK50" s="1125"/>
      <c r="AL50" s="1125"/>
      <c r="AM50" s="1125"/>
      <c r="AN50" s="1125"/>
      <c r="AO50" s="1125"/>
      <c r="AP50" s="1125"/>
      <c r="AQ50" s="1125"/>
      <c r="AR50" s="1125"/>
      <c r="AS50" s="1125"/>
      <c r="AT50" s="1125"/>
      <c r="AU50" s="1125"/>
      <c r="AV50" s="1126"/>
      <c r="AW50" s="1127"/>
    </row>
    <row r="51" spans="1:49" s="21" customFormat="1" ht="11.25">
      <c r="A51" s="110"/>
      <c r="B51" s="351" t="s">
        <v>478</v>
      </c>
      <c r="C51" s="355"/>
      <c r="D51" s="355"/>
      <c r="E51" s="352"/>
      <c r="F51" s="360">
        <v>27988</v>
      </c>
      <c r="G51" s="285">
        <v>764138</v>
      </c>
      <c r="H51" s="285">
        <v>266610</v>
      </c>
      <c r="I51" s="285">
        <v>773716</v>
      </c>
      <c r="J51" s="285">
        <v>251266</v>
      </c>
      <c r="K51" s="285">
        <v>316049</v>
      </c>
      <c r="L51" s="285">
        <v>497778</v>
      </c>
      <c r="M51" s="285">
        <v>378009</v>
      </c>
      <c r="N51" s="285">
        <v>588426</v>
      </c>
      <c r="O51" s="285">
        <v>226751</v>
      </c>
      <c r="P51" s="285">
        <v>0</v>
      </c>
      <c r="Q51" s="285">
        <v>350736</v>
      </c>
      <c r="R51" s="285">
        <v>1126566</v>
      </c>
      <c r="S51" s="285">
        <v>0</v>
      </c>
      <c r="T51" s="285">
        <v>269260</v>
      </c>
      <c r="U51" s="285">
        <v>283352</v>
      </c>
      <c r="V51" s="285">
        <v>391753</v>
      </c>
      <c r="W51" s="285">
        <v>74943</v>
      </c>
      <c r="X51" s="285">
        <v>148404</v>
      </c>
      <c r="Y51" s="285">
        <v>679425</v>
      </c>
      <c r="Z51" s="285">
        <v>323490</v>
      </c>
      <c r="AA51" s="285">
        <v>525745</v>
      </c>
      <c r="AB51" s="285">
        <v>355585</v>
      </c>
      <c r="AC51" s="285">
        <v>248060</v>
      </c>
      <c r="AD51" s="285">
        <v>431825</v>
      </c>
      <c r="AE51" s="285">
        <v>545516</v>
      </c>
      <c r="AF51" s="285">
        <v>333343</v>
      </c>
      <c r="AG51" s="285">
        <v>81156</v>
      </c>
      <c r="AH51" s="285">
        <v>0</v>
      </c>
      <c r="AI51" s="285">
        <v>212700</v>
      </c>
      <c r="AJ51" s="285">
        <v>136663</v>
      </c>
      <c r="AK51" s="285">
        <v>128773</v>
      </c>
      <c r="AL51" s="285">
        <v>407170</v>
      </c>
      <c r="AM51" s="285">
        <v>117883</v>
      </c>
      <c r="AN51" s="285">
        <v>414100</v>
      </c>
      <c r="AO51" s="285">
        <v>4009</v>
      </c>
      <c r="AP51" s="285">
        <v>0</v>
      </c>
      <c r="AQ51" s="285">
        <v>147135</v>
      </c>
      <c r="AR51" s="285">
        <v>202968</v>
      </c>
      <c r="AS51" s="285">
        <v>47466</v>
      </c>
      <c r="AT51" s="285">
        <v>43700</v>
      </c>
      <c r="AU51" s="285">
        <v>373836</v>
      </c>
      <c r="AV51" s="347">
        <v>346472</v>
      </c>
      <c r="AW51" s="469">
        <f aca="true" t="shared" si="2" ref="AW51:AW72">SUM(F51:AV51)</f>
        <v>12842765</v>
      </c>
    </row>
    <row r="52" spans="1:49" s="21" customFormat="1" ht="11.25">
      <c r="A52" s="110"/>
      <c r="B52" s="351" t="s">
        <v>479</v>
      </c>
      <c r="C52" s="355"/>
      <c r="D52" s="355"/>
      <c r="E52" s="352"/>
      <c r="F52" s="360">
        <v>1433146</v>
      </c>
      <c r="G52" s="285">
        <v>402713</v>
      </c>
      <c r="H52" s="285">
        <v>0</v>
      </c>
      <c r="I52" s="285">
        <v>0</v>
      </c>
      <c r="J52" s="285">
        <v>0</v>
      </c>
      <c r="K52" s="285">
        <v>0</v>
      </c>
      <c r="L52" s="285">
        <v>0</v>
      </c>
      <c r="M52" s="285">
        <v>0</v>
      </c>
      <c r="N52" s="285">
        <v>0</v>
      </c>
      <c r="O52" s="285">
        <v>0</v>
      </c>
      <c r="P52" s="285">
        <v>257688</v>
      </c>
      <c r="Q52" s="285">
        <v>0</v>
      </c>
      <c r="R52" s="285">
        <v>0</v>
      </c>
      <c r="S52" s="285">
        <v>860334</v>
      </c>
      <c r="T52" s="285">
        <v>0</v>
      </c>
      <c r="U52" s="285">
        <v>0</v>
      </c>
      <c r="V52" s="285">
        <v>0</v>
      </c>
      <c r="W52" s="285">
        <v>129001</v>
      </c>
      <c r="X52" s="285">
        <v>140683</v>
      </c>
      <c r="Y52" s="285">
        <v>0</v>
      </c>
      <c r="Z52" s="285">
        <v>0</v>
      </c>
      <c r="AA52" s="285">
        <v>0</v>
      </c>
      <c r="AB52" s="285">
        <v>0</v>
      </c>
      <c r="AC52" s="285">
        <v>0</v>
      </c>
      <c r="AD52" s="285">
        <v>0</v>
      </c>
      <c r="AE52" s="285">
        <v>0</v>
      </c>
      <c r="AF52" s="285">
        <v>0</v>
      </c>
      <c r="AG52" s="285">
        <v>0</v>
      </c>
      <c r="AH52" s="285">
        <v>192708</v>
      </c>
      <c r="AI52" s="285">
        <v>87815</v>
      </c>
      <c r="AJ52" s="285">
        <v>0</v>
      </c>
      <c r="AK52" s="285">
        <v>0</v>
      </c>
      <c r="AL52" s="285">
        <v>0</v>
      </c>
      <c r="AM52" s="285">
        <v>0</v>
      </c>
      <c r="AN52" s="285">
        <v>0</v>
      </c>
      <c r="AO52" s="285">
        <v>0</v>
      </c>
      <c r="AP52" s="285">
        <v>60971</v>
      </c>
      <c r="AQ52" s="285">
        <v>0</v>
      </c>
      <c r="AR52" s="285">
        <v>0</v>
      </c>
      <c r="AS52" s="285">
        <v>0</v>
      </c>
      <c r="AT52" s="285">
        <v>0</v>
      </c>
      <c r="AU52" s="285">
        <v>579694</v>
      </c>
      <c r="AV52" s="347">
        <v>0</v>
      </c>
      <c r="AW52" s="469">
        <f t="shared" si="2"/>
        <v>4144753</v>
      </c>
    </row>
    <row r="53" spans="1:49" s="21" customFormat="1" ht="11.25">
      <c r="A53" s="110"/>
      <c r="B53" s="351" t="s">
        <v>480</v>
      </c>
      <c r="C53" s="355"/>
      <c r="D53" s="355"/>
      <c r="E53" s="352"/>
      <c r="F53" s="360">
        <v>94831</v>
      </c>
      <c r="G53" s="285">
        <v>0</v>
      </c>
      <c r="H53" s="285">
        <v>0</v>
      </c>
      <c r="I53" s="285">
        <v>0</v>
      </c>
      <c r="J53" s="285">
        <v>0</v>
      </c>
      <c r="K53" s="285">
        <v>0</v>
      </c>
      <c r="L53" s="285">
        <v>0</v>
      </c>
      <c r="M53" s="285">
        <v>0</v>
      </c>
      <c r="N53" s="285">
        <v>0</v>
      </c>
      <c r="O53" s="285">
        <v>0</v>
      </c>
      <c r="P53" s="285">
        <v>0</v>
      </c>
      <c r="Q53" s="285">
        <v>0</v>
      </c>
      <c r="R53" s="285">
        <v>0</v>
      </c>
      <c r="S53" s="285">
        <v>0</v>
      </c>
      <c r="T53" s="285">
        <v>0</v>
      </c>
      <c r="U53" s="285">
        <v>0</v>
      </c>
      <c r="V53" s="285">
        <v>0</v>
      </c>
      <c r="W53" s="285">
        <v>0</v>
      </c>
      <c r="X53" s="285">
        <v>0</v>
      </c>
      <c r="Y53" s="285">
        <v>0</v>
      </c>
      <c r="Z53" s="285">
        <v>0</v>
      </c>
      <c r="AA53" s="285">
        <v>0</v>
      </c>
      <c r="AB53" s="285">
        <v>0</v>
      </c>
      <c r="AC53" s="285">
        <v>0</v>
      </c>
      <c r="AD53" s="285">
        <v>0</v>
      </c>
      <c r="AE53" s="285">
        <v>0</v>
      </c>
      <c r="AF53" s="285">
        <v>0</v>
      </c>
      <c r="AG53" s="285">
        <v>0</v>
      </c>
      <c r="AH53" s="285">
        <v>0</v>
      </c>
      <c r="AI53" s="285">
        <v>0</v>
      </c>
      <c r="AJ53" s="285">
        <v>0</v>
      </c>
      <c r="AK53" s="285">
        <v>0</v>
      </c>
      <c r="AL53" s="285">
        <v>0</v>
      </c>
      <c r="AM53" s="285">
        <v>0</v>
      </c>
      <c r="AN53" s="285">
        <v>0</v>
      </c>
      <c r="AO53" s="285">
        <v>0</v>
      </c>
      <c r="AP53" s="285">
        <v>0</v>
      </c>
      <c r="AQ53" s="285">
        <v>0</v>
      </c>
      <c r="AR53" s="285">
        <v>0</v>
      </c>
      <c r="AS53" s="285">
        <v>0</v>
      </c>
      <c r="AT53" s="285">
        <v>0</v>
      </c>
      <c r="AU53" s="285">
        <v>0</v>
      </c>
      <c r="AV53" s="347">
        <v>0</v>
      </c>
      <c r="AW53" s="469">
        <f t="shared" si="2"/>
        <v>94831</v>
      </c>
    </row>
    <row r="54" spans="1:49" s="21" customFormat="1" ht="11.25">
      <c r="A54" s="110"/>
      <c r="B54" s="351" t="s">
        <v>481</v>
      </c>
      <c r="C54" s="355"/>
      <c r="D54" s="355"/>
      <c r="E54" s="352"/>
      <c r="F54" s="360">
        <v>227637</v>
      </c>
      <c r="G54" s="285">
        <v>0</v>
      </c>
      <c r="H54" s="285">
        <v>0</v>
      </c>
      <c r="I54" s="285">
        <v>0</v>
      </c>
      <c r="J54" s="285">
        <v>0</v>
      </c>
      <c r="K54" s="285">
        <v>0</v>
      </c>
      <c r="L54" s="285">
        <v>0</v>
      </c>
      <c r="M54" s="285">
        <v>0</v>
      </c>
      <c r="N54" s="285">
        <v>0</v>
      </c>
      <c r="O54" s="285">
        <v>0</v>
      </c>
      <c r="P54" s="285">
        <v>0</v>
      </c>
      <c r="Q54" s="285">
        <v>0</v>
      </c>
      <c r="R54" s="285">
        <v>0</v>
      </c>
      <c r="S54" s="285">
        <v>0</v>
      </c>
      <c r="T54" s="285">
        <v>0</v>
      </c>
      <c r="U54" s="285">
        <v>0</v>
      </c>
      <c r="V54" s="285">
        <v>0</v>
      </c>
      <c r="W54" s="285">
        <v>0</v>
      </c>
      <c r="X54" s="285">
        <v>0</v>
      </c>
      <c r="Y54" s="285">
        <v>0</v>
      </c>
      <c r="Z54" s="285">
        <v>0</v>
      </c>
      <c r="AA54" s="285">
        <v>0</v>
      </c>
      <c r="AB54" s="285">
        <v>0</v>
      </c>
      <c r="AC54" s="285">
        <v>0</v>
      </c>
      <c r="AD54" s="285">
        <v>0</v>
      </c>
      <c r="AE54" s="285">
        <v>0</v>
      </c>
      <c r="AF54" s="285">
        <v>0</v>
      </c>
      <c r="AG54" s="285">
        <v>0</v>
      </c>
      <c r="AH54" s="285">
        <v>0</v>
      </c>
      <c r="AI54" s="285">
        <v>0</v>
      </c>
      <c r="AJ54" s="285">
        <v>0</v>
      </c>
      <c r="AK54" s="285">
        <v>0</v>
      </c>
      <c r="AL54" s="285">
        <v>0</v>
      </c>
      <c r="AM54" s="285">
        <v>0</v>
      </c>
      <c r="AN54" s="285">
        <v>0</v>
      </c>
      <c r="AO54" s="285">
        <v>0</v>
      </c>
      <c r="AP54" s="285">
        <v>0</v>
      </c>
      <c r="AQ54" s="285">
        <v>0</v>
      </c>
      <c r="AR54" s="285">
        <v>0</v>
      </c>
      <c r="AS54" s="285">
        <v>0</v>
      </c>
      <c r="AT54" s="285">
        <v>0</v>
      </c>
      <c r="AU54" s="285">
        <v>0</v>
      </c>
      <c r="AV54" s="347">
        <v>0</v>
      </c>
      <c r="AW54" s="469">
        <f t="shared" si="2"/>
        <v>227637</v>
      </c>
    </row>
    <row r="55" spans="1:49" s="21" customFormat="1" ht="11.25">
      <c r="A55" s="110"/>
      <c r="B55" s="351" t="s">
        <v>482</v>
      </c>
      <c r="C55" s="355"/>
      <c r="D55" s="355"/>
      <c r="E55" s="352"/>
      <c r="F55" s="360">
        <v>330000</v>
      </c>
      <c r="G55" s="285">
        <v>0</v>
      </c>
      <c r="H55" s="285">
        <v>516431</v>
      </c>
      <c r="I55" s="285">
        <v>0</v>
      </c>
      <c r="J55" s="285">
        <v>0</v>
      </c>
      <c r="K55" s="285">
        <v>63244</v>
      </c>
      <c r="L55" s="285">
        <v>0</v>
      </c>
      <c r="M55" s="285">
        <v>0</v>
      </c>
      <c r="N55" s="285">
        <v>24600</v>
      </c>
      <c r="O55" s="285">
        <v>0</v>
      </c>
      <c r="P55" s="285">
        <v>89257</v>
      </c>
      <c r="Q55" s="285">
        <v>0</v>
      </c>
      <c r="R55" s="285">
        <v>0</v>
      </c>
      <c r="S55" s="285">
        <v>124133</v>
      </c>
      <c r="T55" s="285">
        <v>0</v>
      </c>
      <c r="U55" s="285">
        <v>0</v>
      </c>
      <c r="V55" s="285">
        <v>299454</v>
      </c>
      <c r="W55" s="285">
        <v>0</v>
      </c>
      <c r="X55" s="285">
        <v>150000</v>
      </c>
      <c r="Y55" s="285">
        <v>0</v>
      </c>
      <c r="Z55" s="285">
        <v>0</v>
      </c>
      <c r="AA55" s="285">
        <v>0</v>
      </c>
      <c r="AB55" s="285">
        <v>0</v>
      </c>
      <c r="AC55" s="285">
        <v>0</v>
      </c>
      <c r="AD55" s="285">
        <v>0</v>
      </c>
      <c r="AE55" s="285">
        <v>0</v>
      </c>
      <c r="AF55" s="285">
        <v>0</v>
      </c>
      <c r="AG55" s="285">
        <v>0</v>
      </c>
      <c r="AH55" s="285">
        <v>34799</v>
      </c>
      <c r="AI55" s="285">
        <v>0</v>
      </c>
      <c r="AJ55" s="285">
        <v>0</v>
      </c>
      <c r="AK55" s="285">
        <v>0</v>
      </c>
      <c r="AL55" s="285">
        <v>5000</v>
      </c>
      <c r="AM55" s="285">
        <v>55942</v>
      </c>
      <c r="AN55" s="285">
        <v>100000</v>
      </c>
      <c r="AO55" s="285">
        <v>59354</v>
      </c>
      <c r="AP55" s="285">
        <v>28489</v>
      </c>
      <c r="AQ55" s="285">
        <v>0</v>
      </c>
      <c r="AR55" s="285">
        <v>0</v>
      </c>
      <c r="AS55" s="285">
        <v>0</v>
      </c>
      <c r="AT55" s="285">
        <v>8698</v>
      </c>
      <c r="AU55" s="285">
        <v>160505</v>
      </c>
      <c r="AV55" s="347">
        <v>30000</v>
      </c>
      <c r="AW55" s="469">
        <f t="shared" si="2"/>
        <v>2079906</v>
      </c>
    </row>
    <row r="56" spans="1:49" s="21" customFormat="1" ht="11.25">
      <c r="A56" s="110"/>
      <c r="B56" s="351" t="s">
        <v>483</v>
      </c>
      <c r="C56" s="355"/>
      <c r="D56" s="355"/>
      <c r="E56" s="352"/>
      <c r="F56" s="360">
        <v>0</v>
      </c>
      <c r="G56" s="285">
        <v>0</v>
      </c>
      <c r="H56" s="285">
        <v>0</v>
      </c>
      <c r="I56" s="285">
        <v>0</v>
      </c>
      <c r="J56" s="285">
        <v>0</v>
      </c>
      <c r="K56" s="285">
        <v>0</v>
      </c>
      <c r="L56" s="285">
        <v>0</v>
      </c>
      <c r="M56" s="285">
        <v>0</v>
      </c>
      <c r="N56" s="285">
        <v>0</v>
      </c>
      <c r="O56" s="285">
        <v>0</v>
      </c>
      <c r="P56" s="285">
        <v>0</v>
      </c>
      <c r="Q56" s="285">
        <v>0</v>
      </c>
      <c r="R56" s="285">
        <v>0</v>
      </c>
      <c r="S56" s="285">
        <v>0</v>
      </c>
      <c r="T56" s="285">
        <v>0</v>
      </c>
      <c r="U56" s="285">
        <v>0</v>
      </c>
      <c r="V56" s="285">
        <v>0</v>
      </c>
      <c r="W56" s="285">
        <v>0</v>
      </c>
      <c r="X56" s="285">
        <v>35000</v>
      </c>
      <c r="Y56" s="285">
        <v>0</v>
      </c>
      <c r="Z56" s="285">
        <v>0</v>
      </c>
      <c r="AA56" s="285">
        <v>0</v>
      </c>
      <c r="AB56" s="285">
        <v>0</v>
      </c>
      <c r="AC56" s="285">
        <v>0</v>
      </c>
      <c r="AD56" s="285">
        <v>0</v>
      </c>
      <c r="AE56" s="285">
        <v>0</v>
      </c>
      <c r="AF56" s="285">
        <v>0</v>
      </c>
      <c r="AG56" s="285">
        <v>0</v>
      </c>
      <c r="AH56" s="285">
        <v>0</v>
      </c>
      <c r="AI56" s="285">
        <v>0</v>
      </c>
      <c r="AJ56" s="285">
        <v>0</v>
      </c>
      <c r="AK56" s="285">
        <v>0</v>
      </c>
      <c r="AL56" s="285">
        <v>0</v>
      </c>
      <c r="AM56" s="285">
        <v>0</v>
      </c>
      <c r="AN56" s="285">
        <v>0</v>
      </c>
      <c r="AO56" s="285">
        <v>0</v>
      </c>
      <c r="AP56" s="285">
        <v>0</v>
      </c>
      <c r="AQ56" s="285">
        <v>0</v>
      </c>
      <c r="AR56" s="285">
        <v>0</v>
      </c>
      <c r="AS56" s="285">
        <v>0</v>
      </c>
      <c r="AT56" s="285">
        <v>0</v>
      </c>
      <c r="AU56" s="285">
        <v>0</v>
      </c>
      <c r="AV56" s="347">
        <v>0</v>
      </c>
      <c r="AW56" s="469">
        <f t="shared" si="2"/>
        <v>35000</v>
      </c>
    </row>
    <row r="57" spans="1:49" s="21" customFormat="1" ht="11.25">
      <c r="A57" s="110"/>
      <c r="B57" s="470" t="s">
        <v>484</v>
      </c>
      <c r="C57" s="471"/>
      <c r="D57" s="471"/>
      <c r="E57" s="472"/>
      <c r="F57" s="609">
        <v>82238</v>
      </c>
      <c r="G57" s="473">
        <v>38882</v>
      </c>
      <c r="H57" s="473">
        <v>21464</v>
      </c>
      <c r="I57" s="473">
        <v>35142</v>
      </c>
      <c r="J57" s="473">
        <v>6627</v>
      </c>
      <c r="K57" s="473">
        <v>13412</v>
      </c>
      <c r="L57" s="473">
        <v>28835</v>
      </c>
      <c r="M57" s="473">
        <v>4710</v>
      </c>
      <c r="N57" s="473">
        <v>21856</v>
      </c>
      <c r="O57" s="473">
        <v>3216</v>
      </c>
      <c r="P57" s="473">
        <v>5076</v>
      </c>
      <c r="Q57" s="473">
        <v>7789</v>
      </c>
      <c r="R57" s="473">
        <v>29010</v>
      </c>
      <c r="S57" s="473">
        <v>33224</v>
      </c>
      <c r="T57" s="473">
        <v>18027</v>
      </c>
      <c r="U57" s="473">
        <v>9595</v>
      </c>
      <c r="V57" s="473">
        <v>44670</v>
      </c>
      <c r="W57" s="473">
        <v>5797</v>
      </c>
      <c r="X57" s="473">
        <v>9956</v>
      </c>
      <c r="Y57" s="473">
        <v>21486</v>
      </c>
      <c r="Z57" s="473">
        <v>0</v>
      </c>
      <c r="AA57" s="473">
        <v>19886</v>
      </c>
      <c r="AB57" s="473">
        <v>7441</v>
      </c>
      <c r="AC57" s="473">
        <v>0</v>
      </c>
      <c r="AD57" s="473">
        <v>40529</v>
      </c>
      <c r="AE57" s="473">
        <v>0</v>
      </c>
      <c r="AF57" s="473">
        <v>10907</v>
      </c>
      <c r="AG57" s="473">
        <v>251</v>
      </c>
      <c r="AH57" s="473">
        <v>25214</v>
      </c>
      <c r="AI57" s="473">
        <v>13837</v>
      </c>
      <c r="AJ57" s="473">
        <v>0</v>
      </c>
      <c r="AK57" s="473">
        <v>0</v>
      </c>
      <c r="AL57" s="473">
        <v>17772</v>
      </c>
      <c r="AM57" s="473">
        <v>500</v>
      </c>
      <c r="AN57" s="473">
        <v>1231</v>
      </c>
      <c r="AO57" s="473">
        <v>114610</v>
      </c>
      <c r="AP57" s="473">
        <v>1304</v>
      </c>
      <c r="AQ57" s="473">
        <v>0</v>
      </c>
      <c r="AR57" s="473">
        <v>930</v>
      </c>
      <c r="AS57" s="473">
        <v>1897</v>
      </c>
      <c r="AT57" s="473">
        <v>2825</v>
      </c>
      <c r="AU57" s="473">
        <v>61108</v>
      </c>
      <c r="AV57" s="474">
        <v>16729</v>
      </c>
      <c r="AW57" s="475">
        <f t="shared" si="2"/>
        <v>777983</v>
      </c>
    </row>
    <row r="58" spans="1:49" s="21" customFormat="1" ht="11.25">
      <c r="A58" s="110"/>
      <c r="B58" s="476"/>
      <c r="C58" s="1302" t="s">
        <v>485</v>
      </c>
      <c r="D58" s="1303"/>
      <c r="E58" s="1304"/>
      <c r="F58" s="360">
        <v>82238</v>
      </c>
      <c r="G58" s="285">
        <v>38882</v>
      </c>
      <c r="H58" s="285">
        <v>21464</v>
      </c>
      <c r="I58" s="285">
        <v>35142</v>
      </c>
      <c r="J58" s="285">
        <v>6627</v>
      </c>
      <c r="K58" s="285">
        <v>13412</v>
      </c>
      <c r="L58" s="285">
        <v>28835</v>
      </c>
      <c r="M58" s="285">
        <v>4710</v>
      </c>
      <c r="N58" s="285">
        <v>21856</v>
      </c>
      <c r="O58" s="285">
        <v>3216</v>
      </c>
      <c r="P58" s="285">
        <v>5076</v>
      </c>
      <c r="Q58" s="285">
        <v>7789</v>
      </c>
      <c r="R58" s="285">
        <v>29010</v>
      </c>
      <c r="S58" s="285">
        <v>33224</v>
      </c>
      <c r="T58" s="285">
        <v>18027</v>
      </c>
      <c r="U58" s="285">
        <v>9595</v>
      </c>
      <c r="V58" s="285">
        <v>11886</v>
      </c>
      <c r="W58" s="285">
        <v>5797</v>
      </c>
      <c r="X58" s="285">
        <v>9956</v>
      </c>
      <c r="Y58" s="285">
        <v>21486</v>
      </c>
      <c r="Z58" s="285">
        <v>0</v>
      </c>
      <c r="AA58" s="285">
        <v>19886</v>
      </c>
      <c r="AB58" s="285">
        <v>7441</v>
      </c>
      <c r="AC58" s="285">
        <v>0</v>
      </c>
      <c r="AD58" s="285">
        <v>40529</v>
      </c>
      <c r="AE58" s="285">
        <v>0</v>
      </c>
      <c r="AF58" s="285">
        <v>10907</v>
      </c>
      <c r="AG58" s="285">
        <v>251</v>
      </c>
      <c r="AH58" s="285">
        <v>25214</v>
      </c>
      <c r="AI58" s="285">
        <v>13837</v>
      </c>
      <c r="AJ58" s="285">
        <v>0</v>
      </c>
      <c r="AK58" s="285">
        <v>0</v>
      </c>
      <c r="AL58" s="285">
        <v>17772</v>
      </c>
      <c r="AM58" s="285">
        <v>500</v>
      </c>
      <c r="AN58" s="285">
        <v>1231</v>
      </c>
      <c r="AO58" s="285">
        <v>114610</v>
      </c>
      <c r="AP58" s="285">
        <v>1304</v>
      </c>
      <c r="AQ58" s="285">
        <v>0</v>
      </c>
      <c r="AR58" s="285">
        <v>930</v>
      </c>
      <c r="AS58" s="285">
        <v>1897</v>
      </c>
      <c r="AT58" s="285">
        <v>2825</v>
      </c>
      <c r="AU58" s="285">
        <v>61108</v>
      </c>
      <c r="AV58" s="347">
        <v>16729</v>
      </c>
      <c r="AW58" s="469">
        <f t="shared" si="2"/>
        <v>745199</v>
      </c>
    </row>
    <row r="59" spans="1:49" s="21" customFormat="1" ht="11.25">
      <c r="A59" s="111"/>
      <c r="B59" s="350" t="s">
        <v>486</v>
      </c>
      <c r="C59" s="24"/>
      <c r="D59" s="24"/>
      <c r="E59" s="201"/>
      <c r="F59" s="607">
        <v>2195840</v>
      </c>
      <c r="G59" s="66">
        <v>1205733</v>
      </c>
      <c r="H59" s="66">
        <v>804505</v>
      </c>
      <c r="I59" s="66">
        <v>808858</v>
      </c>
      <c r="J59" s="66">
        <v>257893</v>
      </c>
      <c r="K59" s="66">
        <v>392705</v>
      </c>
      <c r="L59" s="66">
        <v>526613</v>
      </c>
      <c r="M59" s="66">
        <v>382719</v>
      </c>
      <c r="N59" s="66">
        <v>634882</v>
      </c>
      <c r="O59" s="66">
        <v>229967</v>
      </c>
      <c r="P59" s="66">
        <v>352021</v>
      </c>
      <c r="Q59" s="66">
        <v>358525</v>
      </c>
      <c r="R59" s="66">
        <v>1155576</v>
      </c>
      <c r="S59" s="66">
        <v>1017691</v>
      </c>
      <c r="T59" s="66">
        <v>287287</v>
      </c>
      <c r="U59" s="66">
        <v>292947</v>
      </c>
      <c r="V59" s="66">
        <v>735877</v>
      </c>
      <c r="W59" s="66">
        <v>209741</v>
      </c>
      <c r="X59" s="66">
        <v>484043</v>
      </c>
      <c r="Y59" s="66">
        <v>700911</v>
      </c>
      <c r="Z59" s="66">
        <v>323490</v>
      </c>
      <c r="AA59" s="66">
        <v>545631</v>
      </c>
      <c r="AB59" s="66">
        <v>363026</v>
      </c>
      <c r="AC59" s="66">
        <v>248060</v>
      </c>
      <c r="AD59" s="66">
        <v>472354</v>
      </c>
      <c r="AE59" s="66">
        <v>545516</v>
      </c>
      <c r="AF59" s="66">
        <v>344250</v>
      </c>
      <c r="AG59" s="66">
        <v>81407</v>
      </c>
      <c r="AH59" s="66">
        <v>252721</v>
      </c>
      <c r="AI59" s="66">
        <v>314352</v>
      </c>
      <c r="AJ59" s="66">
        <v>136663</v>
      </c>
      <c r="AK59" s="66">
        <v>128773</v>
      </c>
      <c r="AL59" s="66">
        <v>429942</v>
      </c>
      <c r="AM59" s="66">
        <v>174325</v>
      </c>
      <c r="AN59" s="66">
        <v>515331</v>
      </c>
      <c r="AO59" s="66">
        <v>177973</v>
      </c>
      <c r="AP59" s="66">
        <v>90764</v>
      </c>
      <c r="AQ59" s="66">
        <v>147135</v>
      </c>
      <c r="AR59" s="66">
        <v>203898</v>
      </c>
      <c r="AS59" s="66">
        <v>49363</v>
      </c>
      <c r="AT59" s="66">
        <v>55223</v>
      </c>
      <c r="AU59" s="66">
        <v>1175143</v>
      </c>
      <c r="AV59" s="4">
        <v>393201</v>
      </c>
      <c r="AW59" s="222">
        <f t="shared" si="2"/>
        <v>20202875</v>
      </c>
    </row>
    <row r="60" spans="1:49" s="21" customFormat="1" ht="11.25">
      <c r="A60" s="197" t="s">
        <v>679</v>
      </c>
      <c r="B60" s="25"/>
      <c r="C60" s="25"/>
      <c r="D60" s="25"/>
      <c r="E60" s="203"/>
      <c r="F60" s="605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5">
        <v>0</v>
      </c>
      <c r="AW60" s="218">
        <f t="shared" si="2"/>
        <v>0</v>
      </c>
    </row>
    <row r="61" spans="1:49" s="21" customFormat="1" ht="12" thickBot="1">
      <c r="A61" s="196" t="s">
        <v>708</v>
      </c>
      <c r="B61" s="23"/>
      <c r="C61" s="23"/>
      <c r="D61" s="23"/>
      <c r="E61" s="202"/>
      <c r="F61" s="604">
        <v>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  <c r="P61" s="85">
        <v>0</v>
      </c>
      <c r="Q61" s="85">
        <v>0</v>
      </c>
      <c r="R61" s="85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  <c r="AD61" s="85">
        <v>0</v>
      </c>
      <c r="AE61" s="85">
        <v>0</v>
      </c>
      <c r="AF61" s="85">
        <v>0</v>
      </c>
      <c r="AG61" s="85">
        <v>0</v>
      </c>
      <c r="AH61" s="85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5">
        <v>0</v>
      </c>
      <c r="AO61" s="85">
        <v>0</v>
      </c>
      <c r="AP61" s="85">
        <v>0</v>
      </c>
      <c r="AQ61" s="85">
        <v>0</v>
      </c>
      <c r="AR61" s="85">
        <v>0</v>
      </c>
      <c r="AS61" s="85">
        <v>0</v>
      </c>
      <c r="AT61" s="85">
        <v>0</v>
      </c>
      <c r="AU61" s="85">
        <v>0</v>
      </c>
      <c r="AV61" s="22">
        <v>0</v>
      </c>
      <c r="AW61" s="219">
        <f t="shared" si="2"/>
        <v>0</v>
      </c>
    </row>
    <row r="62" spans="1:49" s="21" customFormat="1" ht="11.25">
      <c r="A62" s="107" t="s">
        <v>138</v>
      </c>
      <c r="B62" s="108"/>
      <c r="C62" s="108"/>
      <c r="D62" s="108"/>
      <c r="E62" s="195"/>
      <c r="F62" s="610">
        <v>125309</v>
      </c>
      <c r="G62" s="109">
        <v>61055</v>
      </c>
      <c r="H62" s="109">
        <v>7697</v>
      </c>
      <c r="I62" s="109">
        <v>7464</v>
      </c>
      <c r="J62" s="109">
        <v>83294</v>
      </c>
      <c r="K62" s="109">
        <v>4704</v>
      </c>
      <c r="L62" s="109">
        <v>10161</v>
      </c>
      <c r="M62" s="109">
        <v>2520</v>
      </c>
      <c r="N62" s="109">
        <v>2962</v>
      </c>
      <c r="O62" s="109">
        <v>1896</v>
      </c>
      <c r="P62" s="109">
        <v>3748</v>
      </c>
      <c r="Q62" s="109">
        <v>17681</v>
      </c>
      <c r="R62" s="109">
        <v>3087</v>
      </c>
      <c r="S62" s="109">
        <v>18240</v>
      </c>
      <c r="T62" s="109">
        <v>67246</v>
      </c>
      <c r="U62" s="109">
        <v>9717</v>
      </c>
      <c r="V62" s="109">
        <v>25250</v>
      </c>
      <c r="W62" s="109">
        <v>791</v>
      </c>
      <c r="X62" s="109">
        <v>46225</v>
      </c>
      <c r="Y62" s="109">
        <v>24568</v>
      </c>
      <c r="Z62" s="109">
        <v>8800</v>
      </c>
      <c r="AA62" s="109">
        <v>68384</v>
      </c>
      <c r="AB62" s="109">
        <v>0</v>
      </c>
      <c r="AC62" s="109">
        <v>11206</v>
      </c>
      <c r="AD62" s="109">
        <v>296247</v>
      </c>
      <c r="AE62" s="109">
        <v>5093</v>
      </c>
      <c r="AF62" s="109">
        <v>118704</v>
      </c>
      <c r="AG62" s="109">
        <v>18043</v>
      </c>
      <c r="AH62" s="109">
        <v>43106</v>
      </c>
      <c r="AI62" s="109">
        <v>88732</v>
      </c>
      <c r="AJ62" s="109">
        <v>0</v>
      </c>
      <c r="AK62" s="109">
        <v>181054</v>
      </c>
      <c r="AL62" s="109">
        <v>55124</v>
      </c>
      <c r="AM62" s="109">
        <v>29222</v>
      </c>
      <c r="AN62" s="109">
        <v>0</v>
      </c>
      <c r="AO62" s="109">
        <v>0</v>
      </c>
      <c r="AP62" s="109">
        <v>8652</v>
      </c>
      <c r="AQ62" s="109">
        <v>0</v>
      </c>
      <c r="AR62" s="109">
        <v>830</v>
      </c>
      <c r="AS62" s="109">
        <v>3536</v>
      </c>
      <c r="AT62" s="109">
        <v>13283</v>
      </c>
      <c r="AU62" s="109">
        <v>41966</v>
      </c>
      <c r="AV62" s="217">
        <v>10304</v>
      </c>
      <c r="AW62" s="220">
        <f t="shared" si="2"/>
        <v>1525901</v>
      </c>
    </row>
    <row r="63" spans="1:49" s="21" customFormat="1" ht="14.25" customHeight="1">
      <c r="A63" s="110"/>
      <c r="B63" s="5" t="s">
        <v>338</v>
      </c>
      <c r="C63" s="25"/>
      <c r="D63" s="25"/>
      <c r="E63" s="203"/>
      <c r="F63" s="605">
        <v>125309</v>
      </c>
      <c r="G63" s="2">
        <v>61055</v>
      </c>
      <c r="H63" s="2">
        <v>7697</v>
      </c>
      <c r="I63" s="2">
        <v>7464</v>
      </c>
      <c r="J63" s="2">
        <v>83294</v>
      </c>
      <c r="K63" s="2">
        <v>4704</v>
      </c>
      <c r="L63" s="2">
        <v>10161</v>
      </c>
      <c r="M63" s="2">
        <v>2520</v>
      </c>
      <c r="N63" s="2">
        <v>2962</v>
      </c>
      <c r="O63" s="2">
        <v>1896</v>
      </c>
      <c r="P63" s="2">
        <v>2061</v>
      </c>
      <c r="Q63" s="2">
        <v>17681</v>
      </c>
      <c r="R63" s="2">
        <v>3087</v>
      </c>
      <c r="S63" s="2">
        <v>18240</v>
      </c>
      <c r="T63" s="2">
        <v>44246</v>
      </c>
      <c r="U63" s="2">
        <v>9717</v>
      </c>
      <c r="V63" s="2">
        <v>25073</v>
      </c>
      <c r="W63" s="2">
        <v>791</v>
      </c>
      <c r="X63" s="2">
        <v>15299</v>
      </c>
      <c r="Y63" s="2">
        <v>24568</v>
      </c>
      <c r="Z63" s="2">
        <v>8800</v>
      </c>
      <c r="AA63" s="2">
        <v>16148</v>
      </c>
      <c r="AB63" s="2">
        <v>0</v>
      </c>
      <c r="AC63" s="2">
        <v>11206</v>
      </c>
      <c r="AD63" s="2">
        <v>18883</v>
      </c>
      <c r="AE63" s="2">
        <v>5093</v>
      </c>
      <c r="AF63" s="2">
        <v>118704</v>
      </c>
      <c r="AG63" s="2">
        <v>18043</v>
      </c>
      <c r="AH63" s="2">
        <v>10452</v>
      </c>
      <c r="AI63" s="2">
        <v>7224</v>
      </c>
      <c r="AJ63" s="2">
        <v>0</v>
      </c>
      <c r="AK63" s="2">
        <v>166200</v>
      </c>
      <c r="AL63" s="2">
        <v>5124</v>
      </c>
      <c r="AM63" s="2">
        <v>0</v>
      </c>
      <c r="AN63" s="2">
        <v>0</v>
      </c>
      <c r="AO63" s="2">
        <v>0</v>
      </c>
      <c r="AP63" s="2">
        <v>8652</v>
      </c>
      <c r="AQ63" s="2">
        <v>0</v>
      </c>
      <c r="AR63" s="2">
        <v>830</v>
      </c>
      <c r="AS63" s="2">
        <v>3536</v>
      </c>
      <c r="AT63" s="2">
        <v>13283</v>
      </c>
      <c r="AU63" s="2">
        <v>41966</v>
      </c>
      <c r="AV63" s="5">
        <v>10304</v>
      </c>
      <c r="AW63" s="218">
        <f t="shared" si="2"/>
        <v>932273</v>
      </c>
    </row>
    <row r="64" spans="1:49" s="21" customFormat="1" ht="11.25">
      <c r="A64" s="110"/>
      <c r="B64" s="22" t="s">
        <v>339</v>
      </c>
      <c r="C64" s="23"/>
      <c r="D64" s="23"/>
      <c r="E64" s="202"/>
      <c r="F64" s="604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  <c r="P64" s="85">
        <v>1687</v>
      </c>
      <c r="Q64" s="85">
        <v>0</v>
      </c>
      <c r="R64" s="85">
        <v>0</v>
      </c>
      <c r="S64" s="85">
        <v>0</v>
      </c>
      <c r="T64" s="85">
        <v>23000</v>
      </c>
      <c r="U64" s="85">
        <v>0</v>
      </c>
      <c r="V64" s="85">
        <v>177</v>
      </c>
      <c r="W64" s="85">
        <v>0</v>
      </c>
      <c r="X64" s="85">
        <v>30926</v>
      </c>
      <c r="Y64" s="85">
        <v>0</v>
      </c>
      <c r="Z64" s="85">
        <v>0</v>
      </c>
      <c r="AA64" s="85">
        <v>52236</v>
      </c>
      <c r="AB64" s="85">
        <v>0</v>
      </c>
      <c r="AC64" s="85">
        <v>0</v>
      </c>
      <c r="AD64" s="85">
        <v>277364</v>
      </c>
      <c r="AE64" s="85">
        <v>0</v>
      </c>
      <c r="AF64" s="85">
        <v>0</v>
      </c>
      <c r="AG64" s="85">
        <v>0</v>
      </c>
      <c r="AH64" s="85">
        <v>32654</v>
      </c>
      <c r="AI64" s="85">
        <v>81508</v>
      </c>
      <c r="AJ64" s="85">
        <v>0</v>
      </c>
      <c r="AK64" s="85">
        <v>14854</v>
      </c>
      <c r="AL64" s="85">
        <v>50000</v>
      </c>
      <c r="AM64" s="85">
        <v>29222</v>
      </c>
      <c r="AN64" s="85">
        <v>0</v>
      </c>
      <c r="AO64" s="85">
        <v>0</v>
      </c>
      <c r="AP64" s="85">
        <v>0</v>
      </c>
      <c r="AQ64" s="85">
        <v>0</v>
      </c>
      <c r="AR64" s="85">
        <v>0</v>
      </c>
      <c r="AS64" s="85">
        <v>0</v>
      </c>
      <c r="AT64" s="85">
        <v>0</v>
      </c>
      <c r="AU64" s="85">
        <v>0</v>
      </c>
      <c r="AV64" s="22">
        <v>0</v>
      </c>
      <c r="AW64" s="219">
        <f t="shared" si="2"/>
        <v>593628</v>
      </c>
    </row>
    <row r="65" spans="1:49" s="21" customFormat="1" ht="11.25">
      <c r="A65" s="110"/>
      <c r="B65" s="3"/>
      <c r="C65" s="1302" t="s">
        <v>340</v>
      </c>
      <c r="D65" s="1303"/>
      <c r="E65" s="1304"/>
      <c r="F65" s="360">
        <v>0</v>
      </c>
      <c r="G65" s="285">
        <v>0</v>
      </c>
      <c r="H65" s="285">
        <v>0</v>
      </c>
      <c r="I65" s="285">
        <v>0</v>
      </c>
      <c r="J65" s="285">
        <v>0</v>
      </c>
      <c r="K65" s="285">
        <v>0</v>
      </c>
      <c r="L65" s="285">
        <v>0</v>
      </c>
      <c r="M65" s="285">
        <v>0</v>
      </c>
      <c r="N65" s="285">
        <v>0</v>
      </c>
      <c r="O65" s="285">
        <v>0</v>
      </c>
      <c r="P65" s="285">
        <v>0</v>
      </c>
      <c r="Q65" s="285">
        <v>0</v>
      </c>
      <c r="R65" s="285">
        <v>0</v>
      </c>
      <c r="S65" s="285">
        <v>0</v>
      </c>
      <c r="T65" s="285">
        <v>0</v>
      </c>
      <c r="U65" s="285">
        <v>0</v>
      </c>
      <c r="V65" s="285">
        <v>0</v>
      </c>
      <c r="W65" s="285">
        <v>0</v>
      </c>
      <c r="X65" s="285">
        <v>0</v>
      </c>
      <c r="Y65" s="285">
        <v>0</v>
      </c>
      <c r="Z65" s="285">
        <v>0</v>
      </c>
      <c r="AA65" s="285">
        <v>0</v>
      </c>
      <c r="AB65" s="285">
        <v>0</v>
      </c>
      <c r="AC65" s="285">
        <v>0</v>
      </c>
      <c r="AD65" s="285">
        <v>0</v>
      </c>
      <c r="AE65" s="285">
        <v>0</v>
      </c>
      <c r="AF65" s="285">
        <v>0</v>
      </c>
      <c r="AG65" s="285">
        <v>0</v>
      </c>
      <c r="AH65" s="285">
        <v>0</v>
      </c>
      <c r="AI65" s="285">
        <v>0</v>
      </c>
      <c r="AJ65" s="285">
        <v>0</v>
      </c>
      <c r="AK65" s="285">
        <v>14854</v>
      </c>
      <c r="AL65" s="285">
        <v>0</v>
      </c>
      <c r="AM65" s="285">
        <v>0</v>
      </c>
      <c r="AN65" s="285">
        <v>0</v>
      </c>
      <c r="AO65" s="285">
        <v>0</v>
      </c>
      <c r="AP65" s="285">
        <v>0</v>
      </c>
      <c r="AQ65" s="285">
        <v>0</v>
      </c>
      <c r="AR65" s="285">
        <v>0</v>
      </c>
      <c r="AS65" s="285">
        <v>0</v>
      </c>
      <c r="AT65" s="285">
        <v>0</v>
      </c>
      <c r="AU65" s="285">
        <v>0</v>
      </c>
      <c r="AV65" s="347">
        <v>0</v>
      </c>
      <c r="AW65" s="469">
        <f t="shared" si="2"/>
        <v>14854</v>
      </c>
    </row>
    <row r="66" spans="1:49" s="21" customFormat="1" ht="11.25">
      <c r="A66" s="111"/>
      <c r="B66" s="4"/>
      <c r="C66" s="353" t="s">
        <v>341</v>
      </c>
      <c r="D66" s="356"/>
      <c r="E66" s="354"/>
      <c r="F66" s="361">
        <v>0</v>
      </c>
      <c r="G66" s="287">
        <v>0</v>
      </c>
      <c r="H66" s="287">
        <v>0</v>
      </c>
      <c r="I66" s="287">
        <v>0</v>
      </c>
      <c r="J66" s="287">
        <v>0</v>
      </c>
      <c r="K66" s="287">
        <v>0</v>
      </c>
      <c r="L66" s="287">
        <v>0</v>
      </c>
      <c r="M66" s="287">
        <v>0</v>
      </c>
      <c r="N66" s="287">
        <v>0</v>
      </c>
      <c r="O66" s="287">
        <v>0</v>
      </c>
      <c r="P66" s="287">
        <v>1687</v>
      </c>
      <c r="Q66" s="287">
        <v>0</v>
      </c>
      <c r="R66" s="287">
        <v>0</v>
      </c>
      <c r="S66" s="287">
        <v>0</v>
      </c>
      <c r="T66" s="287">
        <v>23000</v>
      </c>
      <c r="U66" s="287">
        <v>0</v>
      </c>
      <c r="V66" s="287">
        <v>177</v>
      </c>
      <c r="W66" s="287">
        <v>0</v>
      </c>
      <c r="X66" s="287">
        <v>30926</v>
      </c>
      <c r="Y66" s="287">
        <v>0</v>
      </c>
      <c r="Z66" s="287">
        <v>0</v>
      </c>
      <c r="AA66" s="287">
        <v>52236</v>
      </c>
      <c r="AB66" s="287">
        <v>0</v>
      </c>
      <c r="AC66" s="287">
        <v>0</v>
      </c>
      <c r="AD66" s="287">
        <v>277364</v>
      </c>
      <c r="AE66" s="287">
        <v>0</v>
      </c>
      <c r="AF66" s="287">
        <v>0</v>
      </c>
      <c r="AG66" s="287">
        <v>0</v>
      </c>
      <c r="AH66" s="287">
        <v>32654</v>
      </c>
      <c r="AI66" s="287">
        <v>81508</v>
      </c>
      <c r="AJ66" s="287">
        <v>0</v>
      </c>
      <c r="AK66" s="287">
        <v>0</v>
      </c>
      <c r="AL66" s="287">
        <v>50000</v>
      </c>
      <c r="AM66" s="287">
        <v>29222</v>
      </c>
      <c r="AN66" s="287">
        <v>0</v>
      </c>
      <c r="AO66" s="287">
        <v>0</v>
      </c>
      <c r="AP66" s="287">
        <v>0</v>
      </c>
      <c r="AQ66" s="287">
        <v>0</v>
      </c>
      <c r="AR66" s="287">
        <v>0</v>
      </c>
      <c r="AS66" s="287">
        <v>0</v>
      </c>
      <c r="AT66" s="287">
        <v>0</v>
      </c>
      <c r="AU66" s="287">
        <v>0</v>
      </c>
      <c r="AV66" s="349">
        <v>0</v>
      </c>
      <c r="AW66" s="462">
        <f t="shared" si="2"/>
        <v>578774</v>
      </c>
    </row>
    <row r="67" spans="1:49" s="21" customFormat="1" ht="11.25" customHeight="1">
      <c r="A67" s="1295" t="s">
        <v>720</v>
      </c>
      <c r="B67" s="1296"/>
      <c r="C67" s="1296"/>
      <c r="D67" s="1296"/>
      <c r="E67" s="460" t="s">
        <v>142</v>
      </c>
      <c r="F67" s="604">
        <v>110882</v>
      </c>
      <c r="G67" s="85">
        <v>58843</v>
      </c>
      <c r="H67" s="85">
        <v>0</v>
      </c>
      <c r="I67" s="85">
        <v>3676</v>
      </c>
      <c r="J67" s="85">
        <v>81501</v>
      </c>
      <c r="K67" s="85">
        <v>0</v>
      </c>
      <c r="L67" s="85">
        <v>10161</v>
      </c>
      <c r="M67" s="85">
        <v>0</v>
      </c>
      <c r="N67" s="85">
        <v>0</v>
      </c>
      <c r="O67" s="85">
        <v>1140</v>
      </c>
      <c r="P67" s="85">
        <v>2061</v>
      </c>
      <c r="Q67" s="85">
        <v>0</v>
      </c>
      <c r="R67" s="85">
        <v>4148</v>
      </c>
      <c r="S67" s="85">
        <v>0</v>
      </c>
      <c r="T67" s="85">
        <v>4819</v>
      </c>
      <c r="U67" s="85">
        <v>9717</v>
      </c>
      <c r="V67" s="85">
        <v>0</v>
      </c>
      <c r="W67" s="85">
        <v>0</v>
      </c>
      <c r="X67" s="85">
        <v>4025</v>
      </c>
      <c r="Y67" s="85">
        <v>15360</v>
      </c>
      <c r="Z67" s="85">
        <v>0</v>
      </c>
      <c r="AA67" s="85">
        <v>12964</v>
      </c>
      <c r="AB67" s="85">
        <v>0</v>
      </c>
      <c r="AC67" s="85">
        <v>11206</v>
      </c>
      <c r="AD67" s="85">
        <v>0</v>
      </c>
      <c r="AE67" s="85">
        <v>0</v>
      </c>
      <c r="AF67" s="85">
        <v>0</v>
      </c>
      <c r="AG67" s="85">
        <v>16033</v>
      </c>
      <c r="AH67" s="85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5">
        <v>0</v>
      </c>
      <c r="AO67" s="85">
        <v>0</v>
      </c>
      <c r="AP67" s="85">
        <v>4352</v>
      </c>
      <c r="AQ67" s="85">
        <v>0</v>
      </c>
      <c r="AR67" s="85">
        <v>0</v>
      </c>
      <c r="AS67" s="85">
        <v>832</v>
      </c>
      <c r="AT67" s="85">
        <v>0</v>
      </c>
      <c r="AU67" s="85">
        <v>0</v>
      </c>
      <c r="AV67" s="22">
        <v>0</v>
      </c>
      <c r="AW67" s="219">
        <f t="shared" si="2"/>
        <v>351720</v>
      </c>
    </row>
    <row r="68" spans="1:49" s="21" customFormat="1" ht="11.25">
      <c r="A68" s="1315"/>
      <c r="B68" s="1316"/>
      <c r="C68" s="1316"/>
      <c r="D68" s="1316"/>
      <c r="E68" s="348" t="s">
        <v>143</v>
      </c>
      <c r="F68" s="361">
        <v>110882</v>
      </c>
      <c r="G68" s="287">
        <v>58843</v>
      </c>
      <c r="H68" s="287">
        <v>0</v>
      </c>
      <c r="I68" s="287">
        <v>3676</v>
      </c>
      <c r="J68" s="287">
        <v>81501</v>
      </c>
      <c r="K68" s="287">
        <v>0</v>
      </c>
      <c r="L68" s="287">
        <v>10161</v>
      </c>
      <c r="M68" s="287">
        <v>0</v>
      </c>
      <c r="N68" s="287">
        <v>0</v>
      </c>
      <c r="O68" s="287">
        <v>1140</v>
      </c>
      <c r="P68" s="287">
        <v>3748</v>
      </c>
      <c r="Q68" s="287">
        <v>0</v>
      </c>
      <c r="R68" s="287">
        <v>0</v>
      </c>
      <c r="S68" s="287">
        <v>0</v>
      </c>
      <c r="T68" s="287">
        <v>4819</v>
      </c>
      <c r="U68" s="287">
        <v>9717</v>
      </c>
      <c r="V68" s="287">
        <v>0</v>
      </c>
      <c r="W68" s="287">
        <v>0</v>
      </c>
      <c r="X68" s="287">
        <v>4025</v>
      </c>
      <c r="Y68" s="287">
        <v>15360</v>
      </c>
      <c r="Z68" s="287">
        <v>0</v>
      </c>
      <c r="AA68" s="287">
        <v>12964</v>
      </c>
      <c r="AB68" s="287">
        <v>0</v>
      </c>
      <c r="AC68" s="287">
        <v>11206</v>
      </c>
      <c r="AD68" s="287">
        <v>0</v>
      </c>
      <c r="AE68" s="287">
        <v>0</v>
      </c>
      <c r="AF68" s="287">
        <v>0</v>
      </c>
      <c r="AG68" s="287">
        <v>16033</v>
      </c>
      <c r="AH68" s="287">
        <v>0</v>
      </c>
      <c r="AI68" s="287">
        <v>0</v>
      </c>
      <c r="AJ68" s="287">
        <v>0</v>
      </c>
      <c r="AK68" s="287">
        <v>0</v>
      </c>
      <c r="AL68" s="287">
        <v>30000</v>
      </c>
      <c r="AM68" s="287">
        <v>0</v>
      </c>
      <c r="AN68" s="287">
        <v>0</v>
      </c>
      <c r="AO68" s="287">
        <v>0</v>
      </c>
      <c r="AP68" s="287">
        <v>4352</v>
      </c>
      <c r="AQ68" s="287">
        <v>0</v>
      </c>
      <c r="AR68" s="287">
        <v>0</v>
      </c>
      <c r="AS68" s="287">
        <v>832</v>
      </c>
      <c r="AT68" s="287">
        <v>0</v>
      </c>
      <c r="AU68" s="287">
        <v>0</v>
      </c>
      <c r="AV68" s="349">
        <v>0</v>
      </c>
      <c r="AW68" s="462">
        <f t="shared" si="2"/>
        <v>379259</v>
      </c>
    </row>
    <row r="69" spans="1:49" s="21" customFormat="1" ht="11.25" customHeight="1">
      <c r="A69" s="1295" t="s">
        <v>721</v>
      </c>
      <c r="B69" s="1296"/>
      <c r="C69" s="1296"/>
      <c r="D69" s="1296"/>
      <c r="E69" s="463" t="s">
        <v>142</v>
      </c>
      <c r="F69" s="362">
        <v>9644</v>
      </c>
      <c r="G69" s="363">
        <v>17384</v>
      </c>
      <c r="H69" s="363">
        <v>0</v>
      </c>
      <c r="I69" s="363">
        <v>3606</v>
      </c>
      <c r="J69" s="363">
        <v>41248</v>
      </c>
      <c r="K69" s="363">
        <v>0</v>
      </c>
      <c r="L69" s="363">
        <v>4600</v>
      </c>
      <c r="M69" s="363">
        <v>65000</v>
      </c>
      <c r="N69" s="363">
        <v>0</v>
      </c>
      <c r="O69" s="363">
        <v>1057</v>
      </c>
      <c r="P69" s="363">
        <v>1615</v>
      </c>
      <c r="Q69" s="363">
        <v>10009</v>
      </c>
      <c r="R69" s="363">
        <v>3076</v>
      </c>
      <c r="S69" s="363">
        <v>0</v>
      </c>
      <c r="T69" s="363">
        <v>1183</v>
      </c>
      <c r="U69" s="363">
        <v>5394</v>
      </c>
      <c r="V69" s="363">
        <v>0</v>
      </c>
      <c r="W69" s="363">
        <v>0</v>
      </c>
      <c r="X69" s="363">
        <v>2332</v>
      </c>
      <c r="Y69" s="363">
        <v>3372</v>
      </c>
      <c r="Z69" s="363">
        <v>0</v>
      </c>
      <c r="AA69" s="363">
        <v>6397</v>
      </c>
      <c r="AB69" s="363">
        <v>0</v>
      </c>
      <c r="AC69" s="363">
        <v>7545</v>
      </c>
      <c r="AD69" s="363">
        <v>0</v>
      </c>
      <c r="AE69" s="363">
        <v>31000</v>
      </c>
      <c r="AF69" s="363">
        <v>0</v>
      </c>
      <c r="AG69" s="363">
        <v>8508</v>
      </c>
      <c r="AH69" s="363">
        <v>0</v>
      </c>
      <c r="AI69" s="363">
        <v>0</v>
      </c>
      <c r="AJ69" s="363">
        <v>0</v>
      </c>
      <c r="AK69" s="363">
        <v>43418</v>
      </c>
      <c r="AL69" s="363">
        <v>0</v>
      </c>
      <c r="AM69" s="363">
        <v>0</v>
      </c>
      <c r="AN69" s="363">
        <v>0</v>
      </c>
      <c r="AO69" s="363">
        <v>0</v>
      </c>
      <c r="AP69" s="363">
        <v>1360</v>
      </c>
      <c r="AQ69" s="363">
        <v>0</v>
      </c>
      <c r="AR69" s="363">
        <v>0</v>
      </c>
      <c r="AS69" s="363">
        <v>488</v>
      </c>
      <c r="AT69" s="363">
        <v>0</v>
      </c>
      <c r="AU69" s="363">
        <v>0</v>
      </c>
      <c r="AV69" s="357">
        <v>0</v>
      </c>
      <c r="AW69" s="464">
        <f t="shared" si="2"/>
        <v>268236</v>
      </c>
    </row>
    <row r="70" spans="1:49" s="21" customFormat="1" ht="11.25">
      <c r="A70" s="1315"/>
      <c r="B70" s="1316"/>
      <c r="C70" s="1316"/>
      <c r="D70" s="1316"/>
      <c r="E70" s="461" t="s">
        <v>143</v>
      </c>
      <c r="F70" s="607">
        <v>9644</v>
      </c>
      <c r="G70" s="66">
        <v>17384</v>
      </c>
      <c r="H70" s="66">
        <v>0</v>
      </c>
      <c r="I70" s="66">
        <v>3606</v>
      </c>
      <c r="J70" s="66">
        <v>41248</v>
      </c>
      <c r="K70" s="66">
        <v>925</v>
      </c>
      <c r="L70" s="66">
        <v>4600</v>
      </c>
      <c r="M70" s="66">
        <v>65000</v>
      </c>
      <c r="N70" s="66">
        <v>83132</v>
      </c>
      <c r="O70" s="66">
        <v>1057</v>
      </c>
      <c r="P70" s="66">
        <v>2148</v>
      </c>
      <c r="Q70" s="66">
        <v>10009</v>
      </c>
      <c r="R70" s="66">
        <v>353116</v>
      </c>
      <c r="S70" s="66">
        <v>0</v>
      </c>
      <c r="T70" s="66">
        <v>1183</v>
      </c>
      <c r="U70" s="66">
        <v>5394</v>
      </c>
      <c r="V70" s="66">
        <v>0</v>
      </c>
      <c r="W70" s="66">
        <v>0</v>
      </c>
      <c r="X70" s="66">
        <v>2332</v>
      </c>
      <c r="Y70" s="66">
        <v>3372</v>
      </c>
      <c r="Z70" s="66">
        <v>0</v>
      </c>
      <c r="AA70" s="66">
        <v>53145</v>
      </c>
      <c r="AB70" s="66">
        <v>0</v>
      </c>
      <c r="AC70" s="66">
        <v>7545</v>
      </c>
      <c r="AD70" s="66">
        <v>0</v>
      </c>
      <c r="AE70" s="66">
        <v>31000</v>
      </c>
      <c r="AF70" s="66">
        <v>0</v>
      </c>
      <c r="AG70" s="66">
        <v>8508</v>
      </c>
      <c r="AH70" s="66">
        <v>0</v>
      </c>
      <c r="AI70" s="66">
        <v>27000</v>
      </c>
      <c r="AJ70" s="66">
        <v>0</v>
      </c>
      <c r="AK70" s="66">
        <v>127839</v>
      </c>
      <c r="AL70" s="66">
        <v>50000</v>
      </c>
      <c r="AM70" s="66">
        <v>0</v>
      </c>
      <c r="AN70" s="66">
        <v>0</v>
      </c>
      <c r="AO70" s="66">
        <v>0</v>
      </c>
      <c r="AP70" s="66">
        <v>5809</v>
      </c>
      <c r="AQ70" s="66">
        <v>0</v>
      </c>
      <c r="AR70" s="66">
        <v>0</v>
      </c>
      <c r="AS70" s="66">
        <v>488</v>
      </c>
      <c r="AT70" s="66">
        <v>0</v>
      </c>
      <c r="AU70" s="66">
        <v>0</v>
      </c>
      <c r="AV70" s="4">
        <v>0</v>
      </c>
      <c r="AW70" s="222">
        <f t="shared" si="2"/>
        <v>915484</v>
      </c>
    </row>
    <row r="71" spans="1:49" s="21" customFormat="1" ht="11.25" customHeight="1">
      <c r="A71" s="1295" t="s">
        <v>722</v>
      </c>
      <c r="B71" s="1296"/>
      <c r="C71" s="1296"/>
      <c r="D71" s="1296"/>
      <c r="E71" s="463" t="s">
        <v>142</v>
      </c>
      <c r="F71" s="362">
        <v>120526</v>
      </c>
      <c r="G71" s="363">
        <v>76227</v>
      </c>
      <c r="H71" s="363">
        <v>0</v>
      </c>
      <c r="I71" s="363">
        <v>7282</v>
      </c>
      <c r="J71" s="363">
        <v>122749</v>
      </c>
      <c r="K71" s="363">
        <v>0</v>
      </c>
      <c r="L71" s="363">
        <v>14761</v>
      </c>
      <c r="M71" s="363">
        <v>65000</v>
      </c>
      <c r="N71" s="363">
        <v>0</v>
      </c>
      <c r="O71" s="363">
        <v>2197</v>
      </c>
      <c r="P71" s="363">
        <v>3676</v>
      </c>
      <c r="Q71" s="363">
        <v>10009</v>
      </c>
      <c r="R71" s="363">
        <v>7224</v>
      </c>
      <c r="S71" s="363">
        <v>0</v>
      </c>
      <c r="T71" s="363">
        <v>6002</v>
      </c>
      <c r="U71" s="363">
        <v>15111</v>
      </c>
      <c r="V71" s="363">
        <v>0</v>
      </c>
      <c r="W71" s="363">
        <v>0</v>
      </c>
      <c r="X71" s="363">
        <v>6357</v>
      </c>
      <c r="Y71" s="363">
        <v>18732</v>
      </c>
      <c r="Z71" s="363">
        <v>0</v>
      </c>
      <c r="AA71" s="363">
        <v>19361</v>
      </c>
      <c r="AB71" s="363">
        <v>0</v>
      </c>
      <c r="AC71" s="363">
        <v>18751</v>
      </c>
      <c r="AD71" s="363">
        <v>0</v>
      </c>
      <c r="AE71" s="363">
        <v>31000</v>
      </c>
      <c r="AF71" s="363">
        <v>0</v>
      </c>
      <c r="AG71" s="363">
        <v>24541</v>
      </c>
      <c r="AH71" s="363">
        <v>0</v>
      </c>
      <c r="AI71" s="363">
        <v>0</v>
      </c>
      <c r="AJ71" s="363">
        <v>0</v>
      </c>
      <c r="AK71" s="363">
        <v>43418</v>
      </c>
      <c r="AL71" s="363">
        <v>0</v>
      </c>
      <c r="AM71" s="363">
        <v>0</v>
      </c>
      <c r="AN71" s="363">
        <v>0</v>
      </c>
      <c r="AO71" s="363">
        <v>0</v>
      </c>
      <c r="AP71" s="363">
        <v>5712</v>
      </c>
      <c r="AQ71" s="363">
        <v>0</v>
      </c>
      <c r="AR71" s="363">
        <v>0</v>
      </c>
      <c r="AS71" s="363">
        <v>1320</v>
      </c>
      <c r="AT71" s="363">
        <v>0</v>
      </c>
      <c r="AU71" s="363">
        <v>0</v>
      </c>
      <c r="AV71" s="357">
        <v>0</v>
      </c>
      <c r="AW71" s="464">
        <f t="shared" si="2"/>
        <v>619956</v>
      </c>
    </row>
    <row r="72" spans="1:49" s="21" customFormat="1" ht="14.25" customHeight="1" thickBot="1">
      <c r="A72" s="1297"/>
      <c r="B72" s="1298"/>
      <c r="C72" s="1298"/>
      <c r="D72" s="1298"/>
      <c r="E72" s="465" t="s">
        <v>143</v>
      </c>
      <c r="F72" s="608">
        <v>120526</v>
      </c>
      <c r="G72" s="466">
        <v>76227</v>
      </c>
      <c r="H72" s="466">
        <v>0</v>
      </c>
      <c r="I72" s="466">
        <v>7282</v>
      </c>
      <c r="J72" s="466">
        <v>122749</v>
      </c>
      <c r="K72" s="466">
        <v>925</v>
      </c>
      <c r="L72" s="466">
        <v>14761</v>
      </c>
      <c r="M72" s="466">
        <v>65000</v>
      </c>
      <c r="N72" s="466">
        <v>83132</v>
      </c>
      <c r="O72" s="466">
        <v>2197</v>
      </c>
      <c r="P72" s="466">
        <v>5896</v>
      </c>
      <c r="Q72" s="466">
        <v>10009</v>
      </c>
      <c r="R72" s="466">
        <v>353116</v>
      </c>
      <c r="S72" s="466">
        <v>0</v>
      </c>
      <c r="T72" s="466">
        <v>6002</v>
      </c>
      <c r="U72" s="466">
        <v>15111</v>
      </c>
      <c r="V72" s="466">
        <v>0</v>
      </c>
      <c r="W72" s="466">
        <v>0</v>
      </c>
      <c r="X72" s="466">
        <v>6357</v>
      </c>
      <c r="Y72" s="466">
        <v>18732</v>
      </c>
      <c r="Z72" s="466">
        <v>0</v>
      </c>
      <c r="AA72" s="466">
        <v>66109</v>
      </c>
      <c r="AB72" s="466">
        <v>0</v>
      </c>
      <c r="AC72" s="466">
        <v>18751</v>
      </c>
      <c r="AD72" s="466">
        <v>0</v>
      </c>
      <c r="AE72" s="466">
        <v>31000</v>
      </c>
      <c r="AF72" s="466">
        <v>0</v>
      </c>
      <c r="AG72" s="466">
        <v>24541</v>
      </c>
      <c r="AH72" s="466">
        <v>0</v>
      </c>
      <c r="AI72" s="466">
        <v>27000</v>
      </c>
      <c r="AJ72" s="466">
        <v>0</v>
      </c>
      <c r="AK72" s="466">
        <v>127839</v>
      </c>
      <c r="AL72" s="466">
        <v>80000</v>
      </c>
      <c r="AM72" s="466">
        <v>0</v>
      </c>
      <c r="AN72" s="466">
        <v>0</v>
      </c>
      <c r="AO72" s="466">
        <v>0</v>
      </c>
      <c r="AP72" s="466">
        <v>10161</v>
      </c>
      <c r="AQ72" s="466">
        <v>0</v>
      </c>
      <c r="AR72" s="466">
        <v>0</v>
      </c>
      <c r="AS72" s="466">
        <v>1320</v>
      </c>
      <c r="AT72" s="466">
        <v>0</v>
      </c>
      <c r="AU72" s="466">
        <v>0</v>
      </c>
      <c r="AV72" s="467">
        <v>0</v>
      </c>
      <c r="AW72" s="468">
        <f t="shared" si="2"/>
        <v>1294743</v>
      </c>
    </row>
    <row r="73" spans="1:49" s="21" customFormat="1" ht="11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</row>
  </sheetData>
  <sheetProtection/>
  <mergeCells count="11">
    <mergeCell ref="AW2:AW3"/>
    <mergeCell ref="A67:D68"/>
    <mergeCell ref="A69:D70"/>
    <mergeCell ref="A71:D72"/>
    <mergeCell ref="B18:E18"/>
    <mergeCell ref="C58:E58"/>
    <mergeCell ref="C65:E65"/>
    <mergeCell ref="C26:D26"/>
    <mergeCell ref="C28:D28"/>
    <mergeCell ref="C29:D31"/>
    <mergeCell ref="C38:D40"/>
  </mergeCells>
  <printOptions/>
  <pageMargins left="0.61" right="0.31" top="0.55" bottom="0.38" header="0.512" footer="0.512"/>
  <pageSetup errors="blank" horizontalDpi="600" verticalDpi="600" orientation="landscape" paperSize="9" scale="67" r:id="rId2"/>
  <colBreaks count="2" manualBreakCount="2">
    <brk id="20" max="65535" man="1"/>
    <brk id="3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BE80"/>
  <sheetViews>
    <sheetView showZeros="0" zoomScaleSheetLayoutView="100" workbookViewId="0" topLeftCell="A31">
      <selection activeCell="J57" sqref="J57"/>
    </sheetView>
  </sheetViews>
  <sheetFormatPr defaultColWidth="9.00390625" defaultRowHeight="13.5"/>
  <cols>
    <col min="1" max="2" width="3.125" style="29" customWidth="1"/>
    <col min="3" max="3" width="0.12890625" style="29" customWidth="1"/>
    <col min="4" max="4" width="3.375" style="29" hidden="1" customWidth="1"/>
    <col min="5" max="5" width="14.375" style="29" customWidth="1"/>
    <col min="6" max="6" width="14.125" style="30" customWidth="1"/>
    <col min="7" max="20" width="11.00390625" style="31" customWidth="1"/>
    <col min="21" max="21" width="4.625" style="31" customWidth="1"/>
    <col min="22" max="22" width="2.25390625" style="31" customWidth="1"/>
    <col min="23" max="23" width="2.75390625" style="31" customWidth="1"/>
    <col min="24" max="24" width="4.75390625" style="31" customWidth="1"/>
    <col min="25" max="25" width="15.625" style="31" customWidth="1"/>
    <col min="26" max="26" width="12.875" style="31" customWidth="1"/>
    <col min="27" max="38" width="11.00390625" style="31" customWidth="1"/>
    <col min="39" max="40" width="10.625" style="31" customWidth="1"/>
    <col min="41" max="41" width="12.00390625" style="33" bestFit="1" customWidth="1"/>
    <col min="42" max="42" width="11.75390625" style="33" bestFit="1" customWidth="1"/>
    <col min="43" max="43" width="10.125" style="33" bestFit="1" customWidth="1"/>
    <col min="44" max="55" width="9.00390625" style="33" customWidth="1"/>
    <col min="56" max="16384" width="9.00390625" style="55" customWidth="1"/>
  </cols>
  <sheetData>
    <row r="1" spans="1:41" ht="17.25" customHeight="1" thickBot="1">
      <c r="A1" s="344" t="s">
        <v>488</v>
      </c>
      <c r="T1" s="32" t="s">
        <v>145</v>
      </c>
      <c r="U1" s="55"/>
      <c r="AL1" s="55"/>
      <c r="AM1" s="32" t="s">
        <v>145</v>
      </c>
      <c r="AN1" s="55"/>
      <c r="AO1" s="55"/>
    </row>
    <row r="2" spans="1:56" ht="13.5" customHeight="1">
      <c r="A2" s="223"/>
      <c r="B2" s="224"/>
      <c r="C2" s="224"/>
      <c r="D2" s="224"/>
      <c r="E2" s="224"/>
      <c r="F2" s="240" t="s">
        <v>210</v>
      </c>
      <c r="G2" s="225" t="s">
        <v>498</v>
      </c>
      <c r="H2" s="225" t="s">
        <v>499</v>
      </c>
      <c r="I2" s="225" t="s">
        <v>500</v>
      </c>
      <c r="J2" s="225" t="s">
        <v>501</v>
      </c>
      <c r="K2" s="225" t="s">
        <v>502</v>
      </c>
      <c r="L2" s="225" t="s">
        <v>503</v>
      </c>
      <c r="M2" s="225" t="s">
        <v>504</v>
      </c>
      <c r="N2" s="225" t="s">
        <v>505</v>
      </c>
      <c r="O2" s="225" t="s">
        <v>506</v>
      </c>
      <c r="P2" s="225" t="s">
        <v>507</v>
      </c>
      <c r="Q2" s="225" t="s">
        <v>508</v>
      </c>
      <c r="R2" s="225" t="s">
        <v>509</v>
      </c>
      <c r="S2" s="225" t="s">
        <v>510</v>
      </c>
      <c r="T2" s="226" t="s">
        <v>511</v>
      </c>
      <c r="U2" s="55"/>
      <c r="V2" s="55"/>
      <c r="W2" s="223"/>
      <c r="X2" s="224"/>
      <c r="Y2" s="224"/>
      <c r="Z2" s="225" t="s">
        <v>180</v>
      </c>
      <c r="AA2" s="249" t="s">
        <v>37</v>
      </c>
      <c r="AB2" s="249" t="s">
        <v>38</v>
      </c>
      <c r="AC2" s="249" t="s">
        <v>39</v>
      </c>
      <c r="AD2" s="249" t="s">
        <v>40</v>
      </c>
      <c r="AE2" s="249" t="s">
        <v>41</v>
      </c>
      <c r="AF2" s="249" t="s">
        <v>42</v>
      </c>
      <c r="AG2" s="249" t="s">
        <v>43</v>
      </c>
      <c r="AH2" s="249" t="s">
        <v>44</v>
      </c>
      <c r="AI2" s="249" t="s">
        <v>45</v>
      </c>
      <c r="AJ2" s="249" t="s">
        <v>46</v>
      </c>
      <c r="AK2" s="249" t="s">
        <v>47</v>
      </c>
      <c r="AL2" s="249" t="s">
        <v>48</v>
      </c>
      <c r="AM2" s="250" t="s">
        <v>49</v>
      </c>
      <c r="AN2" s="55"/>
      <c r="AO2" s="55"/>
      <c r="AP2" s="55"/>
      <c r="BD2" s="33"/>
    </row>
    <row r="3" spans="1:56" ht="13.5" customHeight="1" thickBot="1">
      <c r="A3" s="232" t="s">
        <v>211</v>
      </c>
      <c r="B3" s="233"/>
      <c r="C3" s="233"/>
      <c r="D3" s="233"/>
      <c r="E3" s="234"/>
      <c r="F3" s="241"/>
      <c r="G3" s="235" t="s">
        <v>181</v>
      </c>
      <c r="H3" s="235" t="s">
        <v>182</v>
      </c>
      <c r="I3" s="235" t="s">
        <v>183</v>
      </c>
      <c r="J3" s="235" t="s">
        <v>184</v>
      </c>
      <c r="K3" s="235" t="s">
        <v>19</v>
      </c>
      <c r="L3" s="235" t="s">
        <v>185</v>
      </c>
      <c r="M3" s="235" t="s">
        <v>186</v>
      </c>
      <c r="N3" s="235" t="s">
        <v>20</v>
      </c>
      <c r="O3" s="235" t="s">
        <v>187</v>
      </c>
      <c r="P3" s="235" t="s">
        <v>188</v>
      </c>
      <c r="Q3" s="235" t="s">
        <v>189</v>
      </c>
      <c r="R3" s="235" t="s">
        <v>190</v>
      </c>
      <c r="S3" s="235" t="s">
        <v>21</v>
      </c>
      <c r="T3" s="236" t="s">
        <v>191</v>
      </c>
      <c r="U3" s="55"/>
      <c r="V3" s="55"/>
      <c r="W3" s="232"/>
      <c r="X3" s="233"/>
      <c r="Y3" s="233" t="s">
        <v>298</v>
      </c>
      <c r="Z3" s="611"/>
      <c r="AA3" s="612" t="s">
        <v>64</v>
      </c>
      <c r="AB3" s="612" t="s">
        <v>65</v>
      </c>
      <c r="AC3" s="612" t="s">
        <v>66</v>
      </c>
      <c r="AD3" s="612" t="s">
        <v>67</v>
      </c>
      <c r="AE3" s="612" t="s">
        <v>68</v>
      </c>
      <c r="AF3" s="612" t="s">
        <v>69</v>
      </c>
      <c r="AG3" s="612" t="s">
        <v>70</v>
      </c>
      <c r="AH3" s="612" t="s">
        <v>71</v>
      </c>
      <c r="AI3" s="612" t="s">
        <v>72</v>
      </c>
      <c r="AJ3" s="612" t="s">
        <v>73</v>
      </c>
      <c r="AK3" s="612" t="s">
        <v>74</v>
      </c>
      <c r="AL3" s="612" t="s">
        <v>75</v>
      </c>
      <c r="AM3" s="614" t="s">
        <v>76</v>
      </c>
      <c r="AN3" s="55"/>
      <c r="AO3" s="55"/>
      <c r="AP3" s="55"/>
      <c r="BD3" s="33"/>
    </row>
    <row r="4" spans="1:56" ht="13.5" customHeight="1">
      <c r="A4" s="227" t="s">
        <v>489</v>
      </c>
      <c r="B4" s="42"/>
      <c r="C4" s="42"/>
      <c r="D4" s="42"/>
      <c r="E4" s="42"/>
      <c r="F4" s="242"/>
      <c r="G4" s="237">
        <v>26050879</v>
      </c>
      <c r="H4" s="65">
        <v>17793864</v>
      </c>
      <c r="I4" s="65">
        <v>7761108</v>
      </c>
      <c r="J4" s="65">
        <v>8026211</v>
      </c>
      <c r="K4" s="65">
        <v>3007444</v>
      </c>
      <c r="L4" s="65">
        <v>5003518</v>
      </c>
      <c r="M4" s="65">
        <v>6651056</v>
      </c>
      <c r="N4" s="65">
        <v>7286576</v>
      </c>
      <c r="O4" s="65">
        <v>6414863</v>
      </c>
      <c r="P4" s="65">
        <v>2918520</v>
      </c>
      <c r="Q4" s="65">
        <v>3521326</v>
      </c>
      <c r="R4" s="65">
        <v>5235594</v>
      </c>
      <c r="S4" s="65">
        <v>19904381</v>
      </c>
      <c r="T4" s="231">
        <v>14873930</v>
      </c>
      <c r="U4" s="55"/>
      <c r="V4" s="55"/>
      <c r="W4" s="227" t="s">
        <v>489</v>
      </c>
      <c r="X4" s="42"/>
      <c r="Y4" s="42"/>
      <c r="Z4" s="276"/>
      <c r="AA4" s="65">
        <v>4254999</v>
      </c>
      <c r="AB4" s="65">
        <v>3997742</v>
      </c>
      <c r="AC4" s="65">
        <v>465131</v>
      </c>
      <c r="AD4" s="65">
        <v>3953529</v>
      </c>
      <c r="AE4" s="65">
        <v>1493545</v>
      </c>
      <c r="AF4" s="65">
        <v>1503628</v>
      </c>
      <c r="AG4" s="65">
        <v>925696</v>
      </c>
      <c r="AH4" s="65">
        <v>883557</v>
      </c>
      <c r="AI4" s="65">
        <v>253448</v>
      </c>
      <c r="AJ4" s="65">
        <v>1213259</v>
      </c>
      <c r="AK4" s="65">
        <v>3460618</v>
      </c>
      <c r="AL4" s="65">
        <v>369730</v>
      </c>
      <c r="AM4" s="231">
        <v>160154</v>
      </c>
      <c r="AN4" s="55"/>
      <c r="AO4" s="55"/>
      <c r="AP4" s="55"/>
      <c r="AQ4" s="37"/>
      <c r="BD4" s="33"/>
    </row>
    <row r="5" spans="1:56" ht="13.5" customHeight="1">
      <c r="A5" s="227"/>
      <c r="B5" s="34" t="s">
        <v>490</v>
      </c>
      <c r="C5" s="35"/>
      <c r="D5" s="35"/>
      <c r="E5" s="35"/>
      <c r="F5" s="243"/>
      <c r="G5" s="1138"/>
      <c r="H5" s="1134"/>
      <c r="I5" s="1134"/>
      <c r="J5" s="1134"/>
      <c r="K5" s="1134"/>
      <c r="L5" s="1134"/>
      <c r="M5" s="1134"/>
      <c r="N5" s="1134"/>
      <c r="O5" s="1134"/>
      <c r="P5" s="1134"/>
      <c r="Q5" s="1134"/>
      <c r="R5" s="1134"/>
      <c r="S5" s="1134"/>
      <c r="T5" s="1135"/>
      <c r="U5" s="55"/>
      <c r="V5" s="55"/>
      <c r="W5" s="227"/>
      <c r="X5" s="34" t="s">
        <v>490</v>
      </c>
      <c r="Y5" s="35"/>
      <c r="Z5" s="36"/>
      <c r="AA5" s="1134"/>
      <c r="AB5" s="1134"/>
      <c r="AC5" s="1134"/>
      <c r="AD5" s="1134"/>
      <c r="AE5" s="1134"/>
      <c r="AF5" s="1134"/>
      <c r="AG5" s="1134"/>
      <c r="AH5" s="1134"/>
      <c r="AI5" s="1134"/>
      <c r="AJ5" s="1134"/>
      <c r="AK5" s="1134"/>
      <c r="AL5" s="1134"/>
      <c r="AM5" s="1135"/>
      <c r="AN5" s="55"/>
      <c r="AO5" s="55"/>
      <c r="AP5" s="55"/>
      <c r="AQ5" s="37"/>
      <c r="BD5" s="33"/>
    </row>
    <row r="6" spans="1:56" ht="13.5" customHeight="1">
      <c r="A6" s="227"/>
      <c r="B6" s="1317"/>
      <c r="C6" s="1318"/>
      <c r="D6" s="1319"/>
      <c r="E6" s="34" t="s">
        <v>491</v>
      </c>
      <c r="F6" s="262" t="s">
        <v>79</v>
      </c>
      <c r="G6" s="263">
        <v>12174293</v>
      </c>
      <c r="H6" s="254">
        <v>9842693</v>
      </c>
      <c r="I6" s="254">
        <v>3341262</v>
      </c>
      <c r="J6" s="254">
        <v>4651869</v>
      </c>
      <c r="K6" s="254">
        <v>2237898</v>
      </c>
      <c r="L6" s="254">
        <v>2674656</v>
      </c>
      <c r="M6" s="254">
        <v>5124238</v>
      </c>
      <c r="N6" s="254">
        <v>4533651</v>
      </c>
      <c r="O6" s="254">
        <v>3896224</v>
      </c>
      <c r="P6" s="254">
        <v>1424882</v>
      </c>
      <c r="Q6" s="254">
        <v>1948047</v>
      </c>
      <c r="R6" s="254">
        <v>3324657</v>
      </c>
      <c r="S6" s="254">
        <v>11023074</v>
      </c>
      <c r="T6" s="255">
        <v>6224487</v>
      </c>
      <c r="U6" s="55"/>
      <c r="V6" s="55"/>
      <c r="W6" s="227"/>
      <c r="X6" s="38"/>
      <c r="Y6" s="34" t="s">
        <v>491</v>
      </c>
      <c r="Z6" s="253" t="s">
        <v>79</v>
      </c>
      <c r="AA6" s="254">
        <v>2136216</v>
      </c>
      <c r="AB6" s="254">
        <v>2032733</v>
      </c>
      <c r="AC6" s="254">
        <v>325004</v>
      </c>
      <c r="AD6" s="254">
        <v>2163988</v>
      </c>
      <c r="AE6" s="254">
        <v>942582</v>
      </c>
      <c r="AF6" s="254">
        <v>936426</v>
      </c>
      <c r="AG6" s="254">
        <v>569773</v>
      </c>
      <c r="AH6" s="254">
        <v>292607</v>
      </c>
      <c r="AI6" s="254">
        <v>0</v>
      </c>
      <c r="AJ6" s="254">
        <v>536572</v>
      </c>
      <c r="AK6" s="254">
        <v>3213376</v>
      </c>
      <c r="AL6" s="254">
        <v>173730</v>
      </c>
      <c r="AM6" s="255">
        <v>86447</v>
      </c>
      <c r="AN6" s="55"/>
      <c r="AO6" s="55"/>
      <c r="AP6" s="55"/>
      <c r="BD6" s="33"/>
    </row>
    <row r="7" spans="1:56" ht="13.5" customHeight="1">
      <c r="A7" s="227"/>
      <c r="B7" s="1317"/>
      <c r="C7" s="1318"/>
      <c r="D7" s="1319"/>
      <c r="E7" s="38"/>
      <c r="F7" s="264" t="s">
        <v>80</v>
      </c>
      <c r="G7" s="265">
        <v>0</v>
      </c>
      <c r="H7" s="257">
        <v>0</v>
      </c>
      <c r="I7" s="257">
        <v>0</v>
      </c>
      <c r="J7" s="257">
        <v>0</v>
      </c>
      <c r="K7" s="257">
        <v>0</v>
      </c>
      <c r="L7" s="257">
        <v>0</v>
      </c>
      <c r="M7" s="257">
        <v>0</v>
      </c>
      <c r="N7" s="257">
        <v>0</v>
      </c>
      <c r="O7" s="257">
        <v>0</v>
      </c>
      <c r="P7" s="257">
        <v>0</v>
      </c>
      <c r="Q7" s="257">
        <v>0</v>
      </c>
      <c r="R7" s="257">
        <v>0</v>
      </c>
      <c r="S7" s="257">
        <v>0</v>
      </c>
      <c r="T7" s="258">
        <v>0</v>
      </c>
      <c r="U7" s="55"/>
      <c r="V7" s="55"/>
      <c r="W7" s="227"/>
      <c r="X7" s="38"/>
      <c r="Y7" s="38"/>
      <c r="Z7" s="256" t="s">
        <v>80</v>
      </c>
      <c r="AA7" s="257">
        <v>0</v>
      </c>
      <c r="AB7" s="257">
        <v>0</v>
      </c>
      <c r="AC7" s="257">
        <v>0</v>
      </c>
      <c r="AD7" s="257">
        <v>0</v>
      </c>
      <c r="AE7" s="257">
        <v>0</v>
      </c>
      <c r="AF7" s="257">
        <v>0</v>
      </c>
      <c r="AG7" s="257">
        <v>0</v>
      </c>
      <c r="AH7" s="257">
        <v>0</v>
      </c>
      <c r="AI7" s="257">
        <v>0</v>
      </c>
      <c r="AJ7" s="257">
        <v>0</v>
      </c>
      <c r="AK7" s="257">
        <v>0</v>
      </c>
      <c r="AL7" s="257">
        <v>0</v>
      </c>
      <c r="AM7" s="258">
        <v>0</v>
      </c>
      <c r="AN7" s="55">
        <v>0</v>
      </c>
      <c r="AO7" s="55"/>
      <c r="AP7" s="55"/>
      <c r="BD7" s="33"/>
    </row>
    <row r="8" spans="1:56" ht="13.5" customHeight="1">
      <c r="A8" s="227"/>
      <c r="B8" s="1317"/>
      <c r="C8" s="1318"/>
      <c r="D8" s="1319"/>
      <c r="E8" s="39"/>
      <c r="F8" s="266" t="s">
        <v>492</v>
      </c>
      <c r="G8" s="267">
        <v>0</v>
      </c>
      <c r="H8" s="260">
        <v>0</v>
      </c>
      <c r="I8" s="260">
        <v>0</v>
      </c>
      <c r="J8" s="260">
        <v>0</v>
      </c>
      <c r="K8" s="260">
        <v>0</v>
      </c>
      <c r="L8" s="260">
        <v>0</v>
      </c>
      <c r="M8" s="260">
        <v>0</v>
      </c>
      <c r="N8" s="260">
        <v>0</v>
      </c>
      <c r="O8" s="260">
        <v>0</v>
      </c>
      <c r="P8" s="260">
        <v>0</v>
      </c>
      <c r="Q8" s="260">
        <v>0</v>
      </c>
      <c r="R8" s="260">
        <v>0</v>
      </c>
      <c r="S8" s="260">
        <v>0</v>
      </c>
      <c r="T8" s="261">
        <v>0</v>
      </c>
      <c r="U8" s="55"/>
      <c r="V8" s="55"/>
      <c r="W8" s="227"/>
      <c r="X8" s="38"/>
      <c r="Y8" s="39"/>
      <c r="Z8" s="259" t="s">
        <v>492</v>
      </c>
      <c r="AA8" s="260">
        <v>0</v>
      </c>
      <c r="AB8" s="260">
        <v>0</v>
      </c>
      <c r="AC8" s="260">
        <v>0</v>
      </c>
      <c r="AD8" s="260">
        <v>0</v>
      </c>
      <c r="AE8" s="260">
        <v>0</v>
      </c>
      <c r="AF8" s="260">
        <v>0</v>
      </c>
      <c r="AG8" s="260">
        <v>0</v>
      </c>
      <c r="AH8" s="260">
        <v>0</v>
      </c>
      <c r="AI8" s="260">
        <v>0</v>
      </c>
      <c r="AJ8" s="260">
        <v>0</v>
      </c>
      <c r="AK8" s="260">
        <v>0</v>
      </c>
      <c r="AL8" s="260">
        <v>0</v>
      </c>
      <c r="AM8" s="261">
        <v>0</v>
      </c>
      <c r="AN8" s="55"/>
      <c r="AO8" s="55"/>
      <c r="AP8" s="55"/>
      <c r="BD8" s="33"/>
    </row>
    <row r="9" spans="1:56" ht="13.5" customHeight="1">
      <c r="A9" s="227"/>
      <c r="B9" s="1317"/>
      <c r="C9" s="1318"/>
      <c r="D9" s="1319"/>
      <c r="E9" s="40" t="s">
        <v>709</v>
      </c>
      <c r="F9" s="244"/>
      <c r="G9" s="238">
        <v>9098716</v>
      </c>
      <c r="H9" s="16">
        <v>5454425</v>
      </c>
      <c r="I9" s="16">
        <v>3057766</v>
      </c>
      <c r="J9" s="16">
        <v>2122628</v>
      </c>
      <c r="K9" s="16">
        <v>233245</v>
      </c>
      <c r="L9" s="16">
        <v>1938863</v>
      </c>
      <c r="M9" s="16">
        <v>538946</v>
      </c>
      <c r="N9" s="16">
        <v>1955115</v>
      </c>
      <c r="O9" s="16">
        <v>2223639</v>
      </c>
      <c r="P9" s="16">
        <v>804458</v>
      </c>
      <c r="Q9" s="16">
        <v>1297479</v>
      </c>
      <c r="R9" s="16">
        <v>856125</v>
      </c>
      <c r="S9" s="16">
        <v>8640198</v>
      </c>
      <c r="T9" s="192">
        <v>5091393</v>
      </c>
      <c r="U9" s="55"/>
      <c r="V9" s="55"/>
      <c r="W9" s="227"/>
      <c r="X9" s="38"/>
      <c r="Y9" s="40" t="s">
        <v>709</v>
      </c>
      <c r="Z9" s="41"/>
      <c r="AA9" s="16">
        <v>1781105</v>
      </c>
      <c r="AB9" s="16">
        <v>1491567</v>
      </c>
      <c r="AC9" s="16">
        <v>140127</v>
      </c>
      <c r="AD9" s="16">
        <v>1522041</v>
      </c>
      <c r="AE9" s="16">
        <v>550963</v>
      </c>
      <c r="AF9" s="16">
        <v>324202</v>
      </c>
      <c r="AG9" s="16">
        <v>355923</v>
      </c>
      <c r="AH9" s="16">
        <v>395000</v>
      </c>
      <c r="AI9" s="16">
        <v>83581</v>
      </c>
      <c r="AJ9" s="16">
        <v>13000</v>
      </c>
      <c r="AK9" s="16">
        <v>22992</v>
      </c>
      <c r="AL9" s="16">
        <v>196000</v>
      </c>
      <c r="AM9" s="192">
        <v>73707</v>
      </c>
      <c r="AN9" s="55"/>
      <c r="AO9" s="55"/>
      <c r="AP9" s="55"/>
      <c r="BD9" s="33"/>
    </row>
    <row r="10" spans="1:56" ht="13.5" customHeight="1">
      <c r="A10" s="227"/>
      <c r="B10" s="1317"/>
      <c r="C10" s="1318"/>
      <c r="D10" s="1319"/>
      <c r="E10" s="40" t="s">
        <v>493</v>
      </c>
      <c r="F10" s="244"/>
      <c r="G10" s="238">
        <v>4298670</v>
      </c>
      <c r="H10" s="16">
        <v>1498733</v>
      </c>
      <c r="I10" s="16">
        <v>973360</v>
      </c>
      <c r="J10" s="16">
        <v>1251714</v>
      </c>
      <c r="K10" s="16">
        <v>271000</v>
      </c>
      <c r="L10" s="16">
        <v>373500</v>
      </c>
      <c r="M10" s="16">
        <v>418972</v>
      </c>
      <c r="N10" s="16">
        <v>797810</v>
      </c>
      <c r="O10" s="16">
        <v>0</v>
      </c>
      <c r="P10" s="16">
        <v>689180</v>
      </c>
      <c r="Q10" s="16">
        <v>275800</v>
      </c>
      <c r="R10" s="16">
        <v>1054812</v>
      </c>
      <c r="S10" s="16">
        <v>13200</v>
      </c>
      <c r="T10" s="192">
        <v>2237400</v>
      </c>
      <c r="U10" s="55"/>
      <c r="V10" s="55"/>
      <c r="W10" s="227"/>
      <c r="X10" s="38"/>
      <c r="Y10" s="40" t="s">
        <v>493</v>
      </c>
      <c r="Z10" s="41"/>
      <c r="AA10" s="16">
        <v>40320</v>
      </c>
      <c r="AB10" s="16">
        <v>265000</v>
      </c>
      <c r="AC10" s="16">
        <v>0</v>
      </c>
      <c r="AD10" s="16">
        <v>267500</v>
      </c>
      <c r="AE10" s="16">
        <v>0</v>
      </c>
      <c r="AF10" s="16">
        <v>243000</v>
      </c>
      <c r="AG10" s="16">
        <v>0</v>
      </c>
      <c r="AH10" s="16">
        <v>58100</v>
      </c>
      <c r="AI10" s="16">
        <v>169867</v>
      </c>
      <c r="AJ10" s="16">
        <v>663687</v>
      </c>
      <c r="AK10" s="16">
        <v>224250</v>
      </c>
      <c r="AL10" s="16">
        <v>0</v>
      </c>
      <c r="AM10" s="192">
        <v>0</v>
      </c>
      <c r="AN10" s="55"/>
      <c r="AO10" s="55"/>
      <c r="AP10" s="55"/>
      <c r="BD10" s="33"/>
    </row>
    <row r="11" spans="1:56" ht="13.5" customHeight="1">
      <c r="A11" s="227"/>
      <c r="B11" s="1317"/>
      <c r="C11" s="1318"/>
      <c r="D11" s="1319"/>
      <c r="E11" s="40" t="s">
        <v>494</v>
      </c>
      <c r="F11" s="244"/>
      <c r="G11" s="238">
        <v>479200</v>
      </c>
      <c r="H11" s="16">
        <v>998013</v>
      </c>
      <c r="I11" s="16">
        <v>388720</v>
      </c>
      <c r="J11" s="16">
        <v>0</v>
      </c>
      <c r="K11" s="16">
        <v>265301</v>
      </c>
      <c r="L11" s="16">
        <v>0</v>
      </c>
      <c r="M11" s="16">
        <v>568900</v>
      </c>
      <c r="N11" s="16">
        <v>0</v>
      </c>
      <c r="O11" s="16">
        <v>295000</v>
      </c>
      <c r="P11" s="16">
        <v>0</v>
      </c>
      <c r="Q11" s="16">
        <v>0</v>
      </c>
      <c r="R11" s="16">
        <v>0</v>
      </c>
      <c r="S11" s="16">
        <v>227909</v>
      </c>
      <c r="T11" s="192">
        <v>1320650</v>
      </c>
      <c r="U11" s="55"/>
      <c r="V11" s="55"/>
      <c r="W11" s="227"/>
      <c r="X11" s="38"/>
      <c r="Y11" s="40" t="s">
        <v>494</v>
      </c>
      <c r="Z11" s="41"/>
      <c r="AA11" s="16">
        <v>297358</v>
      </c>
      <c r="AB11" s="16">
        <v>208442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137850</v>
      </c>
      <c r="AI11" s="16">
        <v>0</v>
      </c>
      <c r="AJ11" s="16">
        <v>0</v>
      </c>
      <c r="AK11" s="16">
        <v>0</v>
      </c>
      <c r="AL11" s="16">
        <v>0</v>
      </c>
      <c r="AM11" s="192">
        <v>0</v>
      </c>
      <c r="AN11" s="55"/>
      <c r="AO11" s="55"/>
      <c r="AP11" s="55"/>
      <c r="BD11" s="33"/>
    </row>
    <row r="12" spans="1:56" ht="13.5" customHeight="1">
      <c r="A12" s="227"/>
      <c r="B12" s="1317"/>
      <c r="C12" s="1318"/>
      <c r="D12" s="1319"/>
      <c r="E12" s="40" t="s">
        <v>495</v>
      </c>
      <c r="F12" s="244"/>
      <c r="G12" s="238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92">
        <v>0</v>
      </c>
      <c r="U12" s="55"/>
      <c r="V12" s="55"/>
      <c r="W12" s="227"/>
      <c r="X12" s="38"/>
      <c r="Y12" s="40" t="s">
        <v>495</v>
      </c>
      <c r="Z12" s="41"/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92">
        <v>0</v>
      </c>
      <c r="AN12" s="55"/>
      <c r="AO12" s="55"/>
      <c r="AP12" s="55"/>
      <c r="BD12" s="33"/>
    </row>
    <row r="13" spans="1:56" ht="13.5" customHeight="1">
      <c r="A13" s="227"/>
      <c r="B13" s="1317"/>
      <c r="C13" s="1318"/>
      <c r="D13" s="1319"/>
      <c r="E13" s="40" t="s">
        <v>496</v>
      </c>
      <c r="F13" s="244"/>
      <c r="G13" s="238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92">
        <v>0</v>
      </c>
      <c r="U13" s="55"/>
      <c r="V13" s="55"/>
      <c r="W13" s="227"/>
      <c r="X13" s="38"/>
      <c r="Y13" s="40" t="s">
        <v>496</v>
      </c>
      <c r="Z13" s="41"/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92">
        <v>0</v>
      </c>
      <c r="AN13" s="55"/>
      <c r="AO13" s="55"/>
      <c r="AP13" s="55"/>
      <c r="BD13" s="33"/>
    </row>
    <row r="14" spans="1:56" ht="13.5" customHeight="1">
      <c r="A14" s="227"/>
      <c r="B14" s="1317"/>
      <c r="C14" s="1318"/>
      <c r="D14" s="1319"/>
      <c r="E14" s="40" t="s">
        <v>81</v>
      </c>
      <c r="F14" s="244"/>
      <c r="G14" s="238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92">
        <v>0</v>
      </c>
      <c r="U14" s="55"/>
      <c r="V14" s="55"/>
      <c r="W14" s="227"/>
      <c r="X14" s="38"/>
      <c r="Y14" s="40" t="s">
        <v>81</v>
      </c>
      <c r="Z14" s="41"/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92">
        <v>0</v>
      </c>
      <c r="AN14" s="55"/>
      <c r="AO14" s="55"/>
      <c r="AP14" s="55"/>
      <c r="BD14" s="33"/>
    </row>
    <row r="15" spans="1:56" ht="13.5" customHeight="1">
      <c r="A15" s="227"/>
      <c r="B15" s="1317"/>
      <c r="C15" s="1318"/>
      <c r="D15" s="1319"/>
      <c r="E15" s="40" t="s">
        <v>82</v>
      </c>
      <c r="F15" s="244"/>
      <c r="G15" s="238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92">
        <v>0</v>
      </c>
      <c r="U15" s="55"/>
      <c r="V15" s="55"/>
      <c r="W15" s="227"/>
      <c r="X15" s="38"/>
      <c r="Y15" s="40" t="s">
        <v>82</v>
      </c>
      <c r="Z15" s="41"/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92">
        <v>0</v>
      </c>
      <c r="AN15" s="55"/>
      <c r="AO15" s="55"/>
      <c r="AP15" s="55"/>
      <c r="BD15" s="33"/>
    </row>
    <row r="16" spans="1:56" ht="13.5" customHeight="1" thickBot="1">
      <c r="A16" s="227"/>
      <c r="B16" s="1320"/>
      <c r="C16" s="1321"/>
      <c r="D16" s="1322"/>
      <c r="E16" s="229" t="s">
        <v>83</v>
      </c>
      <c r="F16" s="245"/>
      <c r="G16" s="280">
        <v>0</v>
      </c>
      <c r="H16" s="278">
        <v>0</v>
      </c>
      <c r="I16" s="278">
        <v>0</v>
      </c>
      <c r="J16" s="278">
        <v>0</v>
      </c>
      <c r="K16" s="278">
        <v>0</v>
      </c>
      <c r="L16" s="93">
        <v>16499</v>
      </c>
      <c r="M16" s="278">
        <v>0</v>
      </c>
      <c r="N16" s="278">
        <v>0</v>
      </c>
      <c r="O16" s="278">
        <v>0</v>
      </c>
      <c r="P16" s="278">
        <v>0</v>
      </c>
      <c r="Q16" s="278">
        <v>0</v>
      </c>
      <c r="R16" s="278">
        <v>0</v>
      </c>
      <c r="S16" s="278">
        <v>0</v>
      </c>
      <c r="T16" s="279">
        <v>0</v>
      </c>
      <c r="U16" s="55"/>
      <c r="V16" s="55"/>
      <c r="W16" s="227"/>
      <c r="X16" s="251"/>
      <c r="Y16" s="229" t="s">
        <v>83</v>
      </c>
      <c r="Z16" s="252"/>
      <c r="AA16" s="278">
        <v>0</v>
      </c>
      <c r="AB16" s="278">
        <v>0</v>
      </c>
      <c r="AC16" s="278">
        <v>0</v>
      </c>
      <c r="AD16" s="278">
        <v>0</v>
      </c>
      <c r="AE16" s="278">
        <v>0</v>
      </c>
      <c r="AF16" s="278">
        <v>0</v>
      </c>
      <c r="AG16" s="278">
        <v>0</v>
      </c>
      <c r="AH16" s="278">
        <v>0</v>
      </c>
      <c r="AI16" s="278">
        <v>0</v>
      </c>
      <c r="AJ16" s="278">
        <v>0</v>
      </c>
      <c r="AK16" s="278">
        <v>0</v>
      </c>
      <c r="AL16" s="278">
        <v>0</v>
      </c>
      <c r="AM16" s="279">
        <v>0</v>
      </c>
      <c r="AN16" s="55"/>
      <c r="AO16" s="55"/>
      <c r="AP16" s="55"/>
      <c r="BD16" s="33"/>
    </row>
    <row r="17" spans="1:56" ht="13.5" customHeight="1">
      <c r="A17" s="227"/>
      <c r="B17" s="38" t="s">
        <v>497</v>
      </c>
      <c r="C17" s="42"/>
      <c r="D17" s="42"/>
      <c r="E17" s="42"/>
      <c r="F17" s="242"/>
      <c r="G17" s="1100"/>
      <c r="H17" s="1136"/>
      <c r="I17" s="1136"/>
      <c r="J17" s="1136"/>
      <c r="K17" s="1136"/>
      <c r="L17" s="1136"/>
      <c r="M17" s="1136"/>
      <c r="N17" s="1136"/>
      <c r="O17" s="1136"/>
      <c r="P17" s="1136"/>
      <c r="Q17" s="1136"/>
      <c r="R17" s="1136"/>
      <c r="S17" s="1136"/>
      <c r="T17" s="1137"/>
      <c r="U17" s="55"/>
      <c r="V17" s="55"/>
      <c r="W17" s="227"/>
      <c r="X17" s="38" t="s">
        <v>497</v>
      </c>
      <c r="Y17" s="42"/>
      <c r="Z17" s="276"/>
      <c r="AA17" s="1136"/>
      <c r="AB17" s="1136"/>
      <c r="AC17" s="1136"/>
      <c r="AD17" s="1136"/>
      <c r="AE17" s="1136"/>
      <c r="AF17" s="1136"/>
      <c r="AG17" s="1136"/>
      <c r="AH17" s="1136"/>
      <c r="AI17" s="1136"/>
      <c r="AJ17" s="1136"/>
      <c r="AK17" s="1136"/>
      <c r="AL17" s="1136"/>
      <c r="AM17" s="1137"/>
      <c r="AN17" s="55"/>
      <c r="AO17" s="55"/>
      <c r="AP17" s="55"/>
      <c r="BD17" s="33"/>
    </row>
    <row r="18" spans="1:56" ht="13.5" customHeight="1">
      <c r="A18" s="227"/>
      <c r="B18" s="1317"/>
      <c r="C18" s="1318"/>
      <c r="D18" s="1319"/>
      <c r="E18" s="40" t="s">
        <v>645</v>
      </c>
      <c r="F18" s="244"/>
      <c r="G18" s="238">
        <v>668000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92">
        <v>0</v>
      </c>
      <c r="U18" s="55"/>
      <c r="V18" s="55"/>
      <c r="W18" s="227"/>
      <c r="X18" s="38"/>
      <c r="Y18" s="40" t="s">
        <v>645</v>
      </c>
      <c r="Z18" s="577"/>
      <c r="AA18" s="16">
        <v>0</v>
      </c>
      <c r="AB18" s="16">
        <v>0</v>
      </c>
      <c r="AC18" s="16">
        <v>0</v>
      </c>
      <c r="AD18" s="16">
        <v>38900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92">
        <v>0</v>
      </c>
      <c r="AN18" s="55"/>
      <c r="AO18" s="55"/>
      <c r="AP18" s="55"/>
      <c r="AQ18" s="37"/>
      <c r="BD18" s="33"/>
    </row>
    <row r="19" spans="1:56" ht="13.5" customHeight="1">
      <c r="A19" s="227"/>
      <c r="B19" s="1317"/>
      <c r="C19" s="1318"/>
      <c r="D19" s="1319"/>
      <c r="E19" s="40" t="s">
        <v>646</v>
      </c>
      <c r="F19" s="244"/>
      <c r="G19" s="238">
        <v>0</v>
      </c>
      <c r="H19" s="16">
        <v>49550</v>
      </c>
      <c r="I19" s="16">
        <v>16600</v>
      </c>
      <c r="J19" s="16">
        <v>17444</v>
      </c>
      <c r="K19" s="16">
        <v>0</v>
      </c>
      <c r="L19" s="16">
        <v>0</v>
      </c>
      <c r="M19" s="16">
        <v>0</v>
      </c>
      <c r="N19" s="16">
        <v>5573</v>
      </c>
      <c r="O19" s="16">
        <v>250000</v>
      </c>
      <c r="P19" s="16">
        <v>0</v>
      </c>
      <c r="Q19" s="16">
        <v>0</v>
      </c>
      <c r="R19" s="16">
        <v>10480</v>
      </c>
      <c r="S19" s="16">
        <v>0</v>
      </c>
      <c r="T19" s="192">
        <v>0</v>
      </c>
      <c r="U19" s="55"/>
      <c r="V19" s="55"/>
      <c r="W19" s="227"/>
      <c r="X19" s="38"/>
      <c r="Y19" s="40" t="s">
        <v>646</v>
      </c>
      <c r="Z19" s="577"/>
      <c r="AA19" s="16">
        <v>241692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108000</v>
      </c>
      <c r="AL19" s="16">
        <v>0</v>
      </c>
      <c r="AM19" s="192">
        <v>0</v>
      </c>
      <c r="AN19" s="55"/>
      <c r="AO19" s="55"/>
      <c r="AP19" s="55"/>
      <c r="BD19" s="33"/>
    </row>
    <row r="20" spans="1:56" ht="13.5" customHeight="1">
      <c r="A20" s="227"/>
      <c r="B20" s="1317"/>
      <c r="C20" s="1318"/>
      <c r="D20" s="1319"/>
      <c r="E20" s="40" t="s">
        <v>647</v>
      </c>
      <c r="F20" s="244"/>
      <c r="G20" s="238">
        <v>9939188</v>
      </c>
      <c r="H20" s="16">
        <v>5673642</v>
      </c>
      <c r="I20" s="16">
        <v>3376351</v>
      </c>
      <c r="J20" s="16">
        <v>2125129</v>
      </c>
      <c r="K20" s="16">
        <v>344475</v>
      </c>
      <c r="L20" s="16">
        <v>1498972</v>
      </c>
      <c r="M20" s="16">
        <v>1732186</v>
      </c>
      <c r="N20" s="16">
        <v>2172840</v>
      </c>
      <c r="O20" s="16">
        <v>851471</v>
      </c>
      <c r="P20" s="16">
        <v>1062821</v>
      </c>
      <c r="Q20" s="16">
        <v>1094937</v>
      </c>
      <c r="R20" s="16">
        <v>1575567</v>
      </c>
      <c r="S20" s="16">
        <v>4898876</v>
      </c>
      <c r="T20" s="192">
        <v>5804498</v>
      </c>
      <c r="U20" s="55"/>
      <c r="V20" s="55"/>
      <c r="W20" s="227"/>
      <c r="X20" s="38"/>
      <c r="Y20" s="40" t="s">
        <v>647</v>
      </c>
      <c r="Z20" s="577"/>
      <c r="AA20" s="16">
        <v>1265446</v>
      </c>
      <c r="AB20" s="16">
        <v>920105</v>
      </c>
      <c r="AC20" s="16">
        <v>0</v>
      </c>
      <c r="AD20" s="16">
        <v>921941</v>
      </c>
      <c r="AE20" s="16">
        <v>191281</v>
      </c>
      <c r="AF20" s="16">
        <v>267538</v>
      </c>
      <c r="AG20" s="16">
        <v>7477</v>
      </c>
      <c r="AH20" s="16">
        <v>195950</v>
      </c>
      <c r="AI20" s="16">
        <v>169867</v>
      </c>
      <c r="AJ20" s="16">
        <v>663687</v>
      </c>
      <c r="AK20" s="16">
        <v>176672</v>
      </c>
      <c r="AL20" s="16">
        <v>71300</v>
      </c>
      <c r="AM20" s="192">
        <v>52629</v>
      </c>
      <c r="AN20" s="55"/>
      <c r="AO20" s="55"/>
      <c r="AP20" s="55"/>
      <c r="BD20" s="33"/>
    </row>
    <row r="21" spans="1:56" ht="13.5" customHeight="1">
      <c r="A21" s="227"/>
      <c r="B21" s="1317"/>
      <c r="C21" s="1318"/>
      <c r="D21" s="1319"/>
      <c r="E21" s="40" t="s">
        <v>648</v>
      </c>
      <c r="F21" s="244"/>
      <c r="G21" s="238">
        <v>9919597</v>
      </c>
      <c r="H21" s="16">
        <v>6218755</v>
      </c>
      <c r="I21" s="16">
        <v>3281428</v>
      </c>
      <c r="J21" s="16">
        <v>2847155</v>
      </c>
      <c r="K21" s="16">
        <v>1212426</v>
      </c>
      <c r="L21" s="16">
        <v>2510078</v>
      </c>
      <c r="M21" s="16">
        <v>1321671</v>
      </c>
      <c r="N21" s="16">
        <v>3591938</v>
      </c>
      <c r="O21" s="16">
        <v>3813259</v>
      </c>
      <c r="P21" s="16">
        <v>527052</v>
      </c>
      <c r="Q21" s="16">
        <v>1751075</v>
      </c>
      <c r="R21" s="16">
        <v>2231766</v>
      </c>
      <c r="S21" s="16">
        <v>8954251</v>
      </c>
      <c r="T21" s="192">
        <v>6346111</v>
      </c>
      <c r="U21" s="55"/>
      <c r="V21" s="55"/>
      <c r="W21" s="227"/>
      <c r="X21" s="38"/>
      <c r="Y21" s="40" t="s">
        <v>648</v>
      </c>
      <c r="Z21" s="577"/>
      <c r="AA21" s="16">
        <v>2747861</v>
      </c>
      <c r="AB21" s="16">
        <v>2406091</v>
      </c>
      <c r="AC21" s="16">
        <v>0</v>
      </c>
      <c r="AD21" s="16">
        <v>2485752</v>
      </c>
      <c r="AE21" s="16">
        <v>544038</v>
      </c>
      <c r="AF21" s="16">
        <v>120676</v>
      </c>
      <c r="AG21" s="16">
        <v>302701</v>
      </c>
      <c r="AH21" s="16">
        <v>205000</v>
      </c>
      <c r="AI21" s="16">
        <v>83581</v>
      </c>
      <c r="AJ21" s="16">
        <v>226459</v>
      </c>
      <c r="AK21" s="16">
        <v>195290</v>
      </c>
      <c r="AL21" s="16">
        <v>237000</v>
      </c>
      <c r="AM21" s="192">
        <v>107525</v>
      </c>
      <c r="AN21" s="55"/>
      <c r="AO21" s="55"/>
      <c r="AP21" s="55"/>
      <c r="BD21" s="33"/>
    </row>
    <row r="22" spans="1:56" ht="13.5" customHeight="1">
      <c r="A22" s="227"/>
      <c r="B22" s="1317"/>
      <c r="C22" s="1318"/>
      <c r="D22" s="1319"/>
      <c r="E22" s="40" t="s">
        <v>649</v>
      </c>
      <c r="F22" s="244"/>
      <c r="G22" s="238">
        <v>1455702</v>
      </c>
      <c r="H22" s="16">
        <v>2739587</v>
      </c>
      <c r="I22" s="16">
        <v>35179</v>
      </c>
      <c r="J22" s="16">
        <v>1122631</v>
      </c>
      <c r="K22" s="16">
        <v>358485</v>
      </c>
      <c r="L22" s="16">
        <v>361036</v>
      </c>
      <c r="M22" s="16">
        <v>2129822</v>
      </c>
      <c r="N22" s="16">
        <v>341855</v>
      </c>
      <c r="O22" s="16">
        <v>923555</v>
      </c>
      <c r="P22" s="16">
        <v>143796</v>
      </c>
      <c r="Q22" s="16">
        <v>392593</v>
      </c>
      <c r="R22" s="16">
        <v>358620</v>
      </c>
      <c r="S22" s="16">
        <v>1173609</v>
      </c>
      <c r="T22" s="192">
        <v>778092</v>
      </c>
      <c r="U22" s="55"/>
      <c r="V22" s="55"/>
      <c r="W22" s="227"/>
      <c r="X22" s="38"/>
      <c r="Y22" s="40" t="s">
        <v>649</v>
      </c>
      <c r="Z22" s="577"/>
      <c r="AA22" s="16">
        <v>0</v>
      </c>
      <c r="AB22" s="16">
        <v>287336</v>
      </c>
      <c r="AC22" s="16">
        <v>139379</v>
      </c>
      <c r="AD22" s="16">
        <v>78701</v>
      </c>
      <c r="AE22" s="16">
        <v>335623</v>
      </c>
      <c r="AF22" s="16">
        <v>229332</v>
      </c>
      <c r="AG22" s="16">
        <v>361680</v>
      </c>
      <c r="AH22" s="16">
        <v>0</v>
      </c>
      <c r="AI22" s="16">
        <v>0</v>
      </c>
      <c r="AJ22" s="16">
        <v>0</v>
      </c>
      <c r="AK22" s="16">
        <v>1452404</v>
      </c>
      <c r="AL22" s="16">
        <v>0</v>
      </c>
      <c r="AM22" s="192">
        <v>0</v>
      </c>
      <c r="AN22" s="55"/>
      <c r="AO22" s="55"/>
      <c r="AP22" s="55"/>
      <c r="BD22" s="33"/>
    </row>
    <row r="23" spans="1:56" ht="13.5" customHeight="1">
      <c r="A23" s="227"/>
      <c r="B23" s="1317"/>
      <c r="C23" s="1318"/>
      <c r="D23" s="1319"/>
      <c r="E23" s="40" t="s">
        <v>650</v>
      </c>
      <c r="F23" s="244"/>
      <c r="G23" s="238">
        <v>2491705</v>
      </c>
      <c r="H23" s="16">
        <v>1961162</v>
      </c>
      <c r="I23" s="16">
        <v>38279</v>
      </c>
      <c r="J23" s="16">
        <v>1250455</v>
      </c>
      <c r="K23" s="16">
        <v>277870</v>
      </c>
      <c r="L23" s="16">
        <v>328516</v>
      </c>
      <c r="M23" s="16">
        <v>1148757</v>
      </c>
      <c r="N23" s="16">
        <v>447882</v>
      </c>
      <c r="O23" s="16">
        <v>400921</v>
      </c>
      <c r="P23" s="16">
        <v>195358</v>
      </c>
      <c r="Q23" s="16">
        <v>98078</v>
      </c>
      <c r="R23" s="16">
        <v>664230</v>
      </c>
      <c r="S23" s="16">
        <v>2070553</v>
      </c>
      <c r="T23" s="192">
        <v>878629</v>
      </c>
      <c r="U23" s="55"/>
      <c r="V23" s="55"/>
      <c r="W23" s="227"/>
      <c r="X23" s="38"/>
      <c r="Y23" s="40" t="s">
        <v>650</v>
      </c>
      <c r="Z23" s="577"/>
      <c r="AA23" s="16">
        <v>0</v>
      </c>
      <c r="AB23" s="16">
        <v>89448</v>
      </c>
      <c r="AC23" s="16">
        <v>222864</v>
      </c>
      <c r="AD23" s="16">
        <v>255812</v>
      </c>
      <c r="AE23" s="16">
        <v>137952</v>
      </c>
      <c r="AF23" s="16">
        <v>356160</v>
      </c>
      <c r="AG23" s="16">
        <v>253838</v>
      </c>
      <c r="AH23" s="16">
        <v>27264</v>
      </c>
      <c r="AI23" s="16">
        <v>0</v>
      </c>
      <c r="AJ23" s="16">
        <v>4908</v>
      </c>
      <c r="AK23" s="16">
        <v>1404220</v>
      </c>
      <c r="AL23" s="16">
        <v>27265</v>
      </c>
      <c r="AM23" s="192">
        <v>0</v>
      </c>
      <c r="AN23" s="55"/>
      <c r="AO23" s="55"/>
      <c r="AP23" s="55"/>
      <c r="BD23" s="33"/>
    </row>
    <row r="24" spans="1:56" ht="13.5" customHeight="1">
      <c r="A24" s="227"/>
      <c r="B24" s="1317"/>
      <c r="C24" s="1318"/>
      <c r="D24" s="1319"/>
      <c r="E24" s="40" t="s">
        <v>651</v>
      </c>
      <c r="F24" s="244"/>
      <c r="G24" s="238">
        <v>1576687</v>
      </c>
      <c r="H24" s="16">
        <v>1151168</v>
      </c>
      <c r="I24" s="16">
        <v>1013271</v>
      </c>
      <c r="J24" s="16">
        <v>663397</v>
      </c>
      <c r="K24" s="16">
        <v>814188</v>
      </c>
      <c r="L24" s="16">
        <v>304916</v>
      </c>
      <c r="M24" s="16">
        <v>318620</v>
      </c>
      <c r="N24" s="16">
        <v>726488</v>
      </c>
      <c r="O24" s="16">
        <v>175657</v>
      </c>
      <c r="P24" s="16">
        <v>789088</v>
      </c>
      <c r="Q24" s="16">
        <v>53418</v>
      </c>
      <c r="R24" s="16">
        <v>394931</v>
      </c>
      <c r="S24" s="16">
        <v>1595386</v>
      </c>
      <c r="T24" s="192">
        <v>1066600</v>
      </c>
      <c r="U24" s="55"/>
      <c r="V24" s="55"/>
      <c r="W24" s="227"/>
      <c r="X24" s="38"/>
      <c r="Y24" s="40" t="s">
        <v>651</v>
      </c>
      <c r="Z24" s="577"/>
      <c r="AA24" s="16">
        <v>0</v>
      </c>
      <c r="AB24" s="16">
        <v>294762</v>
      </c>
      <c r="AC24" s="16">
        <v>50784</v>
      </c>
      <c r="AD24" s="16">
        <v>172423</v>
      </c>
      <c r="AE24" s="16">
        <v>159427</v>
      </c>
      <c r="AF24" s="16">
        <v>529922</v>
      </c>
      <c r="AG24" s="16">
        <v>0</v>
      </c>
      <c r="AH24" s="16">
        <v>60343</v>
      </c>
      <c r="AI24" s="16">
        <v>0</v>
      </c>
      <c r="AJ24" s="16">
        <v>318205</v>
      </c>
      <c r="AK24" s="16">
        <v>124032</v>
      </c>
      <c r="AL24" s="16">
        <v>34165</v>
      </c>
      <c r="AM24" s="192">
        <v>0</v>
      </c>
      <c r="AN24" s="55"/>
      <c r="AO24" s="55"/>
      <c r="AP24" s="55"/>
      <c r="BD24" s="33"/>
    </row>
    <row r="25" spans="1:56" ht="13.5" customHeight="1">
      <c r="A25" s="227"/>
      <c r="B25" s="1317"/>
      <c r="C25" s="1318"/>
      <c r="D25" s="1319"/>
      <c r="E25" s="40" t="s">
        <v>652</v>
      </c>
      <c r="F25" s="244"/>
      <c r="G25" s="238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150257</v>
      </c>
      <c r="Q25" s="16">
        <v>105554</v>
      </c>
      <c r="R25" s="16">
        <v>0</v>
      </c>
      <c r="S25" s="16">
        <v>1186114</v>
      </c>
      <c r="T25" s="192">
        <v>0</v>
      </c>
      <c r="U25" s="55"/>
      <c r="V25" s="55"/>
      <c r="W25" s="227"/>
      <c r="X25" s="38"/>
      <c r="Y25" s="40" t="s">
        <v>652</v>
      </c>
      <c r="Z25" s="577"/>
      <c r="AA25" s="16">
        <v>0</v>
      </c>
      <c r="AB25" s="16">
        <v>0</v>
      </c>
      <c r="AC25" s="16">
        <v>49423</v>
      </c>
      <c r="AD25" s="16">
        <v>0</v>
      </c>
      <c r="AE25" s="16">
        <v>82561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92">
        <v>0</v>
      </c>
      <c r="AN25" s="55"/>
      <c r="AO25" s="55"/>
      <c r="AP25" s="55"/>
      <c r="BD25" s="33"/>
    </row>
    <row r="26" spans="1:56" ht="13.5" customHeight="1">
      <c r="A26" s="227"/>
      <c r="B26" s="1317"/>
      <c r="C26" s="1318"/>
      <c r="D26" s="1319"/>
      <c r="E26" s="40" t="s">
        <v>653</v>
      </c>
      <c r="F26" s="244"/>
      <c r="G26" s="238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50148</v>
      </c>
      <c r="Q26" s="16">
        <v>25671</v>
      </c>
      <c r="R26" s="16">
        <v>0</v>
      </c>
      <c r="S26" s="16">
        <v>25592</v>
      </c>
      <c r="T26" s="192">
        <v>0</v>
      </c>
      <c r="U26" s="55"/>
      <c r="V26" s="55"/>
      <c r="W26" s="227"/>
      <c r="X26" s="38"/>
      <c r="Y26" s="40" t="s">
        <v>653</v>
      </c>
      <c r="Z26" s="577"/>
      <c r="AA26" s="16">
        <v>0</v>
      </c>
      <c r="AB26" s="16">
        <v>0</v>
      </c>
      <c r="AC26" s="16">
        <v>0</v>
      </c>
      <c r="AD26" s="16">
        <v>0</v>
      </c>
      <c r="AE26" s="16">
        <v>41734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92">
        <v>0</v>
      </c>
      <c r="AN26" s="55"/>
      <c r="AO26" s="55"/>
      <c r="AP26" s="55"/>
      <c r="BD26" s="33"/>
    </row>
    <row r="27" spans="1:56" ht="13.5" customHeight="1">
      <c r="A27" s="227"/>
      <c r="B27" s="1317"/>
      <c r="C27" s="1318"/>
      <c r="D27" s="1319"/>
      <c r="E27" s="40" t="s">
        <v>654</v>
      </c>
      <c r="F27" s="244"/>
      <c r="G27" s="238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92">
        <v>0</v>
      </c>
      <c r="U27" s="55"/>
      <c r="V27" s="55"/>
      <c r="W27" s="227"/>
      <c r="X27" s="38"/>
      <c r="Y27" s="40" t="s">
        <v>654</v>
      </c>
      <c r="Z27" s="577"/>
      <c r="AA27" s="16">
        <v>0</v>
      </c>
      <c r="AB27" s="16">
        <v>0</v>
      </c>
      <c r="AC27" s="16">
        <v>2681</v>
      </c>
      <c r="AD27" s="16">
        <v>0</v>
      </c>
      <c r="AE27" s="16">
        <v>0</v>
      </c>
      <c r="AF27" s="16">
        <v>0</v>
      </c>
      <c r="AG27" s="16">
        <v>0</v>
      </c>
      <c r="AH27" s="16">
        <v>395000</v>
      </c>
      <c r="AI27" s="16">
        <v>0</v>
      </c>
      <c r="AJ27" s="16">
        <v>0</v>
      </c>
      <c r="AK27" s="16">
        <v>0</v>
      </c>
      <c r="AL27" s="16">
        <v>0</v>
      </c>
      <c r="AM27" s="192">
        <v>0</v>
      </c>
      <c r="AN27" s="55"/>
      <c r="AO27" s="55"/>
      <c r="AP27" s="55"/>
      <c r="BD27" s="33"/>
    </row>
    <row r="28" spans="1:56" ht="13.5" customHeight="1" thickBot="1">
      <c r="A28" s="228"/>
      <c r="B28" s="1320"/>
      <c r="C28" s="1321"/>
      <c r="D28" s="1322"/>
      <c r="E28" s="229" t="s">
        <v>655</v>
      </c>
      <c r="F28" s="245"/>
      <c r="G28" s="239">
        <v>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  <c r="R28" s="93">
        <v>0</v>
      </c>
      <c r="S28" s="93">
        <v>0</v>
      </c>
      <c r="T28" s="230">
        <v>0</v>
      </c>
      <c r="U28" s="55"/>
      <c r="V28" s="55"/>
      <c r="W28" s="228"/>
      <c r="X28" s="251"/>
      <c r="Y28" s="229" t="s">
        <v>655</v>
      </c>
      <c r="Z28" s="578"/>
      <c r="AA28" s="93">
        <v>0</v>
      </c>
      <c r="AB28" s="93">
        <v>0</v>
      </c>
      <c r="AC28" s="93">
        <v>0</v>
      </c>
      <c r="AD28" s="93">
        <v>0</v>
      </c>
      <c r="AE28" s="93">
        <v>929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230">
        <v>0</v>
      </c>
      <c r="AN28" s="55"/>
      <c r="AO28" s="55"/>
      <c r="AP28" s="55"/>
      <c r="BD28" s="33"/>
    </row>
    <row r="29" spans="1:41" ht="13.5" customHeight="1">
      <c r="A29" s="42"/>
      <c r="B29" s="42"/>
      <c r="C29" s="42"/>
      <c r="D29" s="42"/>
      <c r="E29" s="42"/>
      <c r="F29" s="43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2"/>
      <c r="X29" s="42"/>
      <c r="Y29" s="42"/>
      <c r="Z29" s="43"/>
      <c r="AA29" s="43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N29" s="44"/>
      <c r="AO29" s="45"/>
    </row>
    <row r="30" spans="1:55" ht="20.25" customHeight="1">
      <c r="A30" s="42"/>
      <c r="B30" s="42"/>
      <c r="C30" s="42"/>
      <c r="D30" s="42"/>
      <c r="E30" s="42"/>
      <c r="F30" s="43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2"/>
      <c r="X30" s="42"/>
      <c r="Y30" s="42"/>
      <c r="Z30" s="43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5"/>
      <c r="BC30" s="55"/>
    </row>
    <row r="31" spans="1:57" ht="13.5" customHeight="1" thickBot="1">
      <c r="A31" s="42"/>
      <c r="B31" s="42"/>
      <c r="C31" s="42"/>
      <c r="D31" s="42"/>
      <c r="E31" s="42"/>
      <c r="F31" s="43"/>
      <c r="G31" s="43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32" t="s">
        <v>145</v>
      </c>
      <c r="U31" s="55"/>
      <c r="V31" s="55"/>
      <c r="W31" s="44"/>
      <c r="X31" s="42"/>
      <c r="Y31" s="42"/>
      <c r="Z31" s="42"/>
      <c r="AA31" s="42"/>
      <c r="AB31" s="42"/>
      <c r="AC31" s="32" t="s">
        <v>145</v>
      </c>
      <c r="AD31" s="55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5"/>
      <c r="BD31" s="33"/>
      <c r="BE31" s="33"/>
    </row>
    <row r="32" spans="1:56" ht="13.5" customHeight="1">
      <c r="A32" s="223"/>
      <c r="B32" s="224"/>
      <c r="C32" s="224"/>
      <c r="D32" s="224"/>
      <c r="E32" s="224"/>
      <c r="F32" s="225" t="s">
        <v>180</v>
      </c>
      <c r="G32" s="225" t="s">
        <v>512</v>
      </c>
      <c r="H32" s="225" t="s">
        <v>513</v>
      </c>
      <c r="I32" s="249" t="s">
        <v>25</v>
      </c>
      <c r="J32" s="249" t="s">
        <v>26</v>
      </c>
      <c r="K32" s="249" t="s">
        <v>27</v>
      </c>
      <c r="L32" s="249" t="s">
        <v>28</v>
      </c>
      <c r="M32" s="249" t="s">
        <v>29</v>
      </c>
      <c r="N32" s="249" t="s">
        <v>30</v>
      </c>
      <c r="O32" s="249" t="s">
        <v>31</v>
      </c>
      <c r="P32" s="249" t="s">
        <v>32</v>
      </c>
      <c r="Q32" s="249" t="s">
        <v>33</v>
      </c>
      <c r="R32" s="249" t="s">
        <v>34</v>
      </c>
      <c r="S32" s="249" t="s">
        <v>35</v>
      </c>
      <c r="T32" s="250" t="s">
        <v>36</v>
      </c>
      <c r="U32" s="55"/>
      <c r="V32" s="55"/>
      <c r="W32" s="223"/>
      <c r="X32" s="224"/>
      <c r="Y32" s="224"/>
      <c r="Z32" s="579" t="s">
        <v>180</v>
      </c>
      <c r="AA32" s="249" t="s">
        <v>50</v>
      </c>
      <c r="AB32" s="250" t="s">
        <v>51</v>
      </c>
      <c r="AC32" s="58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5"/>
      <c r="BD32" s="33"/>
    </row>
    <row r="33" spans="1:56" ht="13.5" customHeight="1" thickBot="1">
      <c r="A33" s="232"/>
      <c r="B33" s="233"/>
      <c r="C33" s="233"/>
      <c r="D33" s="233"/>
      <c r="E33" s="233" t="s">
        <v>298</v>
      </c>
      <c r="F33" s="611"/>
      <c r="G33" s="235" t="s">
        <v>192</v>
      </c>
      <c r="H33" s="235" t="s">
        <v>24</v>
      </c>
      <c r="I33" s="612" t="s">
        <v>52</v>
      </c>
      <c r="J33" s="612" t="s">
        <v>53</v>
      </c>
      <c r="K33" s="612" t="s">
        <v>54</v>
      </c>
      <c r="L33" s="612" t="s">
        <v>55</v>
      </c>
      <c r="M33" s="612" t="s">
        <v>56</v>
      </c>
      <c r="N33" s="612" t="s">
        <v>57</v>
      </c>
      <c r="O33" s="415" t="s">
        <v>58</v>
      </c>
      <c r="P33" s="612" t="s">
        <v>59</v>
      </c>
      <c r="Q33" s="612" t="s">
        <v>60</v>
      </c>
      <c r="R33" s="612" t="s">
        <v>61</v>
      </c>
      <c r="S33" s="612" t="s">
        <v>62</v>
      </c>
      <c r="T33" s="417" t="s">
        <v>63</v>
      </c>
      <c r="U33" s="55"/>
      <c r="V33" s="55"/>
      <c r="W33" s="232"/>
      <c r="X33" s="233"/>
      <c r="Y33" s="233" t="s">
        <v>298</v>
      </c>
      <c r="Z33" s="233"/>
      <c r="AA33" s="415" t="s">
        <v>77</v>
      </c>
      <c r="AB33" s="417" t="s">
        <v>78</v>
      </c>
      <c r="AC33" s="236" t="s">
        <v>297</v>
      </c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5"/>
      <c r="BD33" s="33"/>
    </row>
    <row r="34" spans="1:56" ht="13.5" customHeight="1">
      <c r="A34" s="227" t="s">
        <v>489</v>
      </c>
      <c r="B34" s="42"/>
      <c r="C34" s="42"/>
      <c r="D34" s="42"/>
      <c r="E34" s="42"/>
      <c r="F34" s="276"/>
      <c r="G34" s="65">
        <v>4845822</v>
      </c>
      <c r="H34" s="65">
        <v>1322699</v>
      </c>
      <c r="I34" s="65">
        <v>183924</v>
      </c>
      <c r="J34" s="65">
        <v>1408306</v>
      </c>
      <c r="K34" s="65">
        <v>1473711</v>
      </c>
      <c r="L34" s="65">
        <v>11064604</v>
      </c>
      <c r="M34" s="65">
        <v>3051146</v>
      </c>
      <c r="N34" s="65">
        <v>1991088</v>
      </c>
      <c r="O34" s="65">
        <v>5046574</v>
      </c>
      <c r="P34" s="65">
        <v>3239335</v>
      </c>
      <c r="Q34" s="65">
        <v>4196710</v>
      </c>
      <c r="R34" s="65">
        <v>4999412</v>
      </c>
      <c r="S34" s="65">
        <v>7508721</v>
      </c>
      <c r="T34" s="231">
        <v>1975393</v>
      </c>
      <c r="U34" s="55"/>
      <c r="V34" s="55"/>
      <c r="W34" s="227" t="s">
        <v>489</v>
      </c>
      <c r="X34" s="42"/>
      <c r="Y34" s="42"/>
      <c r="Z34" s="43"/>
      <c r="AA34" s="65">
        <v>3290226</v>
      </c>
      <c r="AB34" s="231">
        <v>2049952</v>
      </c>
      <c r="AC34" s="613">
        <f>SUM(G4:T4)+SUM(G34:T34)+SUM(AA4:AM4)+SUM(AA34:AB34)</f>
        <v>215031929</v>
      </c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/>
      <c r="BD34" s="33"/>
    </row>
    <row r="35" spans="1:56" ht="13.5" customHeight="1">
      <c r="A35" s="227"/>
      <c r="B35" s="34" t="s">
        <v>490</v>
      </c>
      <c r="C35" s="35"/>
      <c r="D35" s="35"/>
      <c r="E35" s="35"/>
      <c r="F35" s="36"/>
      <c r="G35" s="1134"/>
      <c r="H35" s="1134"/>
      <c r="I35" s="1134"/>
      <c r="J35" s="1134"/>
      <c r="K35" s="1134"/>
      <c r="L35" s="1134"/>
      <c r="M35" s="1134"/>
      <c r="N35" s="1134"/>
      <c r="O35" s="1134"/>
      <c r="P35" s="1134"/>
      <c r="Q35" s="1134"/>
      <c r="R35" s="1134"/>
      <c r="S35" s="1134"/>
      <c r="T35" s="1135"/>
      <c r="U35" s="55"/>
      <c r="V35" s="55"/>
      <c r="W35" s="227"/>
      <c r="X35" s="34" t="s">
        <v>490</v>
      </c>
      <c r="Y35" s="35"/>
      <c r="Z35" s="580"/>
      <c r="AA35" s="1134"/>
      <c r="AB35" s="1135"/>
      <c r="AC35" s="1135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5"/>
      <c r="BD35" s="33"/>
    </row>
    <row r="36" spans="1:56" ht="13.5" customHeight="1">
      <c r="A36" s="227"/>
      <c r="B36" s="1317"/>
      <c r="C36" s="1318"/>
      <c r="D36" s="1319"/>
      <c r="E36" s="34" t="s">
        <v>491</v>
      </c>
      <c r="F36" s="253" t="s">
        <v>79</v>
      </c>
      <c r="G36" s="254">
        <v>2795422</v>
      </c>
      <c r="H36" s="254">
        <v>670812</v>
      </c>
      <c r="I36" s="254">
        <v>139351</v>
      </c>
      <c r="J36" s="254">
        <v>628523</v>
      </c>
      <c r="K36" s="254">
        <v>1101772</v>
      </c>
      <c r="L36" s="254">
        <v>6454498</v>
      </c>
      <c r="M36" s="254">
        <v>1706467</v>
      </c>
      <c r="N36" s="254">
        <v>576576</v>
      </c>
      <c r="O36" s="254">
        <v>2731534</v>
      </c>
      <c r="P36" s="254">
        <v>2580445</v>
      </c>
      <c r="Q36" s="254">
        <v>2153828</v>
      </c>
      <c r="R36" s="254">
        <v>3871381</v>
      </c>
      <c r="S36" s="254">
        <v>6357114</v>
      </c>
      <c r="T36" s="255">
        <v>718787</v>
      </c>
      <c r="U36" s="55"/>
      <c r="V36" s="55"/>
      <c r="W36" s="227"/>
      <c r="X36" s="38"/>
      <c r="Y36" s="34" t="s">
        <v>491</v>
      </c>
      <c r="Z36" s="581" t="s">
        <v>79</v>
      </c>
      <c r="AA36" s="254">
        <v>1480576</v>
      </c>
      <c r="AB36" s="255">
        <v>1260847</v>
      </c>
      <c r="AC36" s="1139">
        <f aca="true" t="shared" si="0" ref="AC36:AC58">SUM(G6:T6)+SUM(G36:T36)+SUM(AA6:AM6)+SUM(AA36:AB36)</f>
        <v>121059318</v>
      </c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5"/>
      <c r="BD36" s="33"/>
    </row>
    <row r="37" spans="1:56" ht="13.5" customHeight="1">
      <c r="A37" s="227"/>
      <c r="B37" s="1317"/>
      <c r="C37" s="1318"/>
      <c r="D37" s="1319"/>
      <c r="E37" s="38"/>
      <c r="F37" s="256" t="s">
        <v>80</v>
      </c>
      <c r="G37" s="257">
        <v>0</v>
      </c>
      <c r="H37" s="257">
        <v>0</v>
      </c>
      <c r="I37" s="257">
        <v>0</v>
      </c>
      <c r="J37" s="257">
        <v>0</v>
      </c>
      <c r="K37" s="257">
        <v>0</v>
      </c>
      <c r="L37" s="257">
        <v>0</v>
      </c>
      <c r="M37" s="257">
        <v>0</v>
      </c>
      <c r="N37" s="257">
        <v>0</v>
      </c>
      <c r="O37" s="257">
        <v>0</v>
      </c>
      <c r="P37" s="257">
        <v>0</v>
      </c>
      <c r="Q37" s="257">
        <v>0</v>
      </c>
      <c r="R37" s="257">
        <v>0</v>
      </c>
      <c r="S37" s="257">
        <v>0</v>
      </c>
      <c r="T37" s="258">
        <v>0</v>
      </c>
      <c r="U37" s="55"/>
      <c r="V37" s="55"/>
      <c r="W37" s="227"/>
      <c r="X37" s="38"/>
      <c r="Y37" s="38"/>
      <c r="Z37" s="582" t="s">
        <v>80</v>
      </c>
      <c r="AA37" s="257">
        <v>0</v>
      </c>
      <c r="AB37" s="258">
        <v>0</v>
      </c>
      <c r="AC37" s="273">
        <f t="shared" si="0"/>
        <v>0</v>
      </c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5"/>
      <c r="BD37" s="33"/>
    </row>
    <row r="38" spans="1:56" ht="13.5" customHeight="1">
      <c r="A38" s="227"/>
      <c r="B38" s="1317"/>
      <c r="C38" s="1318"/>
      <c r="D38" s="1319"/>
      <c r="E38" s="39"/>
      <c r="F38" s="259" t="s">
        <v>492</v>
      </c>
      <c r="G38" s="260">
        <v>0</v>
      </c>
      <c r="H38" s="260">
        <v>0</v>
      </c>
      <c r="I38" s="260">
        <v>0</v>
      </c>
      <c r="J38" s="260">
        <v>0</v>
      </c>
      <c r="K38" s="260">
        <v>0</v>
      </c>
      <c r="L38" s="260">
        <v>0</v>
      </c>
      <c r="M38" s="260">
        <v>0</v>
      </c>
      <c r="N38" s="260">
        <v>0</v>
      </c>
      <c r="O38" s="260">
        <v>0</v>
      </c>
      <c r="P38" s="260">
        <v>0</v>
      </c>
      <c r="Q38" s="260">
        <v>0</v>
      </c>
      <c r="R38" s="260">
        <v>0</v>
      </c>
      <c r="S38" s="260">
        <v>0</v>
      </c>
      <c r="T38" s="261"/>
      <c r="U38" s="55"/>
      <c r="V38" s="55"/>
      <c r="W38" s="227"/>
      <c r="X38" s="38"/>
      <c r="Y38" s="39"/>
      <c r="Z38" s="583" t="s">
        <v>492</v>
      </c>
      <c r="AA38" s="260">
        <v>0</v>
      </c>
      <c r="AB38" s="261">
        <v>0</v>
      </c>
      <c r="AC38" s="613">
        <f t="shared" si="0"/>
        <v>0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5"/>
      <c r="BD38" s="33"/>
    </row>
    <row r="39" spans="1:56" ht="13.5" customHeight="1">
      <c r="A39" s="227"/>
      <c r="B39" s="1317"/>
      <c r="C39" s="1318"/>
      <c r="D39" s="1319"/>
      <c r="E39" s="40" t="s">
        <v>709</v>
      </c>
      <c r="F39" s="41"/>
      <c r="G39" s="16">
        <v>2050400</v>
      </c>
      <c r="H39" s="16">
        <v>196226</v>
      </c>
      <c r="I39" s="16">
        <v>44573</v>
      </c>
      <c r="J39" s="16">
        <v>645063</v>
      </c>
      <c r="K39" s="16">
        <v>371939</v>
      </c>
      <c r="L39" s="16">
        <v>2911106</v>
      </c>
      <c r="M39" s="16">
        <v>988776</v>
      </c>
      <c r="N39" s="16">
        <v>309512</v>
      </c>
      <c r="O39" s="16">
        <v>1750045</v>
      </c>
      <c r="P39" s="16">
        <v>434610</v>
      </c>
      <c r="Q39" s="16">
        <v>1999682</v>
      </c>
      <c r="R39" s="16">
        <v>907170</v>
      </c>
      <c r="S39" s="16">
        <v>923807</v>
      </c>
      <c r="T39" s="192">
        <v>740916</v>
      </c>
      <c r="U39" s="55"/>
      <c r="V39" s="55"/>
      <c r="W39" s="227"/>
      <c r="X39" s="38"/>
      <c r="Y39" s="40" t="s">
        <v>709</v>
      </c>
      <c r="Z39" s="577"/>
      <c r="AA39" s="16">
        <v>1007035</v>
      </c>
      <c r="AB39" s="192">
        <v>789105</v>
      </c>
      <c r="AC39" s="585">
        <f t="shared" si="0"/>
        <v>66333169</v>
      </c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5"/>
      <c r="BD39" s="33"/>
    </row>
    <row r="40" spans="1:56" ht="13.5" customHeight="1">
      <c r="A40" s="227"/>
      <c r="B40" s="1317"/>
      <c r="C40" s="1318"/>
      <c r="D40" s="1319"/>
      <c r="E40" s="40" t="s">
        <v>493</v>
      </c>
      <c r="F40" s="41"/>
      <c r="G40" s="16">
        <v>0</v>
      </c>
      <c r="H40" s="16">
        <v>227261</v>
      </c>
      <c r="I40" s="16">
        <v>0</v>
      </c>
      <c r="J40" s="16">
        <v>0</v>
      </c>
      <c r="K40" s="16">
        <v>0</v>
      </c>
      <c r="L40" s="16">
        <v>1699000</v>
      </c>
      <c r="M40" s="16">
        <v>117360</v>
      </c>
      <c r="N40" s="16">
        <v>0</v>
      </c>
      <c r="O40" s="16">
        <v>211200</v>
      </c>
      <c r="P40" s="16">
        <v>224280</v>
      </c>
      <c r="Q40" s="16">
        <v>43200</v>
      </c>
      <c r="R40" s="16">
        <v>0</v>
      </c>
      <c r="S40" s="16">
        <v>227800</v>
      </c>
      <c r="T40" s="192">
        <v>367190</v>
      </c>
      <c r="U40" s="55"/>
      <c r="V40" s="55"/>
      <c r="W40" s="227"/>
      <c r="X40" s="38"/>
      <c r="Y40" s="40" t="s">
        <v>493</v>
      </c>
      <c r="Z40" s="577"/>
      <c r="AA40" s="16">
        <v>653615</v>
      </c>
      <c r="AB40" s="192">
        <v>0</v>
      </c>
      <c r="AC40" s="585">
        <f t="shared" si="0"/>
        <v>19856781</v>
      </c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5"/>
      <c r="BD40" s="33"/>
    </row>
    <row r="41" spans="1:56" ht="13.5" customHeight="1">
      <c r="A41" s="227"/>
      <c r="B41" s="1317"/>
      <c r="C41" s="1318"/>
      <c r="D41" s="1319"/>
      <c r="E41" s="40" t="s">
        <v>494</v>
      </c>
      <c r="F41" s="41"/>
      <c r="G41" s="16">
        <v>0</v>
      </c>
      <c r="H41" s="16">
        <v>228400</v>
      </c>
      <c r="I41" s="16">
        <v>0</v>
      </c>
      <c r="J41" s="16">
        <v>134720</v>
      </c>
      <c r="K41" s="16">
        <v>0</v>
      </c>
      <c r="L41" s="16">
        <v>0</v>
      </c>
      <c r="M41" s="16">
        <v>238543</v>
      </c>
      <c r="N41" s="16">
        <v>1105000</v>
      </c>
      <c r="O41" s="16">
        <v>353795</v>
      </c>
      <c r="P41" s="16">
        <v>0</v>
      </c>
      <c r="Q41" s="16">
        <v>0</v>
      </c>
      <c r="R41" s="16">
        <v>220861</v>
      </c>
      <c r="S41" s="16">
        <v>0</v>
      </c>
      <c r="T41" s="192">
        <v>148500</v>
      </c>
      <c r="U41" s="55"/>
      <c r="V41" s="55"/>
      <c r="W41" s="227"/>
      <c r="X41" s="38"/>
      <c r="Y41" s="40" t="s">
        <v>494</v>
      </c>
      <c r="Z41" s="577"/>
      <c r="AA41" s="16">
        <v>149000</v>
      </c>
      <c r="AB41" s="192">
        <v>0</v>
      </c>
      <c r="AC41" s="585">
        <f t="shared" si="0"/>
        <v>7766162</v>
      </c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5"/>
      <c r="BD41" s="33"/>
    </row>
    <row r="42" spans="1:56" ht="13.5" customHeight="1">
      <c r="A42" s="227"/>
      <c r="B42" s="1317"/>
      <c r="C42" s="1318"/>
      <c r="D42" s="1319"/>
      <c r="E42" s="40" t="s">
        <v>495</v>
      </c>
      <c r="F42" s="41"/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92">
        <v>0</v>
      </c>
      <c r="U42" s="55"/>
      <c r="V42" s="55"/>
      <c r="W42" s="227"/>
      <c r="X42" s="38"/>
      <c r="Y42" s="40" t="s">
        <v>495</v>
      </c>
      <c r="Z42" s="577"/>
      <c r="AA42" s="16">
        <v>0</v>
      </c>
      <c r="AB42" s="192">
        <v>0</v>
      </c>
      <c r="AC42" s="585">
        <f t="shared" si="0"/>
        <v>0</v>
      </c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5"/>
      <c r="BD42" s="33"/>
    </row>
    <row r="43" spans="1:56" ht="13.5" customHeight="1">
      <c r="A43" s="227"/>
      <c r="B43" s="1317"/>
      <c r="C43" s="1318"/>
      <c r="D43" s="1319"/>
      <c r="E43" s="40" t="s">
        <v>496</v>
      </c>
      <c r="F43" s="41"/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92">
        <v>0</v>
      </c>
      <c r="U43" s="55"/>
      <c r="V43" s="55"/>
      <c r="W43" s="227"/>
      <c r="X43" s="38"/>
      <c r="Y43" s="40" t="s">
        <v>496</v>
      </c>
      <c r="Z43" s="577"/>
      <c r="AA43" s="16">
        <v>0</v>
      </c>
      <c r="AB43" s="192">
        <v>0</v>
      </c>
      <c r="AC43" s="585">
        <f t="shared" si="0"/>
        <v>0</v>
      </c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5"/>
      <c r="BD43" s="33"/>
    </row>
    <row r="44" spans="1:56" ht="13.5" customHeight="1">
      <c r="A44" s="227"/>
      <c r="B44" s="1317"/>
      <c r="C44" s="1318"/>
      <c r="D44" s="1319"/>
      <c r="E44" s="40" t="s">
        <v>81</v>
      </c>
      <c r="F44" s="41"/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92">
        <v>0</v>
      </c>
      <c r="U44" s="55"/>
      <c r="V44" s="55"/>
      <c r="W44" s="227"/>
      <c r="X44" s="38"/>
      <c r="Y44" s="40" t="s">
        <v>81</v>
      </c>
      <c r="Z44" s="577"/>
      <c r="AA44" s="16">
        <v>0</v>
      </c>
      <c r="AB44" s="192">
        <v>0</v>
      </c>
      <c r="AC44" s="585">
        <f t="shared" si="0"/>
        <v>0</v>
      </c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5"/>
      <c r="BD44" s="33"/>
    </row>
    <row r="45" spans="1:56" ht="13.5" customHeight="1">
      <c r="A45" s="227"/>
      <c r="B45" s="1317"/>
      <c r="C45" s="1318"/>
      <c r="D45" s="1319"/>
      <c r="E45" s="40" t="s">
        <v>82</v>
      </c>
      <c r="F45" s="41"/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92">
        <v>0</v>
      </c>
      <c r="U45" s="55"/>
      <c r="V45" s="55"/>
      <c r="W45" s="227"/>
      <c r="X45" s="38"/>
      <c r="Y45" s="40" t="s">
        <v>82</v>
      </c>
      <c r="Z45" s="577"/>
      <c r="AA45" s="16">
        <v>0</v>
      </c>
      <c r="AB45" s="192">
        <v>0</v>
      </c>
      <c r="AC45" s="585">
        <f t="shared" si="0"/>
        <v>0</v>
      </c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5"/>
      <c r="BD45" s="33"/>
    </row>
    <row r="46" spans="1:56" ht="13.5" customHeight="1" thickBot="1">
      <c r="A46" s="227"/>
      <c r="B46" s="1320"/>
      <c r="C46" s="1321"/>
      <c r="D46" s="1322"/>
      <c r="E46" s="229" t="s">
        <v>83</v>
      </c>
      <c r="F46" s="252"/>
      <c r="G46" s="278">
        <v>0</v>
      </c>
      <c r="H46" s="278">
        <v>0</v>
      </c>
      <c r="I46" s="278">
        <v>0</v>
      </c>
      <c r="J46" s="278">
        <v>0</v>
      </c>
      <c r="K46" s="278">
        <v>0</v>
      </c>
      <c r="L46" s="278">
        <v>0</v>
      </c>
      <c r="M46" s="278">
        <v>0</v>
      </c>
      <c r="N46" s="278">
        <v>0</v>
      </c>
      <c r="O46" s="278">
        <v>0</v>
      </c>
      <c r="P46" s="278">
        <v>0</v>
      </c>
      <c r="Q46" s="278">
        <v>0</v>
      </c>
      <c r="R46" s="278">
        <v>0</v>
      </c>
      <c r="S46" s="278">
        <v>0</v>
      </c>
      <c r="T46" s="279">
        <v>0</v>
      </c>
      <c r="U46" s="55"/>
      <c r="V46" s="55"/>
      <c r="W46" s="227"/>
      <c r="X46" s="251"/>
      <c r="Y46" s="229" t="s">
        <v>83</v>
      </c>
      <c r="Z46" s="578"/>
      <c r="AA46" s="278">
        <v>0</v>
      </c>
      <c r="AB46" s="279">
        <v>0</v>
      </c>
      <c r="AC46" s="269">
        <f t="shared" si="0"/>
        <v>16499</v>
      </c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5"/>
      <c r="BD46" s="33"/>
    </row>
    <row r="47" spans="1:56" ht="13.5" customHeight="1">
      <c r="A47" s="227"/>
      <c r="B47" s="38" t="s">
        <v>497</v>
      </c>
      <c r="C47" s="42"/>
      <c r="D47" s="42"/>
      <c r="E47" s="42"/>
      <c r="F47" s="276"/>
      <c r="G47" s="1136"/>
      <c r="H47" s="1136"/>
      <c r="I47" s="1136"/>
      <c r="J47" s="1136"/>
      <c r="K47" s="1136"/>
      <c r="L47" s="1136"/>
      <c r="M47" s="1136"/>
      <c r="N47" s="1136"/>
      <c r="O47" s="1136"/>
      <c r="P47" s="1136"/>
      <c r="Q47" s="1136"/>
      <c r="R47" s="1136"/>
      <c r="S47" s="1136"/>
      <c r="T47" s="1137"/>
      <c r="U47" s="55"/>
      <c r="V47" s="55"/>
      <c r="W47" s="227"/>
      <c r="X47" s="38" t="s">
        <v>497</v>
      </c>
      <c r="Y47" s="42"/>
      <c r="Z47" s="43"/>
      <c r="AA47" s="277"/>
      <c r="AB47" s="191"/>
      <c r="AC47" s="191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5"/>
      <c r="BD47" s="33"/>
    </row>
    <row r="48" spans="1:56" ht="13.5" customHeight="1">
      <c r="A48" s="227"/>
      <c r="B48" s="1317"/>
      <c r="C48" s="1318"/>
      <c r="D48" s="1319"/>
      <c r="E48" s="40" t="s">
        <v>645</v>
      </c>
      <c r="F48" s="577"/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92">
        <v>0</v>
      </c>
      <c r="U48" s="55"/>
      <c r="V48" s="55"/>
      <c r="W48" s="227"/>
      <c r="X48" s="38"/>
      <c r="Y48" s="40" t="s">
        <v>645</v>
      </c>
      <c r="Z48" s="577"/>
      <c r="AA48" s="16">
        <v>249000</v>
      </c>
      <c r="AB48" s="192">
        <v>0</v>
      </c>
      <c r="AC48" s="585">
        <f t="shared" si="0"/>
        <v>955900</v>
      </c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5"/>
      <c r="BD48" s="33"/>
    </row>
    <row r="49" spans="1:56" ht="13.5" customHeight="1">
      <c r="A49" s="227"/>
      <c r="B49" s="1317"/>
      <c r="C49" s="1318"/>
      <c r="D49" s="1319"/>
      <c r="E49" s="40" t="s">
        <v>646</v>
      </c>
      <c r="F49" s="577"/>
      <c r="G49" s="16">
        <v>0</v>
      </c>
      <c r="H49" s="16">
        <v>27800</v>
      </c>
      <c r="I49" s="16">
        <v>0</v>
      </c>
      <c r="J49" s="16">
        <v>346234</v>
      </c>
      <c r="K49" s="16">
        <v>0</v>
      </c>
      <c r="L49" s="16">
        <v>111100</v>
      </c>
      <c r="M49" s="16">
        <v>0</v>
      </c>
      <c r="N49" s="16">
        <v>1009200</v>
      </c>
      <c r="O49" s="16">
        <v>122300</v>
      </c>
      <c r="P49" s="16">
        <v>0</v>
      </c>
      <c r="Q49" s="16">
        <v>0</v>
      </c>
      <c r="R49" s="16">
        <v>137986</v>
      </c>
      <c r="S49" s="16">
        <v>0</v>
      </c>
      <c r="T49" s="192">
        <v>0</v>
      </c>
      <c r="U49" s="55"/>
      <c r="V49" s="55"/>
      <c r="W49" s="227"/>
      <c r="X49" s="38"/>
      <c r="Y49" s="40" t="s">
        <v>646</v>
      </c>
      <c r="Z49" s="577"/>
      <c r="AA49" s="16">
        <v>142300</v>
      </c>
      <c r="AB49" s="192">
        <v>0</v>
      </c>
      <c r="AC49" s="585">
        <f t="shared" si="0"/>
        <v>2596259</v>
      </c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5"/>
      <c r="BD49" s="33"/>
    </row>
    <row r="50" spans="1:56" ht="13.5" customHeight="1">
      <c r="A50" s="227"/>
      <c r="B50" s="1317"/>
      <c r="C50" s="1318"/>
      <c r="D50" s="1319"/>
      <c r="E50" s="40" t="s">
        <v>647</v>
      </c>
      <c r="F50" s="577"/>
      <c r="G50" s="16">
        <v>1108997</v>
      </c>
      <c r="H50" s="16">
        <v>532861</v>
      </c>
      <c r="I50" s="16">
        <v>7160</v>
      </c>
      <c r="J50" s="16">
        <v>0</v>
      </c>
      <c r="K50" s="16">
        <v>14470</v>
      </c>
      <c r="L50" s="16">
        <v>2870086</v>
      </c>
      <c r="M50" s="16">
        <v>707852</v>
      </c>
      <c r="N50" s="16">
        <v>116400</v>
      </c>
      <c r="O50" s="16">
        <v>1012925</v>
      </c>
      <c r="P50" s="16">
        <v>916497</v>
      </c>
      <c r="Q50" s="16">
        <v>1313996</v>
      </c>
      <c r="R50" s="16">
        <v>1243027</v>
      </c>
      <c r="S50" s="16">
        <v>1816242</v>
      </c>
      <c r="T50" s="192">
        <v>722829</v>
      </c>
      <c r="U50" s="55"/>
      <c r="V50" s="55"/>
      <c r="W50" s="227"/>
      <c r="X50" s="38"/>
      <c r="Y50" s="40" t="s">
        <v>647</v>
      </c>
      <c r="Z50" s="577"/>
      <c r="AA50" s="16">
        <v>818315</v>
      </c>
      <c r="AB50" s="192">
        <v>0</v>
      </c>
      <c r="AC50" s="585">
        <f t="shared" si="0"/>
        <v>60256503</v>
      </c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5"/>
      <c r="BD50" s="33"/>
    </row>
    <row r="51" spans="1:56" ht="13.5" customHeight="1">
      <c r="A51" s="227"/>
      <c r="B51" s="1317"/>
      <c r="C51" s="1318"/>
      <c r="D51" s="1319"/>
      <c r="E51" s="40" t="s">
        <v>648</v>
      </c>
      <c r="F51" s="577"/>
      <c r="G51" s="16">
        <v>2772650</v>
      </c>
      <c r="H51" s="16">
        <v>234141</v>
      </c>
      <c r="I51" s="16">
        <v>68760</v>
      </c>
      <c r="J51" s="16">
        <v>1028224</v>
      </c>
      <c r="K51" s="16">
        <v>114035</v>
      </c>
      <c r="L51" s="16">
        <v>3949747</v>
      </c>
      <c r="M51" s="16">
        <v>1436071</v>
      </c>
      <c r="N51" s="16">
        <v>679833</v>
      </c>
      <c r="O51" s="16">
        <v>2567631</v>
      </c>
      <c r="P51" s="16">
        <v>717798</v>
      </c>
      <c r="Q51" s="16">
        <v>1930773</v>
      </c>
      <c r="R51" s="16">
        <v>2356219</v>
      </c>
      <c r="S51" s="16">
        <v>3701938</v>
      </c>
      <c r="T51" s="192">
        <v>951142</v>
      </c>
      <c r="U51" s="55"/>
      <c r="V51" s="55"/>
      <c r="W51" s="227"/>
      <c r="X51" s="38"/>
      <c r="Y51" s="40" t="s">
        <v>648</v>
      </c>
      <c r="Z51" s="577"/>
      <c r="AA51" s="16">
        <v>1235712</v>
      </c>
      <c r="AB51" s="192">
        <v>332313</v>
      </c>
      <c r="AC51" s="585">
        <f t="shared" si="0"/>
        <v>88265523</v>
      </c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5"/>
      <c r="BD51" s="33"/>
    </row>
    <row r="52" spans="1:56" ht="13.5" customHeight="1">
      <c r="A52" s="227"/>
      <c r="B52" s="1317"/>
      <c r="C52" s="1318"/>
      <c r="D52" s="1319"/>
      <c r="E52" s="40" t="s">
        <v>649</v>
      </c>
      <c r="F52" s="577"/>
      <c r="G52" s="16">
        <v>185616</v>
      </c>
      <c r="H52" s="16">
        <v>10724</v>
      </c>
      <c r="I52" s="16">
        <v>24523</v>
      </c>
      <c r="J52" s="16">
        <v>33848</v>
      </c>
      <c r="K52" s="16">
        <v>577673</v>
      </c>
      <c r="L52" s="16">
        <v>1253126</v>
      </c>
      <c r="M52" s="16">
        <v>580047</v>
      </c>
      <c r="N52" s="16">
        <v>0</v>
      </c>
      <c r="O52" s="16">
        <v>584540</v>
      </c>
      <c r="P52" s="16">
        <v>137198</v>
      </c>
      <c r="Q52" s="16">
        <v>180108</v>
      </c>
      <c r="R52" s="16">
        <v>227959</v>
      </c>
      <c r="S52" s="16">
        <v>1079284</v>
      </c>
      <c r="T52" s="192">
        <v>37604</v>
      </c>
      <c r="U52" s="55"/>
      <c r="V52" s="55"/>
      <c r="W52" s="227"/>
      <c r="X52" s="38"/>
      <c r="Y52" s="40" t="s">
        <v>649</v>
      </c>
      <c r="Z52" s="577"/>
      <c r="AA52" s="16">
        <v>0</v>
      </c>
      <c r="AB52" s="192">
        <v>373115</v>
      </c>
      <c r="AC52" s="585">
        <f t="shared" si="0"/>
        <v>20484382</v>
      </c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5"/>
      <c r="BD52" s="33"/>
    </row>
    <row r="53" spans="1:56" ht="13.5" customHeight="1">
      <c r="A53" s="227"/>
      <c r="B53" s="1317"/>
      <c r="C53" s="1318"/>
      <c r="D53" s="1319"/>
      <c r="E53" s="40" t="s">
        <v>650</v>
      </c>
      <c r="F53" s="577"/>
      <c r="G53" s="16">
        <v>220891</v>
      </c>
      <c r="H53" s="16">
        <v>296771</v>
      </c>
      <c r="I53" s="16">
        <v>33115</v>
      </c>
      <c r="J53" s="16">
        <v>0</v>
      </c>
      <c r="K53" s="16">
        <v>56073</v>
      </c>
      <c r="L53" s="16">
        <v>1506420</v>
      </c>
      <c r="M53" s="16">
        <v>224658</v>
      </c>
      <c r="N53" s="16">
        <v>69186</v>
      </c>
      <c r="O53" s="16">
        <v>388160</v>
      </c>
      <c r="P53" s="16">
        <v>652477</v>
      </c>
      <c r="Q53" s="16">
        <v>319792</v>
      </c>
      <c r="R53" s="16">
        <v>461313</v>
      </c>
      <c r="S53" s="16">
        <v>762524</v>
      </c>
      <c r="T53" s="192">
        <v>159376</v>
      </c>
      <c r="U53" s="55"/>
      <c r="V53" s="55"/>
      <c r="W53" s="227"/>
      <c r="X53" s="38"/>
      <c r="Y53" s="40" t="s">
        <v>650</v>
      </c>
      <c r="Z53" s="577"/>
      <c r="AA53" s="16">
        <v>353031</v>
      </c>
      <c r="AB53" s="192">
        <v>1344524</v>
      </c>
      <c r="AC53" s="585">
        <f t="shared" si="0"/>
        <v>21880437</v>
      </c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5"/>
      <c r="BD53" s="33"/>
    </row>
    <row r="54" spans="1:56" ht="13.5" customHeight="1">
      <c r="A54" s="227"/>
      <c r="B54" s="1317"/>
      <c r="C54" s="1318"/>
      <c r="D54" s="1319"/>
      <c r="E54" s="40" t="s">
        <v>651</v>
      </c>
      <c r="F54" s="577"/>
      <c r="G54" s="16">
        <v>155031</v>
      </c>
      <c r="H54" s="16">
        <v>220402</v>
      </c>
      <c r="I54" s="16">
        <v>50366</v>
      </c>
      <c r="J54" s="16">
        <v>0</v>
      </c>
      <c r="K54" s="16">
        <v>234038</v>
      </c>
      <c r="L54" s="16">
        <v>1181902</v>
      </c>
      <c r="M54" s="16">
        <v>102518</v>
      </c>
      <c r="N54" s="16">
        <v>116469</v>
      </c>
      <c r="O54" s="16">
        <v>369486</v>
      </c>
      <c r="P54" s="16">
        <v>458798</v>
      </c>
      <c r="Q54" s="16">
        <v>142708</v>
      </c>
      <c r="R54" s="16">
        <v>572908</v>
      </c>
      <c r="S54" s="16">
        <v>148733</v>
      </c>
      <c r="T54" s="192">
        <v>102597</v>
      </c>
      <c r="U54" s="55"/>
      <c r="V54" s="55"/>
      <c r="W54" s="227"/>
      <c r="X54" s="38"/>
      <c r="Y54" s="40" t="s">
        <v>651</v>
      </c>
      <c r="Z54" s="577"/>
      <c r="AA54" s="16">
        <v>491868</v>
      </c>
      <c r="AB54" s="192">
        <v>0</v>
      </c>
      <c r="AC54" s="585">
        <f t="shared" si="0"/>
        <v>16735702</v>
      </c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5"/>
      <c r="BD54" s="33"/>
    </row>
    <row r="55" spans="1:56" ht="13.5" customHeight="1">
      <c r="A55" s="227"/>
      <c r="B55" s="1317"/>
      <c r="C55" s="1318"/>
      <c r="D55" s="1319"/>
      <c r="E55" s="40" t="s">
        <v>652</v>
      </c>
      <c r="F55" s="577"/>
      <c r="G55" s="16">
        <v>197186</v>
      </c>
      <c r="H55" s="16">
        <v>0</v>
      </c>
      <c r="I55" s="16">
        <v>0</v>
      </c>
      <c r="J55" s="16">
        <v>0</v>
      </c>
      <c r="K55" s="16">
        <v>82148</v>
      </c>
      <c r="L55" s="16">
        <v>166742</v>
      </c>
      <c r="M55" s="16">
        <v>0</v>
      </c>
      <c r="N55" s="16">
        <v>0</v>
      </c>
      <c r="O55" s="16">
        <v>0</v>
      </c>
      <c r="P55" s="16">
        <v>307927</v>
      </c>
      <c r="Q55" s="16">
        <v>232685</v>
      </c>
      <c r="R55" s="16">
        <v>0</v>
      </c>
      <c r="S55" s="16">
        <v>0</v>
      </c>
      <c r="T55" s="192">
        <v>0</v>
      </c>
      <c r="U55" s="55"/>
      <c r="V55" s="55"/>
      <c r="W55" s="227"/>
      <c r="X55" s="38"/>
      <c r="Y55" s="40" t="s">
        <v>652</v>
      </c>
      <c r="Z55" s="577"/>
      <c r="AA55" s="16">
        <v>0</v>
      </c>
      <c r="AB55" s="192">
        <v>0</v>
      </c>
      <c r="AC55" s="585">
        <f t="shared" si="0"/>
        <v>2560597</v>
      </c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5"/>
      <c r="BD55" s="33"/>
    </row>
    <row r="56" spans="1:56" ht="13.5" customHeight="1">
      <c r="A56" s="227"/>
      <c r="B56" s="1317"/>
      <c r="C56" s="1318"/>
      <c r="D56" s="1319"/>
      <c r="E56" s="40" t="s">
        <v>653</v>
      </c>
      <c r="F56" s="577"/>
      <c r="G56" s="16">
        <v>202917</v>
      </c>
      <c r="H56" s="16">
        <v>0</v>
      </c>
      <c r="I56" s="16">
        <v>0</v>
      </c>
      <c r="J56" s="16">
        <v>0</v>
      </c>
      <c r="K56" s="16">
        <v>303015</v>
      </c>
      <c r="L56" s="16">
        <v>0</v>
      </c>
      <c r="M56" s="16">
        <v>0</v>
      </c>
      <c r="N56" s="16">
        <v>0</v>
      </c>
      <c r="O56" s="16">
        <v>1532</v>
      </c>
      <c r="P56" s="16">
        <v>48640</v>
      </c>
      <c r="Q56" s="16">
        <v>76648</v>
      </c>
      <c r="R56" s="16">
        <v>0</v>
      </c>
      <c r="S56" s="16">
        <v>0</v>
      </c>
      <c r="T56" s="192">
        <v>1845</v>
      </c>
      <c r="U56" s="55"/>
      <c r="V56" s="55"/>
      <c r="W56" s="227"/>
      <c r="X56" s="38"/>
      <c r="Y56" s="40" t="s">
        <v>653</v>
      </c>
      <c r="Z56" s="577"/>
      <c r="AA56" s="16">
        <v>0</v>
      </c>
      <c r="AB56" s="192">
        <v>0</v>
      </c>
      <c r="AC56" s="585">
        <f t="shared" si="0"/>
        <v>777742</v>
      </c>
      <c r="AO56" s="31"/>
      <c r="AP56" s="37"/>
      <c r="BD56" s="33"/>
    </row>
    <row r="57" spans="1:56" ht="13.5" customHeight="1">
      <c r="A57" s="227"/>
      <c r="B57" s="1317"/>
      <c r="C57" s="1318"/>
      <c r="D57" s="1319"/>
      <c r="E57" s="40" t="s">
        <v>654</v>
      </c>
      <c r="F57" s="577"/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25481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92">
        <v>0</v>
      </c>
      <c r="U57" s="55"/>
      <c r="V57" s="55"/>
      <c r="W57" s="227"/>
      <c r="X57" s="38"/>
      <c r="Y57" s="40" t="s">
        <v>654</v>
      </c>
      <c r="Z57" s="577"/>
      <c r="AA57" s="16">
        <v>0</v>
      </c>
      <c r="AB57" s="192">
        <v>0</v>
      </c>
      <c r="AC57" s="585">
        <f t="shared" si="0"/>
        <v>423162</v>
      </c>
      <c r="AO57" s="31"/>
      <c r="AP57" s="37"/>
      <c r="BD57" s="33"/>
    </row>
    <row r="58" spans="1:56" ht="13.5" customHeight="1" thickBot="1">
      <c r="A58" s="228"/>
      <c r="B58" s="1320"/>
      <c r="C58" s="1321"/>
      <c r="D58" s="1322"/>
      <c r="E58" s="229" t="s">
        <v>655</v>
      </c>
      <c r="F58" s="578"/>
      <c r="G58" s="93">
        <v>2534</v>
      </c>
      <c r="H58" s="93">
        <v>0</v>
      </c>
      <c r="I58" s="93">
        <v>0</v>
      </c>
      <c r="J58" s="93">
        <v>0</v>
      </c>
      <c r="K58" s="93">
        <v>92259</v>
      </c>
      <c r="L58" s="93">
        <v>0</v>
      </c>
      <c r="M58" s="93">
        <v>0</v>
      </c>
      <c r="N58" s="93">
        <v>0</v>
      </c>
      <c r="O58" s="93">
        <v>0</v>
      </c>
      <c r="P58" s="93">
        <v>0</v>
      </c>
      <c r="Q58" s="93">
        <v>0</v>
      </c>
      <c r="R58" s="93">
        <v>0</v>
      </c>
      <c r="S58" s="93">
        <v>0</v>
      </c>
      <c r="T58" s="230">
        <v>0</v>
      </c>
      <c r="U58" s="55"/>
      <c r="V58" s="55"/>
      <c r="W58" s="228"/>
      <c r="X58" s="251"/>
      <c r="Y58" s="229" t="s">
        <v>655</v>
      </c>
      <c r="Z58" s="578"/>
      <c r="AA58" s="93">
        <v>0</v>
      </c>
      <c r="AB58" s="230">
        <v>0</v>
      </c>
      <c r="AC58" s="269">
        <f t="shared" si="0"/>
        <v>95722</v>
      </c>
      <c r="AO58" s="31"/>
      <c r="AP58" s="31"/>
      <c r="BD58" s="33"/>
    </row>
    <row r="59" spans="41:56" ht="12">
      <c r="AO59" s="31"/>
      <c r="BD59" s="33"/>
    </row>
    <row r="61" spans="41:56" ht="12">
      <c r="AO61" s="31"/>
      <c r="BD61" s="33"/>
    </row>
    <row r="62" spans="41:56" ht="12">
      <c r="AO62" s="31"/>
      <c r="BD62" s="33"/>
    </row>
    <row r="63" spans="41:57" ht="12">
      <c r="AO63" s="31"/>
      <c r="AP63" s="31"/>
      <c r="BD63" s="33"/>
      <c r="BE63" s="33"/>
    </row>
    <row r="64" spans="41:57" ht="12">
      <c r="AO64" s="31"/>
      <c r="AP64" s="31"/>
      <c r="BD64" s="33"/>
      <c r="BE64" s="33"/>
    </row>
    <row r="65" spans="41:57" ht="12">
      <c r="AO65" s="31"/>
      <c r="AP65" s="31"/>
      <c r="BD65" s="33"/>
      <c r="BE65" s="33"/>
    </row>
    <row r="66" spans="41:57" ht="12">
      <c r="AO66" s="31"/>
      <c r="AP66" s="31"/>
      <c r="BD66" s="33"/>
      <c r="BE66" s="33"/>
    </row>
    <row r="67" spans="41:57" ht="12">
      <c r="AO67" s="31"/>
      <c r="AP67" s="31"/>
      <c r="BD67" s="33"/>
      <c r="BE67" s="33"/>
    </row>
    <row r="68" spans="41:57" ht="12">
      <c r="AO68" s="31"/>
      <c r="AP68" s="31"/>
      <c r="BD68" s="33"/>
      <c r="BE68" s="33"/>
    </row>
    <row r="69" spans="41:57" ht="12">
      <c r="AO69" s="31"/>
      <c r="AP69" s="31"/>
      <c r="BD69" s="33"/>
      <c r="BE69" s="33"/>
    </row>
    <row r="70" spans="41:57" ht="12">
      <c r="AO70" s="31"/>
      <c r="AP70" s="31"/>
      <c r="BD70" s="33"/>
      <c r="BE70" s="33"/>
    </row>
    <row r="71" spans="41:57" ht="12">
      <c r="AO71" s="31"/>
      <c r="AP71" s="31"/>
      <c r="BD71" s="33"/>
      <c r="BE71" s="33"/>
    </row>
    <row r="72" spans="41:57" ht="12">
      <c r="AO72" s="31"/>
      <c r="AP72" s="31"/>
      <c r="BD72" s="33"/>
      <c r="BE72" s="33"/>
    </row>
    <row r="73" spans="41:57" ht="12">
      <c r="AO73" s="31"/>
      <c r="AP73" s="31"/>
      <c r="BD73" s="33"/>
      <c r="BE73" s="33"/>
    </row>
    <row r="74" spans="41:57" ht="12">
      <c r="AO74" s="31"/>
      <c r="AP74" s="31"/>
      <c r="BD74" s="33"/>
      <c r="BE74" s="33"/>
    </row>
    <row r="75" spans="41:57" ht="12">
      <c r="AO75" s="31"/>
      <c r="AP75" s="31"/>
      <c r="BD75" s="33"/>
      <c r="BE75" s="33"/>
    </row>
    <row r="76" spans="41:57" ht="12">
      <c r="AO76" s="31"/>
      <c r="AP76" s="31"/>
      <c r="BD76" s="33"/>
      <c r="BE76" s="33"/>
    </row>
    <row r="77" spans="40:55" ht="12">
      <c r="AN77" s="33"/>
      <c r="BC77" s="55"/>
    </row>
    <row r="78" spans="40:55" ht="12">
      <c r="AN78" s="33"/>
      <c r="BC78" s="55"/>
    </row>
    <row r="79" spans="40:55" ht="12">
      <c r="AN79" s="33"/>
      <c r="BC79" s="55"/>
    </row>
    <row r="80" spans="40:55" ht="12">
      <c r="AN80" s="33"/>
      <c r="BC80" s="55"/>
    </row>
  </sheetData>
  <mergeCells count="4">
    <mergeCell ref="B6:D16"/>
    <mergeCell ref="B18:D28"/>
    <mergeCell ref="B36:D46"/>
    <mergeCell ref="B48:D58"/>
  </mergeCells>
  <printOptions/>
  <pageMargins left="0.61" right="0.31" top="0.55" bottom="0.38" header="0.512" footer="0.512"/>
  <pageSetup errors="blank" horizontalDpi="600" verticalDpi="600" orientation="landscape" paperSize="9" scale="70" r:id="rId1"/>
  <colBreaks count="1" manualBreakCount="1">
    <brk id="20" max="5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AX70"/>
  <sheetViews>
    <sheetView showZeros="0" zoomScaleSheetLayoutView="100" workbookViewId="0" topLeftCell="A1">
      <pane xSplit="5" ySplit="3" topLeftCell="AL4" activePane="bottomRight" state="frozen"/>
      <selection pane="topLeft" activeCell="E34" sqref="E34:E35"/>
      <selection pane="topRight" activeCell="E34" sqref="E34:E35"/>
      <selection pane="bottomLeft" activeCell="E34" sqref="E34:E35"/>
      <selection pane="bottomRight" activeCell="AR22" sqref="AR22"/>
    </sheetView>
  </sheetViews>
  <sheetFormatPr defaultColWidth="9.00390625" defaultRowHeight="12" customHeight="1"/>
  <cols>
    <col min="1" max="1" width="2.50390625" style="47" customWidth="1"/>
    <col min="2" max="3" width="3.25390625" style="47" hidden="1" customWidth="1"/>
    <col min="4" max="4" width="4.875" style="47" customWidth="1"/>
    <col min="5" max="5" width="14.875" style="47" customWidth="1"/>
    <col min="6" max="45" width="9.00390625" style="46" customWidth="1"/>
    <col min="46" max="48" width="9.125" style="46" bestFit="1" customWidth="1"/>
    <col min="49" max="49" width="10.50390625" style="46" bestFit="1" customWidth="1"/>
    <col min="50" max="50" width="9.00390625" style="46" customWidth="1"/>
  </cols>
  <sheetData>
    <row r="1" spans="1:3" ht="17.25" customHeight="1" thickBot="1">
      <c r="A1" s="626" t="s">
        <v>121</v>
      </c>
      <c r="B1" s="49"/>
      <c r="C1" s="49"/>
    </row>
    <row r="2" spans="1:50" ht="12" customHeight="1">
      <c r="A2" s="490"/>
      <c r="B2" s="491"/>
      <c r="C2" s="491"/>
      <c r="D2" s="491"/>
      <c r="E2" s="516" t="s">
        <v>250</v>
      </c>
      <c r="F2" s="619" t="s">
        <v>0</v>
      </c>
      <c r="G2" s="200" t="s">
        <v>1</v>
      </c>
      <c r="H2" s="200" t="s">
        <v>2</v>
      </c>
      <c r="I2" s="200" t="s">
        <v>3</v>
      </c>
      <c r="J2" s="200" t="s">
        <v>18</v>
      </c>
      <c r="K2" s="200" t="s">
        <v>4</v>
      </c>
      <c r="L2" s="200" t="s">
        <v>5</v>
      </c>
      <c r="M2" s="200" t="s">
        <v>6</v>
      </c>
      <c r="N2" s="200" t="s">
        <v>7</v>
      </c>
      <c r="O2" s="200" t="s">
        <v>8</v>
      </c>
      <c r="P2" s="200" t="s">
        <v>9</v>
      </c>
      <c r="Q2" s="200" t="s">
        <v>10</v>
      </c>
      <c r="R2" s="200" t="s">
        <v>22</v>
      </c>
      <c r="S2" s="200" t="s">
        <v>11</v>
      </c>
      <c r="T2" s="200" t="s">
        <v>12</v>
      </c>
      <c r="U2" s="200" t="s">
        <v>23</v>
      </c>
      <c r="V2" s="503" t="s">
        <v>25</v>
      </c>
      <c r="W2" s="503" t="s">
        <v>26</v>
      </c>
      <c r="X2" s="503" t="s">
        <v>27</v>
      </c>
      <c r="Y2" s="503" t="s">
        <v>28</v>
      </c>
      <c r="Z2" s="503" t="s">
        <v>29</v>
      </c>
      <c r="AA2" s="503" t="s">
        <v>30</v>
      </c>
      <c r="AB2" s="503" t="s">
        <v>31</v>
      </c>
      <c r="AC2" s="503" t="s">
        <v>32</v>
      </c>
      <c r="AD2" s="503" t="s">
        <v>33</v>
      </c>
      <c r="AE2" s="503" t="s">
        <v>34</v>
      </c>
      <c r="AF2" s="503" t="s">
        <v>35</v>
      </c>
      <c r="AG2" s="503" t="s">
        <v>36</v>
      </c>
      <c r="AH2" s="503" t="s">
        <v>37</v>
      </c>
      <c r="AI2" s="503" t="s">
        <v>38</v>
      </c>
      <c r="AJ2" s="503" t="s">
        <v>39</v>
      </c>
      <c r="AK2" s="503" t="s">
        <v>40</v>
      </c>
      <c r="AL2" s="503" t="s">
        <v>41</v>
      </c>
      <c r="AM2" s="503" t="s">
        <v>42</v>
      </c>
      <c r="AN2" s="503" t="s">
        <v>43</v>
      </c>
      <c r="AO2" s="503" t="s">
        <v>44</v>
      </c>
      <c r="AP2" s="503" t="s">
        <v>45</v>
      </c>
      <c r="AQ2" s="503" t="s">
        <v>46</v>
      </c>
      <c r="AR2" s="503" t="s">
        <v>47</v>
      </c>
      <c r="AS2" s="503" t="s">
        <v>48</v>
      </c>
      <c r="AT2" s="503" t="s">
        <v>49</v>
      </c>
      <c r="AU2" s="503" t="s">
        <v>50</v>
      </c>
      <c r="AV2" s="508" t="s">
        <v>51</v>
      </c>
      <c r="AW2" s="1323" t="s">
        <v>297</v>
      </c>
      <c r="AX2" s="47"/>
    </row>
    <row r="3" spans="1:50" ht="12" customHeight="1" thickBot="1">
      <c r="A3" s="504" t="s">
        <v>487</v>
      </c>
      <c r="B3" s="505"/>
      <c r="C3" s="505"/>
      <c r="D3" s="505"/>
      <c r="E3" s="506"/>
      <c r="F3" s="620" t="s">
        <v>181</v>
      </c>
      <c r="G3" s="209" t="s">
        <v>182</v>
      </c>
      <c r="H3" s="209" t="s">
        <v>183</v>
      </c>
      <c r="I3" s="209" t="s">
        <v>184</v>
      </c>
      <c r="J3" s="209" t="s">
        <v>19</v>
      </c>
      <c r="K3" s="209" t="s">
        <v>185</v>
      </c>
      <c r="L3" s="209" t="s">
        <v>186</v>
      </c>
      <c r="M3" s="209" t="s">
        <v>20</v>
      </c>
      <c r="N3" s="209" t="s">
        <v>187</v>
      </c>
      <c r="O3" s="209" t="s">
        <v>188</v>
      </c>
      <c r="P3" s="209" t="s">
        <v>189</v>
      </c>
      <c r="Q3" s="209" t="s">
        <v>190</v>
      </c>
      <c r="R3" s="209" t="s">
        <v>21</v>
      </c>
      <c r="S3" s="209" t="s">
        <v>191</v>
      </c>
      <c r="T3" s="209" t="s">
        <v>192</v>
      </c>
      <c r="U3" s="209" t="s">
        <v>24</v>
      </c>
      <c r="V3" s="507" t="s">
        <v>52</v>
      </c>
      <c r="W3" s="507" t="s">
        <v>53</v>
      </c>
      <c r="X3" s="507" t="s">
        <v>54</v>
      </c>
      <c r="Y3" s="507" t="s">
        <v>55</v>
      </c>
      <c r="Z3" s="507" t="s">
        <v>56</v>
      </c>
      <c r="AA3" s="507" t="s">
        <v>57</v>
      </c>
      <c r="AB3" s="507" t="s">
        <v>58</v>
      </c>
      <c r="AC3" s="507" t="s">
        <v>59</v>
      </c>
      <c r="AD3" s="507" t="s">
        <v>60</v>
      </c>
      <c r="AE3" s="507" t="s">
        <v>61</v>
      </c>
      <c r="AF3" s="507" t="s">
        <v>62</v>
      </c>
      <c r="AG3" s="507" t="s">
        <v>63</v>
      </c>
      <c r="AH3" s="507" t="s">
        <v>64</v>
      </c>
      <c r="AI3" s="507" t="s">
        <v>65</v>
      </c>
      <c r="AJ3" s="507" t="s">
        <v>66</v>
      </c>
      <c r="AK3" s="507" t="s">
        <v>67</v>
      </c>
      <c r="AL3" s="507" t="s">
        <v>68</v>
      </c>
      <c r="AM3" s="507" t="s">
        <v>69</v>
      </c>
      <c r="AN3" s="507" t="s">
        <v>70</v>
      </c>
      <c r="AO3" s="507" t="s">
        <v>71</v>
      </c>
      <c r="AP3" s="507" t="s">
        <v>72</v>
      </c>
      <c r="AQ3" s="507" t="s">
        <v>73</v>
      </c>
      <c r="AR3" s="507" t="s">
        <v>74</v>
      </c>
      <c r="AS3" s="507" t="s">
        <v>75</v>
      </c>
      <c r="AT3" s="507" t="s">
        <v>76</v>
      </c>
      <c r="AU3" s="214" t="s">
        <v>77</v>
      </c>
      <c r="AV3" s="216" t="s">
        <v>78</v>
      </c>
      <c r="AW3" s="1324"/>
      <c r="AX3" s="47"/>
    </row>
    <row r="4" spans="1:50" s="1" customFormat="1" ht="12" customHeight="1">
      <c r="A4" s="502" t="s">
        <v>122</v>
      </c>
      <c r="B4" s="87"/>
      <c r="C4" s="87"/>
      <c r="D4" s="53"/>
      <c r="E4" s="492"/>
      <c r="F4" s="1140"/>
      <c r="G4" s="1141"/>
      <c r="H4" s="1141"/>
      <c r="I4" s="1141"/>
      <c r="J4" s="1141"/>
      <c r="K4" s="1141"/>
      <c r="L4" s="1141"/>
      <c r="M4" s="1141"/>
      <c r="N4" s="1141"/>
      <c r="O4" s="1141"/>
      <c r="P4" s="1141"/>
      <c r="Q4" s="1141"/>
      <c r="R4" s="1141"/>
      <c r="S4" s="1141"/>
      <c r="T4" s="1141"/>
      <c r="U4" s="1141"/>
      <c r="V4" s="1141"/>
      <c r="W4" s="1141"/>
      <c r="X4" s="1141"/>
      <c r="Y4" s="1141"/>
      <c r="Z4" s="1141"/>
      <c r="AA4" s="1141"/>
      <c r="AB4" s="1141"/>
      <c r="AC4" s="1141"/>
      <c r="AD4" s="1141"/>
      <c r="AE4" s="1141"/>
      <c r="AF4" s="1141"/>
      <c r="AG4" s="1141"/>
      <c r="AH4" s="1141"/>
      <c r="AI4" s="1141"/>
      <c r="AJ4" s="1141"/>
      <c r="AK4" s="1141"/>
      <c r="AL4" s="1141"/>
      <c r="AM4" s="1141"/>
      <c r="AN4" s="1141"/>
      <c r="AO4" s="1141"/>
      <c r="AP4" s="1141"/>
      <c r="AQ4" s="1141"/>
      <c r="AR4" s="1141"/>
      <c r="AS4" s="1141"/>
      <c r="AT4" s="1141"/>
      <c r="AU4" s="1141"/>
      <c r="AV4" s="1142"/>
      <c r="AW4" s="1143"/>
      <c r="AX4" s="48"/>
    </row>
    <row r="5" spans="1:49" ht="12" customHeight="1">
      <c r="A5" s="1325"/>
      <c r="B5" s="1326"/>
      <c r="C5" s="1326"/>
      <c r="D5" s="485" t="s">
        <v>134</v>
      </c>
      <c r="E5" s="495"/>
      <c r="F5" s="586">
        <v>672</v>
      </c>
      <c r="G5" s="587">
        <v>528</v>
      </c>
      <c r="H5" s="587">
        <v>84</v>
      </c>
      <c r="I5" s="587">
        <v>276</v>
      </c>
      <c r="J5" s="587">
        <v>90</v>
      </c>
      <c r="K5" s="587">
        <v>84</v>
      </c>
      <c r="L5" s="587">
        <v>48</v>
      </c>
      <c r="M5" s="587">
        <v>84</v>
      </c>
      <c r="N5" s="587">
        <v>108</v>
      </c>
      <c r="O5" s="587">
        <v>84</v>
      </c>
      <c r="P5" s="587">
        <v>96</v>
      </c>
      <c r="Q5" s="587">
        <v>192</v>
      </c>
      <c r="R5" s="587">
        <v>552</v>
      </c>
      <c r="S5" s="587">
        <v>216</v>
      </c>
      <c r="T5" s="587">
        <v>90</v>
      </c>
      <c r="U5" s="587">
        <v>36</v>
      </c>
      <c r="V5" s="587">
        <v>108</v>
      </c>
      <c r="W5" s="587">
        <v>120</v>
      </c>
      <c r="X5" s="587">
        <v>84</v>
      </c>
      <c r="Y5" s="587">
        <v>156</v>
      </c>
      <c r="Z5" s="587">
        <v>168</v>
      </c>
      <c r="AA5" s="587">
        <v>180</v>
      </c>
      <c r="AB5" s="587">
        <v>120</v>
      </c>
      <c r="AC5" s="587">
        <v>150</v>
      </c>
      <c r="AD5" s="587">
        <v>180</v>
      </c>
      <c r="AE5" s="587">
        <v>72</v>
      </c>
      <c r="AF5" s="587">
        <v>204</v>
      </c>
      <c r="AG5" s="587">
        <v>144</v>
      </c>
      <c r="AH5" s="587">
        <v>168</v>
      </c>
      <c r="AI5" s="587">
        <v>120</v>
      </c>
      <c r="AJ5" s="587">
        <v>58</v>
      </c>
      <c r="AK5" s="587">
        <v>72</v>
      </c>
      <c r="AL5" s="587">
        <v>96</v>
      </c>
      <c r="AM5" s="587">
        <v>60</v>
      </c>
      <c r="AN5" s="587">
        <v>36</v>
      </c>
      <c r="AO5" s="587">
        <v>96</v>
      </c>
      <c r="AP5" s="587">
        <v>24</v>
      </c>
      <c r="AQ5" s="587">
        <v>60</v>
      </c>
      <c r="AR5" s="587">
        <v>48</v>
      </c>
      <c r="AS5" s="587">
        <v>132</v>
      </c>
      <c r="AT5" s="587">
        <v>48</v>
      </c>
      <c r="AU5" s="587">
        <v>300</v>
      </c>
      <c r="AV5" s="588">
        <v>216</v>
      </c>
      <c r="AW5" s="511">
        <f aca="true" t="shared" si="0" ref="AW5:AW67">SUM(F5:AV5)</f>
        <v>6460</v>
      </c>
    </row>
    <row r="6" spans="1:49" ht="12" customHeight="1">
      <c r="A6" s="1325"/>
      <c r="B6" s="1326"/>
      <c r="C6" s="1326"/>
      <c r="D6" s="486" t="s">
        <v>135</v>
      </c>
      <c r="E6" s="496"/>
      <c r="F6" s="589">
        <v>56</v>
      </c>
      <c r="G6" s="590">
        <v>44</v>
      </c>
      <c r="H6" s="590">
        <v>7</v>
      </c>
      <c r="I6" s="590">
        <v>23</v>
      </c>
      <c r="J6" s="590">
        <v>7</v>
      </c>
      <c r="K6" s="590">
        <v>7</v>
      </c>
      <c r="L6" s="590">
        <v>4</v>
      </c>
      <c r="M6" s="590">
        <v>6</v>
      </c>
      <c r="N6" s="590">
        <v>9</v>
      </c>
      <c r="O6" s="590">
        <v>7</v>
      </c>
      <c r="P6" s="590">
        <v>8</v>
      </c>
      <c r="Q6" s="590">
        <v>16</v>
      </c>
      <c r="R6" s="590">
        <v>46</v>
      </c>
      <c r="S6" s="590">
        <v>18</v>
      </c>
      <c r="T6" s="590">
        <v>7</v>
      </c>
      <c r="U6" s="590">
        <v>3</v>
      </c>
      <c r="V6" s="590">
        <v>9</v>
      </c>
      <c r="W6" s="590">
        <v>10</v>
      </c>
      <c r="X6" s="590">
        <v>7</v>
      </c>
      <c r="Y6" s="590">
        <v>13</v>
      </c>
      <c r="Z6" s="590">
        <v>14</v>
      </c>
      <c r="AA6" s="590">
        <v>15</v>
      </c>
      <c r="AB6" s="590">
        <v>10</v>
      </c>
      <c r="AC6" s="590">
        <v>13</v>
      </c>
      <c r="AD6" s="590">
        <v>15</v>
      </c>
      <c r="AE6" s="590">
        <v>6</v>
      </c>
      <c r="AF6" s="590">
        <v>17</v>
      </c>
      <c r="AG6" s="590">
        <v>12</v>
      </c>
      <c r="AH6" s="590">
        <v>14</v>
      </c>
      <c r="AI6" s="590">
        <v>10</v>
      </c>
      <c r="AJ6" s="590">
        <v>4</v>
      </c>
      <c r="AK6" s="590">
        <v>6</v>
      </c>
      <c r="AL6" s="590">
        <v>8</v>
      </c>
      <c r="AM6" s="590">
        <v>5</v>
      </c>
      <c r="AN6" s="590">
        <v>3</v>
      </c>
      <c r="AO6" s="590">
        <v>8</v>
      </c>
      <c r="AP6" s="590">
        <v>2</v>
      </c>
      <c r="AQ6" s="590">
        <v>5</v>
      </c>
      <c r="AR6" s="590">
        <v>4</v>
      </c>
      <c r="AS6" s="590">
        <v>11</v>
      </c>
      <c r="AT6" s="590">
        <v>4</v>
      </c>
      <c r="AU6" s="590">
        <v>25</v>
      </c>
      <c r="AV6" s="591">
        <v>18</v>
      </c>
      <c r="AW6" s="513">
        <f t="shared" si="0"/>
        <v>536</v>
      </c>
    </row>
    <row r="7" spans="1:49" ht="12" customHeight="1">
      <c r="A7" s="1325"/>
      <c r="B7" s="1326"/>
      <c r="C7" s="1326"/>
      <c r="D7" s="486" t="s">
        <v>514</v>
      </c>
      <c r="E7" s="496"/>
      <c r="F7" s="589">
        <v>218083</v>
      </c>
      <c r="G7" s="590">
        <v>220585</v>
      </c>
      <c r="H7" s="590">
        <v>32649</v>
      </c>
      <c r="I7" s="590">
        <v>99332</v>
      </c>
      <c r="J7" s="590">
        <v>29809</v>
      </c>
      <c r="K7" s="590">
        <v>28082</v>
      </c>
      <c r="L7" s="590">
        <v>14406</v>
      </c>
      <c r="M7" s="590">
        <v>31090</v>
      </c>
      <c r="N7" s="590">
        <v>37356</v>
      </c>
      <c r="O7" s="590">
        <v>27602</v>
      </c>
      <c r="P7" s="590">
        <v>41105</v>
      </c>
      <c r="Q7" s="590">
        <v>67673</v>
      </c>
      <c r="R7" s="590">
        <v>218608</v>
      </c>
      <c r="S7" s="590">
        <v>84567</v>
      </c>
      <c r="T7" s="590">
        <v>38030</v>
      </c>
      <c r="U7" s="590">
        <v>12565</v>
      </c>
      <c r="V7" s="590">
        <v>40880</v>
      </c>
      <c r="W7" s="590">
        <v>42558</v>
      </c>
      <c r="X7" s="590">
        <v>31340</v>
      </c>
      <c r="Y7" s="590">
        <v>56781</v>
      </c>
      <c r="Z7" s="590">
        <v>56525</v>
      </c>
      <c r="AA7" s="590">
        <v>61406</v>
      </c>
      <c r="AB7" s="590">
        <v>36420</v>
      </c>
      <c r="AC7" s="590">
        <v>57121</v>
      </c>
      <c r="AD7" s="590">
        <v>63262</v>
      </c>
      <c r="AE7" s="590">
        <v>22106</v>
      </c>
      <c r="AF7" s="590">
        <v>68140</v>
      </c>
      <c r="AG7" s="590">
        <v>44570</v>
      </c>
      <c r="AH7" s="590">
        <v>57208</v>
      </c>
      <c r="AI7" s="590">
        <v>42314</v>
      </c>
      <c r="AJ7" s="590">
        <v>19131</v>
      </c>
      <c r="AK7" s="590">
        <v>26505</v>
      </c>
      <c r="AL7" s="590">
        <v>35973</v>
      </c>
      <c r="AM7" s="590">
        <v>22928</v>
      </c>
      <c r="AN7" s="590">
        <v>12582</v>
      </c>
      <c r="AO7" s="590">
        <v>31954</v>
      </c>
      <c r="AP7" s="590">
        <v>8217</v>
      </c>
      <c r="AQ7" s="590">
        <v>18049</v>
      </c>
      <c r="AR7" s="590">
        <v>16227</v>
      </c>
      <c r="AS7" s="590">
        <v>50796</v>
      </c>
      <c r="AT7" s="590">
        <v>15778</v>
      </c>
      <c r="AU7" s="590">
        <v>120797</v>
      </c>
      <c r="AV7" s="591">
        <v>84145</v>
      </c>
      <c r="AW7" s="513">
        <f t="shared" si="0"/>
        <v>2345255</v>
      </c>
    </row>
    <row r="8" spans="1:49" ht="12" customHeight="1">
      <c r="A8" s="1325"/>
      <c r="B8" s="1326"/>
      <c r="C8" s="1326"/>
      <c r="D8" s="487" t="s">
        <v>515</v>
      </c>
      <c r="E8" s="497"/>
      <c r="F8" s="589">
        <v>122240</v>
      </c>
      <c r="G8" s="590">
        <v>116867</v>
      </c>
      <c r="H8" s="590">
        <v>15898</v>
      </c>
      <c r="I8" s="590">
        <v>46410</v>
      </c>
      <c r="J8" s="590">
        <v>15335</v>
      </c>
      <c r="K8" s="590">
        <v>16080</v>
      </c>
      <c r="L8" s="590">
        <v>6001</v>
      </c>
      <c r="M8" s="590">
        <v>15617</v>
      </c>
      <c r="N8" s="590">
        <v>19095</v>
      </c>
      <c r="O8" s="590">
        <v>13759</v>
      </c>
      <c r="P8" s="590">
        <v>18938</v>
      </c>
      <c r="Q8" s="590">
        <v>29737</v>
      </c>
      <c r="R8" s="590">
        <v>105166</v>
      </c>
      <c r="S8" s="590">
        <v>44818</v>
      </c>
      <c r="T8" s="590">
        <v>17994</v>
      </c>
      <c r="U8" s="590">
        <v>5909</v>
      </c>
      <c r="V8" s="590">
        <v>21800</v>
      </c>
      <c r="W8" s="590">
        <v>19374</v>
      </c>
      <c r="X8" s="590">
        <v>15295</v>
      </c>
      <c r="Y8" s="590">
        <v>26892</v>
      </c>
      <c r="Z8" s="590">
        <v>27064</v>
      </c>
      <c r="AA8" s="590">
        <v>29845</v>
      </c>
      <c r="AB8" s="590">
        <v>16991</v>
      </c>
      <c r="AC8" s="590">
        <v>25515</v>
      </c>
      <c r="AD8" s="590">
        <v>32937</v>
      </c>
      <c r="AE8" s="590">
        <v>10969</v>
      </c>
      <c r="AF8" s="590">
        <v>30304</v>
      </c>
      <c r="AG8" s="590">
        <v>21718</v>
      </c>
      <c r="AH8" s="590">
        <v>29421</v>
      </c>
      <c r="AI8" s="590">
        <v>22081</v>
      </c>
      <c r="AJ8" s="590">
        <v>8656</v>
      </c>
      <c r="AK8" s="590">
        <v>13087</v>
      </c>
      <c r="AL8" s="590">
        <v>17059</v>
      </c>
      <c r="AM8" s="590">
        <v>10990</v>
      </c>
      <c r="AN8" s="590">
        <v>5790</v>
      </c>
      <c r="AO8" s="590">
        <v>14079</v>
      </c>
      <c r="AP8" s="590">
        <v>3583</v>
      </c>
      <c r="AQ8" s="590">
        <v>8387</v>
      </c>
      <c r="AR8" s="590">
        <v>7661</v>
      </c>
      <c r="AS8" s="590">
        <v>21979</v>
      </c>
      <c r="AT8" s="590">
        <v>8648</v>
      </c>
      <c r="AU8" s="590">
        <v>62086</v>
      </c>
      <c r="AV8" s="591">
        <v>44452</v>
      </c>
      <c r="AW8" s="513">
        <f>SUM(F8:AV8)</f>
        <v>1166527</v>
      </c>
    </row>
    <row r="9" spans="1:49" ht="12" customHeight="1">
      <c r="A9" s="1325"/>
      <c r="B9" s="1326"/>
      <c r="C9" s="1326"/>
      <c r="D9" s="54"/>
      <c r="E9" s="498" t="s">
        <v>123</v>
      </c>
      <c r="F9" s="589">
        <v>19306</v>
      </c>
      <c r="G9" s="590">
        <v>8951</v>
      </c>
      <c r="H9" s="590">
        <v>63</v>
      </c>
      <c r="I9" s="590">
        <v>1321</v>
      </c>
      <c r="J9" s="590">
        <v>1699</v>
      </c>
      <c r="K9" s="590">
        <v>2955</v>
      </c>
      <c r="L9" s="590">
        <v>365</v>
      </c>
      <c r="M9" s="590">
        <v>1488</v>
      </c>
      <c r="N9" s="590">
        <v>2132</v>
      </c>
      <c r="O9" s="590">
        <v>680</v>
      </c>
      <c r="P9" s="590">
        <v>177</v>
      </c>
      <c r="Q9" s="590">
        <v>1859</v>
      </c>
      <c r="R9" s="590">
        <v>3227</v>
      </c>
      <c r="S9" s="590">
        <v>3549</v>
      </c>
      <c r="T9" s="590">
        <v>551</v>
      </c>
      <c r="U9" s="590">
        <v>104</v>
      </c>
      <c r="V9" s="590">
        <v>4139</v>
      </c>
      <c r="W9" s="590">
        <v>270</v>
      </c>
      <c r="X9" s="590">
        <v>1056</v>
      </c>
      <c r="Y9" s="590">
        <v>1507</v>
      </c>
      <c r="Z9" s="590">
        <v>2886</v>
      </c>
      <c r="AA9" s="590">
        <v>2278</v>
      </c>
      <c r="AB9" s="590">
        <v>1261</v>
      </c>
      <c r="AC9" s="590">
        <v>159</v>
      </c>
      <c r="AD9" s="590">
        <v>3211</v>
      </c>
      <c r="AE9" s="590">
        <v>757</v>
      </c>
      <c r="AF9" s="590">
        <v>1214</v>
      </c>
      <c r="AG9" s="590">
        <v>2866</v>
      </c>
      <c r="AH9" s="590">
        <v>2267</v>
      </c>
      <c r="AI9" s="590">
        <v>2355</v>
      </c>
      <c r="AJ9" s="590">
        <v>265</v>
      </c>
      <c r="AK9" s="590">
        <v>773</v>
      </c>
      <c r="AL9" s="590">
        <v>711</v>
      </c>
      <c r="AM9" s="590">
        <v>197</v>
      </c>
      <c r="AN9" s="590">
        <v>87</v>
      </c>
      <c r="AO9" s="590">
        <v>635</v>
      </c>
      <c r="AP9" s="590">
        <v>100</v>
      </c>
      <c r="AQ9" s="590">
        <v>148</v>
      </c>
      <c r="AR9" s="590">
        <v>65</v>
      </c>
      <c r="AS9" s="590">
        <v>1291</v>
      </c>
      <c r="AT9" s="590">
        <v>114</v>
      </c>
      <c r="AU9" s="590">
        <v>2019</v>
      </c>
      <c r="AV9" s="591">
        <v>4505</v>
      </c>
      <c r="AW9" s="513">
        <f t="shared" si="0"/>
        <v>85563</v>
      </c>
    </row>
    <row r="10" spans="1:49" ht="12" customHeight="1">
      <c r="A10" s="1325"/>
      <c r="B10" s="1326"/>
      <c r="C10" s="1326"/>
      <c r="D10" s="54"/>
      <c r="E10" s="498" t="s">
        <v>124</v>
      </c>
      <c r="F10" s="589">
        <v>93</v>
      </c>
      <c r="G10" s="590">
        <v>880</v>
      </c>
      <c r="H10" s="590">
        <v>0</v>
      </c>
      <c r="I10" s="590">
        <v>0</v>
      </c>
      <c r="J10" s="590">
        <v>24</v>
      </c>
      <c r="K10" s="590">
        <v>19</v>
      </c>
      <c r="L10" s="590">
        <v>0</v>
      </c>
      <c r="M10" s="590">
        <v>0</v>
      </c>
      <c r="N10" s="590">
        <v>0</v>
      </c>
      <c r="O10" s="590">
        <v>490</v>
      </c>
      <c r="P10" s="590">
        <v>0</v>
      </c>
      <c r="Q10" s="590">
        <v>0</v>
      </c>
      <c r="R10" s="590">
        <v>36</v>
      </c>
      <c r="S10" s="590">
        <v>0</v>
      </c>
      <c r="T10" s="590">
        <v>3</v>
      </c>
      <c r="U10" s="590">
        <v>0</v>
      </c>
      <c r="V10" s="590">
        <v>2</v>
      </c>
      <c r="W10" s="590">
        <v>0</v>
      </c>
      <c r="X10" s="590">
        <v>0</v>
      </c>
      <c r="Y10" s="590">
        <v>0</v>
      </c>
      <c r="Z10" s="590">
        <v>0</v>
      </c>
      <c r="AA10" s="590">
        <v>0</v>
      </c>
      <c r="AB10" s="590">
        <v>0</v>
      </c>
      <c r="AC10" s="590">
        <v>0</v>
      </c>
      <c r="AD10" s="590">
        <v>35</v>
      </c>
      <c r="AE10" s="590">
        <v>0</v>
      </c>
      <c r="AF10" s="590">
        <v>0</v>
      </c>
      <c r="AG10" s="590">
        <v>0</v>
      </c>
      <c r="AH10" s="590">
        <v>0</v>
      </c>
      <c r="AI10" s="590">
        <v>139</v>
      </c>
      <c r="AJ10" s="590">
        <v>0</v>
      </c>
      <c r="AK10" s="590">
        <v>0</v>
      </c>
      <c r="AL10" s="590">
        <v>0</v>
      </c>
      <c r="AM10" s="590">
        <v>6</v>
      </c>
      <c r="AN10" s="590">
        <v>0</v>
      </c>
      <c r="AO10" s="590">
        <v>0</v>
      </c>
      <c r="AP10" s="590">
        <v>0</v>
      </c>
      <c r="AQ10" s="590">
        <v>0</v>
      </c>
      <c r="AR10" s="590">
        <v>0</v>
      </c>
      <c r="AS10" s="590">
        <v>0</v>
      </c>
      <c r="AT10" s="590">
        <v>1412</v>
      </c>
      <c r="AU10" s="590">
        <v>600</v>
      </c>
      <c r="AV10" s="591">
        <v>1327</v>
      </c>
      <c r="AW10" s="513">
        <f t="shared" si="0"/>
        <v>5066</v>
      </c>
    </row>
    <row r="11" spans="1:49" ht="12" customHeight="1">
      <c r="A11" s="1325"/>
      <c r="B11" s="1326"/>
      <c r="C11" s="1326"/>
      <c r="D11" s="54"/>
      <c r="E11" s="498" t="s">
        <v>125</v>
      </c>
      <c r="F11" s="589">
        <v>85250</v>
      </c>
      <c r="G11" s="590">
        <v>89737</v>
      </c>
      <c r="H11" s="590">
        <v>13344</v>
      </c>
      <c r="I11" s="590">
        <v>38835</v>
      </c>
      <c r="J11" s="590">
        <v>11792</v>
      </c>
      <c r="K11" s="590">
        <v>11183</v>
      </c>
      <c r="L11" s="590">
        <v>5353</v>
      </c>
      <c r="M11" s="590">
        <v>12492</v>
      </c>
      <c r="N11" s="590">
        <v>14736</v>
      </c>
      <c r="O11" s="590">
        <v>11221</v>
      </c>
      <c r="P11" s="590">
        <v>16692</v>
      </c>
      <c r="Q11" s="590">
        <v>26637</v>
      </c>
      <c r="R11" s="590">
        <v>87701</v>
      </c>
      <c r="S11" s="590">
        <v>33783</v>
      </c>
      <c r="T11" s="590">
        <v>15658</v>
      </c>
      <c r="U11" s="590">
        <v>5055</v>
      </c>
      <c r="V11" s="590">
        <v>16085</v>
      </c>
      <c r="W11" s="590">
        <v>16640</v>
      </c>
      <c r="X11" s="590">
        <v>12497</v>
      </c>
      <c r="Y11" s="590">
        <v>22377</v>
      </c>
      <c r="Z11" s="590">
        <v>21737</v>
      </c>
      <c r="AA11" s="590">
        <v>24115</v>
      </c>
      <c r="AB11" s="590">
        <v>14129</v>
      </c>
      <c r="AC11" s="590">
        <v>23896</v>
      </c>
      <c r="AD11" s="590">
        <v>25233</v>
      </c>
      <c r="AE11" s="590">
        <v>8661</v>
      </c>
      <c r="AF11" s="590">
        <v>26676</v>
      </c>
      <c r="AG11" s="590">
        <v>17016</v>
      </c>
      <c r="AH11" s="590">
        <v>23036</v>
      </c>
      <c r="AI11" s="590">
        <v>17122</v>
      </c>
      <c r="AJ11" s="590">
        <v>7577</v>
      </c>
      <c r="AK11" s="590">
        <v>10954</v>
      </c>
      <c r="AL11" s="590">
        <v>13925</v>
      </c>
      <c r="AM11" s="590">
        <v>9137</v>
      </c>
      <c r="AN11" s="590">
        <v>5143</v>
      </c>
      <c r="AO11" s="590">
        <v>12381</v>
      </c>
      <c r="AP11" s="590">
        <v>3211</v>
      </c>
      <c r="AQ11" s="590">
        <v>7673</v>
      </c>
      <c r="AR11" s="590">
        <v>6546</v>
      </c>
      <c r="AS11" s="590">
        <v>18979</v>
      </c>
      <c r="AT11" s="590">
        <v>6386</v>
      </c>
      <c r="AU11" s="590">
        <v>49954</v>
      </c>
      <c r="AV11" s="591">
        <v>33758</v>
      </c>
      <c r="AW11" s="513">
        <f t="shared" si="0"/>
        <v>934313</v>
      </c>
    </row>
    <row r="12" spans="1:49" ht="12" customHeight="1">
      <c r="A12" s="1325"/>
      <c r="B12" s="1326"/>
      <c r="C12" s="1326"/>
      <c r="D12" s="488"/>
      <c r="E12" s="498" t="s">
        <v>126</v>
      </c>
      <c r="F12" s="589">
        <v>17591</v>
      </c>
      <c r="G12" s="590">
        <v>17299</v>
      </c>
      <c r="H12" s="590">
        <v>2491</v>
      </c>
      <c r="I12" s="590">
        <v>6254</v>
      </c>
      <c r="J12" s="590">
        <v>1820</v>
      </c>
      <c r="K12" s="590">
        <v>1923</v>
      </c>
      <c r="L12" s="590">
        <v>283</v>
      </c>
      <c r="M12" s="590">
        <v>1637</v>
      </c>
      <c r="N12" s="590">
        <v>2227</v>
      </c>
      <c r="O12" s="590">
        <v>1368</v>
      </c>
      <c r="P12" s="590">
        <v>2069</v>
      </c>
      <c r="Q12" s="590">
        <v>1241</v>
      </c>
      <c r="R12" s="590">
        <v>14202</v>
      </c>
      <c r="S12" s="590">
        <v>7486</v>
      </c>
      <c r="T12" s="590">
        <v>1782</v>
      </c>
      <c r="U12" s="590">
        <v>750</v>
      </c>
      <c r="V12" s="590">
        <v>1574</v>
      </c>
      <c r="W12" s="590">
        <v>2464</v>
      </c>
      <c r="X12" s="590">
        <v>1742</v>
      </c>
      <c r="Y12" s="590">
        <v>3008</v>
      </c>
      <c r="Z12" s="590">
        <v>2441</v>
      </c>
      <c r="AA12" s="590">
        <v>3452</v>
      </c>
      <c r="AB12" s="590">
        <v>1601</v>
      </c>
      <c r="AC12" s="590">
        <v>1460</v>
      </c>
      <c r="AD12" s="590">
        <v>4458</v>
      </c>
      <c r="AE12" s="590">
        <v>1551</v>
      </c>
      <c r="AF12" s="590">
        <v>2414</v>
      </c>
      <c r="AG12" s="590">
        <v>1836</v>
      </c>
      <c r="AH12" s="590">
        <v>4118</v>
      </c>
      <c r="AI12" s="590">
        <v>2465</v>
      </c>
      <c r="AJ12" s="590">
        <v>814</v>
      </c>
      <c r="AK12" s="590">
        <v>1360</v>
      </c>
      <c r="AL12" s="590">
        <v>2423</v>
      </c>
      <c r="AM12" s="590">
        <v>1650</v>
      </c>
      <c r="AN12" s="590">
        <v>560</v>
      </c>
      <c r="AO12" s="590">
        <v>1063</v>
      </c>
      <c r="AP12" s="590">
        <v>272</v>
      </c>
      <c r="AQ12" s="590">
        <v>566</v>
      </c>
      <c r="AR12" s="590">
        <v>1050</v>
      </c>
      <c r="AS12" s="590">
        <v>1709</v>
      </c>
      <c r="AT12" s="590">
        <v>736</v>
      </c>
      <c r="AU12" s="590">
        <v>9513</v>
      </c>
      <c r="AV12" s="591">
        <v>4862</v>
      </c>
      <c r="AW12" s="513">
        <f t="shared" si="0"/>
        <v>141585</v>
      </c>
    </row>
    <row r="13" spans="1:49" ht="12" customHeight="1">
      <c r="A13" s="1325"/>
      <c r="B13" s="1326"/>
      <c r="C13" s="1326"/>
      <c r="D13" s="489" t="s">
        <v>516</v>
      </c>
      <c r="E13" s="499"/>
      <c r="F13" s="592">
        <v>340323</v>
      </c>
      <c r="G13" s="593">
        <v>337452</v>
      </c>
      <c r="H13" s="593">
        <v>48547</v>
      </c>
      <c r="I13" s="593">
        <v>145742</v>
      </c>
      <c r="J13" s="593">
        <v>45144</v>
      </c>
      <c r="K13" s="593">
        <v>44162</v>
      </c>
      <c r="L13" s="593">
        <v>20407</v>
      </c>
      <c r="M13" s="593">
        <v>46707</v>
      </c>
      <c r="N13" s="593">
        <v>56451</v>
      </c>
      <c r="O13" s="593">
        <v>41361</v>
      </c>
      <c r="P13" s="593">
        <v>60043</v>
      </c>
      <c r="Q13" s="593">
        <v>97410</v>
      </c>
      <c r="R13" s="593">
        <v>323774</v>
      </c>
      <c r="S13" s="593">
        <v>129385</v>
      </c>
      <c r="T13" s="593">
        <v>56024</v>
      </c>
      <c r="U13" s="593">
        <v>18474</v>
      </c>
      <c r="V13" s="593">
        <v>62680</v>
      </c>
      <c r="W13" s="593">
        <v>61932</v>
      </c>
      <c r="X13" s="593">
        <v>46635</v>
      </c>
      <c r="Y13" s="593">
        <v>83673</v>
      </c>
      <c r="Z13" s="593">
        <v>83589</v>
      </c>
      <c r="AA13" s="593">
        <v>91251</v>
      </c>
      <c r="AB13" s="593">
        <v>53411</v>
      </c>
      <c r="AC13" s="593">
        <v>82636</v>
      </c>
      <c r="AD13" s="593">
        <v>96199</v>
      </c>
      <c r="AE13" s="593">
        <v>33075</v>
      </c>
      <c r="AF13" s="593">
        <v>98444</v>
      </c>
      <c r="AG13" s="593">
        <v>66288</v>
      </c>
      <c r="AH13" s="593">
        <v>86629</v>
      </c>
      <c r="AI13" s="593">
        <v>64395</v>
      </c>
      <c r="AJ13" s="593">
        <v>27787</v>
      </c>
      <c r="AK13" s="593">
        <v>39592</v>
      </c>
      <c r="AL13" s="593">
        <v>53032</v>
      </c>
      <c r="AM13" s="593">
        <v>33918</v>
      </c>
      <c r="AN13" s="593">
        <v>18372</v>
      </c>
      <c r="AO13" s="593">
        <v>46033</v>
      </c>
      <c r="AP13" s="593">
        <v>11800</v>
      </c>
      <c r="AQ13" s="593">
        <v>26436</v>
      </c>
      <c r="AR13" s="593">
        <v>23888</v>
      </c>
      <c r="AS13" s="593">
        <v>72775</v>
      </c>
      <c r="AT13" s="593">
        <v>24426</v>
      </c>
      <c r="AU13" s="593">
        <v>182883</v>
      </c>
      <c r="AV13" s="594">
        <v>128597</v>
      </c>
      <c r="AW13" s="512">
        <f t="shared" si="0"/>
        <v>3511782</v>
      </c>
    </row>
    <row r="14" spans="1:49" ht="12" customHeight="1">
      <c r="A14" s="1325"/>
      <c r="B14" s="1326"/>
      <c r="C14" s="1326"/>
      <c r="D14" s="488" t="s">
        <v>136</v>
      </c>
      <c r="E14" s="495"/>
      <c r="F14" s="586">
        <v>2336</v>
      </c>
      <c r="G14" s="587">
        <v>1966</v>
      </c>
      <c r="H14" s="587">
        <v>315</v>
      </c>
      <c r="I14" s="587">
        <v>957</v>
      </c>
      <c r="J14" s="587">
        <v>304</v>
      </c>
      <c r="K14" s="587">
        <v>291</v>
      </c>
      <c r="L14" s="587">
        <v>146</v>
      </c>
      <c r="M14" s="587">
        <v>305</v>
      </c>
      <c r="N14" s="587">
        <v>387</v>
      </c>
      <c r="O14" s="587">
        <v>312</v>
      </c>
      <c r="P14" s="587">
        <v>396</v>
      </c>
      <c r="Q14" s="587">
        <v>700</v>
      </c>
      <c r="R14" s="587">
        <v>2164</v>
      </c>
      <c r="S14" s="587">
        <v>819</v>
      </c>
      <c r="T14" s="587">
        <v>381</v>
      </c>
      <c r="U14" s="587">
        <v>129</v>
      </c>
      <c r="V14" s="587">
        <v>400</v>
      </c>
      <c r="W14" s="587">
        <v>451</v>
      </c>
      <c r="X14" s="587">
        <v>267</v>
      </c>
      <c r="Y14" s="587">
        <v>627</v>
      </c>
      <c r="Z14" s="587">
        <v>603</v>
      </c>
      <c r="AA14" s="587">
        <v>649</v>
      </c>
      <c r="AB14" s="587">
        <v>378</v>
      </c>
      <c r="AC14" s="587">
        <v>623</v>
      </c>
      <c r="AD14" s="587">
        <v>677</v>
      </c>
      <c r="AE14" s="587">
        <v>232</v>
      </c>
      <c r="AF14" s="587">
        <v>692</v>
      </c>
      <c r="AG14" s="587">
        <v>454</v>
      </c>
      <c r="AH14" s="587">
        <v>603</v>
      </c>
      <c r="AI14" s="587">
        <v>434</v>
      </c>
      <c r="AJ14" s="587">
        <v>206</v>
      </c>
      <c r="AK14" s="587">
        <v>273</v>
      </c>
      <c r="AL14" s="587">
        <v>406</v>
      </c>
      <c r="AM14" s="587">
        <v>254</v>
      </c>
      <c r="AN14" s="587">
        <v>136</v>
      </c>
      <c r="AO14" s="587">
        <v>328</v>
      </c>
      <c r="AP14" s="587">
        <v>92</v>
      </c>
      <c r="AQ14" s="587">
        <v>206</v>
      </c>
      <c r="AR14" s="587">
        <v>171</v>
      </c>
      <c r="AS14" s="587">
        <v>540</v>
      </c>
      <c r="AT14" s="587">
        <v>167</v>
      </c>
      <c r="AU14" s="587">
        <v>1253</v>
      </c>
      <c r="AV14" s="588">
        <v>900</v>
      </c>
      <c r="AW14" s="511">
        <f t="shared" si="0"/>
        <v>23930</v>
      </c>
    </row>
    <row r="15" spans="1:49" ht="12" customHeight="1">
      <c r="A15" s="1328"/>
      <c r="B15" s="1329"/>
      <c r="C15" s="1329"/>
      <c r="D15" s="52" t="s">
        <v>137</v>
      </c>
      <c r="E15" s="492"/>
      <c r="F15" s="592">
        <v>964</v>
      </c>
      <c r="G15" s="593">
        <v>888</v>
      </c>
      <c r="H15" s="593">
        <v>154</v>
      </c>
      <c r="I15" s="593">
        <v>70</v>
      </c>
      <c r="J15" s="593">
        <v>154</v>
      </c>
      <c r="K15" s="593">
        <v>150</v>
      </c>
      <c r="L15" s="593">
        <v>12</v>
      </c>
      <c r="M15" s="593">
        <v>178</v>
      </c>
      <c r="N15" s="593">
        <v>167</v>
      </c>
      <c r="O15" s="593">
        <v>154</v>
      </c>
      <c r="P15" s="593">
        <v>231</v>
      </c>
      <c r="Q15" s="593">
        <v>381</v>
      </c>
      <c r="R15" s="593">
        <v>1180</v>
      </c>
      <c r="S15" s="593">
        <v>470</v>
      </c>
      <c r="T15" s="593">
        <v>237</v>
      </c>
      <c r="U15" s="593">
        <v>63</v>
      </c>
      <c r="V15" s="593">
        <v>214</v>
      </c>
      <c r="W15" s="593">
        <v>219</v>
      </c>
      <c r="X15" s="593">
        <v>118</v>
      </c>
      <c r="Y15" s="593">
        <v>474</v>
      </c>
      <c r="Z15" s="593">
        <v>266</v>
      </c>
      <c r="AA15" s="593">
        <v>334</v>
      </c>
      <c r="AB15" s="593">
        <v>149</v>
      </c>
      <c r="AC15" s="593">
        <v>355</v>
      </c>
      <c r="AD15" s="593">
        <v>348</v>
      </c>
      <c r="AE15" s="593">
        <v>99</v>
      </c>
      <c r="AF15" s="593">
        <v>351</v>
      </c>
      <c r="AG15" s="593">
        <v>211</v>
      </c>
      <c r="AH15" s="593">
        <v>313</v>
      </c>
      <c r="AI15" s="593">
        <v>18</v>
      </c>
      <c r="AJ15" s="593">
        <v>106</v>
      </c>
      <c r="AK15" s="593">
        <v>145</v>
      </c>
      <c r="AL15" s="593">
        <v>40</v>
      </c>
      <c r="AM15" s="593">
        <v>151</v>
      </c>
      <c r="AN15" s="593">
        <v>67</v>
      </c>
      <c r="AO15" s="593">
        <v>135</v>
      </c>
      <c r="AP15" s="593">
        <v>46</v>
      </c>
      <c r="AQ15" s="593">
        <v>107</v>
      </c>
      <c r="AR15" s="593">
        <v>95</v>
      </c>
      <c r="AS15" s="593">
        <v>290</v>
      </c>
      <c r="AT15" s="593">
        <v>75</v>
      </c>
      <c r="AU15" s="593">
        <v>674</v>
      </c>
      <c r="AV15" s="594">
        <v>498</v>
      </c>
      <c r="AW15" s="512">
        <f t="shared" si="0"/>
        <v>11351</v>
      </c>
    </row>
    <row r="16" spans="1:50" s="1" customFormat="1" ht="12" customHeight="1">
      <c r="A16" s="493" t="s">
        <v>127</v>
      </c>
      <c r="B16" s="51"/>
      <c r="C16" s="51"/>
      <c r="D16" s="51"/>
      <c r="E16" s="494"/>
      <c r="F16" s="1144"/>
      <c r="G16" s="1145"/>
      <c r="H16" s="1145"/>
      <c r="I16" s="1145"/>
      <c r="J16" s="1145"/>
      <c r="K16" s="1145"/>
      <c r="L16" s="1145"/>
      <c r="M16" s="1145"/>
      <c r="N16" s="1145"/>
      <c r="O16" s="1145"/>
      <c r="P16" s="1145"/>
      <c r="Q16" s="1145"/>
      <c r="R16" s="1145"/>
      <c r="S16" s="1145"/>
      <c r="T16" s="1145"/>
      <c r="U16" s="1145"/>
      <c r="V16" s="1145"/>
      <c r="W16" s="1145"/>
      <c r="X16" s="1145"/>
      <c r="Y16" s="1145"/>
      <c r="Z16" s="1145"/>
      <c r="AA16" s="1145"/>
      <c r="AB16" s="1145"/>
      <c r="AC16" s="1145"/>
      <c r="AD16" s="1145"/>
      <c r="AE16" s="1145"/>
      <c r="AF16" s="1145"/>
      <c r="AG16" s="1145"/>
      <c r="AH16" s="1145"/>
      <c r="AI16" s="1145"/>
      <c r="AJ16" s="1145"/>
      <c r="AK16" s="1145"/>
      <c r="AL16" s="1145"/>
      <c r="AM16" s="1145"/>
      <c r="AN16" s="1145"/>
      <c r="AO16" s="1145"/>
      <c r="AP16" s="1145"/>
      <c r="AQ16" s="1145"/>
      <c r="AR16" s="1145"/>
      <c r="AS16" s="1145"/>
      <c r="AT16" s="1145"/>
      <c r="AU16" s="1145"/>
      <c r="AV16" s="1146"/>
      <c r="AW16" s="1147"/>
      <c r="AX16" s="48"/>
    </row>
    <row r="17" spans="1:49" ht="12" customHeight="1">
      <c r="A17" s="1325"/>
      <c r="B17" s="1326"/>
      <c r="C17" s="1327"/>
      <c r="D17" s="485" t="s">
        <v>134</v>
      </c>
      <c r="E17" s="495"/>
      <c r="F17" s="586">
        <v>924</v>
      </c>
      <c r="G17" s="587">
        <v>516</v>
      </c>
      <c r="H17" s="587">
        <v>168</v>
      </c>
      <c r="I17" s="587">
        <v>96</v>
      </c>
      <c r="J17" s="587">
        <v>0</v>
      </c>
      <c r="K17" s="587">
        <v>48</v>
      </c>
      <c r="L17" s="587">
        <v>72</v>
      </c>
      <c r="M17" s="587">
        <v>48</v>
      </c>
      <c r="N17" s="587">
        <v>120</v>
      </c>
      <c r="O17" s="587">
        <v>72</v>
      </c>
      <c r="P17" s="587">
        <v>192</v>
      </c>
      <c r="Q17" s="587">
        <v>0</v>
      </c>
      <c r="R17" s="587">
        <v>0</v>
      </c>
      <c r="S17" s="587">
        <v>264</v>
      </c>
      <c r="T17" s="587">
        <v>36</v>
      </c>
      <c r="U17" s="587">
        <v>60</v>
      </c>
      <c r="V17" s="587">
        <v>12</v>
      </c>
      <c r="W17" s="587">
        <v>0</v>
      </c>
      <c r="X17" s="587">
        <v>96</v>
      </c>
      <c r="Y17" s="587">
        <v>120</v>
      </c>
      <c r="Z17" s="587">
        <v>12</v>
      </c>
      <c r="AA17" s="587">
        <v>0</v>
      </c>
      <c r="AB17" s="587">
        <v>0</v>
      </c>
      <c r="AC17" s="587">
        <v>0</v>
      </c>
      <c r="AD17" s="587">
        <v>12</v>
      </c>
      <c r="AE17" s="587">
        <v>48</v>
      </c>
      <c r="AF17" s="587">
        <v>0</v>
      </c>
      <c r="AG17" s="587">
        <v>0</v>
      </c>
      <c r="AH17" s="587">
        <v>0</v>
      </c>
      <c r="AI17" s="587">
        <v>48</v>
      </c>
      <c r="AJ17" s="587">
        <v>60</v>
      </c>
      <c r="AK17" s="587">
        <v>24</v>
      </c>
      <c r="AL17" s="587">
        <v>36</v>
      </c>
      <c r="AM17" s="587">
        <v>108</v>
      </c>
      <c r="AN17" s="587">
        <v>24</v>
      </c>
      <c r="AO17" s="587">
        <v>0</v>
      </c>
      <c r="AP17" s="587">
        <v>12</v>
      </c>
      <c r="AQ17" s="587">
        <v>0</v>
      </c>
      <c r="AR17" s="587">
        <v>0</v>
      </c>
      <c r="AS17" s="587">
        <v>0</v>
      </c>
      <c r="AT17" s="587">
        <v>36</v>
      </c>
      <c r="AU17" s="587">
        <v>348</v>
      </c>
      <c r="AV17" s="588">
        <v>156</v>
      </c>
      <c r="AW17" s="511">
        <f t="shared" si="0"/>
        <v>3768</v>
      </c>
    </row>
    <row r="18" spans="1:49" ht="12" customHeight="1">
      <c r="A18" s="1325"/>
      <c r="B18" s="1326"/>
      <c r="C18" s="1327"/>
      <c r="D18" s="486" t="s">
        <v>135</v>
      </c>
      <c r="E18" s="496"/>
      <c r="F18" s="589">
        <v>77</v>
      </c>
      <c r="G18" s="590">
        <v>43</v>
      </c>
      <c r="H18" s="590">
        <v>14</v>
      </c>
      <c r="I18" s="590">
        <v>8</v>
      </c>
      <c r="J18" s="590">
        <v>0</v>
      </c>
      <c r="K18" s="590">
        <v>4</v>
      </c>
      <c r="L18" s="590">
        <v>6</v>
      </c>
      <c r="M18" s="590">
        <v>5</v>
      </c>
      <c r="N18" s="590">
        <v>10</v>
      </c>
      <c r="O18" s="590">
        <v>6</v>
      </c>
      <c r="P18" s="590">
        <v>16</v>
      </c>
      <c r="Q18" s="590">
        <v>0</v>
      </c>
      <c r="R18" s="590">
        <v>0</v>
      </c>
      <c r="S18" s="590">
        <v>22</v>
      </c>
      <c r="T18" s="590">
        <v>3</v>
      </c>
      <c r="U18" s="590">
        <v>5</v>
      </c>
      <c r="V18" s="590">
        <v>1</v>
      </c>
      <c r="W18" s="590">
        <v>0</v>
      </c>
      <c r="X18" s="590">
        <v>8</v>
      </c>
      <c r="Y18" s="590">
        <v>10</v>
      </c>
      <c r="Z18" s="590">
        <v>1</v>
      </c>
      <c r="AA18" s="590">
        <v>0</v>
      </c>
      <c r="AB18" s="590">
        <v>0</v>
      </c>
      <c r="AC18" s="590">
        <v>0</v>
      </c>
      <c r="AD18" s="590">
        <v>1</v>
      </c>
      <c r="AE18" s="590">
        <v>4</v>
      </c>
      <c r="AF18" s="590">
        <v>0</v>
      </c>
      <c r="AG18" s="590">
        <v>0</v>
      </c>
      <c r="AH18" s="590">
        <v>0</v>
      </c>
      <c r="AI18" s="590">
        <v>4</v>
      </c>
      <c r="AJ18" s="590">
        <v>5</v>
      </c>
      <c r="AK18" s="590">
        <v>2</v>
      </c>
      <c r="AL18" s="590">
        <v>3</v>
      </c>
      <c r="AM18" s="590">
        <v>9</v>
      </c>
      <c r="AN18" s="590">
        <v>2</v>
      </c>
      <c r="AO18" s="590">
        <v>0</v>
      </c>
      <c r="AP18" s="590">
        <v>1</v>
      </c>
      <c r="AQ18" s="590">
        <v>0</v>
      </c>
      <c r="AR18" s="590">
        <v>0</v>
      </c>
      <c r="AS18" s="590">
        <v>0</v>
      </c>
      <c r="AT18" s="590">
        <v>3</v>
      </c>
      <c r="AU18" s="590">
        <v>29</v>
      </c>
      <c r="AV18" s="591">
        <v>13</v>
      </c>
      <c r="AW18" s="513">
        <f t="shared" si="0"/>
        <v>315</v>
      </c>
    </row>
    <row r="19" spans="1:49" ht="12" customHeight="1">
      <c r="A19" s="1325"/>
      <c r="B19" s="1326"/>
      <c r="C19" s="1327"/>
      <c r="D19" s="486" t="s">
        <v>514</v>
      </c>
      <c r="E19" s="496"/>
      <c r="F19" s="589">
        <v>359284</v>
      </c>
      <c r="G19" s="590">
        <v>176058</v>
      </c>
      <c r="H19" s="590">
        <v>64775</v>
      </c>
      <c r="I19" s="590">
        <v>36110</v>
      </c>
      <c r="J19" s="590">
        <v>0</v>
      </c>
      <c r="K19" s="590">
        <v>18084</v>
      </c>
      <c r="L19" s="590">
        <v>24040</v>
      </c>
      <c r="M19" s="590">
        <v>15721</v>
      </c>
      <c r="N19" s="590">
        <v>41452</v>
      </c>
      <c r="O19" s="590">
        <v>26250</v>
      </c>
      <c r="P19" s="590">
        <v>72515</v>
      </c>
      <c r="Q19" s="590">
        <v>0</v>
      </c>
      <c r="R19" s="590">
        <v>0</v>
      </c>
      <c r="S19" s="590">
        <v>100574</v>
      </c>
      <c r="T19" s="590">
        <v>13580</v>
      </c>
      <c r="U19" s="590">
        <v>24276</v>
      </c>
      <c r="V19" s="590">
        <v>4429</v>
      </c>
      <c r="W19" s="590">
        <v>0</v>
      </c>
      <c r="X19" s="590">
        <v>34289</v>
      </c>
      <c r="Y19" s="590">
        <v>41170</v>
      </c>
      <c r="Z19" s="590">
        <v>5040</v>
      </c>
      <c r="AA19" s="590">
        <v>0</v>
      </c>
      <c r="AB19" s="590">
        <v>0</v>
      </c>
      <c r="AC19" s="590">
        <v>0</v>
      </c>
      <c r="AD19" s="590">
        <v>4523</v>
      </c>
      <c r="AE19" s="590">
        <v>14296</v>
      </c>
      <c r="AF19" s="590">
        <v>0</v>
      </c>
      <c r="AG19" s="590">
        <v>0</v>
      </c>
      <c r="AH19" s="590">
        <v>0</v>
      </c>
      <c r="AI19" s="590">
        <v>16653</v>
      </c>
      <c r="AJ19" s="590">
        <v>21481</v>
      </c>
      <c r="AK19" s="590">
        <v>9863</v>
      </c>
      <c r="AL19" s="590">
        <v>10404</v>
      </c>
      <c r="AM19" s="590">
        <v>37553</v>
      </c>
      <c r="AN19" s="590">
        <v>9639</v>
      </c>
      <c r="AO19" s="590">
        <v>0</v>
      </c>
      <c r="AP19" s="590">
        <v>3778</v>
      </c>
      <c r="AQ19" s="590">
        <v>0</v>
      </c>
      <c r="AR19" s="590">
        <v>0</v>
      </c>
      <c r="AS19" s="590">
        <v>0</v>
      </c>
      <c r="AT19" s="590">
        <v>12645</v>
      </c>
      <c r="AU19" s="590">
        <v>123768</v>
      </c>
      <c r="AV19" s="591">
        <v>61657</v>
      </c>
      <c r="AW19" s="513">
        <f t="shared" si="0"/>
        <v>1383907</v>
      </c>
    </row>
    <row r="20" spans="1:49" ht="12" customHeight="1">
      <c r="A20" s="1325"/>
      <c r="B20" s="1326"/>
      <c r="C20" s="1327"/>
      <c r="D20" s="487" t="s">
        <v>515</v>
      </c>
      <c r="E20" s="497"/>
      <c r="F20" s="589">
        <v>192969</v>
      </c>
      <c r="G20" s="590">
        <v>105317</v>
      </c>
      <c r="H20" s="590">
        <v>30489</v>
      </c>
      <c r="I20" s="590">
        <v>18464</v>
      </c>
      <c r="J20" s="590">
        <v>0</v>
      </c>
      <c r="K20" s="590">
        <v>10564</v>
      </c>
      <c r="L20" s="590">
        <v>11366</v>
      </c>
      <c r="M20" s="590">
        <v>8835</v>
      </c>
      <c r="N20" s="590">
        <v>20387</v>
      </c>
      <c r="O20" s="590">
        <v>13206</v>
      </c>
      <c r="P20" s="590">
        <v>33471</v>
      </c>
      <c r="Q20" s="590">
        <v>0</v>
      </c>
      <c r="R20" s="590">
        <v>0</v>
      </c>
      <c r="S20" s="590">
        <v>56846</v>
      </c>
      <c r="T20" s="590">
        <v>6174</v>
      </c>
      <c r="U20" s="590">
        <v>11779</v>
      </c>
      <c r="V20" s="590">
        <v>2066</v>
      </c>
      <c r="W20" s="590">
        <v>0</v>
      </c>
      <c r="X20" s="590">
        <v>16079</v>
      </c>
      <c r="Y20" s="590">
        <v>19921</v>
      </c>
      <c r="Z20" s="590">
        <v>2484</v>
      </c>
      <c r="AA20" s="590">
        <v>0</v>
      </c>
      <c r="AB20" s="590">
        <v>0</v>
      </c>
      <c r="AC20" s="590">
        <v>0</v>
      </c>
      <c r="AD20" s="590">
        <v>2610</v>
      </c>
      <c r="AE20" s="590">
        <v>6783</v>
      </c>
      <c r="AF20" s="590">
        <v>0</v>
      </c>
      <c r="AG20" s="590">
        <v>0</v>
      </c>
      <c r="AH20" s="590">
        <v>0</v>
      </c>
      <c r="AI20" s="590">
        <v>7788</v>
      </c>
      <c r="AJ20" s="590">
        <v>9222</v>
      </c>
      <c r="AK20" s="590">
        <v>4544</v>
      </c>
      <c r="AL20" s="590">
        <v>5399</v>
      </c>
      <c r="AM20" s="590">
        <v>18267</v>
      </c>
      <c r="AN20" s="590">
        <v>4149</v>
      </c>
      <c r="AO20" s="590">
        <v>0</v>
      </c>
      <c r="AP20" s="590">
        <v>1543</v>
      </c>
      <c r="AQ20" s="590">
        <v>0</v>
      </c>
      <c r="AR20" s="590">
        <v>0</v>
      </c>
      <c r="AS20" s="590">
        <v>0</v>
      </c>
      <c r="AT20" s="590">
        <v>5757</v>
      </c>
      <c r="AU20" s="590">
        <v>68313</v>
      </c>
      <c r="AV20" s="591">
        <v>34583</v>
      </c>
      <c r="AW20" s="513">
        <f t="shared" si="0"/>
        <v>729375</v>
      </c>
    </row>
    <row r="21" spans="1:49" ht="12" customHeight="1">
      <c r="A21" s="1325"/>
      <c r="B21" s="1326"/>
      <c r="C21" s="1327"/>
      <c r="D21" s="54"/>
      <c r="E21" s="498" t="s">
        <v>123</v>
      </c>
      <c r="F21" s="589">
        <v>24147</v>
      </c>
      <c r="G21" s="590">
        <v>9047</v>
      </c>
      <c r="H21" s="590">
        <v>1305</v>
      </c>
      <c r="I21" s="590">
        <v>456</v>
      </c>
      <c r="J21" s="590">
        <v>0</v>
      </c>
      <c r="K21" s="590">
        <v>2451</v>
      </c>
      <c r="L21" s="590">
        <v>476</v>
      </c>
      <c r="M21" s="590">
        <v>1149</v>
      </c>
      <c r="N21" s="590">
        <v>2122</v>
      </c>
      <c r="O21" s="590">
        <v>389</v>
      </c>
      <c r="P21" s="590">
        <v>1104</v>
      </c>
      <c r="Q21" s="590">
        <v>0</v>
      </c>
      <c r="R21" s="590">
        <v>0</v>
      </c>
      <c r="S21" s="590">
        <v>5558</v>
      </c>
      <c r="T21" s="590">
        <v>114</v>
      </c>
      <c r="U21" s="590">
        <v>1078</v>
      </c>
      <c r="V21" s="590">
        <v>0</v>
      </c>
      <c r="W21" s="590">
        <v>0</v>
      </c>
      <c r="X21" s="590">
        <v>875</v>
      </c>
      <c r="Y21" s="590">
        <v>2083</v>
      </c>
      <c r="Z21" s="590">
        <v>0</v>
      </c>
      <c r="AA21" s="590">
        <v>0</v>
      </c>
      <c r="AB21" s="590">
        <v>0</v>
      </c>
      <c r="AC21" s="590">
        <v>0</v>
      </c>
      <c r="AD21" s="590">
        <v>494</v>
      </c>
      <c r="AE21" s="590">
        <v>623</v>
      </c>
      <c r="AF21" s="590">
        <v>0</v>
      </c>
      <c r="AG21" s="590">
        <v>0</v>
      </c>
      <c r="AH21" s="590">
        <v>0</v>
      </c>
      <c r="AI21" s="590">
        <v>550</v>
      </c>
      <c r="AJ21" s="590">
        <v>809</v>
      </c>
      <c r="AK21" s="590">
        <v>436</v>
      </c>
      <c r="AL21" s="590">
        <v>599</v>
      </c>
      <c r="AM21" s="590">
        <v>1251</v>
      </c>
      <c r="AN21" s="590">
        <v>84</v>
      </c>
      <c r="AO21" s="590">
        <v>0</v>
      </c>
      <c r="AP21" s="590">
        <v>99</v>
      </c>
      <c r="AQ21" s="590">
        <v>0</v>
      </c>
      <c r="AR21" s="590">
        <v>0</v>
      </c>
      <c r="AS21" s="590">
        <v>0</v>
      </c>
      <c r="AT21" s="590">
        <v>552</v>
      </c>
      <c r="AU21" s="590">
        <v>11960</v>
      </c>
      <c r="AV21" s="591">
        <v>2775</v>
      </c>
      <c r="AW21" s="513">
        <f t="shared" si="0"/>
        <v>72586</v>
      </c>
    </row>
    <row r="22" spans="1:49" ht="12" customHeight="1">
      <c r="A22" s="1325"/>
      <c r="B22" s="1326"/>
      <c r="C22" s="1327"/>
      <c r="D22" s="54"/>
      <c r="E22" s="498" t="s">
        <v>124</v>
      </c>
      <c r="F22" s="589">
        <v>297</v>
      </c>
      <c r="G22" s="590">
        <v>14549</v>
      </c>
      <c r="H22" s="590">
        <v>58</v>
      </c>
      <c r="I22" s="590">
        <v>0</v>
      </c>
      <c r="J22" s="590">
        <v>0</v>
      </c>
      <c r="K22" s="590">
        <v>53</v>
      </c>
      <c r="L22" s="590">
        <v>0</v>
      </c>
      <c r="M22" s="590">
        <v>0</v>
      </c>
      <c r="N22" s="590">
        <v>0</v>
      </c>
      <c r="O22" s="590">
        <v>453</v>
      </c>
      <c r="P22" s="590">
        <v>346</v>
      </c>
      <c r="Q22" s="590">
        <v>0</v>
      </c>
      <c r="R22" s="590">
        <v>0</v>
      </c>
      <c r="S22" s="590">
        <v>3748</v>
      </c>
      <c r="T22" s="590">
        <v>19</v>
      </c>
      <c r="U22" s="590">
        <v>0</v>
      </c>
      <c r="V22" s="590">
        <v>0</v>
      </c>
      <c r="W22" s="590">
        <v>0</v>
      </c>
      <c r="X22" s="590">
        <v>0</v>
      </c>
      <c r="Y22" s="590">
        <v>13</v>
      </c>
      <c r="Z22" s="590">
        <v>0</v>
      </c>
      <c r="AA22" s="590">
        <v>0</v>
      </c>
      <c r="AB22" s="590">
        <v>0</v>
      </c>
      <c r="AC22" s="590">
        <v>0</v>
      </c>
      <c r="AD22" s="590">
        <v>6</v>
      </c>
      <c r="AE22" s="590">
        <v>0</v>
      </c>
      <c r="AF22" s="590">
        <v>0</v>
      </c>
      <c r="AG22" s="590">
        <v>0</v>
      </c>
      <c r="AH22" s="590">
        <v>0</v>
      </c>
      <c r="AI22" s="590">
        <v>36</v>
      </c>
      <c r="AJ22" s="590">
        <v>0</v>
      </c>
      <c r="AK22" s="590">
        <v>0</v>
      </c>
      <c r="AL22" s="590">
        <v>180</v>
      </c>
      <c r="AM22" s="590">
        <v>233</v>
      </c>
      <c r="AN22" s="590">
        <v>0</v>
      </c>
      <c r="AO22" s="590">
        <v>0</v>
      </c>
      <c r="AP22" s="590">
        <v>0</v>
      </c>
      <c r="AQ22" s="590">
        <v>0</v>
      </c>
      <c r="AR22" s="590">
        <v>0</v>
      </c>
      <c r="AS22" s="590">
        <v>0</v>
      </c>
      <c r="AT22" s="590">
        <v>72</v>
      </c>
      <c r="AU22" s="590">
        <v>2280</v>
      </c>
      <c r="AV22" s="591">
        <v>1094</v>
      </c>
      <c r="AW22" s="513">
        <f t="shared" si="0"/>
        <v>23437</v>
      </c>
    </row>
    <row r="23" spans="1:49" ht="12" customHeight="1">
      <c r="A23" s="1325"/>
      <c r="B23" s="1326"/>
      <c r="C23" s="1327"/>
      <c r="D23" s="54"/>
      <c r="E23" s="498" t="s">
        <v>125</v>
      </c>
      <c r="F23" s="589">
        <v>143563</v>
      </c>
      <c r="G23" s="590">
        <v>71314</v>
      </c>
      <c r="H23" s="590">
        <v>25676</v>
      </c>
      <c r="I23" s="590">
        <v>15811</v>
      </c>
      <c r="J23" s="590">
        <v>0</v>
      </c>
      <c r="K23" s="590">
        <v>7271</v>
      </c>
      <c r="L23" s="590">
        <v>9202</v>
      </c>
      <c r="M23" s="590">
        <v>6262</v>
      </c>
      <c r="N23" s="590">
        <v>16205</v>
      </c>
      <c r="O23" s="590">
        <v>10328</v>
      </c>
      <c r="P23" s="590">
        <v>28507</v>
      </c>
      <c r="Q23" s="590">
        <v>0</v>
      </c>
      <c r="R23" s="590">
        <v>0</v>
      </c>
      <c r="S23" s="590">
        <v>40384</v>
      </c>
      <c r="T23" s="590">
        <v>5495</v>
      </c>
      <c r="U23" s="590">
        <v>9661</v>
      </c>
      <c r="V23" s="590">
        <v>1718</v>
      </c>
      <c r="W23" s="590">
        <v>0</v>
      </c>
      <c r="X23" s="590">
        <v>13550</v>
      </c>
      <c r="Y23" s="590">
        <v>16000</v>
      </c>
      <c r="Z23" s="590">
        <v>2080</v>
      </c>
      <c r="AA23" s="590">
        <v>0</v>
      </c>
      <c r="AB23" s="590">
        <v>0</v>
      </c>
      <c r="AC23" s="590">
        <v>0</v>
      </c>
      <c r="AD23" s="590">
        <v>1853</v>
      </c>
      <c r="AE23" s="590">
        <v>5590</v>
      </c>
      <c r="AF23" s="590">
        <v>0</v>
      </c>
      <c r="AG23" s="590">
        <v>0</v>
      </c>
      <c r="AH23" s="590">
        <v>0</v>
      </c>
      <c r="AI23" s="590">
        <v>6717</v>
      </c>
      <c r="AJ23" s="590">
        <v>8300</v>
      </c>
      <c r="AK23" s="590">
        <v>3975</v>
      </c>
      <c r="AL23" s="590">
        <v>4099</v>
      </c>
      <c r="AM23" s="590">
        <v>15121</v>
      </c>
      <c r="AN23" s="590">
        <v>3963</v>
      </c>
      <c r="AO23" s="590">
        <v>0</v>
      </c>
      <c r="AP23" s="590">
        <v>1420</v>
      </c>
      <c r="AQ23" s="590">
        <v>0</v>
      </c>
      <c r="AR23" s="590">
        <v>0</v>
      </c>
      <c r="AS23" s="590">
        <v>0</v>
      </c>
      <c r="AT23" s="590">
        <v>4893</v>
      </c>
      <c r="AU23" s="590">
        <v>50074</v>
      </c>
      <c r="AV23" s="591">
        <v>24643</v>
      </c>
      <c r="AW23" s="513">
        <f t="shared" si="0"/>
        <v>553675</v>
      </c>
    </row>
    <row r="24" spans="1:49" ht="12" customHeight="1">
      <c r="A24" s="1325"/>
      <c r="B24" s="1326"/>
      <c r="C24" s="1327"/>
      <c r="D24" s="488"/>
      <c r="E24" s="498" t="s">
        <v>126</v>
      </c>
      <c r="F24" s="589">
        <v>24962</v>
      </c>
      <c r="G24" s="590">
        <v>10407</v>
      </c>
      <c r="H24" s="590">
        <v>3450</v>
      </c>
      <c r="I24" s="590">
        <v>2197</v>
      </c>
      <c r="J24" s="590">
        <v>0</v>
      </c>
      <c r="K24" s="590">
        <v>789</v>
      </c>
      <c r="L24" s="590">
        <v>1688</v>
      </c>
      <c r="M24" s="590">
        <v>1424</v>
      </c>
      <c r="N24" s="590">
        <v>2060</v>
      </c>
      <c r="O24" s="590">
        <v>2036</v>
      </c>
      <c r="P24" s="590">
        <v>3514</v>
      </c>
      <c r="Q24" s="590">
        <v>0</v>
      </c>
      <c r="R24" s="590">
        <v>0</v>
      </c>
      <c r="S24" s="590">
        <v>7156</v>
      </c>
      <c r="T24" s="590">
        <v>546</v>
      </c>
      <c r="U24" s="590">
        <v>1040</v>
      </c>
      <c r="V24" s="590">
        <v>348</v>
      </c>
      <c r="W24" s="590">
        <v>0</v>
      </c>
      <c r="X24" s="590">
        <v>1654</v>
      </c>
      <c r="Y24" s="590">
        <v>1825</v>
      </c>
      <c r="Z24" s="590">
        <v>404</v>
      </c>
      <c r="AA24" s="590">
        <v>0</v>
      </c>
      <c r="AB24" s="590">
        <v>0</v>
      </c>
      <c r="AC24" s="590">
        <v>0</v>
      </c>
      <c r="AD24" s="590">
        <v>257</v>
      </c>
      <c r="AE24" s="590">
        <v>570</v>
      </c>
      <c r="AF24" s="590">
        <v>0</v>
      </c>
      <c r="AG24" s="590">
        <v>0</v>
      </c>
      <c r="AH24" s="590">
        <v>0</v>
      </c>
      <c r="AI24" s="590">
        <v>485</v>
      </c>
      <c r="AJ24" s="590">
        <v>113</v>
      </c>
      <c r="AK24" s="590">
        <v>133</v>
      </c>
      <c r="AL24" s="590">
        <v>521</v>
      </c>
      <c r="AM24" s="590">
        <v>1662</v>
      </c>
      <c r="AN24" s="590">
        <v>102</v>
      </c>
      <c r="AO24" s="590">
        <v>0</v>
      </c>
      <c r="AP24" s="590">
        <v>24</v>
      </c>
      <c r="AQ24" s="590">
        <v>0</v>
      </c>
      <c r="AR24" s="590">
        <v>0</v>
      </c>
      <c r="AS24" s="590">
        <v>0</v>
      </c>
      <c r="AT24" s="590">
        <v>240</v>
      </c>
      <c r="AU24" s="590">
        <v>3999</v>
      </c>
      <c r="AV24" s="591">
        <v>6071</v>
      </c>
      <c r="AW24" s="513">
        <f t="shared" si="0"/>
        <v>79677</v>
      </c>
    </row>
    <row r="25" spans="1:49" ht="12" customHeight="1">
      <c r="A25" s="1325"/>
      <c r="B25" s="1326"/>
      <c r="C25" s="1327"/>
      <c r="D25" s="489" t="s">
        <v>516</v>
      </c>
      <c r="E25" s="499"/>
      <c r="F25" s="592">
        <v>552253</v>
      </c>
      <c r="G25" s="593">
        <v>281375</v>
      </c>
      <c r="H25" s="593">
        <v>95264</v>
      </c>
      <c r="I25" s="593">
        <v>54574</v>
      </c>
      <c r="J25" s="593">
        <v>0</v>
      </c>
      <c r="K25" s="593">
        <v>28648</v>
      </c>
      <c r="L25" s="593">
        <v>35406</v>
      </c>
      <c r="M25" s="593">
        <v>24556</v>
      </c>
      <c r="N25" s="593">
        <v>61839</v>
      </c>
      <c r="O25" s="593">
        <v>39456</v>
      </c>
      <c r="P25" s="593">
        <v>105986</v>
      </c>
      <c r="Q25" s="593">
        <v>0</v>
      </c>
      <c r="R25" s="593">
        <v>0</v>
      </c>
      <c r="S25" s="593">
        <v>157420</v>
      </c>
      <c r="T25" s="593">
        <v>19754</v>
      </c>
      <c r="U25" s="593">
        <v>36055</v>
      </c>
      <c r="V25" s="593">
        <v>6495</v>
      </c>
      <c r="W25" s="593">
        <v>0</v>
      </c>
      <c r="X25" s="593">
        <v>50368</v>
      </c>
      <c r="Y25" s="593">
        <v>61091</v>
      </c>
      <c r="Z25" s="593">
        <v>7524</v>
      </c>
      <c r="AA25" s="593">
        <v>0</v>
      </c>
      <c r="AB25" s="593">
        <v>0</v>
      </c>
      <c r="AC25" s="593">
        <v>0</v>
      </c>
      <c r="AD25" s="593">
        <v>7133</v>
      </c>
      <c r="AE25" s="593">
        <v>21079</v>
      </c>
      <c r="AF25" s="593">
        <v>0</v>
      </c>
      <c r="AG25" s="593">
        <v>0</v>
      </c>
      <c r="AH25" s="593">
        <v>0</v>
      </c>
      <c r="AI25" s="593">
        <v>24441</v>
      </c>
      <c r="AJ25" s="593">
        <v>30703</v>
      </c>
      <c r="AK25" s="593">
        <v>14407</v>
      </c>
      <c r="AL25" s="593">
        <v>15803</v>
      </c>
      <c r="AM25" s="593">
        <v>55820</v>
      </c>
      <c r="AN25" s="593">
        <v>13788</v>
      </c>
      <c r="AO25" s="593">
        <v>0</v>
      </c>
      <c r="AP25" s="593">
        <v>5321</v>
      </c>
      <c r="AQ25" s="593">
        <v>0</v>
      </c>
      <c r="AR25" s="593">
        <v>0</v>
      </c>
      <c r="AS25" s="593">
        <v>0</v>
      </c>
      <c r="AT25" s="593">
        <v>18402</v>
      </c>
      <c r="AU25" s="593">
        <v>192081</v>
      </c>
      <c r="AV25" s="594">
        <v>96240</v>
      </c>
      <c r="AW25" s="512">
        <f t="shared" si="0"/>
        <v>2113282</v>
      </c>
    </row>
    <row r="26" spans="1:49" ht="12" customHeight="1">
      <c r="A26" s="1325"/>
      <c r="B26" s="1326"/>
      <c r="C26" s="1327"/>
      <c r="D26" s="488" t="s">
        <v>136</v>
      </c>
      <c r="E26" s="495"/>
      <c r="F26" s="586">
        <v>3744</v>
      </c>
      <c r="G26" s="587">
        <v>2046</v>
      </c>
      <c r="H26" s="587">
        <v>630</v>
      </c>
      <c r="I26" s="587">
        <v>396</v>
      </c>
      <c r="J26" s="587">
        <v>0</v>
      </c>
      <c r="K26" s="587">
        <v>178</v>
      </c>
      <c r="L26" s="587">
        <v>247</v>
      </c>
      <c r="M26" s="587">
        <v>207</v>
      </c>
      <c r="N26" s="587">
        <v>422</v>
      </c>
      <c r="O26" s="587">
        <v>296</v>
      </c>
      <c r="P26" s="587">
        <v>865</v>
      </c>
      <c r="Q26" s="587">
        <v>0</v>
      </c>
      <c r="R26" s="587">
        <v>0</v>
      </c>
      <c r="S26" s="587">
        <v>1073</v>
      </c>
      <c r="T26" s="587">
        <v>142</v>
      </c>
      <c r="U26" s="587">
        <v>232</v>
      </c>
      <c r="V26" s="587">
        <v>41</v>
      </c>
      <c r="W26" s="587">
        <v>0</v>
      </c>
      <c r="X26" s="587">
        <v>343</v>
      </c>
      <c r="Y26" s="587">
        <v>444</v>
      </c>
      <c r="Z26" s="587">
        <v>53</v>
      </c>
      <c r="AA26" s="587">
        <v>0</v>
      </c>
      <c r="AB26" s="587">
        <v>0</v>
      </c>
      <c r="AC26" s="587">
        <v>0</v>
      </c>
      <c r="AD26" s="587">
        <v>45</v>
      </c>
      <c r="AE26" s="587">
        <v>150</v>
      </c>
      <c r="AF26" s="587">
        <v>0</v>
      </c>
      <c r="AG26" s="587">
        <v>0</v>
      </c>
      <c r="AH26" s="587">
        <v>0</v>
      </c>
      <c r="AI26" s="587">
        <v>173</v>
      </c>
      <c r="AJ26" s="587">
        <v>229</v>
      </c>
      <c r="AK26" s="587">
        <v>93</v>
      </c>
      <c r="AL26" s="587">
        <v>102</v>
      </c>
      <c r="AM26" s="587">
        <v>396</v>
      </c>
      <c r="AN26" s="587">
        <v>102</v>
      </c>
      <c r="AO26" s="587">
        <v>0</v>
      </c>
      <c r="AP26" s="587">
        <v>41</v>
      </c>
      <c r="AQ26" s="587">
        <v>0</v>
      </c>
      <c r="AR26" s="587">
        <v>0</v>
      </c>
      <c r="AS26" s="587">
        <v>0</v>
      </c>
      <c r="AT26" s="587">
        <v>131</v>
      </c>
      <c r="AU26" s="587">
        <v>1229</v>
      </c>
      <c r="AV26" s="588">
        <v>651</v>
      </c>
      <c r="AW26" s="511">
        <f t="shared" si="0"/>
        <v>14701</v>
      </c>
    </row>
    <row r="27" spans="1:49" ht="12" customHeight="1">
      <c r="A27" s="1328"/>
      <c r="B27" s="1329"/>
      <c r="C27" s="1330"/>
      <c r="D27" s="52" t="s">
        <v>137</v>
      </c>
      <c r="E27" s="492"/>
      <c r="F27" s="592">
        <v>1994</v>
      </c>
      <c r="G27" s="593">
        <v>1071</v>
      </c>
      <c r="H27" s="593">
        <v>308</v>
      </c>
      <c r="I27" s="593">
        <v>108</v>
      </c>
      <c r="J27" s="593">
        <v>0</v>
      </c>
      <c r="K27" s="593">
        <v>90</v>
      </c>
      <c r="L27" s="593">
        <v>37</v>
      </c>
      <c r="M27" s="593">
        <v>99</v>
      </c>
      <c r="N27" s="593">
        <v>201</v>
      </c>
      <c r="O27" s="593">
        <v>163</v>
      </c>
      <c r="P27" s="593">
        <v>492</v>
      </c>
      <c r="Q27" s="593">
        <v>0</v>
      </c>
      <c r="R27" s="593">
        <v>0</v>
      </c>
      <c r="S27" s="593">
        <v>610</v>
      </c>
      <c r="T27" s="593">
        <v>77</v>
      </c>
      <c r="U27" s="593">
        <v>121</v>
      </c>
      <c r="V27" s="593">
        <v>19</v>
      </c>
      <c r="W27" s="593">
        <v>0</v>
      </c>
      <c r="X27" s="593">
        <v>171</v>
      </c>
      <c r="Y27" s="593">
        <v>205</v>
      </c>
      <c r="Z27" s="593">
        <v>31</v>
      </c>
      <c r="AA27" s="593">
        <v>0</v>
      </c>
      <c r="AB27" s="593">
        <v>0</v>
      </c>
      <c r="AC27" s="593">
        <v>0</v>
      </c>
      <c r="AD27" s="593">
        <v>19</v>
      </c>
      <c r="AE27" s="593">
        <v>72</v>
      </c>
      <c r="AF27" s="593">
        <v>0</v>
      </c>
      <c r="AG27" s="593">
        <v>0</v>
      </c>
      <c r="AH27" s="593">
        <v>0</v>
      </c>
      <c r="AI27" s="593">
        <v>58</v>
      </c>
      <c r="AJ27" s="593">
        <v>122</v>
      </c>
      <c r="AK27" s="593">
        <v>51</v>
      </c>
      <c r="AL27" s="593">
        <v>9</v>
      </c>
      <c r="AM27" s="593">
        <v>186</v>
      </c>
      <c r="AN27" s="593">
        <v>60</v>
      </c>
      <c r="AO27" s="593">
        <v>0</v>
      </c>
      <c r="AP27" s="593">
        <v>18</v>
      </c>
      <c r="AQ27" s="593">
        <v>0</v>
      </c>
      <c r="AR27" s="593">
        <v>0</v>
      </c>
      <c r="AS27" s="593">
        <v>0</v>
      </c>
      <c r="AT27" s="593">
        <v>61</v>
      </c>
      <c r="AU27" s="593">
        <v>595</v>
      </c>
      <c r="AV27" s="594">
        <v>352</v>
      </c>
      <c r="AW27" s="512">
        <f t="shared" si="0"/>
        <v>7400</v>
      </c>
    </row>
    <row r="28" spans="1:50" s="1" customFormat="1" ht="12" customHeight="1">
      <c r="A28" s="493" t="s">
        <v>133</v>
      </c>
      <c r="B28" s="51"/>
      <c r="C28" s="51"/>
      <c r="D28" s="51"/>
      <c r="E28" s="494"/>
      <c r="F28" s="1144"/>
      <c r="G28" s="1145"/>
      <c r="H28" s="1145"/>
      <c r="I28" s="1145"/>
      <c r="J28" s="1145"/>
      <c r="K28" s="1145"/>
      <c r="L28" s="1145"/>
      <c r="M28" s="1145"/>
      <c r="N28" s="1145"/>
      <c r="O28" s="1145"/>
      <c r="P28" s="1145"/>
      <c r="Q28" s="1145"/>
      <c r="R28" s="1145"/>
      <c r="S28" s="1145"/>
      <c r="T28" s="1145"/>
      <c r="U28" s="1145"/>
      <c r="V28" s="1145"/>
      <c r="W28" s="1145"/>
      <c r="X28" s="1145"/>
      <c r="Y28" s="1145"/>
      <c r="Z28" s="1145"/>
      <c r="AA28" s="1145"/>
      <c r="AB28" s="1145"/>
      <c r="AC28" s="1145"/>
      <c r="AD28" s="1145"/>
      <c r="AE28" s="1145"/>
      <c r="AF28" s="1145"/>
      <c r="AG28" s="1145"/>
      <c r="AH28" s="1145"/>
      <c r="AI28" s="1145"/>
      <c r="AJ28" s="1145"/>
      <c r="AK28" s="1145"/>
      <c r="AL28" s="1145"/>
      <c r="AM28" s="1145"/>
      <c r="AN28" s="1145"/>
      <c r="AO28" s="1145"/>
      <c r="AP28" s="1145"/>
      <c r="AQ28" s="1145"/>
      <c r="AR28" s="1145"/>
      <c r="AS28" s="1145"/>
      <c r="AT28" s="1145"/>
      <c r="AU28" s="1145"/>
      <c r="AV28" s="1146"/>
      <c r="AW28" s="1147"/>
      <c r="AX28" s="48"/>
    </row>
    <row r="29" spans="1:49" ht="12" customHeight="1">
      <c r="A29" s="1325"/>
      <c r="B29" s="1326"/>
      <c r="C29" s="1327"/>
      <c r="D29" s="485" t="s">
        <v>134</v>
      </c>
      <c r="E29" s="495"/>
      <c r="F29" s="586">
        <v>0</v>
      </c>
      <c r="G29" s="587">
        <v>0</v>
      </c>
      <c r="H29" s="587">
        <v>0</v>
      </c>
      <c r="I29" s="587">
        <v>0</v>
      </c>
      <c r="J29" s="587">
        <v>0</v>
      </c>
      <c r="K29" s="587">
        <v>0</v>
      </c>
      <c r="L29" s="587">
        <v>0</v>
      </c>
      <c r="M29" s="587">
        <v>0</v>
      </c>
      <c r="N29" s="587">
        <v>0</v>
      </c>
      <c r="O29" s="587">
        <v>0</v>
      </c>
      <c r="P29" s="587">
        <v>0</v>
      </c>
      <c r="Q29" s="587">
        <v>0</v>
      </c>
      <c r="R29" s="587">
        <v>0</v>
      </c>
      <c r="S29" s="587">
        <v>0</v>
      </c>
      <c r="T29" s="587">
        <v>0</v>
      </c>
      <c r="U29" s="587">
        <v>0</v>
      </c>
      <c r="V29" s="587">
        <v>0</v>
      </c>
      <c r="W29" s="587">
        <v>0</v>
      </c>
      <c r="X29" s="587">
        <v>0</v>
      </c>
      <c r="Y29" s="587">
        <v>0</v>
      </c>
      <c r="Z29" s="587">
        <v>0</v>
      </c>
      <c r="AA29" s="587">
        <v>0</v>
      </c>
      <c r="AB29" s="587">
        <v>0</v>
      </c>
      <c r="AC29" s="587">
        <v>0</v>
      </c>
      <c r="AD29" s="587">
        <v>0</v>
      </c>
      <c r="AE29" s="587">
        <v>0</v>
      </c>
      <c r="AF29" s="587">
        <v>0</v>
      </c>
      <c r="AG29" s="587">
        <v>0</v>
      </c>
      <c r="AH29" s="587">
        <v>0</v>
      </c>
      <c r="AI29" s="587">
        <v>0</v>
      </c>
      <c r="AJ29" s="587">
        <v>0</v>
      </c>
      <c r="AK29" s="587">
        <v>0</v>
      </c>
      <c r="AL29" s="587">
        <v>0</v>
      </c>
      <c r="AM29" s="587">
        <v>0</v>
      </c>
      <c r="AN29" s="587">
        <v>0</v>
      </c>
      <c r="AO29" s="587">
        <v>0</v>
      </c>
      <c r="AP29" s="587">
        <v>0</v>
      </c>
      <c r="AQ29" s="587">
        <v>0</v>
      </c>
      <c r="AR29" s="587">
        <v>0</v>
      </c>
      <c r="AS29" s="587">
        <v>0</v>
      </c>
      <c r="AT29" s="587">
        <v>0</v>
      </c>
      <c r="AU29" s="587">
        <v>156</v>
      </c>
      <c r="AV29" s="588">
        <v>0</v>
      </c>
      <c r="AW29" s="511">
        <f t="shared" si="0"/>
        <v>156</v>
      </c>
    </row>
    <row r="30" spans="1:49" ht="12" customHeight="1">
      <c r="A30" s="1325"/>
      <c r="B30" s="1326"/>
      <c r="C30" s="1327"/>
      <c r="D30" s="486" t="s">
        <v>135</v>
      </c>
      <c r="E30" s="496"/>
      <c r="F30" s="589">
        <v>0</v>
      </c>
      <c r="G30" s="590">
        <v>0</v>
      </c>
      <c r="H30" s="590">
        <v>0</v>
      </c>
      <c r="I30" s="590">
        <v>0</v>
      </c>
      <c r="J30" s="590">
        <v>0</v>
      </c>
      <c r="K30" s="590">
        <v>0</v>
      </c>
      <c r="L30" s="590">
        <v>0</v>
      </c>
      <c r="M30" s="590">
        <v>0</v>
      </c>
      <c r="N30" s="590">
        <v>0</v>
      </c>
      <c r="O30" s="590">
        <v>0</v>
      </c>
      <c r="P30" s="590">
        <v>0</v>
      </c>
      <c r="Q30" s="590">
        <v>0</v>
      </c>
      <c r="R30" s="590">
        <v>0</v>
      </c>
      <c r="S30" s="590">
        <v>0</v>
      </c>
      <c r="T30" s="590">
        <v>0</v>
      </c>
      <c r="U30" s="590">
        <v>0</v>
      </c>
      <c r="V30" s="590">
        <v>0</v>
      </c>
      <c r="W30" s="590">
        <v>0</v>
      </c>
      <c r="X30" s="590">
        <v>0</v>
      </c>
      <c r="Y30" s="590">
        <v>0</v>
      </c>
      <c r="Z30" s="590">
        <v>0</v>
      </c>
      <c r="AA30" s="590">
        <v>0</v>
      </c>
      <c r="AB30" s="590">
        <v>0</v>
      </c>
      <c r="AC30" s="590">
        <v>0</v>
      </c>
      <c r="AD30" s="590">
        <v>0</v>
      </c>
      <c r="AE30" s="590">
        <v>0</v>
      </c>
      <c r="AF30" s="590">
        <v>0</v>
      </c>
      <c r="AG30" s="590">
        <v>0</v>
      </c>
      <c r="AH30" s="590">
        <v>0</v>
      </c>
      <c r="AI30" s="590">
        <v>0</v>
      </c>
      <c r="AJ30" s="590">
        <v>0</v>
      </c>
      <c r="AK30" s="590">
        <v>0</v>
      </c>
      <c r="AL30" s="590">
        <v>0</v>
      </c>
      <c r="AM30" s="590">
        <v>0</v>
      </c>
      <c r="AN30" s="590">
        <v>0</v>
      </c>
      <c r="AO30" s="590">
        <v>0</v>
      </c>
      <c r="AP30" s="590">
        <v>0</v>
      </c>
      <c r="AQ30" s="590">
        <v>0</v>
      </c>
      <c r="AR30" s="590">
        <v>0</v>
      </c>
      <c r="AS30" s="590">
        <v>0</v>
      </c>
      <c r="AT30" s="590">
        <v>0</v>
      </c>
      <c r="AU30" s="590">
        <v>13</v>
      </c>
      <c r="AV30" s="591">
        <v>0</v>
      </c>
      <c r="AW30" s="513">
        <f t="shared" si="0"/>
        <v>13</v>
      </c>
    </row>
    <row r="31" spans="1:49" ht="12" customHeight="1">
      <c r="A31" s="1325"/>
      <c r="B31" s="1326"/>
      <c r="C31" s="1327"/>
      <c r="D31" s="486" t="s">
        <v>514</v>
      </c>
      <c r="E31" s="496"/>
      <c r="F31" s="589">
        <v>0</v>
      </c>
      <c r="G31" s="590">
        <v>0</v>
      </c>
      <c r="H31" s="590">
        <v>0</v>
      </c>
      <c r="I31" s="590">
        <v>0</v>
      </c>
      <c r="J31" s="590">
        <v>0</v>
      </c>
      <c r="K31" s="590">
        <v>0</v>
      </c>
      <c r="L31" s="590">
        <v>0</v>
      </c>
      <c r="M31" s="590">
        <v>0</v>
      </c>
      <c r="N31" s="590">
        <v>0</v>
      </c>
      <c r="O31" s="590">
        <v>0</v>
      </c>
      <c r="P31" s="590">
        <v>0</v>
      </c>
      <c r="Q31" s="590">
        <v>0</v>
      </c>
      <c r="R31" s="590">
        <v>0</v>
      </c>
      <c r="S31" s="590">
        <v>0</v>
      </c>
      <c r="T31" s="590">
        <v>0</v>
      </c>
      <c r="U31" s="590">
        <v>0</v>
      </c>
      <c r="V31" s="590">
        <v>0</v>
      </c>
      <c r="W31" s="590">
        <v>0</v>
      </c>
      <c r="X31" s="590">
        <v>0</v>
      </c>
      <c r="Y31" s="590">
        <v>0</v>
      </c>
      <c r="Z31" s="590">
        <v>0</v>
      </c>
      <c r="AA31" s="590">
        <v>0</v>
      </c>
      <c r="AB31" s="590">
        <v>0</v>
      </c>
      <c r="AC31" s="590">
        <v>0</v>
      </c>
      <c r="AD31" s="590">
        <v>0</v>
      </c>
      <c r="AE31" s="590">
        <v>0</v>
      </c>
      <c r="AF31" s="590">
        <v>0</v>
      </c>
      <c r="AG31" s="590">
        <v>0</v>
      </c>
      <c r="AH31" s="590">
        <v>0</v>
      </c>
      <c r="AI31" s="590">
        <v>0</v>
      </c>
      <c r="AJ31" s="590">
        <v>0</v>
      </c>
      <c r="AK31" s="590">
        <v>0</v>
      </c>
      <c r="AL31" s="590">
        <v>0</v>
      </c>
      <c r="AM31" s="590">
        <v>0</v>
      </c>
      <c r="AN31" s="590">
        <v>0</v>
      </c>
      <c r="AO31" s="590">
        <v>0</v>
      </c>
      <c r="AP31" s="590">
        <v>0</v>
      </c>
      <c r="AQ31" s="590">
        <v>0</v>
      </c>
      <c r="AR31" s="590">
        <v>0</v>
      </c>
      <c r="AS31" s="590">
        <v>0</v>
      </c>
      <c r="AT31" s="590">
        <v>0</v>
      </c>
      <c r="AU31" s="590">
        <v>53388</v>
      </c>
      <c r="AV31" s="591">
        <v>0</v>
      </c>
      <c r="AW31" s="513">
        <f t="shared" si="0"/>
        <v>53388</v>
      </c>
    </row>
    <row r="32" spans="1:49" ht="12" customHeight="1">
      <c r="A32" s="1325"/>
      <c r="B32" s="1326"/>
      <c r="C32" s="1327"/>
      <c r="D32" s="487" t="s">
        <v>515</v>
      </c>
      <c r="E32" s="497"/>
      <c r="F32" s="589">
        <v>0</v>
      </c>
      <c r="G32" s="590">
        <v>0</v>
      </c>
      <c r="H32" s="590">
        <v>0</v>
      </c>
      <c r="I32" s="590">
        <v>0</v>
      </c>
      <c r="J32" s="590">
        <v>0</v>
      </c>
      <c r="K32" s="590">
        <v>0</v>
      </c>
      <c r="L32" s="590">
        <v>0</v>
      </c>
      <c r="M32" s="590">
        <v>0</v>
      </c>
      <c r="N32" s="590">
        <v>0</v>
      </c>
      <c r="O32" s="590">
        <v>0</v>
      </c>
      <c r="P32" s="590">
        <v>0</v>
      </c>
      <c r="Q32" s="590">
        <v>0</v>
      </c>
      <c r="R32" s="590">
        <v>0</v>
      </c>
      <c r="S32" s="590">
        <v>0</v>
      </c>
      <c r="T32" s="590">
        <v>0</v>
      </c>
      <c r="U32" s="590">
        <v>0</v>
      </c>
      <c r="V32" s="590">
        <v>0</v>
      </c>
      <c r="W32" s="590">
        <v>0</v>
      </c>
      <c r="X32" s="590">
        <v>0</v>
      </c>
      <c r="Y32" s="590">
        <v>0</v>
      </c>
      <c r="Z32" s="590">
        <v>0</v>
      </c>
      <c r="AA32" s="590">
        <v>0</v>
      </c>
      <c r="AB32" s="590">
        <v>0</v>
      </c>
      <c r="AC32" s="590">
        <v>0</v>
      </c>
      <c r="AD32" s="590">
        <v>0</v>
      </c>
      <c r="AE32" s="590">
        <v>0</v>
      </c>
      <c r="AF32" s="590">
        <v>0</v>
      </c>
      <c r="AG32" s="590">
        <v>0</v>
      </c>
      <c r="AH32" s="590">
        <v>0</v>
      </c>
      <c r="AI32" s="590">
        <v>0</v>
      </c>
      <c r="AJ32" s="590">
        <v>0</v>
      </c>
      <c r="AK32" s="590">
        <v>0</v>
      </c>
      <c r="AL32" s="590">
        <v>0</v>
      </c>
      <c r="AM32" s="590">
        <v>0</v>
      </c>
      <c r="AN32" s="590">
        <v>0</v>
      </c>
      <c r="AO32" s="590">
        <v>0</v>
      </c>
      <c r="AP32" s="590">
        <v>0</v>
      </c>
      <c r="AQ32" s="590">
        <v>0</v>
      </c>
      <c r="AR32" s="590">
        <v>0</v>
      </c>
      <c r="AS32" s="590">
        <v>0</v>
      </c>
      <c r="AT32" s="590">
        <v>0</v>
      </c>
      <c r="AU32" s="590">
        <v>32626</v>
      </c>
      <c r="AV32" s="591">
        <v>0</v>
      </c>
      <c r="AW32" s="513">
        <f t="shared" si="0"/>
        <v>32626</v>
      </c>
    </row>
    <row r="33" spans="1:49" ht="12" customHeight="1">
      <c r="A33" s="1325"/>
      <c r="B33" s="1326"/>
      <c r="C33" s="1327"/>
      <c r="D33" s="54"/>
      <c r="E33" s="498" t="s">
        <v>123</v>
      </c>
      <c r="F33" s="589">
        <v>0</v>
      </c>
      <c r="G33" s="590">
        <v>0</v>
      </c>
      <c r="H33" s="590">
        <v>0</v>
      </c>
      <c r="I33" s="590">
        <v>0</v>
      </c>
      <c r="J33" s="590">
        <v>0</v>
      </c>
      <c r="K33" s="590">
        <v>0</v>
      </c>
      <c r="L33" s="590">
        <v>0</v>
      </c>
      <c r="M33" s="590">
        <v>0</v>
      </c>
      <c r="N33" s="590">
        <v>0</v>
      </c>
      <c r="O33" s="590">
        <v>0</v>
      </c>
      <c r="P33" s="590">
        <v>0</v>
      </c>
      <c r="Q33" s="590">
        <v>0</v>
      </c>
      <c r="R33" s="590">
        <v>0</v>
      </c>
      <c r="S33" s="590">
        <v>0</v>
      </c>
      <c r="T33" s="590">
        <v>0</v>
      </c>
      <c r="U33" s="590">
        <v>0</v>
      </c>
      <c r="V33" s="590">
        <v>0</v>
      </c>
      <c r="W33" s="590">
        <v>0</v>
      </c>
      <c r="X33" s="590">
        <v>0</v>
      </c>
      <c r="Y33" s="590">
        <v>0</v>
      </c>
      <c r="Z33" s="590">
        <v>0</v>
      </c>
      <c r="AA33" s="590">
        <v>0</v>
      </c>
      <c r="AB33" s="590">
        <v>0</v>
      </c>
      <c r="AC33" s="590">
        <v>0</v>
      </c>
      <c r="AD33" s="590">
        <v>0</v>
      </c>
      <c r="AE33" s="590">
        <v>0</v>
      </c>
      <c r="AF33" s="590">
        <v>0</v>
      </c>
      <c r="AG33" s="590">
        <v>0</v>
      </c>
      <c r="AH33" s="590">
        <v>0</v>
      </c>
      <c r="AI33" s="590">
        <v>0</v>
      </c>
      <c r="AJ33" s="590">
        <v>0</v>
      </c>
      <c r="AK33" s="590">
        <v>0</v>
      </c>
      <c r="AL33" s="590">
        <v>0</v>
      </c>
      <c r="AM33" s="590">
        <v>0</v>
      </c>
      <c r="AN33" s="590">
        <v>0</v>
      </c>
      <c r="AO33" s="590">
        <v>0</v>
      </c>
      <c r="AP33" s="590">
        <v>0</v>
      </c>
      <c r="AQ33" s="590">
        <v>0</v>
      </c>
      <c r="AR33" s="590">
        <v>0</v>
      </c>
      <c r="AS33" s="590">
        <v>0</v>
      </c>
      <c r="AT33" s="590">
        <v>0</v>
      </c>
      <c r="AU33" s="590">
        <v>8391</v>
      </c>
      <c r="AV33" s="591">
        <v>0</v>
      </c>
      <c r="AW33" s="513">
        <f t="shared" si="0"/>
        <v>8391</v>
      </c>
    </row>
    <row r="34" spans="1:49" ht="12" customHeight="1">
      <c r="A34" s="1325"/>
      <c r="B34" s="1326"/>
      <c r="C34" s="1327"/>
      <c r="D34" s="54"/>
      <c r="E34" s="498" t="s">
        <v>124</v>
      </c>
      <c r="F34" s="589">
        <v>0</v>
      </c>
      <c r="G34" s="590">
        <v>0</v>
      </c>
      <c r="H34" s="590">
        <v>0</v>
      </c>
      <c r="I34" s="590">
        <v>0</v>
      </c>
      <c r="J34" s="590">
        <v>0</v>
      </c>
      <c r="K34" s="590">
        <v>0</v>
      </c>
      <c r="L34" s="590">
        <v>0</v>
      </c>
      <c r="M34" s="590">
        <v>0</v>
      </c>
      <c r="N34" s="590">
        <v>0</v>
      </c>
      <c r="O34" s="590">
        <v>0</v>
      </c>
      <c r="P34" s="590">
        <v>0</v>
      </c>
      <c r="Q34" s="590">
        <v>0</v>
      </c>
      <c r="R34" s="590">
        <v>0</v>
      </c>
      <c r="S34" s="590">
        <v>0</v>
      </c>
      <c r="T34" s="590">
        <v>0</v>
      </c>
      <c r="U34" s="590">
        <v>0</v>
      </c>
      <c r="V34" s="590">
        <v>0</v>
      </c>
      <c r="W34" s="590">
        <v>0</v>
      </c>
      <c r="X34" s="590">
        <v>0</v>
      </c>
      <c r="Y34" s="590">
        <v>0</v>
      </c>
      <c r="Z34" s="590">
        <v>0</v>
      </c>
      <c r="AA34" s="590">
        <v>0</v>
      </c>
      <c r="AB34" s="590">
        <v>0</v>
      </c>
      <c r="AC34" s="590">
        <v>0</v>
      </c>
      <c r="AD34" s="590">
        <v>0</v>
      </c>
      <c r="AE34" s="590">
        <v>0</v>
      </c>
      <c r="AF34" s="590">
        <v>0</v>
      </c>
      <c r="AG34" s="590">
        <v>0</v>
      </c>
      <c r="AH34" s="590">
        <v>0</v>
      </c>
      <c r="AI34" s="590">
        <v>0</v>
      </c>
      <c r="AJ34" s="590">
        <v>0</v>
      </c>
      <c r="AK34" s="590">
        <v>0</v>
      </c>
      <c r="AL34" s="590">
        <v>0</v>
      </c>
      <c r="AM34" s="590">
        <v>0</v>
      </c>
      <c r="AN34" s="590">
        <v>0</v>
      </c>
      <c r="AO34" s="590">
        <v>0</v>
      </c>
      <c r="AP34" s="590">
        <v>0</v>
      </c>
      <c r="AQ34" s="590">
        <v>0</v>
      </c>
      <c r="AR34" s="590">
        <v>0</v>
      </c>
      <c r="AS34" s="590">
        <v>0</v>
      </c>
      <c r="AT34" s="590">
        <v>0</v>
      </c>
      <c r="AU34" s="590">
        <v>886</v>
      </c>
      <c r="AV34" s="591">
        <v>0</v>
      </c>
      <c r="AW34" s="513">
        <f t="shared" si="0"/>
        <v>886</v>
      </c>
    </row>
    <row r="35" spans="1:49" ht="12" customHeight="1">
      <c r="A35" s="1325"/>
      <c r="B35" s="1326"/>
      <c r="C35" s="1327"/>
      <c r="D35" s="54"/>
      <c r="E35" s="498" t="s">
        <v>125</v>
      </c>
      <c r="F35" s="589">
        <v>0</v>
      </c>
      <c r="G35" s="590">
        <v>0</v>
      </c>
      <c r="H35" s="590">
        <v>0</v>
      </c>
      <c r="I35" s="590">
        <v>0</v>
      </c>
      <c r="J35" s="590">
        <v>0</v>
      </c>
      <c r="K35" s="590">
        <v>0</v>
      </c>
      <c r="L35" s="590">
        <v>0</v>
      </c>
      <c r="M35" s="590">
        <v>0</v>
      </c>
      <c r="N35" s="590">
        <v>0</v>
      </c>
      <c r="O35" s="590">
        <v>0</v>
      </c>
      <c r="P35" s="590">
        <v>0</v>
      </c>
      <c r="Q35" s="590">
        <v>0</v>
      </c>
      <c r="R35" s="590">
        <v>0</v>
      </c>
      <c r="S35" s="590">
        <v>0</v>
      </c>
      <c r="T35" s="590">
        <v>0</v>
      </c>
      <c r="U35" s="590">
        <v>0</v>
      </c>
      <c r="V35" s="590">
        <v>0</v>
      </c>
      <c r="W35" s="590">
        <v>0</v>
      </c>
      <c r="X35" s="590">
        <v>0</v>
      </c>
      <c r="Y35" s="590">
        <v>0</v>
      </c>
      <c r="Z35" s="590">
        <v>0</v>
      </c>
      <c r="AA35" s="590">
        <v>0</v>
      </c>
      <c r="AB35" s="590">
        <v>0</v>
      </c>
      <c r="AC35" s="590">
        <v>0</v>
      </c>
      <c r="AD35" s="590">
        <v>0</v>
      </c>
      <c r="AE35" s="590">
        <v>0</v>
      </c>
      <c r="AF35" s="590">
        <v>0</v>
      </c>
      <c r="AG35" s="590">
        <v>0</v>
      </c>
      <c r="AH35" s="590">
        <v>0</v>
      </c>
      <c r="AI35" s="590">
        <v>0</v>
      </c>
      <c r="AJ35" s="590">
        <v>0</v>
      </c>
      <c r="AK35" s="590">
        <v>0</v>
      </c>
      <c r="AL35" s="590">
        <v>0</v>
      </c>
      <c r="AM35" s="590">
        <v>0</v>
      </c>
      <c r="AN35" s="590">
        <v>0</v>
      </c>
      <c r="AO35" s="590">
        <v>0</v>
      </c>
      <c r="AP35" s="590">
        <v>0</v>
      </c>
      <c r="AQ35" s="590">
        <v>0</v>
      </c>
      <c r="AR35" s="590">
        <v>0</v>
      </c>
      <c r="AS35" s="590">
        <v>0</v>
      </c>
      <c r="AT35" s="590">
        <v>0</v>
      </c>
      <c r="AU35" s="590">
        <v>21600</v>
      </c>
      <c r="AV35" s="591">
        <v>0</v>
      </c>
      <c r="AW35" s="513">
        <f t="shared" si="0"/>
        <v>21600</v>
      </c>
    </row>
    <row r="36" spans="1:49" ht="12" customHeight="1">
      <c r="A36" s="1325"/>
      <c r="B36" s="1326"/>
      <c r="C36" s="1327"/>
      <c r="D36" s="488"/>
      <c r="E36" s="498" t="s">
        <v>126</v>
      </c>
      <c r="F36" s="589">
        <v>0</v>
      </c>
      <c r="G36" s="590">
        <v>0</v>
      </c>
      <c r="H36" s="590">
        <v>0</v>
      </c>
      <c r="I36" s="590">
        <v>0</v>
      </c>
      <c r="J36" s="590">
        <v>0</v>
      </c>
      <c r="K36" s="590">
        <v>0</v>
      </c>
      <c r="L36" s="590">
        <v>0</v>
      </c>
      <c r="M36" s="590">
        <v>0</v>
      </c>
      <c r="N36" s="590">
        <v>0</v>
      </c>
      <c r="O36" s="590">
        <v>0</v>
      </c>
      <c r="P36" s="590">
        <v>0</v>
      </c>
      <c r="Q36" s="590">
        <v>0</v>
      </c>
      <c r="R36" s="590">
        <v>0</v>
      </c>
      <c r="S36" s="590">
        <v>0</v>
      </c>
      <c r="T36" s="590">
        <v>0</v>
      </c>
      <c r="U36" s="590">
        <v>0</v>
      </c>
      <c r="V36" s="590">
        <v>0</v>
      </c>
      <c r="W36" s="590">
        <v>0</v>
      </c>
      <c r="X36" s="590">
        <v>0</v>
      </c>
      <c r="Y36" s="590">
        <v>0</v>
      </c>
      <c r="Z36" s="590">
        <v>0</v>
      </c>
      <c r="AA36" s="590">
        <v>0</v>
      </c>
      <c r="AB36" s="590">
        <v>0</v>
      </c>
      <c r="AC36" s="590">
        <v>0</v>
      </c>
      <c r="AD36" s="590">
        <v>0</v>
      </c>
      <c r="AE36" s="590">
        <v>0</v>
      </c>
      <c r="AF36" s="590">
        <v>0</v>
      </c>
      <c r="AG36" s="590">
        <v>0</v>
      </c>
      <c r="AH36" s="590">
        <v>0</v>
      </c>
      <c r="AI36" s="590">
        <v>0</v>
      </c>
      <c r="AJ36" s="590">
        <v>0</v>
      </c>
      <c r="AK36" s="590">
        <v>0</v>
      </c>
      <c r="AL36" s="590">
        <v>0</v>
      </c>
      <c r="AM36" s="590">
        <v>0</v>
      </c>
      <c r="AN36" s="590">
        <v>0</v>
      </c>
      <c r="AO36" s="590">
        <v>0</v>
      </c>
      <c r="AP36" s="590">
        <v>0</v>
      </c>
      <c r="AQ36" s="590">
        <v>0</v>
      </c>
      <c r="AR36" s="590">
        <v>0</v>
      </c>
      <c r="AS36" s="590">
        <v>0</v>
      </c>
      <c r="AT36" s="590">
        <v>0</v>
      </c>
      <c r="AU36" s="590">
        <v>1749</v>
      </c>
      <c r="AV36" s="591">
        <v>0</v>
      </c>
      <c r="AW36" s="513">
        <f t="shared" si="0"/>
        <v>1749</v>
      </c>
    </row>
    <row r="37" spans="1:49" ht="12" customHeight="1">
      <c r="A37" s="1325"/>
      <c r="B37" s="1326"/>
      <c r="C37" s="1327"/>
      <c r="D37" s="489" t="s">
        <v>516</v>
      </c>
      <c r="E37" s="499"/>
      <c r="F37" s="592">
        <v>0</v>
      </c>
      <c r="G37" s="593">
        <v>0</v>
      </c>
      <c r="H37" s="593">
        <v>0</v>
      </c>
      <c r="I37" s="593">
        <v>0</v>
      </c>
      <c r="J37" s="593">
        <v>0</v>
      </c>
      <c r="K37" s="593">
        <v>0</v>
      </c>
      <c r="L37" s="593">
        <v>0</v>
      </c>
      <c r="M37" s="593">
        <v>0</v>
      </c>
      <c r="N37" s="593">
        <v>0</v>
      </c>
      <c r="O37" s="593">
        <v>0</v>
      </c>
      <c r="P37" s="593">
        <v>0</v>
      </c>
      <c r="Q37" s="593">
        <v>0</v>
      </c>
      <c r="R37" s="593">
        <v>0</v>
      </c>
      <c r="S37" s="593">
        <v>0</v>
      </c>
      <c r="T37" s="593">
        <v>0</v>
      </c>
      <c r="U37" s="593">
        <v>0</v>
      </c>
      <c r="V37" s="593">
        <v>0</v>
      </c>
      <c r="W37" s="593">
        <v>0</v>
      </c>
      <c r="X37" s="593">
        <v>0</v>
      </c>
      <c r="Y37" s="593">
        <v>0</v>
      </c>
      <c r="Z37" s="593">
        <v>0</v>
      </c>
      <c r="AA37" s="593">
        <v>0</v>
      </c>
      <c r="AB37" s="593">
        <v>0</v>
      </c>
      <c r="AC37" s="593">
        <v>0</v>
      </c>
      <c r="AD37" s="593">
        <v>0</v>
      </c>
      <c r="AE37" s="593">
        <v>0</v>
      </c>
      <c r="AF37" s="593">
        <v>0</v>
      </c>
      <c r="AG37" s="593">
        <v>0</v>
      </c>
      <c r="AH37" s="593">
        <v>0</v>
      </c>
      <c r="AI37" s="593">
        <v>0</v>
      </c>
      <c r="AJ37" s="593">
        <v>0</v>
      </c>
      <c r="AK37" s="593">
        <v>0</v>
      </c>
      <c r="AL37" s="593">
        <v>0</v>
      </c>
      <c r="AM37" s="593">
        <v>0</v>
      </c>
      <c r="AN37" s="593">
        <v>0</v>
      </c>
      <c r="AO37" s="593">
        <v>0</v>
      </c>
      <c r="AP37" s="593">
        <v>0</v>
      </c>
      <c r="AQ37" s="593">
        <v>0</v>
      </c>
      <c r="AR37" s="593">
        <v>0</v>
      </c>
      <c r="AS37" s="593">
        <v>0</v>
      </c>
      <c r="AT37" s="593">
        <v>0</v>
      </c>
      <c r="AU37" s="593">
        <v>86014</v>
      </c>
      <c r="AV37" s="594">
        <v>0</v>
      </c>
      <c r="AW37" s="512">
        <f t="shared" si="0"/>
        <v>86014</v>
      </c>
    </row>
    <row r="38" spans="1:49" ht="12" customHeight="1">
      <c r="A38" s="1325"/>
      <c r="B38" s="1326"/>
      <c r="C38" s="1327"/>
      <c r="D38" s="488" t="s">
        <v>136</v>
      </c>
      <c r="E38" s="495"/>
      <c r="F38" s="586">
        <v>0</v>
      </c>
      <c r="G38" s="587">
        <v>0</v>
      </c>
      <c r="H38" s="587">
        <v>0</v>
      </c>
      <c r="I38" s="587">
        <v>0</v>
      </c>
      <c r="J38" s="587">
        <v>0</v>
      </c>
      <c r="K38" s="587">
        <v>0</v>
      </c>
      <c r="L38" s="587">
        <v>0</v>
      </c>
      <c r="M38" s="587">
        <v>0</v>
      </c>
      <c r="N38" s="587">
        <v>0</v>
      </c>
      <c r="O38" s="587">
        <v>0</v>
      </c>
      <c r="P38" s="587">
        <v>0</v>
      </c>
      <c r="Q38" s="587">
        <v>0</v>
      </c>
      <c r="R38" s="587">
        <v>0</v>
      </c>
      <c r="S38" s="587">
        <v>0</v>
      </c>
      <c r="T38" s="587">
        <v>0</v>
      </c>
      <c r="U38" s="587">
        <v>0</v>
      </c>
      <c r="V38" s="587">
        <v>0</v>
      </c>
      <c r="W38" s="587">
        <v>0</v>
      </c>
      <c r="X38" s="587">
        <v>0</v>
      </c>
      <c r="Y38" s="587">
        <v>0</v>
      </c>
      <c r="Z38" s="587">
        <v>0</v>
      </c>
      <c r="AA38" s="587">
        <v>0</v>
      </c>
      <c r="AB38" s="587">
        <v>0</v>
      </c>
      <c r="AC38" s="587">
        <v>0</v>
      </c>
      <c r="AD38" s="587">
        <v>0</v>
      </c>
      <c r="AE38" s="587">
        <v>0</v>
      </c>
      <c r="AF38" s="587">
        <v>0</v>
      </c>
      <c r="AG38" s="587">
        <v>0</v>
      </c>
      <c r="AH38" s="587">
        <v>0</v>
      </c>
      <c r="AI38" s="587">
        <v>0</v>
      </c>
      <c r="AJ38" s="587">
        <v>0</v>
      </c>
      <c r="AK38" s="587">
        <v>0</v>
      </c>
      <c r="AL38" s="587">
        <v>0</v>
      </c>
      <c r="AM38" s="587">
        <v>0</v>
      </c>
      <c r="AN38" s="587">
        <v>0</v>
      </c>
      <c r="AO38" s="587">
        <v>0</v>
      </c>
      <c r="AP38" s="587">
        <v>0</v>
      </c>
      <c r="AQ38" s="587">
        <v>0</v>
      </c>
      <c r="AR38" s="587">
        <v>0</v>
      </c>
      <c r="AS38" s="587">
        <v>0</v>
      </c>
      <c r="AT38" s="587">
        <v>0</v>
      </c>
      <c r="AU38" s="587">
        <v>534</v>
      </c>
      <c r="AV38" s="588">
        <v>0</v>
      </c>
      <c r="AW38" s="511">
        <f t="shared" si="0"/>
        <v>534</v>
      </c>
    </row>
    <row r="39" spans="1:49" ht="12" customHeight="1">
      <c r="A39" s="1328"/>
      <c r="B39" s="1329"/>
      <c r="C39" s="1330"/>
      <c r="D39" s="52" t="s">
        <v>137</v>
      </c>
      <c r="E39" s="492"/>
      <c r="F39" s="592">
        <v>0</v>
      </c>
      <c r="G39" s="593">
        <v>0</v>
      </c>
      <c r="H39" s="593">
        <v>0</v>
      </c>
      <c r="I39" s="593">
        <v>0</v>
      </c>
      <c r="J39" s="593">
        <v>0</v>
      </c>
      <c r="K39" s="593">
        <v>0</v>
      </c>
      <c r="L39" s="593">
        <v>0</v>
      </c>
      <c r="M39" s="593">
        <v>0</v>
      </c>
      <c r="N39" s="593">
        <v>0</v>
      </c>
      <c r="O39" s="593">
        <v>0</v>
      </c>
      <c r="P39" s="593">
        <v>0</v>
      </c>
      <c r="Q39" s="593">
        <v>0</v>
      </c>
      <c r="R39" s="593">
        <v>0</v>
      </c>
      <c r="S39" s="593">
        <v>0</v>
      </c>
      <c r="T39" s="593">
        <v>0</v>
      </c>
      <c r="U39" s="593">
        <v>0</v>
      </c>
      <c r="V39" s="593">
        <v>0</v>
      </c>
      <c r="W39" s="593">
        <v>0</v>
      </c>
      <c r="X39" s="593">
        <v>0</v>
      </c>
      <c r="Y39" s="593">
        <v>0</v>
      </c>
      <c r="Z39" s="593">
        <v>0</v>
      </c>
      <c r="AA39" s="593">
        <v>0</v>
      </c>
      <c r="AB39" s="593">
        <v>0</v>
      </c>
      <c r="AC39" s="593">
        <v>0</v>
      </c>
      <c r="AD39" s="593">
        <v>0</v>
      </c>
      <c r="AE39" s="593">
        <v>0</v>
      </c>
      <c r="AF39" s="593">
        <v>0</v>
      </c>
      <c r="AG39" s="593">
        <v>0</v>
      </c>
      <c r="AH39" s="593">
        <v>0</v>
      </c>
      <c r="AI39" s="593">
        <v>0</v>
      </c>
      <c r="AJ39" s="593">
        <v>0</v>
      </c>
      <c r="AK39" s="593">
        <v>0</v>
      </c>
      <c r="AL39" s="593">
        <v>0</v>
      </c>
      <c r="AM39" s="593">
        <v>0</v>
      </c>
      <c r="AN39" s="593">
        <v>0</v>
      </c>
      <c r="AO39" s="593">
        <v>0</v>
      </c>
      <c r="AP39" s="593">
        <v>0</v>
      </c>
      <c r="AQ39" s="593">
        <v>0</v>
      </c>
      <c r="AR39" s="593">
        <v>0</v>
      </c>
      <c r="AS39" s="593">
        <v>0</v>
      </c>
      <c r="AT39" s="593">
        <v>0</v>
      </c>
      <c r="AU39" s="593">
        <v>223</v>
      </c>
      <c r="AV39" s="594">
        <v>0</v>
      </c>
      <c r="AW39" s="512">
        <f t="shared" si="0"/>
        <v>223</v>
      </c>
    </row>
    <row r="40" spans="1:50" s="1" customFormat="1" ht="12" customHeight="1">
      <c r="A40" s="493" t="s">
        <v>128</v>
      </c>
      <c r="B40" s="51"/>
      <c r="C40" s="51"/>
      <c r="D40" s="51"/>
      <c r="E40" s="494"/>
      <c r="F40" s="1144"/>
      <c r="G40" s="1145"/>
      <c r="H40" s="1145"/>
      <c r="I40" s="1145"/>
      <c r="J40" s="1145"/>
      <c r="K40" s="1145"/>
      <c r="L40" s="1145"/>
      <c r="M40" s="1145"/>
      <c r="N40" s="1145"/>
      <c r="O40" s="1145"/>
      <c r="P40" s="1145"/>
      <c r="Q40" s="1145"/>
      <c r="R40" s="1145"/>
      <c r="S40" s="1145"/>
      <c r="T40" s="1145"/>
      <c r="U40" s="1145"/>
      <c r="V40" s="1145"/>
      <c r="W40" s="1145"/>
      <c r="X40" s="1145"/>
      <c r="Y40" s="1145"/>
      <c r="Z40" s="1145"/>
      <c r="AA40" s="1145"/>
      <c r="AB40" s="1145"/>
      <c r="AC40" s="1145"/>
      <c r="AD40" s="1145"/>
      <c r="AE40" s="1145"/>
      <c r="AF40" s="1145"/>
      <c r="AG40" s="1145"/>
      <c r="AH40" s="1145"/>
      <c r="AI40" s="1145"/>
      <c r="AJ40" s="1145"/>
      <c r="AK40" s="1145"/>
      <c r="AL40" s="1145"/>
      <c r="AM40" s="1145"/>
      <c r="AN40" s="1145"/>
      <c r="AO40" s="1145"/>
      <c r="AP40" s="1145"/>
      <c r="AQ40" s="1145"/>
      <c r="AR40" s="1145"/>
      <c r="AS40" s="1145"/>
      <c r="AT40" s="1145"/>
      <c r="AU40" s="1145"/>
      <c r="AV40" s="1146"/>
      <c r="AW40" s="1147"/>
      <c r="AX40" s="48"/>
    </row>
    <row r="41" spans="1:49" ht="12" customHeight="1">
      <c r="A41" s="1325"/>
      <c r="B41" s="1326"/>
      <c r="C41" s="1327"/>
      <c r="D41" s="485" t="s">
        <v>134</v>
      </c>
      <c r="E41" s="495"/>
      <c r="F41" s="586">
        <v>0</v>
      </c>
      <c r="G41" s="587">
        <v>0</v>
      </c>
      <c r="H41" s="587">
        <v>0</v>
      </c>
      <c r="I41" s="587">
        <v>0</v>
      </c>
      <c r="J41" s="587">
        <v>0</v>
      </c>
      <c r="K41" s="587">
        <v>0</v>
      </c>
      <c r="L41" s="587">
        <v>0</v>
      </c>
      <c r="M41" s="587">
        <v>0</v>
      </c>
      <c r="N41" s="587">
        <v>48</v>
      </c>
      <c r="O41" s="587">
        <v>0</v>
      </c>
      <c r="P41" s="587">
        <v>0</v>
      </c>
      <c r="Q41" s="587">
        <v>24</v>
      </c>
      <c r="R41" s="587">
        <v>0</v>
      </c>
      <c r="S41" s="587">
        <v>0</v>
      </c>
      <c r="T41" s="587">
        <v>0</v>
      </c>
      <c r="U41" s="587">
        <v>0</v>
      </c>
      <c r="V41" s="587">
        <v>0</v>
      </c>
      <c r="W41" s="587">
        <v>0</v>
      </c>
      <c r="X41" s="587">
        <v>0</v>
      </c>
      <c r="Y41" s="587">
        <v>0</v>
      </c>
      <c r="Z41" s="587">
        <v>12</v>
      </c>
      <c r="AA41" s="587">
        <v>0</v>
      </c>
      <c r="AB41" s="587">
        <v>0</v>
      </c>
      <c r="AC41" s="587">
        <v>0</v>
      </c>
      <c r="AD41" s="587">
        <v>0</v>
      </c>
      <c r="AE41" s="587">
        <v>0</v>
      </c>
      <c r="AF41" s="587">
        <v>0</v>
      </c>
      <c r="AG41" s="587">
        <v>0</v>
      </c>
      <c r="AH41" s="587">
        <v>0</v>
      </c>
      <c r="AI41" s="587">
        <v>0</v>
      </c>
      <c r="AJ41" s="587">
        <v>0</v>
      </c>
      <c r="AK41" s="587">
        <v>0</v>
      </c>
      <c r="AL41" s="587">
        <v>0</v>
      </c>
      <c r="AM41" s="587">
        <v>0</v>
      </c>
      <c r="AN41" s="587">
        <v>0</v>
      </c>
      <c r="AO41" s="587">
        <v>0</v>
      </c>
      <c r="AP41" s="587">
        <v>0</v>
      </c>
      <c r="AQ41" s="587">
        <v>0</v>
      </c>
      <c r="AR41" s="587">
        <v>0</v>
      </c>
      <c r="AS41" s="587">
        <v>0</v>
      </c>
      <c r="AT41" s="587">
        <v>0</v>
      </c>
      <c r="AU41" s="587">
        <v>0</v>
      </c>
      <c r="AV41" s="588">
        <v>0</v>
      </c>
      <c r="AW41" s="511">
        <f t="shared" si="0"/>
        <v>84</v>
      </c>
    </row>
    <row r="42" spans="1:49" ht="12" customHeight="1">
      <c r="A42" s="1325"/>
      <c r="B42" s="1326"/>
      <c r="C42" s="1327"/>
      <c r="D42" s="486" t="s">
        <v>135</v>
      </c>
      <c r="E42" s="496"/>
      <c r="F42" s="589">
        <v>0</v>
      </c>
      <c r="G42" s="590">
        <v>0</v>
      </c>
      <c r="H42" s="590">
        <v>0</v>
      </c>
      <c r="I42" s="590">
        <v>0</v>
      </c>
      <c r="J42" s="590">
        <v>0</v>
      </c>
      <c r="K42" s="590">
        <v>0</v>
      </c>
      <c r="L42" s="590">
        <v>0</v>
      </c>
      <c r="M42" s="590">
        <v>0</v>
      </c>
      <c r="N42" s="590">
        <v>4</v>
      </c>
      <c r="O42" s="590">
        <v>0</v>
      </c>
      <c r="P42" s="590">
        <v>0</v>
      </c>
      <c r="Q42" s="590">
        <v>2</v>
      </c>
      <c r="R42" s="590">
        <v>0</v>
      </c>
      <c r="S42" s="590">
        <v>0</v>
      </c>
      <c r="T42" s="590">
        <v>0</v>
      </c>
      <c r="U42" s="590">
        <v>0</v>
      </c>
      <c r="V42" s="590">
        <v>0</v>
      </c>
      <c r="W42" s="590">
        <v>0</v>
      </c>
      <c r="X42" s="590">
        <v>0</v>
      </c>
      <c r="Y42" s="590">
        <v>0</v>
      </c>
      <c r="Z42" s="590">
        <v>1</v>
      </c>
      <c r="AA42" s="590">
        <v>0</v>
      </c>
      <c r="AB42" s="590">
        <v>0</v>
      </c>
      <c r="AC42" s="590">
        <v>0</v>
      </c>
      <c r="AD42" s="590">
        <v>0</v>
      </c>
      <c r="AE42" s="590">
        <v>0</v>
      </c>
      <c r="AF42" s="590">
        <v>0</v>
      </c>
      <c r="AG42" s="590">
        <v>0</v>
      </c>
      <c r="AH42" s="590">
        <v>0</v>
      </c>
      <c r="AI42" s="590">
        <v>0</v>
      </c>
      <c r="AJ42" s="590">
        <v>0</v>
      </c>
      <c r="AK42" s="590">
        <v>0</v>
      </c>
      <c r="AL42" s="590">
        <v>0</v>
      </c>
      <c r="AM42" s="590">
        <v>0</v>
      </c>
      <c r="AN42" s="590">
        <v>0</v>
      </c>
      <c r="AO42" s="590">
        <v>0</v>
      </c>
      <c r="AP42" s="590">
        <v>0</v>
      </c>
      <c r="AQ42" s="590">
        <v>0</v>
      </c>
      <c r="AR42" s="590">
        <v>0</v>
      </c>
      <c r="AS42" s="590">
        <v>0</v>
      </c>
      <c r="AT42" s="590">
        <v>0</v>
      </c>
      <c r="AU42" s="590">
        <v>0</v>
      </c>
      <c r="AV42" s="591">
        <v>0</v>
      </c>
      <c r="AW42" s="513">
        <f t="shared" si="0"/>
        <v>7</v>
      </c>
    </row>
    <row r="43" spans="1:49" ht="12" customHeight="1">
      <c r="A43" s="1325"/>
      <c r="B43" s="1326"/>
      <c r="C43" s="1327"/>
      <c r="D43" s="486" t="s">
        <v>514</v>
      </c>
      <c r="E43" s="496"/>
      <c r="F43" s="589">
        <v>0</v>
      </c>
      <c r="G43" s="590">
        <v>0</v>
      </c>
      <c r="H43" s="590">
        <v>0</v>
      </c>
      <c r="I43" s="590">
        <v>0</v>
      </c>
      <c r="J43" s="590">
        <v>0</v>
      </c>
      <c r="K43" s="590">
        <v>0</v>
      </c>
      <c r="L43" s="590">
        <v>0</v>
      </c>
      <c r="M43" s="590">
        <v>0</v>
      </c>
      <c r="N43" s="590">
        <v>15829</v>
      </c>
      <c r="O43" s="590">
        <v>0</v>
      </c>
      <c r="P43" s="590">
        <v>0</v>
      </c>
      <c r="Q43" s="590">
        <v>8819</v>
      </c>
      <c r="R43" s="590">
        <v>0</v>
      </c>
      <c r="S43" s="590">
        <v>0</v>
      </c>
      <c r="T43" s="590">
        <v>0</v>
      </c>
      <c r="U43" s="590">
        <v>0</v>
      </c>
      <c r="V43" s="590">
        <v>0</v>
      </c>
      <c r="W43" s="590">
        <v>0</v>
      </c>
      <c r="X43" s="590">
        <v>0</v>
      </c>
      <c r="Y43" s="590">
        <v>0</v>
      </c>
      <c r="Z43" s="590">
        <v>4405</v>
      </c>
      <c r="AA43" s="590">
        <v>0</v>
      </c>
      <c r="AB43" s="590">
        <v>0</v>
      </c>
      <c r="AC43" s="590">
        <v>0</v>
      </c>
      <c r="AD43" s="590">
        <v>0</v>
      </c>
      <c r="AE43" s="590">
        <v>0</v>
      </c>
      <c r="AF43" s="590">
        <v>0</v>
      </c>
      <c r="AG43" s="590">
        <v>0</v>
      </c>
      <c r="AH43" s="590">
        <v>0</v>
      </c>
      <c r="AI43" s="590">
        <v>0</v>
      </c>
      <c r="AJ43" s="590">
        <v>0</v>
      </c>
      <c r="AK43" s="590">
        <v>0</v>
      </c>
      <c r="AL43" s="590">
        <v>0</v>
      </c>
      <c r="AM43" s="590">
        <v>0</v>
      </c>
      <c r="AN43" s="590">
        <v>0</v>
      </c>
      <c r="AO43" s="590">
        <v>0</v>
      </c>
      <c r="AP43" s="590">
        <v>0</v>
      </c>
      <c r="AQ43" s="590">
        <v>0</v>
      </c>
      <c r="AR43" s="590">
        <v>0</v>
      </c>
      <c r="AS43" s="590">
        <v>0</v>
      </c>
      <c r="AT43" s="590">
        <v>0</v>
      </c>
      <c r="AU43" s="590">
        <v>0</v>
      </c>
      <c r="AV43" s="591">
        <v>0</v>
      </c>
      <c r="AW43" s="513">
        <f t="shared" si="0"/>
        <v>29053</v>
      </c>
    </row>
    <row r="44" spans="1:49" ht="12" customHeight="1">
      <c r="A44" s="1325"/>
      <c r="B44" s="1326"/>
      <c r="C44" s="1327"/>
      <c r="D44" s="487" t="s">
        <v>515</v>
      </c>
      <c r="E44" s="497"/>
      <c r="F44" s="589">
        <v>0</v>
      </c>
      <c r="G44" s="590">
        <v>0</v>
      </c>
      <c r="H44" s="590">
        <v>0</v>
      </c>
      <c r="I44" s="590">
        <v>0</v>
      </c>
      <c r="J44" s="590">
        <v>0</v>
      </c>
      <c r="K44" s="590">
        <v>0</v>
      </c>
      <c r="L44" s="590">
        <v>0</v>
      </c>
      <c r="M44" s="590">
        <v>0</v>
      </c>
      <c r="N44" s="590">
        <v>8228</v>
      </c>
      <c r="O44" s="590">
        <v>0</v>
      </c>
      <c r="P44" s="590">
        <v>0</v>
      </c>
      <c r="Q44" s="590">
        <v>3794</v>
      </c>
      <c r="R44" s="590">
        <v>0</v>
      </c>
      <c r="S44" s="590">
        <v>0</v>
      </c>
      <c r="T44" s="590">
        <v>0</v>
      </c>
      <c r="U44" s="590">
        <v>0</v>
      </c>
      <c r="V44" s="590">
        <v>0</v>
      </c>
      <c r="W44" s="590">
        <v>0</v>
      </c>
      <c r="X44" s="590">
        <v>0</v>
      </c>
      <c r="Y44" s="590">
        <v>0</v>
      </c>
      <c r="Z44" s="590">
        <v>1755</v>
      </c>
      <c r="AA44" s="590">
        <v>0</v>
      </c>
      <c r="AB44" s="590">
        <v>0</v>
      </c>
      <c r="AC44" s="590">
        <v>0</v>
      </c>
      <c r="AD44" s="590">
        <v>0</v>
      </c>
      <c r="AE44" s="590">
        <v>0</v>
      </c>
      <c r="AF44" s="590">
        <v>0</v>
      </c>
      <c r="AG44" s="590">
        <v>0</v>
      </c>
      <c r="AH44" s="590">
        <v>0</v>
      </c>
      <c r="AI44" s="590">
        <v>0</v>
      </c>
      <c r="AJ44" s="590">
        <v>0</v>
      </c>
      <c r="AK44" s="590">
        <v>0</v>
      </c>
      <c r="AL44" s="590">
        <v>0</v>
      </c>
      <c r="AM44" s="590">
        <v>0</v>
      </c>
      <c r="AN44" s="590">
        <v>0</v>
      </c>
      <c r="AO44" s="590">
        <v>0</v>
      </c>
      <c r="AP44" s="590">
        <v>0</v>
      </c>
      <c r="AQ44" s="590">
        <v>0</v>
      </c>
      <c r="AR44" s="590">
        <v>0</v>
      </c>
      <c r="AS44" s="590">
        <v>0</v>
      </c>
      <c r="AT44" s="590">
        <v>0</v>
      </c>
      <c r="AU44" s="590">
        <v>0</v>
      </c>
      <c r="AV44" s="591">
        <v>0</v>
      </c>
      <c r="AW44" s="513">
        <f t="shared" si="0"/>
        <v>13777</v>
      </c>
    </row>
    <row r="45" spans="1:49" ht="12" customHeight="1">
      <c r="A45" s="1325"/>
      <c r="B45" s="1326"/>
      <c r="C45" s="1327"/>
      <c r="D45" s="54"/>
      <c r="E45" s="498" t="s">
        <v>123</v>
      </c>
      <c r="F45" s="589">
        <v>0</v>
      </c>
      <c r="G45" s="590">
        <v>0</v>
      </c>
      <c r="H45" s="590">
        <v>0</v>
      </c>
      <c r="I45" s="590">
        <v>0</v>
      </c>
      <c r="J45" s="590">
        <v>0</v>
      </c>
      <c r="K45" s="590">
        <v>0</v>
      </c>
      <c r="L45" s="590">
        <v>0</v>
      </c>
      <c r="M45" s="590">
        <v>0</v>
      </c>
      <c r="N45" s="590">
        <v>954</v>
      </c>
      <c r="O45" s="590">
        <v>0</v>
      </c>
      <c r="P45" s="590">
        <v>0</v>
      </c>
      <c r="Q45" s="590">
        <v>494</v>
      </c>
      <c r="R45" s="590">
        <v>0</v>
      </c>
      <c r="S45" s="590">
        <v>0</v>
      </c>
      <c r="T45" s="590">
        <v>0</v>
      </c>
      <c r="U45" s="590">
        <v>0</v>
      </c>
      <c r="V45" s="590">
        <v>0</v>
      </c>
      <c r="W45" s="590">
        <v>0</v>
      </c>
      <c r="X45" s="590">
        <v>0</v>
      </c>
      <c r="Y45" s="590">
        <v>0</v>
      </c>
      <c r="Z45" s="590">
        <v>0</v>
      </c>
      <c r="AA45" s="590">
        <v>0</v>
      </c>
      <c r="AB45" s="590">
        <v>0</v>
      </c>
      <c r="AC45" s="590">
        <v>0</v>
      </c>
      <c r="AD45" s="590">
        <v>0</v>
      </c>
      <c r="AE45" s="590">
        <v>0</v>
      </c>
      <c r="AF45" s="590">
        <v>0</v>
      </c>
      <c r="AG45" s="590">
        <v>0</v>
      </c>
      <c r="AH45" s="590">
        <v>0</v>
      </c>
      <c r="AI45" s="590">
        <v>0</v>
      </c>
      <c r="AJ45" s="590">
        <v>0</v>
      </c>
      <c r="AK45" s="590">
        <v>0</v>
      </c>
      <c r="AL45" s="590">
        <v>0</v>
      </c>
      <c r="AM45" s="590">
        <v>0</v>
      </c>
      <c r="AN45" s="590">
        <v>0</v>
      </c>
      <c r="AO45" s="590">
        <v>0</v>
      </c>
      <c r="AP45" s="590">
        <v>0</v>
      </c>
      <c r="AQ45" s="590">
        <v>0</v>
      </c>
      <c r="AR45" s="590">
        <v>0</v>
      </c>
      <c r="AS45" s="590">
        <v>0</v>
      </c>
      <c r="AT45" s="590">
        <v>0</v>
      </c>
      <c r="AU45" s="590">
        <v>0</v>
      </c>
      <c r="AV45" s="591">
        <v>0</v>
      </c>
      <c r="AW45" s="513">
        <f t="shared" si="0"/>
        <v>1448</v>
      </c>
    </row>
    <row r="46" spans="1:49" ht="12" customHeight="1">
      <c r="A46" s="1325"/>
      <c r="B46" s="1326"/>
      <c r="C46" s="1327"/>
      <c r="D46" s="54"/>
      <c r="E46" s="498" t="s">
        <v>124</v>
      </c>
      <c r="F46" s="589">
        <v>0</v>
      </c>
      <c r="G46" s="590">
        <v>0</v>
      </c>
      <c r="H46" s="590">
        <v>0</v>
      </c>
      <c r="I46" s="590">
        <v>0</v>
      </c>
      <c r="J46" s="590">
        <v>0</v>
      </c>
      <c r="K46" s="590">
        <v>0</v>
      </c>
      <c r="L46" s="590">
        <v>0</v>
      </c>
      <c r="M46" s="590">
        <v>0</v>
      </c>
      <c r="N46" s="590">
        <v>0</v>
      </c>
      <c r="O46" s="590">
        <v>0</v>
      </c>
      <c r="P46" s="590">
        <v>0</v>
      </c>
      <c r="Q46" s="590">
        <v>0</v>
      </c>
      <c r="R46" s="590">
        <v>0</v>
      </c>
      <c r="S46" s="590">
        <v>0</v>
      </c>
      <c r="T46" s="590">
        <v>0</v>
      </c>
      <c r="U46" s="590">
        <v>0</v>
      </c>
      <c r="V46" s="590">
        <v>0</v>
      </c>
      <c r="W46" s="590">
        <v>0</v>
      </c>
      <c r="X46" s="590">
        <v>0</v>
      </c>
      <c r="Y46" s="590">
        <v>0</v>
      </c>
      <c r="Z46" s="590">
        <v>0</v>
      </c>
      <c r="AA46" s="590">
        <v>0</v>
      </c>
      <c r="AB46" s="590">
        <v>0</v>
      </c>
      <c r="AC46" s="590">
        <v>0</v>
      </c>
      <c r="AD46" s="590">
        <v>0</v>
      </c>
      <c r="AE46" s="590">
        <v>0</v>
      </c>
      <c r="AF46" s="590">
        <v>0</v>
      </c>
      <c r="AG46" s="590">
        <v>0</v>
      </c>
      <c r="AH46" s="590">
        <v>0</v>
      </c>
      <c r="AI46" s="590">
        <v>0</v>
      </c>
      <c r="AJ46" s="590">
        <v>0</v>
      </c>
      <c r="AK46" s="590">
        <v>0</v>
      </c>
      <c r="AL46" s="590">
        <v>0</v>
      </c>
      <c r="AM46" s="590">
        <v>0</v>
      </c>
      <c r="AN46" s="590">
        <v>0</v>
      </c>
      <c r="AO46" s="590">
        <v>0</v>
      </c>
      <c r="AP46" s="590">
        <v>0</v>
      </c>
      <c r="AQ46" s="590">
        <v>0</v>
      </c>
      <c r="AR46" s="590">
        <v>0</v>
      </c>
      <c r="AS46" s="590">
        <v>0</v>
      </c>
      <c r="AT46" s="590">
        <v>0</v>
      </c>
      <c r="AU46" s="590">
        <v>0</v>
      </c>
      <c r="AV46" s="591">
        <v>0</v>
      </c>
      <c r="AW46" s="513">
        <f t="shared" si="0"/>
        <v>0</v>
      </c>
    </row>
    <row r="47" spans="1:49" ht="12" customHeight="1">
      <c r="A47" s="1325"/>
      <c r="B47" s="1326"/>
      <c r="C47" s="1327"/>
      <c r="D47" s="54"/>
      <c r="E47" s="498" t="s">
        <v>125</v>
      </c>
      <c r="F47" s="589">
        <v>0</v>
      </c>
      <c r="G47" s="590">
        <v>0</v>
      </c>
      <c r="H47" s="590">
        <v>0</v>
      </c>
      <c r="I47" s="590">
        <v>0</v>
      </c>
      <c r="J47" s="590">
        <v>0</v>
      </c>
      <c r="K47" s="590">
        <v>0</v>
      </c>
      <c r="L47" s="590">
        <v>0</v>
      </c>
      <c r="M47" s="590">
        <v>0</v>
      </c>
      <c r="N47" s="590">
        <v>6069</v>
      </c>
      <c r="O47" s="590">
        <v>0</v>
      </c>
      <c r="P47" s="590">
        <v>0</v>
      </c>
      <c r="Q47" s="590">
        <v>3277</v>
      </c>
      <c r="R47" s="590">
        <v>0</v>
      </c>
      <c r="S47" s="590">
        <v>0</v>
      </c>
      <c r="T47" s="590">
        <v>0</v>
      </c>
      <c r="U47" s="590">
        <v>0</v>
      </c>
      <c r="V47" s="590">
        <v>0</v>
      </c>
      <c r="W47" s="590">
        <v>0</v>
      </c>
      <c r="X47" s="590">
        <v>0</v>
      </c>
      <c r="Y47" s="590">
        <v>0</v>
      </c>
      <c r="Z47" s="590">
        <v>1731</v>
      </c>
      <c r="AA47" s="590">
        <v>0</v>
      </c>
      <c r="AB47" s="590">
        <v>0</v>
      </c>
      <c r="AC47" s="590">
        <v>0</v>
      </c>
      <c r="AD47" s="590">
        <v>0</v>
      </c>
      <c r="AE47" s="590">
        <v>0</v>
      </c>
      <c r="AF47" s="590">
        <v>0</v>
      </c>
      <c r="AG47" s="590">
        <v>0</v>
      </c>
      <c r="AH47" s="590">
        <v>0</v>
      </c>
      <c r="AI47" s="590">
        <v>0</v>
      </c>
      <c r="AJ47" s="590">
        <v>0</v>
      </c>
      <c r="AK47" s="590">
        <v>0</v>
      </c>
      <c r="AL47" s="590">
        <v>0</v>
      </c>
      <c r="AM47" s="590">
        <v>0</v>
      </c>
      <c r="AN47" s="590">
        <v>0</v>
      </c>
      <c r="AO47" s="590">
        <v>0</v>
      </c>
      <c r="AP47" s="590">
        <v>0</v>
      </c>
      <c r="AQ47" s="590">
        <v>0</v>
      </c>
      <c r="AR47" s="590">
        <v>0</v>
      </c>
      <c r="AS47" s="590">
        <v>0</v>
      </c>
      <c r="AT47" s="590">
        <v>0</v>
      </c>
      <c r="AU47" s="590">
        <v>0</v>
      </c>
      <c r="AV47" s="591">
        <v>0</v>
      </c>
      <c r="AW47" s="513">
        <f t="shared" si="0"/>
        <v>11077</v>
      </c>
    </row>
    <row r="48" spans="1:49" ht="12" customHeight="1">
      <c r="A48" s="1325"/>
      <c r="B48" s="1326"/>
      <c r="C48" s="1327"/>
      <c r="D48" s="488"/>
      <c r="E48" s="498" t="s">
        <v>126</v>
      </c>
      <c r="F48" s="589">
        <v>0</v>
      </c>
      <c r="G48" s="590">
        <v>0</v>
      </c>
      <c r="H48" s="590">
        <v>0</v>
      </c>
      <c r="I48" s="590">
        <v>0</v>
      </c>
      <c r="J48" s="590">
        <v>0</v>
      </c>
      <c r="K48" s="590">
        <v>0</v>
      </c>
      <c r="L48" s="590">
        <v>0</v>
      </c>
      <c r="M48" s="590">
        <v>0</v>
      </c>
      <c r="N48" s="590">
        <v>1205</v>
      </c>
      <c r="O48" s="590">
        <v>0</v>
      </c>
      <c r="P48" s="590">
        <v>0</v>
      </c>
      <c r="Q48" s="590">
        <v>23</v>
      </c>
      <c r="R48" s="590">
        <v>0</v>
      </c>
      <c r="S48" s="590">
        <v>0</v>
      </c>
      <c r="T48" s="590">
        <v>0</v>
      </c>
      <c r="U48" s="590">
        <v>0</v>
      </c>
      <c r="V48" s="590">
        <v>0</v>
      </c>
      <c r="W48" s="590">
        <v>0</v>
      </c>
      <c r="X48" s="590">
        <v>0</v>
      </c>
      <c r="Y48" s="590">
        <v>0</v>
      </c>
      <c r="Z48" s="590">
        <v>24</v>
      </c>
      <c r="AA48" s="590">
        <v>0</v>
      </c>
      <c r="AB48" s="590">
        <v>0</v>
      </c>
      <c r="AC48" s="590">
        <v>0</v>
      </c>
      <c r="AD48" s="590">
        <v>0</v>
      </c>
      <c r="AE48" s="590">
        <v>0</v>
      </c>
      <c r="AF48" s="590">
        <v>0</v>
      </c>
      <c r="AG48" s="590">
        <v>0</v>
      </c>
      <c r="AH48" s="590">
        <v>0</v>
      </c>
      <c r="AI48" s="590">
        <v>0</v>
      </c>
      <c r="AJ48" s="590">
        <v>0</v>
      </c>
      <c r="AK48" s="590">
        <v>0</v>
      </c>
      <c r="AL48" s="590">
        <v>0</v>
      </c>
      <c r="AM48" s="590">
        <v>0</v>
      </c>
      <c r="AN48" s="590">
        <v>0</v>
      </c>
      <c r="AO48" s="590">
        <v>0</v>
      </c>
      <c r="AP48" s="590">
        <v>0</v>
      </c>
      <c r="AQ48" s="590">
        <v>0</v>
      </c>
      <c r="AR48" s="590">
        <v>0</v>
      </c>
      <c r="AS48" s="590">
        <v>0</v>
      </c>
      <c r="AT48" s="590">
        <v>0</v>
      </c>
      <c r="AU48" s="590">
        <v>0</v>
      </c>
      <c r="AV48" s="591">
        <v>0</v>
      </c>
      <c r="AW48" s="513">
        <f t="shared" si="0"/>
        <v>1252</v>
      </c>
    </row>
    <row r="49" spans="1:49" ht="12" customHeight="1">
      <c r="A49" s="1325"/>
      <c r="B49" s="1326"/>
      <c r="C49" s="1327"/>
      <c r="D49" s="489" t="s">
        <v>516</v>
      </c>
      <c r="E49" s="499"/>
      <c r="F49" s="592">
        <v>0</v>
      </c>
      <c r="G49" s="593">
        <v>0</v>
      </c>
      <c r="H49" s="593">
        <v>0</v>
      </c>
      <c r="I49" s="593">
        <v>0</v>
      </c>
      <c r="J49" s="593">
        <v>0</v>
      </c>
      <c r="K49" s="593">
        <v>0</v>
      </c>
      <c r="L49" s="593">
        <v>0</v>
      </c>
      <c r="M49" s="593">
        <v>0</v>
      </c>
      <c r="N49" s="593">
        <v>24057</v>
      </c>
      <c r="O49" s="593">
        <v>0</v>
      </c>
      <c r="P49" s="593">
        <v>0</v>
      </c>
      <c r="Q49" s="593">
        <v>12613</v>
      </c>
      <c r="R49" s="593">
        <v>0</v>
      </c>
      <c r="S49" s="593">
        <v>0</v>
      </c>
      <c r="T49" s="593">
        <v>0</v>
      </c>
      <c r="U49" s="593">
        <v>0</v>
      </c>
      <c r="V49" s="593">
        <v>0</v>
      </c>
      <c r="W49" s="593">
        <v>0</v>
      </c>
      <c r="X49" s="593">
        <v>0</v>
      </c>
      <c r="Y49" s="593">
        <v>0</v>
      </c>
      <c r="Z49" s="593">
        <v>6160</v>
      </c>
      <c r="AA49" s="593">
        <v>0</v>
      </c>
      <c r="AB49" s="593">
        <v>0</v>
      </c>
      <c r="AC49" s="593">
        <v>0</v>
      </c>
      <c r="AD49" s="593">
        <v>0</v>
      </c>
      <c r="AE49" s="593">
        <v>0</v>
      </c>
      <c r="AF49" s="593">
        <v>0</v>
      </c>
      <c r="AG49" s="593">
        <v>0</v>
      </c>
      <c r="AH49" s="593">
        <v>0</v>
      </c>
      <c r="AI49" s="593">
        <v>0</v>
      </c>
      <c r="AJ49" s="593">
        <v>0</v>
      </c>
      <c r="AK49" s="593">
        <v>0</v>
      </c>
      <c r="AL49" s="593">
        <v>0</v>
      </c>
      <c r="AM49" s="593">
        <v>0</v>
      </c>
      <c r="AN49" s="593">
        <v>0</v>
      </c>
      <c r="AO49" s="593">
        <v>0</v>
      </c>
      <c r="AP49" s="593">
        <v>0</v>
      </c>
      <c r="AQ49" s="593">
        <v>0</v>
      </c>
      <c r="AR49" s="593">
        <v>0</v>
      </c>
      <c r="AS49" s="593">
        <v>0</v>
      </c>
      <c r="AT49" s="593">
        <v>0</v>
      </c>
      <c r="AU49" s="593">
        <v>0</v>
      </c>
      <c r="AV49" s="594">
        <v>0</v>
      </c>
      <c r="AW49" s="512">
        <f t="shared" si="0"/>
        <v>42830</v>
      </c>
    </row>
    <row r="50" spans="1:49" ht="12" customHeight="1">
      <c r="A50" s="1325"/>
      <c r="B50" s="1326"/>
      <c r="C50" s="1327"/>
      <c r="D50" s="488" t="s">
        <v>136</v>
      </c>
      <c r="E50" s="495"/>
      <c r="F50" s="595">
        <v>0</v>
      </c>
      <c r="G50" s="596">
        <v>0</v>
      </c>
      <c r="H50" s="596">
        <v>0</v>
      </c>
      <c r="I50" s="596">
        <v>0</v>
      </c>
      <c r="J50" s="596">
        <v>0</v>
      </c>
      <c r="K50" s="596">
        <v>0</v>
      </c>
      <c r="L50" s="596">
        <v>0</v>
      </c>
      <c r="M50" s="596">
        <v>0</v>
      </c>
      <c r="N50" s="596">
        <v>176</v>
      </c>
      <c r="O50" s="596">
        <v>0</v>
      </c>
      <c r="P50" s="596">
        <v>0</v>
      </c>
      <c r="Q50" s="596">
        <v>100</v>
      </c>
      <c r="R50" s="596">
        <v>0</v>
      </c>
      <c r="S50" s="596">
        <v>0</v>
      </c>
      <c r="T50" s="596">
        <v>0</v>
      </c>
      <c r="U50" s="596">
        <v>0</v>
      </c>
      <c r="V50" s="596">
        <v>0</v>
      </c>
      <c r="W50" s="596">
        <v>0</v>
      </c>
      <c r="X50" s="596">
        <v>0</v>
      </c>
      <c r="Y50" s="596">
        <v>0</v>
      </c>
      <c r="Z50" s="596">
        <v>60</v>
      </c>
      <c r="AA50" s="596">
        <v>0</v>
      </c>
      <c r="AB50" s="596">
        <v>0</v>
      </c>
      <c r="AC50" s="596">
        <v>0</v>
      </c>
      <c r="AD50" s="596">
        <v>0</v>
      </c>
      <c r="AE50" s="596">
        <v>0</v>
      </c>
      <c r="AF50" s="596">
        <v>0</v>
      </c>
      <c r="AG50" s="596">
        <v>0</v>
      </c>
      <c r="AH50" s="596">
        <v>0</v>
      </c>
      <c r="AI50" s="596">
        <v>0</v>
      </c>
      <c r="AJ50" s="596">
        <v>0</v>
      </c>
      <c r="AK50" s="596">
        <v>0</v>
      </c>
      <c r="AL50" s="596">
        <v>0</v>
      </c>
      <c r="AM50" s="596">
        <v>0</v>
      </c>
      <c r="AN50" s="596">
        <v>0</v>
      </c>
      <c r="AO50" s="596">
        <v>0</v>
      </c>
      <c r="AP50" s="596">
        <v>0</v>
      </c>
      <c r="AQ50" s="596">
        <v>0</v>
      </c>
      <c r="AR50" s="596">
        <v>0</v>
      </c>
      <c r="AS50" s="596">
        <v>0</v>
      </c>
      <c r="AT50" s="596">
        <v>0</v>
      </c>
      <c r="AU50" s="596">
        <v>0</v>
      </c>
      <c r="AV50" s="597">
        <v>0</v>
      </c>
      <c r="AW50" s="511">
        <f t="shared" si="0"/>
        <v>336</v>
      </c>
    </row>
    <row r="51" spans="1:49" ht="12" customHeight="1" thickBot="1">
      <c r="A51" s="1325"/>
      <c r="B51" s="1326"/>
      <c r="C51" s="1327"/>
      <c r="D51" s="54" t="s">
        <v>137</v>
      </c>
      <c r="E51" s="509"/>
      <c r="F51" s="598">
        <v>0</v>
      </c>
      <c r="G51" s="599">
        <v>0</v>
      </c>
      <c r="H51" s="599">
        <v>0</v>
      </c>
      <c r="I51" s="599">
        <v>0</v>
      </c>
      <c r="J51" s="599">
        <v>0</v>
      </c>
      <c r="K51" s="599">
        <v>0</v>
      </c>
      <c r="L51" s="599">
        <v>0</v>
      </c>
      <c r="M51" s="599">
        <v>0</v>
      </c>
      <c r="N51" s="599">
        <v>78</v>
      </c>
      <c r="O51" s="599">
        <v>0</v>
      </c>
      <c r="P51" s="599">
        <v>0</v>
      </c>
      <c r="Q51" s="599">
        <v>59</v>
      </c>
      <c r="R51" s="599">
        <v>0</v>
      </c>
      <c r="S51" s="599">
        <v>0</v>
      </c>
      <c r="T51" s="599">
        <v>0</v>
      </c>
      <c r="U51" s="599">
        <v>0</v>
      </c>
      <c r="V51" s="599">
        <v>0</v>
      </c>
      <c r="W51" s="599">
        <v>0</v>
      </c>
      <c r="X51" s="599">
        <v>0</v>
      </c>
      <c r="Y51" s="599">
        <v>0</v>
      </c>
      <c r="Z51" s="599">
        <v>20</v>
      </c>
      <c r="AA51" s="599">
        <v>0</v>
      </c>
      <c r="AB51" s="599">
        <v>0</v>
      </c>
      <c r="AC51" s="599">
        <v>0</v>
      </c>
      <c r="AD51" s="599">
        <v>0</v>
      </c>
      <c r="AE51" s="599">
        <v>0</v>
      </c>
      <c r="AF51" s="599">
        <v>0</v>
      </c>
      <c r="AG51" s="599">
        <v>0</v>
      </c>
      <c r="AH51" s="599">
        <v>0</v>
      </c>
      <c r="AI51" s="599">
        <v>0</v>
      </c>
      <c r="AJ51" s="599">
        <v>0</v>
      </c>
      <c r="AK51" s="599">
        <v>0</v>
      </c>
      <c r="AL51" s="599">
        <v>0</v>
      </c>
      <c r="AM51" s="599">
        <v>0</v>
      </c>
      <c r="AN51" s="599">
        <v>0</v>
      </c>
      <c r="AO51" s="599">
        <v>0</v>
      </c>
      <c r="AP51" s="599">
        <v>0</v>
      </c>
      <c r="AQ51" s="599">
        <v>0</v>
      </c>
      <c r="AR51" s="599">
        <v>0</v>
      </c>
      <c r="AS51" s="599">
        <v>0</v>
      </c>
      <c r="AT51" s="599">
        <v>0</v>
      </c>
      <c r="AU51" s="599">
        <v>0</v>
      </c>
      <c r="AV51" s="600">
        <v>0</v>
      </c>
      <c r="AW51" s="514">
        <f t="shared" si="0"/>
        <v>157</v>
      </c>
    </row>
    <row r="52" spans="1:50" s="1" customFormat="1" ht="12" customHeight="1">
      <c r="A52" s="490" t="s">
        <v>129</v>
      </c>
      <c r="B52" s="491"/>
      <c r="C52" s="491"/>
      <c r="D52" s="491"/>
      <c r="E52" s="510"/>
      <c r="F52" s="1148"/>
      <c r="G52" s="1149"/>
      <c r="H52" s="1149"/>
      <c r="I52" s="1149"/>
      <c r="J52" s="1149"/>
      <c r="K52" s="1149"/>
      <c r="L52" s="1149"/>
      <c r="M52" s="1149"/>
      <c r="N52" s="1149"/>
      <c r="O52" s="1149"/>
      <c r="P52" s="1149"/>
      <c r="Q52" s="1149"/>
      <c r="R52" s="1149"/>
      <c r="S52" s="1149"/>
      <c r="T52" s="1149"/>
      <c r="U52" s="1149"/>
      <c r="V52" s="1149"/>
      <c r="W52" s="1149"/>
      <c r="X52" s="1149"/>
      <c r="Y52" s="1149"/>
      <c r="Z52" s="1149"/>
      <c r="AA52" s="1149"/>
      <c r="AB52" s="1149"/>
      <c r="AC52" s="1149"/>
      <c r="AD52" s="1149"/>
      <c r="AE52" s="1149"/>
      <c r="AF52" s="1149"/>
      <c r="AG52" s="1149"/>
      <c r="AH52" s="1149"/>
      <c r="AI52" s="1149"/>
      <c r="AJ52" s="1149"/>
      <c r="AK52" s="1149"/>
      <c r="AL52" s="1149"/>
      <c r="AM52" s="1149"/>
      <c r="AN52" s="1149"/>
      <c r="AO52" s="1149"/>
      <c r="AP52" s="1149"/>
      <c r="AQ52" s="1149"/>
      <c r="AR52" s="1149"/>
      <c r="AS52" s="1149"/>
      <c r="AT52" s="1149"/>
      <c r="AU52" s="1149"/>
      <c r="AV52" s="1150"/>
      <c r="AW52" s="1151"/>
      <c r="AX52" s="48"/>
    </row>
    <row r="53" spans="1:49" ht="12" customHeight="1">
      <c r="A53" s="1325"/>
      <c r="B53" s="1326"/>
      <c r="C53" s="1327"/>
      <c r="D53" s="485" t="s">
        <v>134</v>
      </c>
      <c r="E53" s="495"/>
      <c r="F53" s="615">
        <v>1596</v>
      </c>
      <c r="G53" s="616">
        <v>1044</v>
      </c>
      <c r="H53" s="616">
        <v>252</v>
      </c>
      <c r="I53" s="616">
        <v>372</v>
      </c>
      <c r="J53" s="616">
        <v>90</v>
      </c>
      <c r="K53" s="616">
        <v>132</v>
      </c>
      <c r="L53" s="616">
        <v>120</v>
      </c>
      <c r="M53" s="616">
        <v>132</v>
      </c>
      <c r="N53" s="616">
        <v>276</v>
      </c>
      <c r="O53" s="616">
        <v>156</v>
      </c>
      <c r="P53" s="616">
        <v>288</v>
      </c>
      <c r="Q53" s="616">
        <v>216</v>
      </c>
      <c r="R53" s="616">
        <v>552</v>
      </c>
      <c r="S53" s="616">
        <v>480</v>
      </c>
      <c r="T53" s="616">
        <v>126</v>
      </c>
      <c r="U53" s="616">
        <v>96</v>
      </c>
      <c r="V53" s="616">
        <v>120</v>
      </c>
      <c r="W53" s="616">
        <v>120</v>
      </c>
      <c r="X53" s="616">
        <v>180</v>
      </c>
      <c r="Y53" s="616">
        <v>276</v>
      </c>
      <c r="Z53" s="616">
        <v>192</v>
      </c>
      <c r="AA53" s="616">
        <v>180</v>
      </c>
      <c r="AB53" s="616">
        <v>120</v>
      </c>
      <c r="AC53" s="616">
        <v>150</v>
      </c>
      <c r="AD53" s="616">
        <v>192</v>
      </c>
      <c r="AE53" s="616">
        <v>120</v>
      </c>
      <c r="AF53" s="616">
        <v>204</v>
      </c>
      <c r="AG53" s="616">
        <v>144</v>
      </c>
      <c r="AH53" s="616">
        <v>168</v>
      </c>
      <c r="AI53" s="616">
        <v>168</v>
      </c>
      <c r="AJ53" s="616">
        <v>118</v>
      </c>
      <c r="AK53" s="616">
        <v>96</v>
      </c>
      <c r="AL53" s="616">
        <v>132</v>
      </c>
      <c r="AM53" s="616">
        <v>168</v>
      </c>
      <c r="AN53" s="616">
        <v>60</v>
      </c>
      <c r="AO53" s="616">
        <v>96</v>
      </c>
      <c r="AP53" s="616">
        <v>36</v>
      </c>
      <c r="AQ53" s="616">
        <v>60</v>
      </c>
      <c r="AR53" s="616">
        <v>48</v>
      </c>
      <c r="AS53" s="616">
        <v>132</v>
      </c>
      <c r="AT53" s="616">
        <v>84</v>
      </c>
      <c r="AU53" s="616">
        <v>804</v>
      </c>
      <c r="AV53" s="617">
        <v>372</v>
      </c>
      <c r="AW53" s="618">
        <f t="shared" si="0"/>
        <v>10468</v>
      </c>
    </row>
    <row r="54" spans="1:49" ht="12" customHeight="1">
      <c r="A54" s="1325"/>
      <c r="B54" s="1326"/>
      <c r="C54" s="1327"/>
      <c r="D54" s="486" t="s">
        <v>135</v>
      </c>
      <c r="E54" s="496"/>
      <c r="F54" s="589">
        <v>133</v>
      </c>
      <c r="G54" s="590">
        <v>87</v>
      </c>
      <c r="H54" s="590">
        <v>21</v>
      </c>
      <c r="I54" s="590">
        <v>31</v>
      </c>
      <c r="J54" s="590">
        <v>7</v>
      </c>
      <c r="K54" s="590">
        <v>11</v>
      </c>
      <c r="L54" s="590">
        <v>10</v>
      </c>
      <c r="M54" s="590">
        <v>11</v>
      </c>
      <c r="N54" s="590">
        <v>23</v>
      </c>
      <c r="O54" s="590">
        <v>13</v>
      </c>
      <c r="P54" s="590">
        <v>24</v>
      </c>
      <c r="Q54" s="590">
        <v>18</v>
      </c>
      <c r="R54" s="590">
        <v>46</v>
      </c>
      <c r="S54" s="590">
        <v>40</v>
      </c>
      <c r="T54" s="590">
        <v>10</v>
      </c>
      <c r="U54" s="590">
        <v>8</v>
      </c>
      <c r="V54" s="590">
        <v>10</v>
      </c>
      <c r="W54" s="590">
        <v>10</v>
      </c>
      <c r="X54" s="590">
        <v>15</v>
      </c>
      <c r="Y54" s="590">
        <v>23</v>
      </c>
      <c r="Z54" s="590">
        <v>16</v>
      </c>
      <c r="AA54" s="590">
        <v>15</v>
      </c>
      <c r="AB54" s="590">
        <v>10</v>
      </c>
      <c r="AC54" s="590">
        <v>13</v>
      </c>
      <c r="AD54" s="590">
        <v>16</v>
      </c>
      <c r="AE54" s="590">
        <v>10</v>
      </c>
      <c r="AF54" s="590">
        <v>17</v>
      </c>
      <c r="AG54" s="590">
        <v>12</v>
      </c>
      <c r="AH54" s="590">
        <v>14</v>
      </c>
      <c r="AI54" s="590">
        <v>14</v>
      </c>
      <c r="AJ54" s="590">
        <v>9</v>
      </c>
      <c r="AK54" s="590">
        <v>8</v>
      </c>
      <c r="AL54" s="590">
        <v>11</v>
      </c>
      <c r="AM54" s="590">
        <v>14</v>
      </c>
      <c r="AN54" s="590">
        <v>5</v>
      </c>
      <c r="AO54" s="590">
        <v>8</v>
      </c>
      <c r="AP54" s="590">
        <v>3</v>
      </c>
      <c r="AQ54" s="590">
        <v>5</v>
      </c>
      <c r="AR54" s="590">
        <v>4</v>
      </c>
      <c r="AS54" s="590">
        <v>11</v>
      </c>
      <c r="AT54" s="590">
        <v>7</v>
      </c>
      <c r="AU54" s="590">
        <v>67</v>
      </c>
      <c r="AV54" s="591">
        <v>31</v>
      </c>
      <c r="AW54" s="513">
        <f t="shared" si="0"/>
        <v>871</v>
      </c>
    </row>
    <row r="55" spans="1:49" ht="12" customHeight="1">
      <c r="A55" s="1325"/>
      <c r="B55" s="1326"/>
      <c r="C55" s="1327"/>
      <c r="D55" s="486" t="s">
        <v>514</v>
      </c>
      <c r="E55" s="496"/>
      <c r="F55" s="589">
        <v>577367</v>
      </c>
      <c r="G55" s="590">
        <v>396643</v>
      </c>
      <c r="H55" s="590">
        <v>97424</v>
      </c>
      <c r="I55" s="590">
        <v>135442</v>
      </c>
      <c r="J55" s="590">
        <v>29809</v>
      </c>
      <c r="K55" s="590">
        <v>46166</v>
      </c>
      <c r="L55" s="590">
        <v>38446</v>
      </c>
      <c r="M55" s="590">
        <v>46811</v>
      </c>
      <c r="N55" s="590">
        <v>94637</v>
      </c>
      <c r="O55" s="590">
        <v>53852</v>
      </c>
      <c r="P55" s="590">
        <v>113620</v>
      </c>
      <c r="Q55" s="590">
        <v>76492</v>
      </c>
      <c r="R55" s="590">
        <v>218608</v>
      </c>
      <c r="S55" s="590">
        <v>185141</v>
      </c>
      <c r="T55" s="590">
        <v>51610</v>
      </c>
      <c r="U55" s="590">
        <v>36841</v>
      </c>
      <c r="V55" s="590">
        <v>45309</v>
      </c>
      <c r="W55" s="590">
        <v>42558</v>
      </c>
      <c r="X55" s="590">
        <v>65629</v>
      </c>
      <c r="Y55" s="590">
        <v>97951</v>
      </c>
      <c r="Z55" s="590">
        <v>65970</v>
      </c>
      <c r="AA55" s="590">
        <v>61406</v>
      </c>
      <c r="AB55" s="590">
        <v>36420</v>
      </c>
      <c r="AC55" s="590">
        <v>57121</v>
      </c>
      <c r="AD55" s="590">
        <v>67785</v>
      </c>
      <c r="AE55" s="590">
        <v>36402</v>
      </c>
      <c r="AF55" s="590">
        <v>68140</v>
      </c>
      <c r="AG55" s="590">
        <v>44570</v>
      </c>
      <c r="AH55" s="590">
        <v>57208</v>
      </c>
      <c r="AI55" s="590">
        <v>58967</v>
      </c>
      <c r="AJ55" s="590">
        <v>40612</v>
      </c>
      <c r="AK55" s="590">
        <v>36368</v>
      </c>
      <c r="AL55" s="590">
        <v>46377</v>
      </c>
      <c r="AM55" s="590">
        <v>60481</v>
      </c>
      <c r="AN55" s="590">
        <v>22221</v>
      </c>
      <c r="AO55" s="590">
        <v>31954</v>
      </c>
      <c r="AP55" s="590">
        <v>11995</v>
      </c>
      <c r="AQ55" s="590">
        <v>18049</v>
      </c>
      <c r="AR55" s="590">
        <v>16227</v>
      </c>
      <c r="AS55" s="590">
        <v>50796</v>
      </c>
      <c r="AT55" s="590">
        <v>28423</v>
      </c>
      <c r="AU55" s="590">
        <v>297953</v>
      </c>
      <c r="AV55" s="591">
        <v>145802</v>
      </c>
      <c r="AW55" s="513">
        <f t="shared" si="0"/>
        <v>3811603</v>
      </c>
    </row>
    <row r="56" spans="1:49" ht="12" customHeight="1">
      <c r="A56" s="1325"/>
      <c r="B56" s="1326"/>
      <c r="C56" s="1327"/>
      <c r="D56" s="487" t="s">
        <v>515</v>
      </c>
      <c r="E56" s="497"/>
      <c r="F56" s="589">
        <v>315209</v>
      </c>
      <c r="G56" s="590">
        <v>222184</v>
      </c>
      <c r="H56" s="590">
        <v>46387</v>
      </c>
      <c r="I56" s="590">
        <v>64874</v>
      </c>
      <c r="J56" s="590">
        <v>15335</v>
      </c>
      <c r="K56" s="590">
        <v>26644</v>
      </c>
      <c r="L56" s="590">
        <v>17367</v>
      </c>
      <c r="M56" s="590">
        <v>24452</v>
      </c>
      <c r="N56" s="590">
        <v>47710</v>
      </c>
      <c r="O56" s="590">
        <v>26965</v>
      </c>
      <c r="P56" s="590">
        <v>52409</v>
      </c>
      <c r="Q56" s="590">
        <v>33531</v>
      </c>
      <c r="R56" s="590">
        <v>105166</v>
      </c>
      <c r="S56" s="590">
        <v>101664</v>
      </c>
      <c r="T56" s="590">
        <v>24168</v>
      </c>
      <c r="U56" s="590">
        <v>17688</v>
      </c>
      <c r="V56" s="590">
        <v>23866</v>
      </c>
      <c r="W56" s="590">
        <v>19374</v>
      </c>
      <c r="X56" s="590">
        <v>31374</v>
      </c>
      <c r="Y56" s="590">
        <v>46813</v>
      </c>
      <c r="Z56" s="590">
        <v>31303</v>
      </c>
      <c r="AA56" s="590">
        <v>29845</v>
      </c>
      <c r="AB56" s="590">
        <v>16991</v>
      </c>
      <c r="AC56" s="590">
        <v>25515</v>
      </c>
      <c r="AD56" s="590">
        <v>35547</v>
      </c>
      <c r="AE56" s="590">
        <v>17752</v>
      </c>
      <c r="AF56" s="590">
        <v>30304</v>
      </c>
      <c r="AG56" s="590">
        <v>21718</v>
      </c>
      <c r="AH56" s="590">
        <v>29421</v>
      </c>
      <c r="AI56" s="590">
        <v>29869</v>
      </c>
      <c r="AJ56" s="590">
        <v>17878</v>
      </c>
      <c r="AK56" s="590">
        <v>17631</v>
      </c>
      <c r="AL56" s="590">
        <v>22458</v>
      </c>
      <c r="AM56" s="590">
        <v>29257</v>
      </c>
      <c r="AN56" s="590">
        <v>9939</v>
      </c>
      <c r="AO56" s="590">
        <v>14079</v>
      </c>
      <c r="AP56" s="590">
        <v>5126</v>
      </c>
      <c r="AQ56" s="590">
        <v>8387</v>
      </c>
      <c r="AR56" s="590">
        <v>7661</v>
      </c>
      <c r="AS56" s="590">
        <v>21979</v>
      </c>
      <c r="AT56" s="590">
        <v>14405</v>
      </c>
      <c r="AU56" s="590">
        <v>163025</v>
      </c>
      <c r="AV56" s="591">
        <v>79035</v>
      </c>
      <c r="AW56" s="513">
        <f t="shared" si="0"/>
        <v>1942305</v>
      </c>
    </row>
    <row r="57" spans="1:49" ht="12" customHeight="1">
      <c r="A57" s="1325"/>
      <c r="B57" s="1326"/>
      <c r="C57" s="1327"/>
      <c r="D57" s="54"/>
      <c r="E57" s="498" t="s">
        <v>123</v>
      </c>
      <c r="F57" s="589">
        <v>43453</v>
      </c>
      <c r="G57" s="590">
        <v>17998</v>
      </c>
      <c r="H57" s="590">
        <v>1368</v>
      </c>
      <c r="I57" s="590">
        <v>1777</v>
      </c>
      <c r="J57" s="590">
        <v>1699</v>
      </c>
      <c r="K57" s="590">
        <v>5406</v>
      </c>
      <c r="L57" s="590">
        <v>841</v>
      </c>
      <c r="M57" s="590">
        <v>2637</v>
      </c>
      <c r="N57" s="590">
        <v>5208</v>
      </c>
      <c r="O57" s="590">
        <v>1069</v>
      </c>
      <c r="P57" s="590">
        <v>1281</v>
      </c>
      <c r="Q57" s="590">
        <v>2353</v>
      </c>
      <c r="R57" s="590">
        <v>3227</v>
      </c>
      <c r="S57" s="590">
        <v>9107</v>
      </c>
      <c r="T57" s="590">
        <v>665</v>
      </c>
      <c r="U57" s="590">
        <v>1182</v>
      </c>
      <c r="V57" s="590">
        <v>4139</v>
      </c>
      <c r="W57" s="590">
        <v>270</v>
      </c>
      <c r="X57" s="590">
        <v>1931</v>
      </c>
      <c r="Y57" s="590">
        <v>3590</v>
      </c>
      <c r="Z57" s="590">
        <v>2886</v>
      </c>
      <c r="AA57" s="590">
        <v>2278</v>
      </c>
      <c r="AB57" s="590">
        <v>1261</v>
      </c>
      <c r="AC57" s="590">
        <v>159</v>
      </c>
      <c r="AD57" s="590">
        <v>3705</v>
      </c>
      <c r="AE57" s="590">
        <v>1380</v>
      </c>
      <c r="AF57" s="590">
        <v>1214</v>
      </c>
      <c r="AG57" s="590">
        <v>2866</v>
      </c>
      <c r="AH57" s="590">
        <v>2267</v>
      </c>
      <c r="AI57" s="590">
        <v>2905</v>
      </c>
      <c r="AJ57" s="590">
        <v>1074</v>
      </c>
      <c r="AK57" s="590">
        <v>1209</v>
      </c>
      <c r="AL57" s="590">
        <v>1310</v>
      </c>
      <c r="AM57" s="590">
        <v>1448</v>
      </c>
      <c r="AN57" s="590">
        <v>171</v>
      </c>
      <c r="AO57" s="590">
        <v>635</v>
      </c>
      <c r="AP57" s="590">
        <v>199</v>
      </c>
      <c r="AQ57" s="590">
        <v>148</v>
      </c>
      <c r="AR57" s="590">
        <v>65</v>
      </c>
      <c r="AS57" s="590">
        <v>1291</v>
      </c>
      <c r="AT57" s="590">
        <v>666</v>
      </c>
      <c r="AU57" s="590">
        <v>22370</v>
      </c>
      <c r="AV57" s="591">
        <v>7280</v>
      </c>
      <c r="AW57" s="513">
        <f t="shared" si="0"/>
        <v>167988</v>
      </c>
    </row>
    <row r="58" spans="1:49" ht="12" customHeight="1">
      <c r="A58" s="1325"/>
      <c r="B58" s="1326"/>
      <c r="C58" s="1327"/>
      <c r="D58" s="54"/>
      <c r="E58" s="498" t="s">
        <v>124</v>
      </c>
      <c r="F58" s="589">
        <v>390</v>
      </c>
      <c r="G58" s="590">
        <v>15429</v>
      </c>
      <c r="H58" s="590">
        <v>58</v>
      </c>
      <c r="I58" s="590">
        <v>0</v>
      </c>
      <c r="J58" s="590">
        <v>24</v>
      </c>
      <c r="K58" s="590">
        <v>72</v>
      </c>
      <c r="L58" s="590">
        <v>0</v>
      </c>
      <c r="M58" s="590">
        <v>0</v>
      </c>
      <c r="N58" s="590">
        <v>0</v>
      </c>
      <c r="O58" s="590">
        <v>943</v>
      </c>
      <c r="P58" s="590">
        <v>346</v>
      </c>
      <c r="Q58" s="590">
        <v>0</v>
      </c>
      <c r="R58" s="590">
        <v>36</v>
      </c>
      <c r="S58" s="590">
        <v>3748</v>
      </c>
      <c r="T58" s="590">
        <v>22</v>
      </c>
      <c r="U58" s="590">
        <v>0</v>
      </c>
      <c r="V58" s="590">
        <v>2</v>
      </c>
      <c r="W58" s="590">
        <v>0</v>
      </c>
      <c r="X58" s="590">
        <v>0</v>
      </c>
      <c r="Y58" s="590">
        <v>13</v>
      </c>
      <c r="Z58" s="590">
        <v>0</v>
      </c>
      <c r="AA58" s="590">
        <v>0</v>
      </c>
      <c r="AB58" s="590">
        <v>0</v>
      </c>
      <c r="AC58" s="590">
        <v>0</v>
      </c>
      <c r="AD58" s="590">
        <v>41</v>
      </c>
      <c r="AE58" s="590">
        <v>0</v>
      </c>
      <c r="AF58" s="590">
        <v>0</v>
      </c>
      <c r="AG58" s="590">
        <v>0</v>
      </c>
      <c r="AH58" s="590">
        <v>0</v>
      </c>
      <c r="AI58" s="590">
        <v>175</v>
      </c>
      <c r="AJ58" s="590">
        <v>0</v>
      </c>
      <c r="AK58" s="590">
        <v>0</v>
      </c>
      <c r="AL58" s="590">
        <v>180</v>
      </c>
      <c r="AM58" s="590">
        <v>239</v>
      </c>
      <c r="AN58" s="590">
        <v>0</v>
      </c>
      <c r="AO58" s="590">
        <v>0</v>
      </c>
      <c r="AP58" s="590">
        <v>0</v>
      </c>
      <c r="AQ58" s="590">
        <v>0</v>
      </c>
      <c r="AR58" s="590">
        <v>0</v>
      </c>
      <c r="AS58" s="590">
        <v>0</v>
      </c>
      <c r="AT58" s="590">
        <v>1484</v>
      </c>
      <c r="AU58" s="590">
        <v>3766</v>
      </c>
      <c r="AV58" s="591">
        <v>2421</v>
      </c>
      <c r="AW58" s="513">
        <f t="shared" si="0"/>
        <v>29389</v>
      </c>
    </row>
    <row r="59" spans="1:49" ht="12" customHeight="1">
      <c r="A59" s="1325"/>
      <c r="B59" s="1326"/>
      <c r="C59" s="1327"/>
      <c r="D59" s="54"/>
      <c r="E59" s="498" t="s">
        <v>125</v>
      </c>
      <c r="F59" s="589">
        <v>228813</v>
      </c>
      <c r="G59" s="590">
        <v>161051</v>
      </c>
      <c r="H59" s="590">
        <v>39020</v>
      </c>
      <c r="I59" s="590">
        <v>54646</v>
      </c>
      <c r="J59" s="590">
        <v>11792</v>
      </c>
      <c r="K59" s="590">
        <v>18454</v>
      </c>
      <c r="L59" s="590">
        <v>14555</v>
      </c>
      <c r="M59" s="590">
        <v>18754</v>
      </c>
      <c r="N59" s="590">
        <v>37010</v>
      </c>
      <c r="O59" s="590">
        <v>21549</v>
      </c>
      <c r="P59" s="590">
        <v>45199</v>
      </c>
      <c r="Q59" s="590">
        <v>29914</v>
      </c>
      <c r="R59" s="590">
        <v>87701</v>
      </c>
      <c r="S59" s="590">
        <v>74167</v>
      </c>
      <c r="T59" s="590">
        <v>21153</v>
      </c>
      <c r="U59" s="590">
        <v>14716</v>
      </c>
      <c r="V59" s="590">
        <v>17803</v>
      </c>
      <c r="W59" s="590">
        <v>16640</v>
      </c>
      <c r="X59" s="590">
        <v>26047</v>
      </c>
      <c r="Y59" s="590">
        <v>38377</v>
      </c>
      <c r="Z59" s="590">
        <v>25548</v>
      </c>
      <c r="AA59" s="590">
        <v>24115</v>
      </c>
      <c r="AB59" s="590">
        <v>14129</v>
      </c>
      <c r="AC59" s="590">
        <v>23896</v>
      </c>
      <c r="AD59" s="590">
        <v>27086</v>
      </c>
      <c r="AE59" s="590">
        <v>14251</v>
      </c>
      <c r="AF59" s="590">
        <v>26676</v>
      </c>
      <c r="AG59" s="590">
        <v>17016</v>
      </c>
      <c r="AH59" s="590">
        <v>23036</v>
      </c>
      <c r="AI59" s="590">
        <v>23839</v>
      </c>
      <c r="AJ59" s="590">
        <v>15877</v>
      </c>
      <c r="AK59" s="590">
        <v>14929</v>
      </c>
      <c r="AL59" s="590">
        <v>18024</v>
      </c>
      <c r="AM59" s="590">
        <v>24258</v>
      </c>
      <c r="AN59" s="590">
        <v>9106</v>
      </c>
      <c r="AO59" s="590">
        <v>12381</v>
      </c>
      <c r="AP59" s="590">
        <v>4631</v>
      </c>
      <c r="AQ59" s="590">
        <v>7673</v>
      </c>
      <c r="AR59" s="590">
        <v>6546</v>
      </c>
      <c r="AS59" s="590">
        <v>18979</v>
      </c>
      <c r="AT59" s="590">
        <v>11279</v>
      </c>
      <c r="AU59" s="590">
        <v>121628</v>
      </c>
      <c r="AV59" s="591">
        <v>58401</v>
      </c>
      <c r="AW59" s="513">
        <f t="shared" si="0"/>
        <v>1520665</v>
      </c>
    </row>
    <row r="60" spans="1:49" ht="12" customHeight="1">
      <c r="A60" s="1325"/>
      <c r="B60" s="1326"/>
      <c r="C60" s="1327"/>
      <c r="D60" s="488"/>
      <c r="E60" s="498" t="s">
        <v>126</v>
      </c>
      <c r="F60" s="589">
        <v>42553</v>
      </c>
      <c r="G60" s="590">
        <v>27706</v>
      </c>
      <c r="H60" s="590">
        <v>5941</v>
      </c>
      <c r="I60" s="590">
        <v>8451</v>
      </c>
      <c r="J60" s="590">
        <v>1820</v>
      </c>
      <c r="K60" s="590">
        <v>2712</v>
      </c>
      <c r="L60" s="590">
        <v>1971</v>
      </c>
      <c r="M60" s="590">
        <v>3061</v>
      </c>
      <c r="N60" s="590">
        <v>5492</v>
      </c>
      <c r="O60" s="590">
        <v>3404</v>
      </c>
      <c r="P60" s="590">
        <v>5583</v>
      </c>
      <c r="Q60" s="590">
        <v>1264</v>
      </c>
      <c r="R60" s="590">
        <v>14202</v>
      </c>
      <c r="S60" s="590">
        <v>14642</v>
      </c>
      <c r="T60" s="590">
        <v>2328</v>
      </c>
      <c r="U60" s="590">
        <v>1790</v>
      </c>
      <c r="V60" s="590">
        <v>1922</v>
      </c>
      <c r="W60" s="590">
        <v>2464</v>
      </c>
      <c r="X60" s="590">
        <v>3396</v>
      </c>
      <c r="Y60" s="590">
        <v>4833</v>
      </c>
      <c r="Z60" s="590">
        <v>2869</v>
      </c>
      <c r="AA60" s="590">
        <v>3452</v>
      </c>
      <c r="AB60" s="590">
        <v>1601</v>
      </c>
      <c r="AC60" s="590">
        <v>1460</v>
      </c>
      <c r="AD60" s="590">
        <v>4715</v>
      </c>
      <c r="AE60" s="590">
        <v>2121</v>
      </c>
      <c r="AF60" s="590">
        <v>2414</v>
      </c>
      <c r="AG60" s="590">
        <v>1836</v>
      </c>
      <c r="AH60" s="590">
        <v>4118</v>
      </c>
      <c r="AI60" s="590">
        <v>2950</v>
      </c>
      <c r="AJ60" s="590">
        <v>927</v>
      </c>
      <c r="AK60" s="590">
        <v>1493</v>
      </c>
      <c r="AL60" s="590">
        <v>2944</v>
      </c>
      <c r="AM60" s="590">
        <v>3312</v>
      </c>
      <c r="AN60" s="590">
        <v>662</v>
      </c>
      <c r="AO60" s="590">
        <v>1063</v>
      </c>
      <c r="AP60" s="590">
        <v>296</v>
      </c>
      <c r="AQ60" s="590">
        <v>566</v>
      </c>
      <c r="AR60" s="590">
        <v>1050</v>
      </c>
      <c r="AS60" s="590">
        <v>1709</v>
      </c>
      <c r="AT60" s="590">
        <v>976</v>
      </c>
      <c r="AU60" s="590">
        <v>15261</v>
      </c>
      <c r="AV60" s="591">
        <v>10933</v>
      </c>
      <c r="AW60" s="513">
        <f t="shared" si="0"/>
        <v>224263</v>
      </c>
    </row>
    <row r="61" spans="1:49" ht="12" customHeight="1">
      <c r="A61" s="1325"/>
      <c r="B61" s="1326"/>
      <c r="C61" s="1327"/>
      <c r="D61" s="489" t="s">
        <v>516</v>
      </c>
      <c r="E61" s="499"/>
      <c r="F61" s="592">
        <v>892576</v>
      </c>
      <c r="G61" s="593">
        <v>618827</v>
      </c>
      <c r="H61" s="593">
        <v>143811</v>
      </c>
      <c r="I61" s="593">
        <v>200316</v>
      </c>
      <c r="J61" s="593">
        <v>45144</v>
      </c>
      <c r="K61" s="593">
        <v>72810</v>
      </c>
      <c r="L61" s="593">
        <v>55813</v>
      </c>
      <c r="M61" s="593">
        <v>71263</v>
      </c>
      <c r="N61" s="593">
        <v>142347</v>
      </c>
      <c r="O61" s="593">
        <v>80817</v>
      </c>
      <c r="P61" s="593">
        <v>166029</v>
      </c>
      <c r="Q61" s="593">
        <v>110023</v>
      </c>
      <c r="R61" s="593">
        <v>323774</v>
      </c>
      <c r="S61" s="593">
        <v>286805</v>
      </c>
      <c r="T61" s="593">
        <v>75778</v>
      </c>
      <c r="U61" s="593">
        <v>54529</v>
      </c>
      <c r="V61" s="593">
        <v>69175</v>
      </c>
      <c r="W61" s="593">
        <v>61932</v>
      </c>
      <c r="X61" s="593">
        <v>97003</v>
      </c>
      <c r="Y61" s="593">
        <v>144764</v>
      </c>
      <c r="Z61" s="593">
        <v>97273</v>
      </c>
      <c r="AA61" s="593">
        <v>91251</v>
      </c>
      <c r="AB61" s="593">
        <v>53411</v>
      </c>
      <c r="AC61" s="593">
        <v>82636</v>
      </c>
      <c r="AD61" s="593">
        <v>103332</v>
      </c>
      <c r="AE61" s="593">
        <v>54154</v>
      </c>
      <c r="AF61" s="593">
        <v>98444</v>
      </c>
      <c r="AG61" s="593">
        <v>66288</v>
      </c>
      <c r="AH61" s="593">
        <v>86629</v>
      </c>
      <c r="AI61" s="593">
        <v>88836</v>
      </c>
      <c r="AJ61" s="593">
        <v>58490</v>
      </c>
      <c r="AK61" s="593">
        <v>53999</v>
      </c>
      <c r="AL61" s="593">
        <v>68835</v>
      </c>
      <c r="AM61" s="593">
        <v>89738</v>
      </c>
      <c r="AN61" s="593">
        <v>32160</v>
      </c>
      <c r="AO61" s="593">
        <v>46033</v>
      </c>
      <c r="AP61" s="593">
        <v>17121</v>
      </c>
      <c r="AQ61" s="593">
        <v>26436</v>
      </c>
      <c r="AR61" s="593">
        <v>23888</v>
      </c>
      <c r="AS61" s="593">
        <v>72775</v>
      </c>
      <c r="AT61" s="593">
        <v>42828</v>
      </c>
      <c r="AU61" s="593">
        <v>460978</v>
      </c>
      <c r="AV61" s="594">
        <v>224837</v>
      </c>
      <c r="AW61" s="512">
        <f t="shared" si="0"/>
        <v>5753908</v>
      </c>
    </row>
    <row r="62" spans="1:49" ht="12" customHeight="1">
      <c r="A62" s="1325"/>
      <c r="B62" s="1326"/>
      <c r="C62" s="1327"/>
      <c r="D62" s="488" t="s">
        <v>136</v>
      </c>
      <c r="E62" s="495"/>
      <c r="F62" s="586">
        <v>6080</v>
      </c>
      <c r="G62" s="587">
        <v>4012</v>
      </c>
      <c r="H62" s="587">
        <v>945</v>
      </c>
      <c r="I62" s="587">
        <v>1353</v>
      </c>
      <c r="J62" s="587">
        <v>304</v>
      </c>
      <c r="K62" s="587">
        <v>469</v>
      </c>
      <c r="L62" s="587">
        <v>393</v>
      </c>
      <c r="M62" s="587">
        <v>512</v>
      </c>
      <c r="N62" s="587">
        <v>985</v>
      </c>
      <c r="O62" s="587">
        <v>608</v>
      </c>
      <c r="P62" s="587">
        <v>1261</v>
      </c>
      <c r="Q62" s="587">
        <v>800</v>
      </c>
      <c r="R62" s="587">
        <v>2164</v>
      </c>
      <c r="S62" s="587">
        <v>1892</v>
      </c>
      <c r="T62" s="587">
        <v>523</v>
      </c>
      <c r="U62" s="587">
        <v>361</v>
      </c>
      <c r="V62" s="587">
        <v>441</v>
      </c>
      <c r="W62" s="587">
        <v>451</v>
      </c>
      <c r="X62" s="587">
        <v>610</v>
      </c>
      <c r="Y62" s="587">
        <v>1071</v>
      </c>
      <c r="Z62" s="587">
        <v>716</v>
      </c>
      <c r="AA62" s="587">
        <v>649</v>
      </c>
      <c r="AB62" s="587">
        <v>378</v>
      </c>
      <c r="AC62" s="587">
        <v>623</v>
      </c>
      <c r="AD62" s="587">
        <v>722</v>
      </c>
      <c r="AE62" s="587">
        <v>382</v>
      </c>
      <c r="AF62" s="587">
        <v>692</v>
      </c>
      <c r="AG62" s="587">
        <v>454</v>
      </c>
      <c r="AH62" s="587">
        <v>603</v>
      </c>
      <c r="AI62" s="587">
        <v>607</v>
      </c>
      <c r="AJ62" s="587">
        <v>435</v>
      </c>
      <c r="AK62" s="587">
        <v>366</v>
      </c>
      <c r="AL62" s="587">
        <v>508</v>
      </c>
      <c r="AM62" s="587">
        <v>650</v>
      </c>
      <c r="AN62" s="587">
        <v>238</v>
      </c>
      <c r="AO62" s="587">
        <v>328</v>
      </c>
      <c r="AP62" s="587">
        <v>133</v>
      </c>
      <c r="AQ62" s="587">
        <v>206</v>
      </c>
      <c r="AR62" s="587">
        <v>171</v>
      </c>
      <c r="AS62" s="587">
        <v>540</v>
      </c>
      <c r="AT62" s="587">
        <v>298</v>
      </c>
      <c r="AU62" s="587">
        <v>3016</v>
      </c>
      <c r="AV62" s="588">
        <v>1551</v>
      </c>
      <c r="AW62" s="511">
        <f t="shared" si="0"/>
        <v>39501</v>
      </c>
    </row>
    <row r="63" spans="1:49" ht="12" customHeight="1">
      <c r="A63" s="1325"/>
      <c r="B63" s="1326"/>
      <c r="C63" s="1327"/>
      <c r="D63" s="52" t="s">
        <v>137</v>
      </c>
      <c r="E63" s="492"/>
      <c r="F63" s="592">
        <v>2958</v>
      </c>
      <c r="G63" s="593">
        <v>1959</v>
      </c>
      <c r="H63" s="593">
        <v>462</v>
      </c>
      <c r="I63" s="593">
        <v>178</v>
      </c>
      <c r="J63" s="593">
        <v>154</v>
      </c>
      <c r="K63" s="593">
        <v>240</v>
      </c>
      <c r="L63" s="593">
        <v>49</v>
      </c>
      <c r="M63" s="593">
        <v>277</v>
      </c>
      <c r="N63" s="593">
        <v>446</v>
      </c>
      <c r="O63" s="593">
        <v>317</v>
      </c>
      <c r="P63" s="593">
        <v>723</v>
      </c>
      <c r="Q63" s="593">
        <v>440</v>
      </c>
      <c r="R63" s="593">
        <v>1180</v>
      </c>
      <c r="S63" s="593">
        <v>1080</v>
      </c>
      <c r="T63" s="593">
        <v>314</v>
      </c>
      <c r="U63" s="593">
        <v>184</v>
      </c>
      <c r="V63" s="593">
        <v>233</v>
      </c>
      <c r="W63" s="593">
        <v>219</v>
      </c>
      <c r="X63" s="593">
        <v>289</v>
      </c>
      <c r="Y63" s="593">
        <v>679</v>
      </c>
      <c r="Z63" s="593">
        <v>317</v>
      </c>
      <c r="AA63" s="593">
        <v>334</v>
      </c>
      <c r="AB63" s="593">
        <v>149</v>
      </c>
      <c r="AC63" s="593">
        <v>355</v>
      </c>
      <c r="AD63" s="593">
        <v>367</v>
      </c>
      <c r="AE63" s="593">
        <v>171</v>
      </c>
      <c r="AF63" s="593">
        <v>351</v>
      </c>
      <c r="AG63" s="593">
        <v>211</v>
      </c>
      <c r="AH63" s="593">
        <v>313</v>
      </c>
      <c r="AI63" s="593">
        <v>76</v>
      </c>
      <c r="AJ63" s="593">
        <v>228</v>
      </c>
      <c r="AK63" s="593">
        <v>196</v>
      </c>
      <c r="AL63" s="593">
        <v>49</v>
      </c>
      <c r="AM63" s="593">
        <v>337</v>
      </c>
      <c r="AN63" s="593">
        <v>127</v>
      </c>
      <c r="AO63" s="593">
        <v>135</v>
      </c>
      <c r="AP63" s="593">
        <v>64</v>
      </c>
      <c r="AQ63" s="593">
        <v>107</v>
      </c>
      <c r="AR63" s="593">
        <v>95</v>
      </c>
      <c r="AS63" s="593">
        <v>290</v>
      </c>
      <c r="AT63" s="593">
        <v>136</v>
      </c>
      <c r="AU63" s="593">
        <v>1492</v>
      </c>
      <c r="AV63" s="594">
        <v>850</v>
      </c>
      <c r="AW63" s="512">
        <f t="shared" si="0"/>
        <v>19131</v>
      </c>
    </row>
    <row r="64" spans="1:50" s="1" customFormat="1" ht="12" customHeight="1">
      <c r="A64" s="1325"/>
      <c r="B64" s="1326"/>
      <c r="C64" s="1327"/>
      <c r="D64" s="50" t="s">
        <v>517</v>
      </c>
      <c r="E64" s="500"/>
      <c r="F64" s="1152"/>
      <c r="G64" s="1153"/>
      <c r="H64" s="1153"/>
      <c r="I64" s="1153"/>
      <c r="J64" s="1153"/>
      <c r="K64" s="1153"/>
      <c r="L64" s="1153"/>
      <c r="M64" s="1153"/>
      <c r="N64" s="1153"/>
      <c r="O64" s="1153"/>
      <c r="P64" s="1153"/>
      <c r="Q64" s="1153"/>
      <c r="R64" s="1153"/>
      <c r="S64" s="1153"/>
      <c r="T64" s="1153"/>
      <c r="U64" s="1153"/>
      <c r="V64" s="1153"/>
      <c r="W64" s="1153"/>
      <c r="X64" s="1153"/>
      <c r="Y64" s="1153"/>
      <c r="Z64" s="1153"/>
      <c r="AA64" s="1153"/>
      <c r="AB64" s="1153"/>
      <c r="AC64" s="1153"/>
      <c r="AD64" s="1153"/>
      <c r="AE64" s="1153"/>
      <c r="AF64" s="1153"/>
      <c r="AG64" s="1153"/>
      <c r="AH64" s="1153"/>
      <c r="AI64" s="1153"/>
      <c r="AJ64" s="1153"/>
      <c r="AK64" s="1153"/>
      <c r="AL64" s="1153"/>
      <c r="AM64" s="1153"/>
      <c r="AN64" s="1153"/>
      <c r="AO64" s="1153"/>
      <c r="AP64" s="1153"/>
      <c r="AQ64" s="1153"/>
      <c r="AR64" s="1153"/>
      <c r="AS64" s="1153"/>
      <c r="AT64" s="1153"/>
      <c r="AU64" s="1153"/>
      <c r="AV64" s="1154"/>
      <c r="AW64" s="1155"/>
      <c r="AX64" s="48"/>
    </row>
    <row r="65" spans="1:49" ht="12" customHeight="1">
      <c r="A65" s="1325"/>
      <c r="B65" s="1326"/>
      <c r="C65" s="1327"/>
      <c r="D65" s="54"/>
      <c r="E65" s="498" t="s">
        <v>130</v>
      </c>
      <c r="F65" s="589">
        <v>545336</v>
      </c>
      <c r="G65" s="590">
        <v>365671</v>
      </c>
      <c r="H65" s="590">
        <v>89250</v>
      </c>
      <c r="I65" s="590">
        <v>127628</v>
      </c>
      <c r="J65" s="590">
        <v>28987</v>
      </c>
      <c r="K65" s="590">
        <v>44286</v>
      </c>
      <c r="L65" s="590">
        <v>37235</v>
      </c>
      <c r="M65" s="590">
        <v>44772</v>
      </c>
      <c r="N65" s="590">
        <v>90146</v>
      </c>
      <c r="O65" s="590">
        <v>51649</v>
      </c>
      <c r="P65" s="590">
        <v>109131</v>
      </c>
      <c r="Q65" s="590">
        <v>74408</v>
      </c>
      <c r="R65" s="590">
        <v>199940</v>
      </c>
      <c r="S65" s="590">
        <v>174091</v>
      </c>
      <c r="T65" s="590">
        <v>50185</v>
      </c>
      <c r="U65" s="590">
        <v>35209</v>
      </c>
      <c r="V65" s="590">
        <v>42087</v>
      </c>
      <c r="W65" s="590">
        <v>40453</v>
      </c>
      <c r="X65" s="590">
        <v>61330</v>
      </c>
      <c r="Y65" s="590">
        <v>93481</v>
      </c>
      <c r="Z65" s="590">
        <v>63616</v>
      </c>
      <c r="AA65" s="590">
        <v>59222</v>
      </c>
      <c r="AB65" s="590">
        <v>35222</v>
      </c>
      <c r="AC65" s="590">
        <v>54764</v>
      </c>
      <c r="AD65" s="590">
        <v>66229</v>
      </c>
      <c r="AE65" s="590">
        <v>34644</v>
      </c>
      <c r="AF65" s="590">
        <v>64720</v>
      </c>
      <c r="AG65" s="590">
        <v>41843</v>
      </c>
      <c r="AH65" s="590">
        <v>54389</v>
      </c>
      <c r="AI65" s="590">
        <v>56834</v>
      </c>
      <c r="AJ65" s="590">
        <v>39430</v>
      </c>
      <c r="AK65" s="590">
        <v>34757</v>
      </c>
      <c r="AL65" s="590">
        <v>43514</v>
      </c>
      <c r="AM65" s="590">
        <v>58341</v>
      </c>
      <c r="AN65" s="590">
        <v>21867</v>
      </c>
      <c r="AO65" s="590">
        <v>30586</v>
      </c>
      <c r="AP65" s="590">
        <v>11137</v>
      </c>
      <c r="AQ65" s="590">
        <v>17282</v>
      </c>
      <c r="AR65" s="590">
        <v>15490</v>
      </c>
      <c r="AS65" s="590">
        <v>48744</v>
      </c>
      <c r="AT65" s="590">
        <v>26467</v>
      </c>
      <c r="AU65" s="590">
        <v>287262</v>
      </c>
      <c r="AV65" s="591">
        <v>139603</v>
      </c>
      <c r="AW65" s="513">
        <f t="shared" si="0"/>
        <v>3611238</v>
      </c>
    </row>
    <row r="66" spans="1:49" ht="12" customHeight="1">
      <c r="A66" s="1325"/>
      <c r="B66" s="1326"/>
      <c r="C66" s="1327"/>
      <c r="D66" s="54"/>
      <c r="E66" s="498" t="s">
        <v>131</v>
      </c>
      <c r="F66" s="589">
        <v>20418</v>
      </c>
      <c r="G66" s="590">
        <v>15180</v>
      </c>
      <c r="H66" s="590">
        <v>4278</v>
      </c>
      <c r="I66" s="590">
        <v>4387</v>
      </c>
      <c r="J66" s="590">
        <v>822</v>
      </c>
      <c r="K66" s="590">
        <v>1880</v>
      </c>
      <c r="L66" s="590">
        <v>1211</v>
      </c>
      <c r="M66" s="590">
        <v>2039</v>
      </c>
      <c r="N66" s="590">
        <v>4491</v>
      </c>
      <c r="O66" s="590">
        <v>2203</v>
      </c>
      <c r="P66" s="590">
        <v>4489</v>
      </c>
      <c r="Q66" s="590">
        <v>2084</v>
      </c>
      <c r="R66" s="590">
        <v>7889</v>
      </c>
      <c r="S66" s="590">
        <v>7285</v>
      </c>
      <c r="T66" s="590">
        <v>1425</v>
      </c>
      <c r="U66" s="590">
        <v>1632</v>
      </c>
      <c r="V66" s="590">
        <v>1432</v>
      </c>
      <c r="W66" s="590">
        <v>2105</v>
      </c>
      <c r="X66" s="590">
        <v>3628</v>
      </c>
      <c r="Y66" s="590">
        <v>2502</v>
      </c>
      <c r="Z66" s="590">
        <v>2354</v>
      </c>
      <c r="AA66" s="590">
        <v>2184</v>
      </c>
      <c r="AB66" s="590">
        <v>1198</v>
      </c>
      <c r="AC66" s="590">
        <v>2357</v>
      </c>
      <c r="AD66" s="590">
        <v>1556</v>
      </c>
      <c r="AE66" s="590">
        <v>1758</v>
      </c>
      <c r="AF66" s="590">
        <v>3420</v>
      </c>
      <c r="AG66" s="590">
        <v>1404</v>
      </c>
      <c r="AH66" s="590">
        <v>2819</v>
      </c>
      <c r="AI66" s="590">
        <v>2133</v>
      </c>
      <c r="AJ66" s="590">
        <v>1182</v>
      </c>
      <c r="AK66" s="590">
        <v>1611</v>
      </c>
      <c r="AL66" s="590">
        <v>1690</v>
      </c>
      <c r="AM66" s="590">
        <v>2140</v>
      </c>
      <c r="AN66" s="590">
        <v>354</v>
      </c>
      <c r="AO66" s="590">
        <v>1368</v>
      </c>
      <c r="AP66" s="590">
        <v>858</v>
      </c>
      <c r="AQ66" s="590">
        <v>767</v>
      </c>
      <c r="AR66" s="590">
        <v>737</v>
      </c>
      <c r="AS66" s="590">
        <v>2052</v>
      </c>
      <c r="AT66" s="590">
        <v>1529</v>
      </c>
      <c r="AU66" s="590">
        <v>10691</v>
      </c>
      <c r="AV66" s="591">
        <v>6199</v>
      </c>
      <c r="AW66" s="513">
        <f t="shared" si="0"/>
        <v>143741</v>
      </c>
    </row>
    <row r="67" spans="1:49" ht="12" customHeight="1" thickBot="1">
      <c r="A67" s="1331"/>
      <c r="B67" s="1332"/>
      <c r="C67" s="1333"/>
      <c r="D67" s="90"/>
      <c r="E67" s="501" t="s">
        <v>132</v>
      </c>
      <c r="F67" s="1055">
        <v>11613</v>
      </c>
      <c r="G67" s="1056">
        <v>15792</v>
      </c>
      <c r="H67" s="1056">
        <v>3896</v>
      </c>
      <c r="I67" s="1056">
        <v>3427</v>
      </c>
      <c r="J67" s="1056">
        <v>0</v>
      </c>
      <c r="K67" s="1056">
        <v>0</v>
      </c>
      <c r="L67" s="1056">
        <v>0</v>
      </c>
      <c r="M67" s="1056">
        <v>0</v>
      </c>
      <c r="N67" s="1056">
        <v>0</v>
      </c>
      <c r="O67" s="1056">
        <v>0</v>
      </c>
      <c r="P67" s="1056">
        <v>0</v>
      </c>
      <c r="Q67" s="1056">
        <v>0</v>
      </c>
      <c r="R67" s="1056">
        <v>10779</v>
      </c>
      <c r="S67" s="1056">
        <v>3765</v>
      </c>
      <c r="T67" s="1056">
        <v>0</v>
      </c>
      <c r="U67" s="1056">
        <v>0</v>
      </c>
      <c r="V67" s="1056">
        <v>1790</v>
      </c>
      <c r="W67" s="1056">
        <v>0</v>
      </c>
      <c r="X67" s="1056">
        <v>671</v>
      </c>
      <c r="Y67" s="1056">
        <v>1968</v>
      </c>
      <c r="Z67" s="1056">
        <v>0</v>
      </c>
      <c r="AA67" s="1056">
        <v>0</v>
      </c>
      <c r="AB67" s="1056">
        <v>0</v>
      </c>
      <c r="AC67" s="1056">
        <v>0</v>
      </c>
      <c r="AD67" s="1056">
        <v>0</v>
      </c>
      <c r="AE67" s="1056">
        <v>0</v>
      </c>
      <c r="AF67" s="1056">
        <v>0</v>
      </c>
      <c r="AG67" s="1056">
        <v>1323</v>
      </c>
      <c r="AH67" s="1056">
        <v>0</v>
      </c>
      <c r="AI67" s="1056">
        <v>0</v>
      </c>
      <c r="AJ67" s="1056">
        <v>0</v>
      </c>
      <c r="AK67" s="1056">
        <v>0</v>
      </c>
      <c r="AL67" s="1056">
        <v>1173</v>
      </c>
      <c r="AM67" s="1056">
        <v>0</v>
      </c>
      <c r="AN67" s="1056">
        <v>0</v>
      </c>
      <c r="AO67" s="1056">
        <v>0</v>
      </c>
      <c r="AP67" s="1056">
        <v>0</v>
      </c>
      <c r="AQ67" s="1056">
        <v>0</v>
      </c>
      <c r="AR67" s="1056">
        <v>0</v>
      </c>
      <c r="AS67" s="1056">
        <v>0</v>
      </c>
      <c r="AT67" s="1056">
        <v>427</v>
      </c>
      <c r="AU67" s="1056">
        <v>0</v>
      </c>
      <c r="AV67" s="1057">
        <v>0</v>
      </c>
      <c r="AW67" s="514">
        <f t="shared" si="0"/>
        <v>56624</v>
      </c>
    </row>
    <row r="68" spans="1:50" s="86" customFormat="1" ht="12" customHeight="1">
      <c r="A68" s="87"/>
      <c r="B68" s="87"/>
      <c r="C68" s="87"/>
      <c r="D68" s="87"/>
      <c r="E68" s="87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9"/>
    </row>
    <row r="69" spans="1:50" s="86" customFormat="1" ht="12" customHeight="1">
      <c r="A69" s="87"/>
      <c r="B69" s="87"/>
      <c r="C69" s="87"/>
      <c r="D69" s="87"/>
      <c r="E69" s="87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9"/>
    </row>
    <row r="70" spans="1:50" s="86" customFormat="1" ht="12" customHeight="1">
      <c r="A70" s="87"/>
      <c r="B70" s="87"/>
      <c r="C70" s="87"/>
      <c r="D70" s="87"/>
      <c r="E70" s="87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9"/>
    </row>
  </sheetData>
  <mergeCells count="6">
    <mergeCell ref="AW2:AW3"/>
    <mergeCell ref="A29:C39"/>
    <mergeCell ref="A41:C51"/>
    <mergeCell ref="A53:C67"/>
    <mergeCell ref="A5:C15"/>
    <mergeCell ref="A17:C27"/>
  </mergeCells>
  <printOptions/>
  <pageMargins left="0.61" right="0.31" top="0.55" bottom="0.38" header="0.512" footer="0.512"/>
  <pageSetup errors="blank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茨城県</cp:lastModifiedBy>
  <cp:lastPrinted>2010-03-17T04:41:49Z</cp:lastPrinted>
  <dcterms:created xsi:type="dcterms:W3CDTF">1999-07-27T06:18:02Z</dcterms:created>
  <dcterms:modified xsi:type="dcterms:W3CDTF">2010-03-18T02:55:48Z</dcterms:modified>
  <cp:category/>
  <cp:version/>
  <cp:contentType/>
  <cp:contentStatus/>
</cp:coreProperties>
</file>