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46" activeTab="0"/>
  </bookViews>
  <sheets>
    <sheet name="０１表（第１表）" sheetId="1" r:id="rId1"/>
    <sheet name="２０表（第2表）" sheetId="2" r:id="rId2"/>
    <sheet name="２１表(第3表)" sheetId="3" r:id="rId3"/>
    <sheet name="２２表(第4表)" sheetId="4" r:id="rId4"/>
    <sheet name="財務分析（第5表）" sheetId="5" r:id="rId5"/>
    <sheet name="経営分析（第6表）" sheetId="6" r:id="rId6"/>
    <sheet name="２３表(第7表)" sheetId="7" r:id="rId7"/>
    <sheet name="２４表(第8表)" sheetId="8" r:id="rId8"/>
    <sheet name="２５表(第9表)" sheetId="9" r:id="rId9"/>
    <sheet name="４０表（第10表）" sheetId="10" r:id="rId10"/>
  </sheets>
  <definedNames>
    <definedName name="_xlnm.Print_Area" localSheetId="0">'０１表（第１表）'!$A$1:$AW$58</definedName>
    <definedName name="_xlnm.Print_Area" localSheetId="1">'２０表（第2表）'!$A$1:$AW$53</definedName>
    <definedName name="_xlnm.Print_Area" localSheetId="2">'２１表(第3表)'!$A$1:$EE$34</definedName>
    <definedName name="_xlnm.Print_Area" localSheetId="3">'２２表(第4表)'!$A$1:$AW$61</definedName>
    <definedName name="_xlnm.Print_Area" localSheetId="6">'２３表(第7表)'!$A$1:$AW$72</definedName>
    <definedName name="_xlnm.Print_Area" localSheetId="7">'２４表(第8表)'!$A$1:$AM$58</definedName>
    <definedName name="_xlnm.Print_Area" localSheetId="8">'２５表(第9表)'!$A$1:$AW$67</definedName>
    <definedName name="_xlnm.Print_Area" localSheetId="9">'４０表（第10表）'!$A$1:$AW$104</definedName>
    <definedName name="_xlnm.Print_Area" localSheetId="5">'経営分析（第6表）'!$B$1:$AX$31</definedName>
    <definedName name="_xlnm.Print_Area" localSheetId="4">'財務分析（第5表）'!$A$1:$R$61</definedName>
    <definedName name="_xlnm.Print_Titles" localSheetId="0">'０１表（第１表）'!$A:$E,'０１表（第１表）'!$1:$5</definedName>
    <definedName name="_xlnm.Print_Titles" localSheetId="1">'２０表（第2表）'!$A:$E,'２０表（第2表）'!$1:$3</definedName>
    <definedName name="_xlnm.Print_Titles" localSheetId="2">'２１表(第3表)'!$A:$C,'２１表(第3表)'!$1:$5</definedName>
    <definedName name="_xlnm.Print_Titles" localSheetId="3">'２２表(第4表)'!$A:$E,'２２表(第4表)'!$2:$3</definedName>
    <definedName name="_xlnm.Print_Titles" localSheetId="6">'２３表(第7表)'!$A:$E,'２３表(第7表)'!$1:$3</definedName>
    <definedName name="_xlnm.Print_Titles" localSheetId="8">'２５表(第9表)'!$A:$E</definedName>
    <definedName name="_xlnm.Print_Titles" localSheetId="9">'４０表（第10表）'!$A:$E,'４０表（第10表）'!$1:$3</definedName>
    <definedName name="_xlnm.Print_Titles" localSheetId="5">'経営分析（第6表）'!$B:$F,'経営分析（第6表）'!$1:$3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EC7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DIとDLが抜けている。
</t>
        </r>
      </text>
    </comment>
  </commentList>
</comments>
</file>

<file path=xl/sharedStrings.xml><?xml version="1.0" encoding="utf-8"?>
<sst xmlns="http://schemas.openxmlformats.org/spreadsheetml/2006/main" count="2113" uniqueCount="778">
  <si>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</si>
  <si>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</si>
  <si>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</si>
  <si>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</si>
  <si>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</si>
  <si>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</si>
  <si>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</si>
  <si>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</si>
  <si>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</si>
  <si>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</si>
  <si>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</si>
  <si>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</si>
  <si>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</si>
  <si>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</si>
  <si>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×１００</t>
  </si>
  <si>
    <t>（５）一人一日最大配水量（Ｄ）／（Ｃ）     　（㍑）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</si>
  <si>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</si>
  <si>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</si>
  <si>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</si>
  <si>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</si>
  <si>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</si>
  <si>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</si>
  <si>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</si>
  <si>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</si>
  <si>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</si>
  <si>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</si>
  <si>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</si>
  <si>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</si>
  <si>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</si>
  <si>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</si>
  <si>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</si>
  <si>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</si>
  <si>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</si>
  <si>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</si>
  <si>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</si>
  <si>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</si>
  <si>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</si>
  <si>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</si>
  <si>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</si>
  <si>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</si>
  <si>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</si>
  <si>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</si>
  <si>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</si>
  <si>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</si>
  <si>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</si>
  <si>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</si>
  <si>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</si>
  <si>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</si>
  <si>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</si>
  <si>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</si>
  <si>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</si>
  <si>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</si>
  <si>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</si>
  <si>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</si>
  <si>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</si>
  <si>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</si>
  <si>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</si>
  <si>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</si>
  <si>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</si>
  <si>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</si>
  <si>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</si>
  <si>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</si>
  <si>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</si>
  <si>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</si>
  <si>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</si>
  <si>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</si>
  <si>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</si>
  <si>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</si>
  <si>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</si>
  <si>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</si>
  <si>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</si>
  <si>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</si>
  <si>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</si>
  <si>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</si>
  <si>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</si>
  <si>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</si>
  <si>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</si>
  <si>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</si>
  <si>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</si>
  <si>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</si>
  <si>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</si>
  <si>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</si>
  <si>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</si>
  <si>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</si>
  <si>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</si>
  <si>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</si>
  <si>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</si>
  <si>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</si>
  <si>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</si>
  <si>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</si>
  <si>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</si>
  <si>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</si>
  <si>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</si>
  <si>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</si>
  <si>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</si>
  <si>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</si>
  <si>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</si>
  <si>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</si>
  <si>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</si>
  <si>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</si>
  <si>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</si>
  <si>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口径別・その他</t>
  </si>
  <si>
    <t>用途別・口径別</t>
  </si>
  <si>
    <t>設　置</t>
  </si>
  <si>
    <t>非設置</t>
  </si>
  <si>
    <t>用途別</t>
  </si>
  <si>
    <t>稲敷市</t>
  </si>
  <si>
    <t>口径別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</si>
  <si>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</si>
  <si>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</si>
  <si>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</si>
  <si>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</si>
  <si>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</si>
  <si>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</si>
  <si>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</si>
  <si>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</si>
  <si>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</si>
  <si>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</si>
  <si>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</si>
  <si>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</si>
  <si>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</si>
  <si>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</si>
  <si>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</si>
  <si>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（５）当年度実質料金改定率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</si>
  <si>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</si>
  <si>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</si>
  <si>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</si>
  <si>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</si>
  <si>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</si>
  <si>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</si>
  <si>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</si>
  <si>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</si>
  <si>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</si>
  <si>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</si>
  <si>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</si>
  <si>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調整手当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</si>
  <si>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</si>
  <si>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</si>
  <si>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</si>
  <si>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</si>
  <si>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</si>
  <si>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</si>
  <si>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12．収益的支出に充てた他会計借入金</t>
  </si>
  <si>
    <t>11．収益的支出に充てた企業債</t>
  </si>
  <si>
    <t>13．他会計繰入金合計</t>
  </si>
  <si>
    <t>基準額</t>
  </si>
  <si>
    <t>実繰入額</t>
  </si>
  <si>
    <t>2年</t>
  </si>
  <si>
    <t>1年</t>
  </si>
  <si>
    <t>9年</t>
  </si>
  <si>
    <t>8年</t>
  </si>
  <si>
    <t>5年</t>
  </si>
  <si>
    <t>6年</t>
  </si>
  <si>
    <t>7年3月</t>
  </si>
  <si>
    <t>4年3月</t>
  </si>
  <si>
    <t>1年4月</t>
  </si>
  <si>
    <t>3年</t>
  </si>
  <si>
    <t>7年</t>
  </si>
  <si>
    <t>7年11月</t>
  </si>
  <si>
    <t>8年6月</t>
  </si>
  <si>
    <t>4年</t>
  </si>
  <si>
    <t>1年9月</t>
  </si>
  <si>
    <t>11年</t>
  </si>
  <si>
    <t>8年2月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</si>
  <si>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</si>
  <si>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</si>
  <si>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</si>
  <si>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</si>
  <si>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</si>
  <si>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</si>
  <si>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</si>
  <si>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</si>
  <si>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ア他会計繰入金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</si>
  <si>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</si>
  <si>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</si>
  <si>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</si>
  <si>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</si>
  <si>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</si>
  <si>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</si>
  <si>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</si>
  <si>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</si>
  <si>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</si>
  <si>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</si>
  <si>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</si>
  <si>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（ウ）その他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</si>
  <si>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</si>
  <si>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</si>
  <si>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</si>
  <si>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</si>
  <si>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</si>
  <si>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</si>
  <si>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</si>
  <si>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</si>
  <si>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</si>
  <si>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</si>
  <si>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</si>
  <si>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</si>
  <si>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</si>
  <si>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</si>
  <si>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</si>
  <si>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</si>
  <si>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</si>
  <si>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</si>
  <si>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</si>
  <si>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</si>
  <si>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</si>
  <si>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</si>
  <si>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</si>
  <si>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</si>
  <si>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</si>
  <si>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</si>
  <si>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</si>
  <si>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</si>
  <si>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</si>
  <si>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</si>
  <si>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</si>
  <si>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</si>
  <si>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</si>
  <si>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</si>
  <si>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</si>
  <si>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</si>
  <si>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</si>
  <si>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</si>
  <si>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</si>
  <si>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</si>
  <si>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</si>
  <si>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</si>
  <si>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</si>
  <si>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</si>
  <si>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</si>
  <si>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</si>
  <si>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</si>
  <si>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</si>
  <si>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</si>
  <si>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</si>
  <si>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</si>
  <si>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</si>
  <si>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</si>
  <si>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</si>
  <si>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</si>
  <si>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088412</t>
  </si>
  <si>
    <t>088421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</si>
  <si>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</si>
  <si>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</si>
  <si>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</si>
  <si>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</si>
  <si>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</si>
  <si>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</si>
  <si>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</si>
  <si>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</si>
  <si>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</si>
  <si>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</si>
  <si>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</si>
  <si>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</si>
  <si>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</si>
  <si>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</si>
  <si>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利根町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</si>
  <si>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</si>
  <si>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</si>
  <si>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</si>
  <si>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</si>
  <si>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</si>
  <si>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</si>
  <si>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設　置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</si>
  <si>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</si>
  <si>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</si>
  <si>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</si>
  <si>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</si>
  <si>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</si>
  <si>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</si>
  <si>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</si>
  <si>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1.2.4.5.6</t>
  </si>
  <si>
    <t>1.2.4</t>
  </si>
  <si>
    <t>4.5</t>
  </si>
  <si>
    <t>1.4.5</t>
  </si>
  <si>
    <t>1.2</t>
  </si>
  <si>
    <t>1.5</t>
  </si>
  <si>
    <t>4.5.6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</si>
  <si>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</si>
  <si>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</si>
  <si>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</si>
  <si>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</si>
  <si>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</si>
  <si>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</si>
  <si>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</si>
  <si>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</si>
  <si>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</si>
  <si>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</si>
  <si>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</si>
  <si>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</si>
  <si>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</si>
  <si>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</si>
  <si>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</si>
  <si>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</si>
  <si>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</si>
  <si>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</si>
  <si>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</si>
  <si>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>{（Ｂ＋Ｃ）-（Ｅ＋Ｆ）}</t>
  </si>
  <si>
    <t>（Ａ）－（Ｄ）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</si>
  <si>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</si>
  <si>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</si>
  <si>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</si>
  <si>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</si>
  <si>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</si>
  <si>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</si>
  <si>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</si>
  <si>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</si>
  <si>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</si>
  <si>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</si>
  <si>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</si>
  <si>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</si>
  <si>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</si>
  <si>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</si>
  <si>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</si>
  <si>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</si>
  <si>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</si>
  <si>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</si>
  <si>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</si>
  <si>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</si>
  <si>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</si>
  <si>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1.5</t>
  </si>
  <si>
    <t>1.4</t>
  </si>
  <si>
    <t>5</t>
  </si>
  <si>
    <t>4.5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</si>
  <si>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</si>
  <si>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</si>
  <si>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</si>
  <si>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</si>
  <si>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</si>
  <si>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</si>
  <si>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</si>
  <si>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</si>
  <si>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</si>
  <si>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</si>
  <si>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</si>
  <si>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</si>
  <si>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</si>
  <si>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</si>
  <si>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</si>
  <si>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</si>
  <si>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</si>
  <si>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経常費用―（受託工事費＋附帯事業費＋材料及び不要品売却売却原価）</t>
  </si>
  <si>
    <t>082244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</si>
  <si>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</si>
  <si>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</si>
  <si>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</si>
  <si>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</si>
  <si>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</si>
  <si>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</si>
  <si>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</si>
  <si>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</si>
  <si>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</si>
  <si>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</si>
  <si>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</si>
  <si>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</si>
  <si>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</si>
  <si>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</si>
  <si>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</si>
  <si>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</si>
  <si>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</si>
  <si>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</si>
  <si>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</si>
  <si>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</si>
  <si>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</si>
  <si>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</si>
  <si>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</si>
  <si>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</si>
  <si>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</si>
  <si>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</si>
  <si>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</si>
  <si>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</si>
  <si>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（３）他会計借入金</t>
  </si>
  <si>
    <t>8年10月</t>
  </si>
  <si>
    <t>6年8月</t>
  </si>
  <si>
    <t>１８．材料及び不用品売却原価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</si>
  <si>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</si>
  <si>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</si>
  <si>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</si>
  <si>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</si>
  <si>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</si>
  <si>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</si>
  <si>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</si>
  <si>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</si>
  <si>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</si>
  <si>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</si>
  <si>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</si>
  <si>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</si>
  <si>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</si>
  <si>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</si>
  <si>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</si>
  <si>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</si>
  <si>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</si>
  <si>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</si>
  <si>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</si>
  <si>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</si>
  <si>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</si>
  <si>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原水及び浄水費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</si>
  <si>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</si>
  <si>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</si>
  <si>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</si>
  <si>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</si>
  <si>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</si>
  <si>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</si>
  <si>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</si>
  <si>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</si>
  <si>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</si>
  <si>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</si>
  <si>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</si>
  <si>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</si>
  <si>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</si>
  <si>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</si>
  <si>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</si>
  <si>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</si>
  <si>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</si>
  <si>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</si>
  <si>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</si>
  <si>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</si>
  <si>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</si>
  <si>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</si>
  <si>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</si>
  <si>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</si>
  <si>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</si>
  <si>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</si>
  <si>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</si>
  <si>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</si>
  <si>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</si>
  <si>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</si>
  <si>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</si>
  <si>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</si>
  <si>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</si>
  <si>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</si>
  <si>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</si>
  <si>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</si>
  <si>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</si>
  <si>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</si>
  <si>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</si>
  <si>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</si>
  <si>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</si>
  <si>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</si>
  <si>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（２）企業債利息</t>
  </si>
  <si>
    <t>（３）その他借入金利息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</si>
  <si>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</si>
  <si>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</si>
  <si>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</si>
  <si>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</si>
  <si>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</si>
  <si>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</si>
  <si>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</si>
  <si>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</si>
  <si>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</si>
  <si>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１２．受水費</t>
  </si>
  <si>
    <t>うち資本費相当額</t>
  </si>
  <si>
    <t>１３．その他</t>
  </si>
  <si>
    <t>１４．費用合計</t>
  </si>
  <si>
    <t>１５．広報活動費</t>
  </si>
  <si>
    <t>１６．受託工事費</t>
  </si>
  <si>
    <t>１７．附帯事業費</t>
  </si>
  <si>
    <t>１９．経常費用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</si>
  <si>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</si>
  <si>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</si>
  <si>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</si>
  <si>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</si>
  <si>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</si>
  <si>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</si>
  <si>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</si>
  <si>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</si>
  <si>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</si>
  <si>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</si>
  <si>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</si>
  <si>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</si>
  <si>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</si>
  <si>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</si>
  <si>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</si>
  <si>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</si>
  <si>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</si>
  <si>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</si>
  <si>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</si>
  <si>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</si>
  <si>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</si>
  <si>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</si>
  <si>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</si>
  <si>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</si>
  <si>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</si>
  <si>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</si>
  <si>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</si>
  <si>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</si>
  <si>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</si>
  <si>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</si>
  <si>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</si>
  <si>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</si>
  <si>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</si>
  <si>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</si>
  <si>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</si>
  <si>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</si>
  <si>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</si>
  <si>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</si>
  <si>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</si>
  <si>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</si>
  <si>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</si>
  <si>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</si>
  <si>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</si>
  <si>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</si>
  <si>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</si>
  <si>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</si>
  <si>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</si>
  <si>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</si>
  <si>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</si>
  <si>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</si>
  <si>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</si>
  <si>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</si>
  <si>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</si>
  <si>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</si>
  <si>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</si>
  <si>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</si>
  <si>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有形固定資産</t>
  </si>
  <si>
    <t>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</si>
  <si>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</si>
  <si>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</si>
  <si>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</si>
  <si>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</si>
  <si>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</si>
  <si>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</si>
  <si>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</si>
  <si>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</si>
  <si>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</si>
  <si>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</si>
  <si>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</si>
  <si>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</si>
  <si>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</si>
  <si>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</si>
  <si>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</si>
  <si>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</si>
  <si>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</si>
  <si>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</si>
  <si>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</si>
  <si>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</si>
  <si>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</si>
  <si>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</si>
  <si>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</si>
  <si>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</si>
  <si>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</si>
  <si>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</si>
  <si>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</si>
  <si>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政府資金</t>
  </si>
  <si>
    <t>公庫資金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</si>
  <si>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</si>
  <si>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</si>
  <si>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</si>
  <si>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</si>
  <si>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</si>
  <si>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</si>
  <si>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</si>
  <si>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公庫資金に係る繰上償還金分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</si>
  <si>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</si>
  <si>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</si>
  <si>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</si>
  <si>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</si>
  <si>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</si>
  <si>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</si>
  <si>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</si>
  <si>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</si>
  <si>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</si>
  <si>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</si>
  <si>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</si>
  <si>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</si>
  <si>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</si>
  <si>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</si>
  <si>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</si>
  <si>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</si>
  <si>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</si>
  <si>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６．当年度許可債で未借入又は未発行の額</t>
  </si>
  <si>
    <t>項　　目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</si>
  <si>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</si>
  <si>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</si>
  <si>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</si>
  <si>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第８表　企業債に関する調</t>
  </si>
  <si>
    <t>企業債現在高</t>
  </si>
  <si>
    <t>資金別内訳</t>
  </si>
  <si>
    <t>（１）政府資金</t>
  </si>
  <si>
    <t>簡　保</t>
  </si>
  <si>
    <t>（２）公営企業金融公庫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</si>
  <si>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</si>
  <si>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</si>
  <si>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</si>
  <si>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</si>
  <si>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</si>
  <si>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</si>
  <si>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</si>
  <si>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</si>
  <si>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</si>
  <si>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</si>
  <si>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</si>
  <si>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</si>
  <si>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</si>
  <si>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</si>
  <si>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</si>
  <si>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</si>
  <si>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</si>
  <si>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</si>
  <si>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</si>
  <si>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</si>
  <si>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</si>
  <si>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</si>
  <si>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</si>
  <si>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</si>
  <si>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</si>
  <si>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</si>
  <si>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</si>
  <si>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</si>
  <si>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</si>
  <si>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</si>
  <si>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</si>
  <si>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</si>
  <si>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</si>
  <si>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</si>
  <si>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</si>
  <si>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</si>
  <si>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</si>
  <si>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</si>
  <si>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</si>
  <si>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</si>
  <si>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</si>
  <si>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</si>
  <si>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</si>
  <si>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</si>
  <si>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</si>
  <si>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（キ）応急給水・応急復旧計画
　　　策定に要する経費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</si>
  <si>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</si>
  <si>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</si>
  <si>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</si>
  <si>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（ウ）水源開発対策
　　（建設仮勘定以外支払利息分）</t>
  </si>
  <si>
    <t>（エ）水道広域化対策
　　（建設仮勘定以外支払利息分）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</si>
  <si>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</si>
  <si>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</si>
  <si>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</si>
  <si>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</si>
  <si>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</si>
  <si>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</si>
  <si>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</si>
  <si>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</si>
  <si>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</si>
  <si>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</si>
  <si>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</si>
  <si>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</si>
  <si>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</si>
  <si>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</si>
  <si>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</si>
  <si>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６．資本勘定
　　他会計借入金</t>
  </si>
  <si>
    <t>第５表　　財務分析に関する調</t>
  </si>
  <si>
    <t>（％）</t>
  </si>
  <si>
    <t>１．自己資本構成比率</t>
  </si>
  <si>
    <t>自己資本金＋剰余金　</t>
  </si>
  <si>
    <t>（％）</t>
  </si>
  <si>
    <t>負債・資本合計</t>
  </si>
  <si>
    <t>２．固定資産対長期資本比率</t>
  </si>
  <si>
    <t>（％）</t>
  </si>
  <si>
    <t>固定負債＋資本金＋剰余金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</si>
  <si>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</si>
  <si>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</si>
  <si>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</si>
  <si>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</si>
  <si>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</si>
  <si>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</si>
  <si>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</si>
  <si>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</si>
  <si>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</si>
  <si>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</si>
  <si>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</si>
  <si>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</si>
  <si>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</si>
  <si>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</si>
  <si>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</si>
  <si>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</si>
  <si>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</si>
  <si>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</si>
  <si>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</si>
  <si>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</si>
  <si>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</si>
  <si>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</si>
  <si>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</si>
  <si>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</si>
  <si>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</si>
  <si>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</si>
  <si>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</si>
  <si>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</si>
  <si>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</si>
  <si>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</si>
  <si>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</si>
  <si>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</si>
  <si>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</si>
  <si>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</si>
  <si>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</si>
  <si>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</si>
  <si>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</si>
  <si>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</si>
  <si>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</si>
  <si>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</si>
  <si>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</si>
  <si>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</si>
  <si>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</si>
  <si>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（ｍ3／円）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</si>
  <si>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</si>
  <si>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</si>
  <si>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</si>
  <si>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</si>
  <si>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</si>
  <si>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</si>
  <si>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減価償却費+企業債利息＋受水資本費相当額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</si>
  <si>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</si>
  <si>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</si>
  <si>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</si>
  <si>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</si>
  <si>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</si>
  <si>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</si>
  <si>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</si>
  <si>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　　　営業収益　　　（千円）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</si>
  <si>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</si>
  <si>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</si>
  <si>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</si>
  <si>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</si>
  <si>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</si>
  <si>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</si>
  <si>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</si>
  <si>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</si>
  <si>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</si>
  <si>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</si>
  <si>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　　　累積欠損金　　　</t>
  </si>
  <si>
    <t>（％）</t>
  </si>
  <si>
    <t>１０．不良債務比率</t>
  </si>
  <si>
    <t>　　　不良債務　　　</t>
  </si>
  <si>
    <t>　年間総有収水量</t>
  </si>
  <si>
    <t>　　年間総有収水量</t>
  </si>
  <si>
    <t>2</t>
  </si>
  <si>
    <t>1.4.5.6</t>
  </si>
  <si>
    <t>5</t>
  </si>
  <si>
    <t>1.4</t>
  </si>
  <si>
    <t>4.5</t>
  </si>
  <si>
    <t>7年9月</t>
  </si>
  <si>
    <t>7年7月</t>
  </si>
  <si>
    <t>10年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</si>
  <si>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</si>
  <si>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</si>
  <si>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</si>
  <si>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</si>
  <si>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</si>
  <si>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</si>
  <si>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</si>
  <si>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</si>
  <si>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</si>
  <si>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</si>
  <si>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</si>
  <si>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</si>
  <si>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</si>
  <si>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ク老朽管更新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</si>
  <si>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</si>
  <si>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</si>
  <si>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</si>
  <si>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</si>
  <si>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</si>
  <si>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</si>
  <si>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ツ臨時財政特例債等の</t>
  </si>
  <si>
    <t>テその他</t>
  </si>
  <si>
    <t>（セ）財政再建及び準用再建のための
　　　繰入れに要する経費</t>
  </si>
  <si>
    <t>（ソ）基礎年金拠出金
　　　公的負担経費</t>
  </si>
  <si>
    <t>（タ）児童手当に要する経費</t>
  </si>
  <si>
    <t>（チ）臨時財政特例債等の償還
　　　に要する経費（支払利息分）</t>
  </si>
  <si>
    <t>（テ）その他</t>
  </si>
  <si>
    <t>（ツ）特定用地の先行取得
　　　に要する経費</t>
  </si>
  <si>
    <t>（４）一日平均配水量　（Ｅ）／366日        （ｍ3）</t>
  </si>
  <si>
    <t>（７）一人一日平均有収水量　（Ｆ）／366日／（Ｃ）  　（㍑）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</si>
  <si>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</si>
  <si>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</si>
  <si>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</si>
  <si>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</si>
  <si>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</si>
  <si>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</si>
  <si>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</si>
  <si>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５．補てん財源不足額（△）　　　　（Ｆ）―（Ｇ）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</si>
</sst>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8"/>
      <color indexed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7">
    <xf numFmtId="0" fontId="0" fillId="0" borderId="0" xfId="0" applyAlignment="1">
      <alignment/>
    </xf>
    <xf numFmtId="38" fontId="0" fillId="0" borderId="0" xfId="16" applyFill="1" applyAlignment="1">
      <alignment/>
    </xf>
    <xf numFmtId="38" fontId="0" fillId="0" borderId="0" xfId="16" applyAlignment="1">
      <alignment vertical="center"/>
    </xf>
    <xf numFmtId="38" fontId="0" fillId="0" borderId="0" xfId="16" applyFill="1" applyAlignment="1">
      <alignment vertical="center"/>
    </xf>
    <xf numFmtId="49" fontId="0" fillId="0" borderId="0" xfId="16" applyNumberFormat="1" applyAlignment="1">
      <alignment horizontal="right" vertical="center"/>
    </xf>
    <xf numFmtId="0" fontId="0" fillId="0" borderId="0" xfId="16" applyNumberFormat="1" applyAlignment="1">
      <alignment vertical="center"/>
    </xf>
    <xf numFmtId="57" fontId="0" fillId="0" borderId="0" xfId="16" applyNumberFormat="1" applyAlignment="1">
      <alignment vertical="center"/>
    </xf>
    <xf numFmtId="40" fontId="0" fillId="0" borderId="0" xfId="16" applyNumberFormat="1" applyAlignment="1">
      <alignment vertical="center"/>
    </xf>
    <xf numFmtId="177" fontId="0" fillId="0" borderId="0" xfId="16" applyNumberFormat="1" applyAlignment="1">
      <alignment vertical="center"/>
    </xf>
    <xf numFmtId="0" fontId="0" fillId="0" borderId="0" xfId="16" applyNumberFormat="1" applyAlignment="1">
      <alignment horizontal="right" vertical="center"/>
    </xf>
    <xf numFmtId="188" fontId="0" fillId="0" borderId="0" xfId="16" applyNumberFormat="1" applyAlignment="1">
      <alignment vertical="center"/>
    </xf>
    <xf numFmtId="0" fontId="0" fillId="2" borderId="0" xfId="0" applyFill="1" applyAlignment="1">
      <alignment/>
    </xf>
    <xf numFmtId="189" fontId="0" fillId="0" borderId="0" xfId="16" applyNumberFormat="1" applyFill="1" applyAlignment="1">
      <alignment vertical="center"/>
    </xf>
    <xf numFmtId="40" fontId="0" fillId="0" borderId="0" xfId="16" applyNumberFormat="1" applyFill="1" applyAlignment="1">
      <alignment vertical="center"/>
    </xf>
    <xf numFmtId="38" fontId="4" fillId="0" borderId="1" xfId="16" applyFont="1" applyFill="1" applyBorder="1" applyAlignment="1">
      <alignment vertical="center"/>
    </xf>
    <xf numFmtId="57" fontId="4" fillId="0" borderId="1" xfId="16" applyNumberFormat="1" applyFont="1" applyBorder="1" applyAlignment="1">
      <alignment horizontal="center" vertical="center"/>
    </xf>
    <xf numFmtId="57" fontId="4" fillId="0" borderId="1" xfId="16" applyNumberFormat="1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49" fontId="4" fillId="0" borderId="5" xfId="16" applyNumberFormat="1" applyFont="1" applyFill="1" applyBorder="1" applyAlignment="1">
      <alignment horizontal="right" vertical="center"/>
    </xf>
    <xf numFmtId="49" fontId="4" fillId="0" borderId="1" xfId="16" applyNumberFormat="1" applyFont="1" applyFill="1" applyBorder="1" applyAlignment="1">
      <alignment horizontal="right" vertical="center"/>
    </xf>
    <xf numFmtId="57" fontId="4" fillId="0" borderId="5" xfId="16" applyNumberFormat="1" applyFont="1" applyFill="1" applyBorder="1" applyAlignment="1">
      <alignment horizontal="center" vertical="center"/>
    </xf>
    <xf numFmtId="38" fontId="0" fillId="2" borderId="0" xfId="16" applyFill="1" applyAlignment="1">
      <alignment vertical="center"/>
    </xf>
    <xf numFmtId="38" fontId="2" fillId="0" borderId="0" xfId="16" applyFont="1" applyAlignment="1">
      <alignment vertical="center"/>
    </xf>
    <xf numFmtId="57" fontId="2" fillId="0" borderId="1" xfId="16" applyNumberFormat="1" applyFont="1" applyFill="1" applyBorder="1" applyAlignment="1">
      <alignment horizontal="center" vertical="center"/>
    </xf>
    <xf numFmtId="49" fontId="2" fillId="0" borderId="1" xfId="16" applyNumberFormat="1" applyFont="1" applyFill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0" fontId="2" fillId="0" borderId="2" xfId="16" applyNumberFormat="1" applyFont="1" applyBorder="1" applyAlignment="1">
      <alignment vertical="center"/>
    </xf>
    <xf numFmtId="0" fontId="2" fillId="0" borderId="4" xfId="16" applyNumberFormat="1" applyFont="1" applyBorder="1" applyAlignment="1">
      <alignment vertical="center"/>
    </xf>
    <xf numFmtId="0" fontId="2" fillId="0" borderId="7" xfId="16" applyNumberFormat="1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0" borderId="0" xfId="16" applyNumberFormat="1" applyFont="1" applyBorder="1" applyAlignment="1">
      <alignment vertical="center"/>
    </xf>
    <xf numFmtId="49" fontId="2" fillId="0" borderId="4" xfId="16" applyNumberFormat="1" applyFont="1" applyBorder="1" applyAlignment="1">
      <alignment horizontal="left" vertical="center"/>
    </xf>
    <xf numFmtId="0" fontId="2" fillId="0" borderId="4" xfId="16" applyNumberFormat="1" applyFont="1" applyBorder="1" applyAlignment="1">
      <alignment horizontal="left" vertical="center"/>
    </xf>
    <xf numFmtId="40" fontId="1" fillId="0" borderId="5" xfId="16" applyNumberFormat="1" applyFont="1" applyBorder="1" applyAlignment="1">
      <alignment horizontal="center" vertical="center" shrinkToFit="1"/>
    </xf>
    <xf numFmtId="40" fontId="1" fillId="0" borderId="1" xfId="16" applyNumberFormat="1" applyFont="1" applyBorder="1" applyAlignment="1">
      <alignment horizontal="center" vertical="center"/>
    </xf>
    <xf numFmtId="40" fontId="1" fillId="0" borderId="1" xfId="16" applyNumberFormat="1" applyFont="1" applyFill="1" applyBorder="1" applyAlignment="1">
      <alignment horizontal="center" vertical="center"/>
    </xf>
    <xf numFmtId="40" fontId="1" fillId="0" borderId="1" xfId="16" applyNumberFormat="1" applyFont="1" applyFill="1" applyBorder="1" applyAlignment="1">
      <alignment horizontal="center" vertical="center" shrinkToFit="1"/>
    </xf>
    <xf numFmtId="40" fontId="1" fillId="0" borderId="5" xfId="16" applyNumberFormat="1" applyFont="1" applyFill="1" applyBorder="1" applyAlignment="1">
      <alignment horizontal="center" vertical="center" shrinkToFit="1"/>
    </xf>
    <xf numFmtId="38" fontId="3" fillId="0" borderId="8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4" fillId="0" borderId="0" xfId="16" applyFont="1" applyAlignment="1">
      <alignment horizontal="center" vertical="center" shrinkToFit="1"/>
    </xf>
    <xf numFmtId="40" fontId="4" fillId="0" borderId="9" xfId="16" applyNumberFormat="1" applyFont="1" applyBorder="1" applyAlignment="1">
      <alignment horizontal="center" vertical="center" shrinkToFit="1"/>
    </xf>
    <xf numFmtId="40" fontId="4" fillId="0" borderId="10" xfId="16" applyNumberFormat="1" applyFont="1" applyBorder="1" applyAlignment="1">
      <alignment horizontal="center" vertical="center" shrinkToFit="1"/>
    </xf>
    <xf numFmtId="38" fontId="4" fillId="0" borderId="5" xfId="16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4" fillId="0" borderId="8" xfId="16" applyFont="1" applyFill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3" fontId="4" fillId="0" borderId="1" xfId="16" applyNumberFormat="1" applyFont="1" applyFill="1" applyBorder="1" applyAlignment="1">
      <alignment vertical="center"/>
    </xf>
    <xf numFmtId="38" fontId="4" fillId="0" borderId="7" xfId="16" applyFont="1" applyFill="1" applyBorder="1" applyAlignment="1">
      <alignment vertical="center"/>
    </xf>
    <xf numFmtId="38" fontId="4" fillId="0" borderId="0" xfId="16" applyFont="1" applyFill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16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2" xfId="16" applyFont="1" applyBorder="1" applyAlignment="1">
      <alignment horizontal="left" vertical="center"/>
    </xf>
    <xf numFmtId="38" fontId="3" fillId="0" borderId="11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Fill="1" applyAlignment="1">
      <alignment horizontal="right" vertical="center"/>
    </xf>
    <xf numFmtId="38" fontId="3" fillId="0" borderId="13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16" applyNumberFormat="1" applyFont="1" applyAlignment="1">
      <alignment vertical="center"/>
    </xf>
    <xf numFmtId="177" fontId="3" fillId="0" borderId="0" xfId="16" applyNumberFormat="1" applyFont="1" applyAlignment="1">
      <alignment horizontal="center" vertical="center"/>
    </xf>
    <xf numFmtId="177" fontId="3" fillId="0" borderId="0" xfId="16" applyNumberFormat="1" applyFont="1" applyAlignment="1">
      <alignment/>
    </xf>
    <xf numFmtId="177" fontId="3" fillId="0" borderId="11" xfId="16" applyNumberFormat="1" applyFont="1" applyBorder="1" applyAlignment="1">
      <alignment vertical="center"/>
    </xf>
    <xf numFmtId="177" fontId="3" fillId="0" borderId="10" xfId="16" applyNumberFormat="1" applyFont="1" applyBorder="1" applyAlignment="1">
      <alignment vertical="center"/>
    </xf>
    <xf numFmtId="177" fontId="3" fillId="0" borderId="6" xfId="16" applyNumberFormat="1" applyFont="1" applyBorder="1" applyAlignment="1">
      <alignment vertical="center"/>
    </xf>
    <xf numFmtId="177" fontId="3" fillId="0" borderId="13" xfId="16" applyNumberFormat="1" applyFont="1" applyBorder="1" applyAlignment="1">
      <alignment vertical="center"/>
    </xf>
    <xf numFmtId="177" fontId="3" fillId="0" borderId="12" xfId="16" applyNumberFormat="1" applyFont="1" applyBorder="1" applyAlignment="1">
      <alignment vertical="center"/>
    </xf>
    <xf numFmtId="177" fontId="3" fillId="0" borderId="14" xfId="16" applyNumberFormat="1" applyFont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177" fontId="3" fillId="2" borderId="0" xfId="16" applyNumberFormat="1" applyFont="1" applyFill="1" applyAlignment="1">
      <alignment/>
    </xf>
    <xf numFmtId="177" fontId="3" fillId="0" borderId="0" xfId="16" applyNumberFormat="1" applyFont="1" applyAlignment="1">
      <alignment vertical="center" shrinkToFit="1"/>
    </xf>
    <xf numFmtId="177" fontId="3" fillId="0" borderId="11" xfId="16" applyNumberFormat="1" applyFont="1" applyBorder="1" applyAlignment="1">
      <alignment horizontal="center" vertical="center" shrinkToFit="1"/>
    </xf>
    <xf numFmtId="177" fontId="6" fillId="0" borderId="0" xfId="16" applyNumberFormat="1" applyFont="1" applyBorder="1" applyAlignment="1">
      <alignment horizontal="center" vertical="center" shrinkToFit="1"/>
    </xf>
    <xf numFmtId="177" fontId="6" fillId="0" borderId="6" xfId="16" applyNumberFormat="1" applyFont="1" applyBorder="1" applyAlignment="1">
      <alignment horizontal="center" vertical="center" shrinkToFit="1"/>
    </xf>
    <xf numFmtId="177" fontId="6" fillId="0" borderId="6" xfId="16" applyNumberFormat="1" applyFont="1" applyBorder="1" applyAlignment="1">
      <alignment horizontal="left" vertical="center" shrinkToFit="1"/>
    </xf>
    <xf numFmtId="177" fontId="3" fillId="3" borderId="6" xfId="16" applyNumberFormat="1" applyFont="1" applyFill="1" applyBorder="1" applyAlignment="1">
      <alignment horizontal="center" vertical="center" shrinkToFit="1"/>
    </xf>
    <xf numFmtId="177" fontId="4" fillId="0" borderId="0" xfId="16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40" fontId="3" fillId="0" borderId="12" xfId="16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8" fillId="0" borderId="1" xfId="16" applyNumberFormat="1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38" fontId="3" fillId="0" borderId="19" xfId="16" applyFont="1" applyFill="1" applyBorder="1" applyAlignment="1">
      <alignment vertical="center"/>
    </xf>
    <xf numFmtId="193" fontId="0" fillId="0" borderId="0" xfId="16" applyNumberFormat="1" applyAlignment="1">
      <alignment vertical="center"/>
    </xf>
    <xf numFmtId="193" fontId="5" fillId="0" borderId="0" xfId="16" applyNumberFormat="1" applyFont="1" applyBorder="1" applyAlignment="1">
      <alignment vertical="center"/>
    </xf>
    <xf numFmtId="193" fontId="0" fillId="0" borderId="0" xfId="16" applyNumberFormat="1" applyBorder="1" applyAlignment="1">
      <alignment vertical="center"/>
    </xf>
    <xf numFmtId="193" fontId="0" fillId="0" borderId="0" xfId="16" applyNumberFormat="1" applyFill="1" applyBorder="1" applyAlignment="1">
      <alignment vertical="center"/>
    </xf>
    <xf numFmtId="193" fontId="3" fillId="0" borderId="0" xfId="16" applyNumberFormat="1" applyFont="1" applyAlignment="1">
      <alignment horizontal="center" vertical="center"/>
    </xf>
    <xf numFmtId="193" fontId="3" fillId="0" borderId="8" xfId="16" applyNumberFormat="1" applyFont="1" applyBorder="1" applyAlignment="1">
      <alignment vertical="center"/>
    </xf>
    <xf numFmtId="193" fontId="3" fillId="0" borderId="6" xfId="16" applyNumberFormat="1" applyFont="1" applyBorder="1" applyAlignment="1">
      <alignment vertical="center"/>
    </xf>
    <xf numFmtId="193" fontId="0" fillId="0" borderId="0" xfId="16" applyNumberFormat="1" applyAlignment="1">
      <alignment horizontal="center" vertical="center"/>
    </xf>
    <xf numFmtId="193" fontId="3" fillId="0" borderId="2" xfId="16" applyNumberFormat="1" applyFont="1" applyBorder="1" applyAlignment="1">
      <alignment vertical="center"/>
    </xf>
    <xf numFmtId="193" fontId="3" fillId="0" borderId="3" xfId="16" applyNumberFormat="1" applyFont="1" applyBorder="1" applyAlignment="1">
      <alignment vertical="center"/>
    </xf>
    <xf numFmtId="193" fontId="0" fillId="0" borderId="0" xfId="16" applyNumberFormat="1" applyFill="1" applyAlignment="1">
      <alignment vertical="center"/>
    </xf>
    <xf numFmtId="194" fontId="0" fillId="0" borderId="0" xfId="16" applyNumberFormat="1" applyAlignment="1">
      <alignment vertical="center"/>
    </xf>
    <xf numFmtId="0" fontId="3" fillId="0" borderId="1" xfId="0" applyFont="1" applyBorder="1" applyAlignment="1">
      <alignment vertical="center"/>
    </xf>
    <xf numFmtId="193" fontId="3" fillId="0" borderId="1" xfId="0" applyNumberFormat="1" applyFont="1" applyFill="1" applyBorder="1" applyAlignment="1">
      <alignment vertical="center"/>
    </xf>
    <xf numFmtId="49" fontId="10" fillId="0" borderId="1" xfId="16" applyNumberFormat="1" applyFont="1" applyFill="1" applyBorder="1" applyAlignment="1">
      <alignment horizontal="right" vertical="center"/>
    </xf>
    <xf numFmtId="49" fontId="11" fillId="0" borderId="1" xfId="16" applyNumberFormat="1" applyFont="1" applyFill="1" applyBorder="1" applyAlignment="1">
      <alignment horizontal="right" vertical="center"/>
    </xf>
    <xf numFmtId="191" fontId="0" fillId="0" borderId="0" xfId="16" applyNumberFormat="1" applyFill="1" applyAlignment="1">
      <alignment vertical="center"/>
    </xf>
    <xf numFmtId="196" fontId="0" fillId="0" borderId="0" xfId="16" applyNumberFormat="1" applyAlignment="1">
      <alignment vertical="center"/>
    </xf>
    <xf numFmtId="191" fontId="0" fillId="0" borderId="0" xfId="16" applyNumberFormat="1" applyAlignment="1">
      <alignment vertical="center"/>
    </xf>
    <xf numFmtId="38" fontId="0" fillId="0" borderId="0" xfId="16" applyBorder="1" applyAlignment="1">
      <alignment vertical="center"/>
    </xf>
    <xf numFmtId="194" fontId="4" fillId="0" borderId="1" xfId="16" applyNumberFormat="1" applyFont="1" applyFill="1" applyBorder="1" applyAlignment="1">
      <alignment vertical="center"/>
    </xf>
    <xf numFmtId="38" fontId="4" fillId="0" borderId="6" xfId="16" applyFont="1" applyBorder="1" applyAlignment="1">
      <alignment horizontal="center" vertical="center" shrinkToFit="1"/>
    </xf>
    <xf numFmtId="38" fontId="3" fillId="0" borderId="7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49" fontId="2" fillId="0" borderId="7" xfId="16" applyNumberFormat="1" applyFont="1" applyBorder="1" applyAlignment="1">
      <alignment horizontal="left" vertical="center"/>
    </xf>
    <xf numFmtId="0" fontId="2" fillId="0" borderId="7" xfId="16" applyNumberFormat="1" applyFont="1" applyBorder="1" applyAlignment="1">
      <alignment horizontal="left" vertical="center"/>
    </xf>
    <xf numFmtId="193" fontId="3" fillId="0" borderId="0" xfId="16" applyNumberFormat="1" applyFont="1" applyBorder="1" applyAlignment="1">
      <alignment vertical="center"/>
    </xf>
    <xf numFmtId="193" fontId="3" fillId="0" borderId="11" xfId="16" applyNumberFormat="1" applyFont="1" applyBorder="1" applyAlignment="1">
      <alignment vertical="center"/>
    </xf>
    <xf numFmtId="38" fontId="0" fillId="0" borderId="0" xfId="16" applyFont="1" applyFill="1" applyAlignment="1">
      <alignment vertical="center"/>
    </xf>
    <xf numFmtId="0" fontId="13" fillId="0" borderId="0" xfId="0" applyFont="1" applyAlignment="1">
      <alignment vertical="center"/>
    </xf>
    <xf numFmtId="38" fontId="4" fillId="0" borderId="20" xfId="16" applyFont="1" applyFill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38" fontId="4" fillId="0" borderId="24" xfId="16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193" fontId="3" fillId="0" borderId="25" xfId="16" applyNumberFormat="1" applyFont="1" applyFill="1" applyBorder="1" applyAlignment="1">
      <alignment vertical="center"/>
    </xf>
    <xf numFmtId="193" fontId="3" fillId="0" borderId="22" xfId="16" applyNumberFormat="1" applyFont="1" applyFill="1" applyBorder="1" applyAlignment="1">
      <alignment vertical="center"/>
    </xf>
    <xf numFmtId="193" fontId="3" fillId="0" borderId="7" xfId="16" applyNumberFormat="1" applyFont="1" applyFill="1" applyBorder="1" applyAlignment="1">
      <alignment vertical="center"/>
    </xf>
    <xf numFmtId="193" fontId="3" fillId="0" borderId="5" xfId="16" applyNumberFormat="1" applyFont="1" applyFill="1" applyBorder="1" applyAlignment="1">
      <alignment vertical="center"/>
    </xf>
    <xf numFmtId="193" fontId="3" fillId="0" borderId="6" xfId="16" applyNumberFormat="1" applyFont="1" applyFill="1" applyBorder="1" applyAlignment="1">
      <alignment vertical="center"/>
    </xf>
    <xf numFmtId="193" fontId="3" fillId="0" borderId="23" xfId="16" applyNumberFormat="1" applyFont="1" applyFill="1" applyBorder="1" applyAlignment="1">
      <alignment vertical="center"/>
    </xf>
    <xf numFmtId="193" fontId="3" fillId="0" borderId="4" xfId="16" applyNumberFormat="1" applyFont="1" applyFill="1" applyBorder="1" applyAlignment="1">
      <alignment vertical="center"/>
    </xf>
    <xf numFmtId="193" fontId="3" fillId="0" borderId="8" xfId="16" applyNumberFormat="1" applyFont="1" applyFill="1" applyBorder="1" applyAlignment="1">
      <alignment vertical="center"/>
    </xf>
    <xf numFmtId="193" fontId="3" fillId="0" borderId="2" xfId="16" applyNumberFormat="1" applyFont="1" applyFill="1" applyBorder="1" applyAlignment="1">
      <alignment vertical="center"/>
    </xf>
    <xf numFmtId="193" fontId="3" fillId="0" borderId="26" xfId="16" applyNumberFormat="1" applyFont="1" applyFill="1" applyBorder="1" applyAlignment="1">
      <alignment vertical="center"/>
    </xf>
    <xf numFmtId="193" fontId="3" fillId="0" borderId="16" xfId="16" applyNumberFormat="1" applyFont="1" applyFill="1" applyBorder="1" applyAlignment="1">
      <alignment vertical="center"/>
    </xf>
    <xf numFmtId="193" fontId="3" fillId="0" borderId="27" xfId="16" applyNumberFormat="1" applyFont="1" applyFill="1" applyBorder="1" applyAlignment="1">
      <alignment vertical="center"/>
    </xf>
    <xf numFmtId="193" fontId="3" fillId="0" borderId="17" xfId="16" applyNumberFormat="1" applyFont="1" applyFill="1" applyBorder="1" applyAlignment="1">
      <alignment vertical="center"/>
    </xf>
    <xf numFmtId="193" fontId="3" fillId="0" borderId="18" xfId="16" applyNumberFormat="1" applyFont="1" applyFill="1" applyBorder="1" applyAlignment="1">
      <alignment vertical="center"/>
    </xf>
    <xf numFmtId="49" fontId="2" fillId="0" borderId="20" xfId="16" applyNumberFormat="1" applyFont="1" applyBorder="1" applyAlignment="1">
      <alignment horizontal="right" vertical="center"/>
    </xf>
    <xf numFmtId="49" fontId="2" fillId="0" borderId="21" xfId="16" applyNumberFormat="1" applyFont="1" applyBorder="1" applyAlignment="1">
      <alignment horizontal="right" vertical="center"/>
    </xf>
    <xf numFmtId="49" fontId="4" fillId="0" borderId="28" xfId="16" applyNumberFormat="1" applyFont="1" applyBorder="1" applyAlignment="1">
      <alignment horizontal="center" vertical="center"/>
    </xf>
    <xf numFmtId="49" fontId="4" fillId="0" borderId="28" xfId="16" applyNumberFormat="1" applyFont="1" applyFill="1" applyBorder="1" applyAlignment="1">
      <alignment horizontal="center" vertical="center"/>
    </xf>
    <xf numFmtId="49" fontId="2" fillId="0" borderId="28" xfId="16" applyNumberFormat="1" applyFont="1" applyBorder="1" applyAlignment="1">
      <alignment horizontal="center" vertical="center"/>
    </xf>
    <xf numFmtId="0" fontId="2" fillId="0" borderId="23" xfId="16" applyNumberFormat="1" applyFont="1" applyBorder="1" applyAlignment="1">
      <alignment vertical="center"/>
    </xf>
    <xf numFmtId="0" fontId="2" fillId="0" borderId="24" xfId="16" applyNumberFormat="1" applyFont="1" applyBorder="1" applyAlignment="1">
      <alignment vertical="center"/>
    </xf>
    <xf numFmtId="0" fontId="2" fillId="0" borderId="29" xfId="16" applyNumberFormat="1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196" fontId="2" fillId="0" borderId="23" xfId="16" applyNumberFormat="1" applyFont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191" fontId="2" fillId="0" borderId="23" xfId="16" applyNumberFormat="1" applyFont="1" applyFill="1" applyBorder="1" applyAlignment="1">
      <alignment vertical="center"/>
    </xf>
    <xf numFmtId="189" fontId="2" fillId="0" borderId="23" xfId="16" applyNumberFormat="1" applyFont="1" applyFill="1" applyBorder="1" applyAlignment="1">
      <alignment vertical="center"/>
    </xf>
    <xf numFmtId="0" fontId="2" fillId="0" borderId="23" xfId="16" applyNumberFormat="1" applyFont="1" applyFill="1" applyBorder="1" applyAlignment="1">
      <alignment vertical="center"/>
    </xf>
    <xf numFmtId="191" fontId="2" fillId="0" borderId="23" xfId="16" applyNumberFormat="1" applyFont="1" applyBorder="1" applyAlignment="1">
      <alignment vertical="center"/>
    </xf>
    <xf numFmtId="40" fontId="2" fillId="0" borderId="23" xfId="16" applyNumberFormat="1" applyFont="1" applyBorder="1" applyAlignment="1">
      <alignment vertical="center"/>
    </xf>
    <xf numFmtId="49" fontId="2" fillId="0" borderId="23" xfId="16" applyNumberFormat="1" applyFont="1" applyBorder="1" applyAlignment="1">
      <alignment horizontal="right" vertical="center"/>
    </xf>
    <xf numFmtId="57" fontId="2" fillId="0" borderId="23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0" fontId="2" fillId="0" borderId="23" xfId="16" applyNumberFormat="1" applyFont="1" applyBorder="1" applyAlignment="1">
      <alignment horizontal="right" vertical="center"/>
    </xf>
    <xf numFmtId="38" fontId="2" fillId="0" borderId="26" xfId="16" applyFont="1" applyBorder="1" applyAlignment="1">
      <alignment vertical="center"/>
    </xf>
    <xf numFmtId="38" fontId="2" fillId="0" borderId="30" xfId="16" applyFont="1" applyBorder="1" applyAlignment="1">
      <alignment vertical="center"/>
    </xf>
    <xf numFmtId="38" fontId="4" fillId="0" borderId="19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49" fontId="2" fillId="0" borderId="31" xfId="16" applyNumberFormat="1" applyFont="1" applyBorder="1" applyAlignment="1">
      <alignment horizontal="center" vertical="center"/>
    </xf>
    <xf numFmtId="57" fontId="2" fillId="0" borderId="4" xfId="16" applyNumberFormat="1" applyFont="1" applyFill="1" applyBorder="1" applyAlignment="1">
      <alignment horizontal="center" vertical="center"/>
    </xf>
    <xf numFmtId="40" fontId="1" fillId="0" borderId="4" xfId="16" applyNumberFormat="1" applyFont="1" applyFill="1" applyBorder="1" applyAlignment="1">
      <alignment horizontal="center" vertical="center"/>
    </xf>
    <xf numFmtId="49" fontId="2" fillId="0" borderId="4" xfId="16" applyNumberFormat="1" applyFont="1" applyFill="1" applyBorder="1" applyAlignment="1">
      <alignment horizontal="right" vertical="center"/>
    </xf>
    <xf numFmtId="38" fontId="2" fillId="0" borderId="27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4" fillId="0" borderId="32" xfId="16" applyFont="1" applyBorder="1" applyAlignment="1">
      <alignment horizontal="center" vertical="center"/>
    </xf>
    <xf numFmtId="38" fontId="4" fillId="0" borderId="32" xfId="16" applyFont="1" applyFill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 shrinkToFit="1"/>
    </xf>
    <xf numFmtId="38" fontId="2" fillId="0" borderId="16" xfId="16" applyFont="1" applyBorder="1" applyAlignment="1">
      <alignment horizontal="center" vertical="center" shrinkToFit="1"/>
    </xf>
    <xf numFmtId="49" fontId="4" fillId="0" borderId="33" xfId="16" applyNumberFormat="1" applyFont="1" applyBorder="1" applyAlignment="1">
      <alignment horizontal="center" vertical="center"/>
    </xf>
    <xf numFmtId="38" fontId="4" fillId="0" borderId="34" xfId="16" applyFont="1" applyBorder="1" applyAlignment="1">
      <alignment horizontal="center" vertical="center"/>
    </xf>
    <xf numFmtId="57" fontId="4" fillId="0" borderId="5" xfId="16" applyNumberFormat="1" applyFont="1" applyBorder="1" applyAlignment="1">
      <alignment horizontal="center" vertical="center"/>
    </xf>
    <xf numFmtId="38" fontId="4" fillId="0" borderId="18" xfId="16" applyFont="1" applyBorder="1" applyAlignment="1">
      <alignment vertical="center"/>
    </xf>
    <xf numFmtId="49" fontId="2" fillId="0" borderId="35" xfId="16" applyNumberFormat="1" applyFont="1" applyBorder="1" applyAlignment="1">
      <alignment horizontal="right" vertical="center"/>
    </xf>
    <xf numFmtId="38" fontId="2" fillId="0" borderId="36" xfId="16" applyFont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/>
    </xf>
    <xf numFmtId="0" fontId="2" fillId="0" borderId="38" xfId="16" applyNumberFormat="1" applyFont="1" applyBorder="1" applyAlignment="1">
      <alignment vertical="center"/>
    </xf>
    <xf numFmtId="0" fontId="2" fillId="0" borderId="39" xfId="16" applyNumberFormat="1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0" fontId="2" fillId="0" borderId="37" xfId="16" applyNumberFormat="1" applyFont="1" applyBorder="1" applyAlignment="1">
      <alignment vertical="center"/>
    </xf>
    <xf numFmtId="49" fontId="2" fillId="0" borderId="38" xfId="16" applyNumberFormat="1" applyFont="1" applyBorder="1" applyAlignment="1">
      <alignment horizontal="right" vertical="center"/>
    </xf>
    <xf numFmtId="0" fontId="2" fillId="0" borderId="38" xfId="16" applyNumberFormat="1" applyFont="1" applyBorder="1" applyAlignment="1">
      <alignment horizontal="right" vertical="center"/>
    </xf>
    <xf numFmtId="0" fontId="2" fillId="0" borderId="40" xfId="16" applyNumberFormat="1" applyFont="1" applyBorder="1" applyAlignment="1">
      <alignment vertical="center"/>
    </xf>
    <xf numFmtId="0" fontId="2" fillId="0" borderId="17" xfId="16" applyNumberFormat="1" applyFont="1" applyBorder="1" applyAlignment="1">
      <alignment vertical="center"/>
    </xf>
    <xf numFmtId="0" fontId="2" fillId="0" borderId="41" xfId="16" applyNumberFormat="1" applyFont="1" applyBorder="1" applyAlignment="1">
      <alignment vertical="center"/>
    </xf>
    <xf numFmtId="57" fontId="4" fillId="0" borderId="18" xfId="16" applyNumberFormat="1" applyFont="1" applyBorder="1" applyAlignment="1">
      <alignment horizontal="center" vertical="center"/>
    </xf>
    <xf numFmtId="57" fontId="4" fillId="0" borderId="19" xfId="16" applyNumberFormat="1" applyFont="1" applyBorder="1" applyAlignment="1">
      <alignment horizontal="center" vertical="center"/>
    </xf>
    <xf numFmtId="57" fontId="4" fillId="0" borderId="19" xfId="16" applyNumberFormat="1" applyFont="1" applyFill="1" applyBorder="1" applyAlignment="1">
      <alignment horizontal="center" vertical="center"/>
    </xf>
    <xf numFmtId="57" fontId="2" fillId="0" borderId="19" xfId="16" applyNumberFormat="1" applyFont="1" applyFill="1" applyBorder="1" applyAlignment="1">
      <alignment horizontal="center" vertical="center"/>
    </xf>
    <xf numFmtId="57" fontId="2" fillId="0" borderId="27" xfId="16" applyNumberFormat="1" applyFont="1" applyFill="1" applyBorder="1" applyAlignment="1">
      <alignment horizontal="center" vertical="center"/>
    </xf>
    <xf numFmtId="38" fontId="2" fillId="0" borderId="37" xfId="16" applyFont="1" applyBorder="1" applyAlignment="1">
      <alignment vertical="center"/>
    </xf>
    <xf numFmtId="38" fontId="4" fillId="2" borderId="12" xfId="16" applyFont="1" applyFill="1" applyBorder="1" applyAlignment="1">
      <alignment vertical="center"/>
    </xf>
    <xf numFmtId="38" fontId="4" fillId="2" borderId="13" xfId="16" applyFont="1" applyFill="1" applyBorder="1" applyAlignment="1">
      <alignment vertical="center"/>
    </xf>
    <xf numFmtId="40" fontId="4" fillId="2" borderId="12" xfId="16" applyNumberFormat="1" applyFont="1" applyFill="1" applyBorder="1" applyAlignment="1">
      <alignment vertical="center"/>
    </xf>
    <xf numFmtId="40" fontId="4" fillId="2" borderId="13" xfId="16" applyNumberFormat="1" applyFont="1" applyFill="1" applyBorder="1" applyAlignment="1">
      <alignment vertical="center"/>
    </xf>
    <xf numFmtId="40" fontId="2" fillId="2" borderId="13" xfId="16" applyNumberFormat="1" applyFont="1" applyFill="1" applyBorder="1" applyAlignment="1">
      <alignment vertical="center"/>
    </xf>
    <xf numFmtId="40" fontId="2" fillId="2" borderId="3" xfId="16" applyNumberFormat="1" applyFont="1" applyFill="1" applyBorder="1" applyAlignment="1">
      <alignment vertical="center"/>
    </xf>
    <xf numFmtId="188" fontId="2" fillId="0" borderId="26" xfId="16" applyNumberFormat="1" applyFont="1" applyBorder="1" applyAlignment="1">
      <alignment vertical="center"/>
    </xf>
    <xf numFmtId="177" fontId="4" fillId="2" borderId="13" xfId="16" applyNumberFormat="1" applyFont="1" applyFill="1" applyBorder="1" applyAlignment="1">
      <alignment vertical="center"/>
    </xf>
    <xf numFmtId="177" fontId="2" fillId="2" borderId="13" xfId="16" applyNumberFormat="1" applyFont="1" applyFill="1" applyBorder="1" applyAlignment="1">
      <alignment vertical="center"/>
    </xf>
    <xf numFmtId="177" fontId="2" fillId="2" borderId="3" xfId="16" applyNumberFormat="1" applyFont="1" applyFill="1" applyBorder="1" applyAlignment="1">
      <alignment vertical="center"/>
    </xf>
    <xf numFmtId="0" fontId="2" fillId="0" borderId="26" xfId="16" applyNumberFormat="1" applyFont="1" applyBorder="1" applyAlignment="1">
      <alignment vertical="center"/>
    </xf>
    <xf numFmtId="0" fontId="3" fillId="0" borderId="20" xfId="16" applyNumberFormat="1" applyFont="1" applyBorder="1" applyAlignment="1">
      <alignment vertical="center"/>
    </xf>
    <xf numFmtId="0" fontId="3" fillId="0" borderId="21" xfId="16" applyNumberFormat="1" applyFont="1" applyBorder="1" applyAlignment="1">
      <alignment vertical="center"/>
    </xf>
    <xf numFmtId="0" fontId="3" fillId="0" borderId="33" xfId="16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193" fontId="3" fillId="0" borderId="42" xfId="16" applyNumberFormat="1" applyFont="1" applyBorder="1" applyAlignment="1">
      <alignment vertical="center"/>
    </xf>
    <xf numFmtId="193" fontId="3" fillId="0" borderId="23" xfId="16" applyNumberFormat="1" applyFont="1" applyBorder="1" applyAlignment="1">
      <alignment vertical="center"/>
    </xf>
    <xf numFmtId="193" fontId="3" fillId="0" borderId="24" xfId="16" applyNumberFormat="1" applyFont="1" applyBorder="1" applyAlignment="1">
      <alignment vertical="center"/>
    </xf>
    <xf numFmtId="193" fontId="3" fillId="0" borderId="5" xfId="0" applyNumberFormat="1" applyFont="1" applyFill="1" applyBorder="1" applyAlignment="1">
      <alignment vertical="center"/>
    </xf>
    <xf numFmtId="0" fontId="3" fillId="0" borderId="35" xfId="16" applyNumberFormat="1" applyFont="1" applyBorder="1" applyAlignment="1">
      <alignment horizontal="center" vertical="center"/>
    </xf>
    <xf numFmtId="193" fontId="3" fillId="0" borderId="39" xfId="16" applyNumberFormat="1" applyFont="1" applyBorder="1" applyAlignment="1">
      <alignment vertical="center"/>
    </xf>
    <xf numFmtId="193" fontId="3" fillId="0" borderId="37" xfId="16" applyNumberFormat="1" applyFont="1" applyBorder="1" applyAlignment="1">
      <alignment vertical="center"/>
    </xf>
    <xf numFmtId="193" fontId="3" fillId="0" borderId="38" xfId="16" applyNumberFormat="1" applyFont="1" applyFill="1" applyBorder="1" applyAlignment="1">
      <alignment vertical="center"/>
    </xf>
    <xf numFmtId="193" fontId="3" fillId="0" borderId="39" xfId="16" applyNumberFormat="1" applyFont="1" applyFill="1" applyBorder="1" applyAlignment="1">
      <alignment vertical="center"/>
    </xf>
    <xf numFmtId="193" fontId="3" fillId="0" borderId="41" xfId="16" applyNumberFormat="1" applyFont="1" applyFill="1" applyBorder="1" applyAlignment="1">
      <alignment vertical="center"/>
    </xf>
    <xf numFmtId="193" fontId="3" fillId="0" borderId="12" xfId="16" applyNumberFormat="1" applyFont="1" applyFill="1" applyBorder="1" applyAlignment="1">
      <alignment vertical="center"/>
    </xf>
    <xf numFmtId="193" fontId="3" fillId="0" borderId="13" xfId="16" applyNumberFormat="1" applyFont="1" applyFill="1" applyBorder="1" applyAlignment="1">
      <alignment vertical="center"/>
    </xf>
    <xf numFmtId="193" fontId="3" fillId="0" borderId="26" xfId="16" applyNumberFormat="1" applyFont="1" applyBorder="1" applyAlignment="1">
      <alignment horizontal="center" vertical="center"/>
    </xf>
    <xf numFmtId="193" fontId="3" fillId="0" borderId="30" xfId="16" applyNumberFormat="1" applyFont="1" applyBorder="1" applyAlignment="1">
      <alignment horizontal="center" vertical="center"/>
    </xf>
    <xf numFmtId="193" fontId="3" fillId="0" borderId="36" xfId="16" applyNumberFormat="1" applyFont="1" applyBorder="1" applyAlignment="1">
      <alignment horizontal="center" vertical="center"/>
    </xf>
    <xf numFmtId="193" fontId="3" fillId="0" borderId="34" xfId="16" applyNumberFormat="1" applyFont="1" applyFill="1" applyBorder="1" applyAlignment="1">
      <alignment horizontal="center" vertical="center"/>
    </xf>
    <xf numFmtId="193" fontId="3" fillId="0" borderId="32" xfId="0" applyNumberFormat="1" applyFont="1" applyFill="1" applyBorder="1" applyAlignment="1">
      <alignment horizontal="center" vertical="center"/>
    </xf>
    <xf numFmtId="193" fontId="3" fillId="0" borderId="32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/>
    </xf>
    <xf numFmtId="193" fontId="3" fillId="0" borderId="16" xfId="0" applyNumberFormat="1" applyFont="1" applyFill="1" applyBorder="1" applyAlignment="1">
      <alignment horizontal="center" vertical="center" shrinkToFit="1"/>
    </xf>
    <xf numFmtId="193" fontId="3" fillId="0" borderId="3" xfId="16" applyNumberFormat="1" applyFont="1" applyFill="1" applyBorder="1" applyAlignment="1">
      <alignment vertical="center"/>
    </xf>
    <xf numFmtId="193" fontId="3" fillId="0" borderId="4" xfId="0" applyNumberFormat="1" applyFont="1" applyFill="1" applyBorder="1" applyAlignment="1">
      <alignment vertical="center"/>
    </xf>
    <xf numFmtId="193" fontId="3" fillId="0" borderId="43" xfId="16" applyNumberFormat="1" applyFont="1" applyFill="1" applyBorder="1" applyAlignment="1">
      <alignment vertical="center"/>
    </xf>
    <xf numFmtId="193" fontId="3" fillId="0" borderId="44" xfId="16" applyNumberFormat="1" applyFont="1" applyFill="1" applyBorder="1" applyAlignment="1">
      <alignment vertical="center"/>
    </xf>
    <xf numFmtId="193" fontId="3" fillId="0" borderId="45" xfId="16" applyNumberFormat="1" applyFont="1" applyFill="1" applyBorder="1" applyAlignment="1">
      <alignment vertical="center"/>
    </xf>
    <xf numFmtId="193" fontId="3" fillId="0" borderId="46" xfId="16" applyNumberFormat="1" applyFont="1" applyFill="1" applyBorder="1" applyAlignment="1">
      <alignment vertical="center"/>
    </xf>
    <xf numFmtId="193" fontId="3" fillId="0" borderId="47" xfId="16" applyNumberFormat="1" applyFont="1" applyFill="1" applyBorder="1" applyAlignment="1">
      <alignment vertical="center"/>
    </xf>
    <xf numFmtId="193" fontId="8" fillId="0" borderId="13" xfId="16" applyNumberFormat="1" applyFont="1" applyFill="1" applyBorder="1" applyAlignment="1">
      <alignment vertical="center"/>
    </xf>
    <xf numFmtId="193" fontId="3" fillId="0" borderId="26" xfId="16" applyNumberFormat="1" applyFont="1" applyBorder="1" applyAlignment="1">
      <alignment vertical="center"/>
    </xf>
    <xf numFmtId="193" fontId="3" fillId="0" borderId="16" xfId="16" applyNumberFormat="1" applyFont="1" applyBorder="1" applyAlignment="1">
      <alignment vertical="center"/>
    </xf>
    <xf numFmtId="193" fontId="3" fillId="0" borderId="17" xfId="16" applyNumberFormat="1" applyFont="1" applyBorder="1" applyAlignment="1">
      <alignment vertical="center"/>
    </xf>
    <xf numFmtId="193" fontId="3" fillId="0" borderId="12" xfId="16" applyNumberFormat="1" applyFont="1" applyBorder="1" applyAlignment="1">
      <alignment vertical="center"/>
    </xf>
    <xf numFmtId="193" fontId="3" fillId="0" borderId="48" xfId="16" applyNumberFormat="1" applyFont="1" applyBorder="1" applyAlignment="1">
      <alignment vertical="center"/>
    </xf>
    <xf numFmtId="193" fontId="3" fillId="0" borderId="49" xfId="16" applyNumberFormat="1" applyFont="1" applyBorder="1" applyAlignment="1">
      <alignment vertical="center"/>
    </xf>
    <xf numFmtId="193" fontId="3" fillId="0" borderId="25" xfId="16" applyNumberFormat="1" applyFont="1" applyBorder="1" applyAlignment="1">
      <alignment vertical="center"/>
    </xf>
    <xf numFmtId="193" fontId="8" fillId="0" borderId="22" xfId="16" applyNumberFormat="1" applyFont="1" applyFill="1" applyBorder="1" applyAlignment="1">
      <alignment vertical="center"/>
    </xf>
    <xf numFmtId="193" fontId="3" fillId="0" borderId="40" xfId="16" applyNumberFormat="1" applyFont="1" applyBorder="1" applyAlignment="1">
      <alignment vertical="center"/>
    </xf>
    <xf numFmtId="193" fontId="3" fillId="0" borderId="30" xfId="16" applyNumberFormat="1" applyFont="1" applyBorder="1" applyAlignment="1">
      <alignment vertical="center"/>
    </xf>
    <xf numFmtId="193" fontId="3" fillId="0" borderId="19" xfId="16" applyNumberFormat="1" applyFont="1" applyFill="1" applyBorder="1" applyAlignment="1">
      <alignment vertical="center"/>
    </xf>
    <xf numFmtId="38" fontId="7" fillId="0" borderId="20" xfId="16" applyFont="1" applyBorder="1" applyAlignment="1">
      <alignment vertical="center"/>
    </xf>
    <xf numFmtId="38" fontId="7" fillId="0" borderId="21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4" fillId="0" borderId="37" xfId="16" applyFont="1" applyBorder="1" applyAlignment="1">
      <alignment horizontal="center" vertical="center" shrinkToFit="1"/>
    </xf>
    <xf numFmtId="38" fontId="3" fillId="2" borderId="50" xfId="16" applyFont="1" applyFill="1" applyBorder="1" applyAlignment="1">
      <alignment vertical="center"/>
    </xf>
    <xf numFmtId="40" fontId="3" fillId="0" borderId="50" xfId="16" applyNumberFormat="1" applyFont="1" applyFill="1" applyBorder="1" applyAlignment="1">
      <alignment vertical="center"/>
    </xf>
    <xf numFmtId="38" fontId="3" fillId="0" borderId="23" xfId="16" applyFont="1" applyFill="1" applyBorder="1" applyAlignment="1">
      <alignment vertical="center"/>
    </xf>
    <xf numFmtId="38" fontId="3" fillId="0" borderId="29" xfId="16" applyFont="1" applyFill="1" applyBorder="1" applyAlignment="1">
      <alignment vertical="center"/>
    </xf>
    <xf numFmtId="38" fontId="3" fillId="0" borderId="42" xfId="16" applyFont="1" applyFill="1" applyBorder="1" applyAlignment="1">
      <alignment vertical="center"/>
    </xf>
    <xf numFmtId="38" fontId="3" fillId="0" borderId="40" xfId="16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3" fillId="2" borderId="19" xfId="16" applyFont="1" applyFill="1" applyBorder="1" applyAlignment="1">
      <alignment vertical="center"/>
    </xf>
    <xf numFmtId="38" fontId="3" fillId="2" borderId="51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40" fontId="3" fillId="0" borderId="4" xfId="16" applyNumberFormat="1" applyFont="1" applyFill="1" applyBorder="1" applyAlignment="1">
      <alignment vertical="center"/>
    </xf>
    <xf numFmtId="38" fontId="3" fillId="2" borderId="27" xfId="16" applyFont="1" applyFill="1" applyBorder="1" applyAlignment="1">
      <alignment vertical="center"/>
    </xf>
    <xf numFmtId="38" fontId="4" fillId="0" borderId="52" xfId="16" applyFont="1" applyBorder="1" applyAlignment="1">
      <alignment horizontal="center" vertical="center" shrinkToFit="1"/>
    </xf>
    <xf numFmtId="38" fontId="3" fillId="0" borderId="53" xfId="16" applyFont="1" applyFill="1" applyBorder="1" applyAlignment="1">
      <alignment vertical="center"/>
    </xf>
    <xf numFmtId="38" fontId="3" fillId="0" borderId="54" xfId="16" applyFont="1" applyFill="1" applyBorder="1" applyAlignment="1">
      <alignment vertical="center"/>
    </xf>
    <xf numFmtId="38" fontId="3" fillId="2" borderId="55" xfId="16" applyFont="1" applyFill="1" applyBorder="1" applyAlignment="1">
      <alignment vertical="center"/>
    </xf>
    <xf numFmtId="38" fontId="4" fillId="0" borderId="26" xfId="16" applyFont="1" applyBorder="1" applyAlignment="1">
      <alignment horizontal="center" vertical="center" shrinkToFit="1"/>
    </xf>
    <xf numFmtId="38" fontId="4" fillId="0" borderId="30" xfId="16" applyFont="1" applyBorder="1" applyAlignment="1">
      <alignment horizontal="center" vertical="center" shrinkToFit="1"/>
    </xf>
    <xf numFmtId="40" fontId="4" fillId="0" borderId="34" xfId="16" applyNumberFormat="1" applyFont="1" applyBorder="1" applyAlignment="1">
      <alignment horizontal="center" vertical="center" shrinkToFit="1"/>
    </xf>
    <xf numFmtId="38" fontId="4" fillId="0" borderId="56" xfId="16" applyFont="1" applyBorder="1" applyAlignment="1">
      <alignment horizontal="center" vertical="center" shrinkToFit="1"/>
    </xf>
    <xf numFmtId="38" fontId="4" fillId="0" borderId="36" xfId="16" applyFont="1" applyBorder="1" applyAlignment="1">
      <alignment horizontal="center" vertical="center" shrinkToFit="1"/>
    </xf>
    <xf numFmtId="38" fontId="4" fillId="0" borderId="0" xfId="16" applyFont="1" applyBorder="1" applyAlignment="1">
      <alignment horizontal="center" vertical="center" shrinkToFit="1"/>
    </xf>
    <xf numFmtId="193" fontId="4" fillId="0" borderId="9" xfId="16" applyNumberFormat="1" applyFont="1" applyBorder="1" applyAlignment="1">
      <alignment horizontal="center" vertical="center" shrinkToFit="1"/>
    </xf>
    <xf numFmtId="193" fontId="4" fillId="0" borderId="34" xfId="16" applyNumberFormat="1" applyFont="1" applyBorder="1" applyAlignment="1">
      <alignment horizontal="center" vertical="center" shrinkToFit="1"/>
    </xf>
    <xf numFmtId="38" fontId="0" fillId="0" borderId="35" xfId="16" applyBorder="1" applyAlignment="1">
      <alignment vertical="center"/>
    </xf>
    <xf numFmtId="38" fontId="0" fillId="0" borderId="23" xfId="16" applyBorder="1" applyAlignment="1">
      <alignment vertical="center"/>
    </xf>
    <xf numFmtId="38" fontId="3" fillId="0" borderId="37" xfId="16" applyFont="1" applyBorder="1" applyAlignment="1">
      <alignment horizontal="right" vertical="center"/>
    </xf>
    <xf numFmtId="38" fontId="3" fillId="0" borderId="37" xfId="16" applyFont="1" applyBorder="1" applyAlignment="1">
      <alignment vertical="center"/>
    </xf>
    <xf numFmtId="38" fontId="3" fillId="0" borderId="50" xfId="16" applyFont="1" applyFill="1" applyBorder="1" applyAlignment="1">
      <alignment vertical="center"/>
    </xf>
    <xf numFmtId="38" fontId="3" fillId="0" borderId="37" xfId="16" applyFont="1" applyFill="1" applyBorder="1" applyAlignment="1">
      <alignment vertical="center"/>
    </xf>
    <xf numFmtId="38" fontId="3" fillId="0" borderId="38" xfId="16" applyFont="1" applyFill="1" applyBorder="1" applyAlignment="1">
      <alignment vertical="center"/>
    </xf>
    <xf numFmtId="38" fontId="3" fillId="0" borderId="39" xfId="16" applyFont="1" applyFill="1" applyBorder="1" applyAlignment="1">
      <alignment vertical="center"/>
    </xf>
    <xf numFmtId="38" fontId="3" fillId="0" borderId="41" xfId="16" applyFont="1" applyFill="1" applyBorder="1" applyAlignment="1">
      <alignment vertical="center"/>
    </xf>
    <xf numFmtId="193" fontId="3" fillId="0" borderId="5" xfId="0" applyNumberFormat="1" applyFont="1" applyBorder="1" applyAlignment="1">
      <alignment vertical="center"/>
    </xf>
    <xf numFmtId="193" fontId="4" fillId="0" borderId="52" xfId="16" applyNumberFormat="1" applyFont="1" applyBorder="1" applyAlignment="1">
      <alignment horizontal="center" vertical="center" shrinkToFit="1"/>
    </xf>
    <xf numFmtId="38" fontId="4" fillId="0" borderId="39" xfId="16" applyFont="1" applyBorder="1" applyAlignment="1">
      <alignment horizontal="center" vertical="center" shrinkToFit="1"/>
    </xf>
    <xf numFmtId="193" fontId="4" fillId="0" borderId="56" xfId="16" applyNumberFormat="1" applyFont="1" applyBorder="1" applyAlignment="1">
      <alignment horizontal="center" vertical="center" shrinkToFit="1"/>
    </xf>
    <xf numFmtId="193" fontId="3" fillId="0" borderId="53" xfId="0" applyNumberFormat="1" applyFont="1" applyFill="1" applyBorder="1" applyAlignment="1">
      <alignment vertical="center"/>
    </xf>
    <xf numFmtId="193" fontId="3" fillId="0" borderId="53" xfId="16" applyNumberFormat="1" applyFont="1" applyFill="1" applyBorder="1" applyAlignment="1">
      <alignment vertical="center"/>
    </xf>
    <xf numFmtId="193" fontId="3" fillId="0" borderId="54" xfId="16" applyNumberFormat="1" applyFont="1" applyFill="1" applyBorder="1" applyAlignment="1">
      <alignment vertical="center"/>
    </xf>
    <xf numFmtId="193" fontId="3" fillId="0" borderId="53" xfId="0" applyNumberFormat="1" applyFont="1" applyBorder="1" applyAlignment="1">
      <alignment vertical="center"/>
    </xf>
    <xf numFmtId="38" fontId="4" fillId="0" borderId="35" xfId="16" applyFont="1" applyFill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8" fontId="4" fillId="0" borderId="17" xfId="16" applyFont="1" applyFill="1" applyBorder="1" applyAlignment="1">
      <alignment vertical="center"/>
    </xf>
    <xf numFmtId="49" fontId="4" fillId="0" borderId="33" xfId="16" applyNumberFormat="1" applyFont="1" applyFill="1" applyBorder="1" applyAlignment="1">
      <alignment horizontal="center" vertical="center"/>
    </xf>
    <xf numFmtId="3" fontId="4" fillId="0" borderId="5" xfId="16" applyNumberFormat="1" applyFont="1" applyFill="1" applyBorder="1" applyAlignment="1">
      <alignment vertical="center"/>
    </xf>
    <xf numFmtId="194" fontId="4" fillId="0" borderId="5" xfId="16" applyNumberFormat="1" applyFont="1" applyFill="1" applyBorder="1" applyAlignment="1">
      <alignment vertical="center"/>
    </xf>
    <xf numFmtId="38" fontId="4" fillId="0" borderId="35" xfId="16" applyFont="1" applyFill="1" applyBorder="1" applyAlignment="1">
      <alignment horizontal="right" vertical="center"/>
    </xf>
    <xf numFmtId="38" fontId="4" fillId="0" borderId="57" xfId="16" applyFont="1" applyFill="1" applyBorder="1" applyAlignment="1">
      <alignment vertical="center"/>
    </xf>
    <xf numFmtId="38" fontId="4" fillId="0" borderId="39" xfId="16" applyFont="1" applyFill="1" applyBorder="1" applyAlignment="1">
      <alignment vertical="center"/>
    </xf>
    <xf numFmtId="38" fontId="4" fillId="0" borderId="38" xfId="16" applyFont="1" applyFill="1" applyBorder="1" applyAlignment="1">
      <alignment vertical="center"/>
    </xf>
    <xf numFmtId="38" fontId="4" fillId="0" borderId="37" xfId="16" applyFont="1" applyFill="1" applyBorder="1" applyAlignment="1">
      <alignment vertical="center"/>
    </xf>
    <xf numFmtId="38" fontId="4" fillId="0" borderId="41" xfId="16" applyFont="1" applyFill="1" applyBorder="1" applyAlignment="1">
      <alignment vertical="center"/>
    </xf>
    <xf numFmtId="3" fontId="4" fillId="0" borderId="12" xfId="16" applyNumberFormat="1" applyFont="1" applyFill="1" applyBorder="1" applyAlignment="1">
      <alignment vertical="center"/>
    </xf>
    <xf numFmtId="3" fontId="4" fillId="0" borderId="13" xfId="16" applyNumberFormat="1" applyFont="1" applyFill="1" applyBorder="1" applyAlignment="1">
      <alignment vertical="center"/>
    </xf>
    <xf numFmtId="38" fontId="4" fillId="0" borderId="26" xfId="16" applyFont="1" applyFill="1" applyBorder="1" applyAlignment="1">
      <alignment vertical="center"/>
    </xf>
    <xf numFmtId="38" fontId="4" fillId="0" borderId="30" xfId="16" applyFont="1" applyFill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38" fontId="4" fillId="0" borderId="34" xfId="16" applyFont="1" applyFill="1" applyBorder="1" applyAlignment="1">
      <alignment horizontal="center" vertical="center"/>
    </xf>
    <xf numFmtId="38" fontId="4" fillId="0" borderId="32" xfId="16" applyFont="1" applyFill="1" applyBorder="1" applyAlignment="1">
      <alignment horizontal="center" vertical="center" shrinkToFit="1"/>
    </xf>
    <xf numFmtId="38" fontId="4" fillId="0" borderId="35" xfId="16" applyFont="1" applyFill="1" applyBorder="1" applyAlignment="1">
      <alignment horizontal="center" vertical="center"/>
    </xf>
    <xf numFmtId="49" fontId="4" fillId="0" borderId="31" xfId="16" applyNumberFormat="1" applyFont="1" applyFill="1" applyBorder="1" applyAlignment="1">
      <alignment horizontal="center" vertical="center"/>
    </xf>
    <xf numFmtId="38" fontId="4" fillId="0" borderId="16" xfId="16" applyFont="1" applyFill="1" applyBorder="1" applyAlignment="1">
      <alignment horizontal="center" vertical="center" shrinkToFit="1"/>
    </xf>
    <xf numFmtId="3" fontId="4" fillId="0" borderId="3" xfId="16" applyNumberFormat="1" applyFont="1" applyFill="1" applyBorder="1" applyAlignment="1">
      <alignment vertical="center"/>
    </xf>
    <xf numFmtId="3" fontId="4" fillId="0" borderId="4" xfId="16" applyNumberFormat="1" applyFont="1" applyFill="1" applyBorder="1" applyAlignment="1">
      <alignment vertical="center"/>
    </xf>
    <xf numFmtId="194" fontId="4" fillId="0" borderId="4" xfId="16" applyNumberFormat="1" applyFont="1" applyFill="1" applyBorder="1" applyAlignment="1">
      <alignment vertical="center"/>
    </xf>
    <xf numFmtId="3" fontId="4" fillId="0" borderId="44" xfId="16" applyNumberFormat="1" applyFont="1" applyFill="1" applyBorder="1" applyAlignment="1">
      <alignment vertical="center"/>
    </xf>
    <xf numFmtId="3" fontId="4" fillId="0" borderId="45" xfId="16" applyNumberFormat="1" applyFont="1" applyFill="1" applyBorder="1" applyAlignment="1">
      <alignment vertical="center"/>
    </xf>
    <xf numFmtId="194" fontId="4" fillId="0" borderId="45" xfId="16" applyNumberFormat="1" applyFont="1" applyFill="1" applyBorder="1" applyAlignment="1">
      <alignment vertical="center"/>
    </xf>
    <xf numFmtId="3" fontId="4" fillId="0" borderId="47" xfId="16" applyNumberFormat="1" applyFont="1" applyFill="1" applyBorder="1" applyAlignment="1">
      <alignment vertical="center"/>
    </xf>
    <xf numFmtId="38" fontId="4" fillId="0" borderId="40" xfId="16" applyFont="1" applyFill="1" applyBorder="1" applyAlignment="1">
      <alignment vertical="center"/>
    </xf>
    <xf numFmtId="3" fontId="4" fillId="0" borderId="18" xfId="16" applyNumberFormat="1" applyFont="1" applyFill="1" applyBorder="1" applyAlignment="1">
      <alignment vertical="center"/>
    </xf>
    <xf numFmtId="3" fontId="4" fillId="0" borderId="19" xfId="16" applyNumberFormat="1" applyFont="1" applyFill="1" applyBorder="1" applyAlignment="1">
      <alignment vertical="center"/>
    </xf>
    <xf numFmtId="3" fontId="4" fillId="0" borderId="27" xfId="16" applyNumberFormat="1" applyFont="1" applyFill="1" applyBorder="1" applyAlignment="1">
      <alignment vertical="center"/>
    </xf>
    <xf numFmtId="49" fontId="4" fillId="0" borderId="33" xfId="16" applyNumberFormat="1" applyFont="1" applyFill="1" applyBorder="1" applyAlignment="1">
      <alignment horizontal="center" vertical="center" shrinkToFit="1"/>
    </xf>
    <xf numFmtId="190" fontId="4" fillId="0" borderId="28" xfId="0" applyNumberFormat="1" applyFont="1" applyFill="1" applyBorder="1" applyAlignment="1">
      <alignment horizontal="center" vertical="center" shrinkToFit="1"/>
    </xf>
    <xf numFmtId="38" fontId="4" fillId="0" borderId="34" xfId="16" applyFont="1" applyFill="1" applyBorder="1" applyAlignment="1">
      <alignment horizontal="center" vertical="center" shrinkToFit="1"/>
    </xf>
    <xf numFmtId="190" fontId="4" fillId="0" borderId="32" xfId="0" applyNumberFormat="1" applyFont="1" applyFill="1" applyBorder="1" applyAlignment="1">
      <alignment horizontal="center" vertical="center" shrinkToFit="1"/>
    </xf>
    <xf numFmtId="190" fontId="4" fillId="0" borderId="31" xfId="0" applyNumberFormat="1" applyFont="1" applyFill="1" applyBorder="1" applyAlignment="1">
      <alignment horizontal="center" vertical="center" shrinkToFit="1"/>
    </xf>
    <xf numFmtId="190" fontId="4" fillId="0" borderId="16" xfId="0" applyNumberFormat="1" applyFont="1" applyFill="1" applyBorder="1" applyAlignment="1">
      <alignment horizontal="center" vertical="center" shrinkToFit="1"/>
    </xf>
    <xf numFmtId="38" fontId="4" fillId="2" borderId="3" xfId="16" applyFont="1" applyFill="1" applyBorder="1" applyAlignment="1">
      <alignment vertical="center"/>
    </xf>
    <xf numFmtId="38" fontId="4" fillId="0" borderId="43" xfId="16" applyFont="1" applyFill="1" applyBorder="1" applyAlignment="1">
      <alignment vertical="center"/>
    </xf>
    <xf numFmtId="38" fontId="4" fillId="2" borderId="44" xfId="16" applyFont="1" applyFill="1" applyBorder="1" applyAlignment="1">
      <alignment horizontal="center" vertical="center"/>
    </xf>
    <xf numFmtId="38" fontId="4" fillId="0" borderId="45" xfId="16" applyFont="1" applyFill="1" applyBorder="1" applyAlignment="1">
      <alignment vertical="center"/>
    </xf>
    <xf numFmtId="38" fontId="4" fillId="0" borderId="58" xfId="16" applyFont="1" applyFill="1" applyBorder="1" applyAlignment="1">
      <alignment vertical="center"/>
    </xf>
    <xf numFmtId="38" fontId="4" fillId="0" borderId="46" xfId="16" applyFont="1" applyFill="1" applyBorder="1" applyAlignment="1">
      <alignment vertical="center"/>
    </xf>
    <xf numFmtId="38" fontId="4" fillId="0" borderId="47" xfId="16" applyFont="1" applyFill="1" applyBorder="1" applyAlignment="1">
      <alignment vertical="center"/>
    </xf>
    <xf numFmtId="38" fontId="4" fillId="2" borderId="44" xfId="16" applyFont="1" applyFill="1" applyBorder="1" applyAlignment="1">
      <alignment vertical="center"/>
    </xf>
    <xf numFmtId="38" fontId="4" fillId="0" borderId="44" xfId="16" applyFont="1" applyFill="1" applyBorder="1" applyAlignment="1">
      <alignment vertical="center"/>
    </xf>
    <xf numFmtId="49" fontId="3" fillId="0" borderId="20" xfId="16" applyNumberFormat="1" applyFont="1" applyFill="1" applyBorder="1" applyAlignment="1">
      <alignment horizontal="left" vertical="center"/>
    </xf>
    <xf numFmtId="49" fontId="3" fillId="0" borderId="21" xfId="16" applyNumberFormat="1" applyFont="1" applyFill="1" applyBorder="1" applyAlignment="1">
      <alignment horizontal="left" vertical="center"/>
    </xf>
    <xf numFmtId="49" fontId="3" fillId="0" borderId="33" xfId="16" applyNumberFormat="1" applyFont="1" applyFill="1" applyBorder="1" applyAlignment="1">
      <alignment horizontal="center" vertical="center"/>
    </xf>
    <xf numFmtId="49" fontId="3" fillId="0" borderId="35" xfId="16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38" fontId="3" fillId="0" borderId="51" xfId="16" applyFont="1" applyFill="1" applyBorder="1" applyAlignment="1">
      <alignment vertical="center"/>
    </xf>
    <xf numFmtId="38" fontId="3" fillId="0" borderId="55" xfId="16" applyFont="1" applyFill="1" applyBorder="1" applyAlignment="1">
      <alignment vertical="center"/>
    </xf>
    <xf numFmtId="49" fontId="3" fillId="0" borderId="26" xfId="16" applyNumberFormat="1" applyFont="1" applyFill="1" applyBorder="1" applyAlignment="1">
      <alignment horizontal="left" vertical="center"/>
    </xf>
    <xf numFmtId="49" fontId="3" fillId="0" borderId="30" xfId="16" applyNumberFormat="1" applyFont="1" applyFill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38" fontId="3" fillId="0" borderId="34" xfId="16" applyFont="1" applyFill="1" applyBorder="1" applyAlignment="1">
      <alignment horizontal="center" vertical="center"/>
    </xf>
    <xf numFmtId="38" fontId="3" fillId="0" borderId="36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49" fontId="3" fillId="0" borderId="35" xfId="16" applyNumberFormat="1" applyFont="1" applyFill="1" applyBorder="1" applyAlignment="1">
      <alignment horizontal="right" vertical="center"/>
    </xf>
    <xf numFmtId="49" fontId="3" fillId="0" borderId="36" xfId="16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38" xfId="0" applyNumberFormat="1" applyFont="1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left" vertical="center"/>
    </xf>
    <xf numFmtId="179" fontId="0" fillId="0" borderId="0" xfId="16" applyNumberFormat="1" applyFont="1" applyAlignment="1">
      <alignment vertical="center"/>
    </xf>
    <xf numFmtId="179" fontId="0" fillId="2" borderId="45" xfId="16" applyNumberFormat="1" applyFont="1" applyFill="1" applyBorder="1" applyAlignment="1">
      <alignment vertical="center"/>
    </xf>
    <xf numFmtId="179" fontId="0" fillId="2" borderId="47" xfId="16" applyNumberFormat="1" applyFont="1" applyFill="1" applyBorder="1" applyAlignment="1">
      <alignment vertical="center"/>
    </xf>
    <xf numFmtId="38" fontId="0" fillId="0" borderId="45" xfId="16" applyNumberFormat="1" applyFont="1" applyBorder="1" applyAlignment="1">
      <alignment vertical="center"/>
    </xf>
    <xf numFmtId="38" fontId="3" fillId="0" borderId="3" xfId="16" applyFont="1" applyBorder="1" applyAlignment="1">
      <alignment horizontal="left" vertical="center"/>
    </xf>
    <xf numFmtId="38" fontId="3" fillId="0" borderId="0" xfId="16" applyFont="1" applyBorder="1" applyAlignment="1">
      <alignment horizontal="left" vertical="center"/>
    </xf>
    <xf numFmtId="38" fontId="0" fillId="0" borderId="47" xfId="16" applyNumberFormat="1" applyFont="1" applyBorder="1" applyAlignment="1">
      <alignment vertical="center"/>
    </xf>
    <xf numFmtId="40" fontId="0" fillId="2" borderId="44" xfId="16" applyNumberFormat="1" applyFont="1" applyFill="1" applyBorder="1" applyAlignment="1">
      <alignment vertical="center"/>
    </xf>
    <xf numFmtId="40" fontId="0" fillId="2" borderId="45" xfId="16" applyNumberFormat="1" applyFont="1" applyFill="1" applyBorder="1" applyAlignment="1">
      <alignment horizontal="center" vertical="center"/>
    </xf>
    <xf numFmtId="190" fontId="3" fillId="0" borderId="28" xfId="0" applyNumberFormat="1" applyFont="1" applyFill="1" applyBorder="1" applyAlignment="1">
      <alignment horizontal="center" vertical="center"/>
    </xf>
    <xf numFmtId="190" fontId="3" fillId="0" borderId="59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60" xfId="0" applyNumberFormat="1" applyFont="1" applyFill="1" applyBorder="1" applyAlignment="1">
      <alignment horizontal="left" vertical="center"/>
    </xf>
    <xf numFmtId="38" fontId="3" fillId="0" borderId="61" xfId="16" applyFont="1" applyFill="1" applyBorder="1" applyAlignment="1">
      <alignment vertical="center"/>
    </xf>
    <xf numFmtId="38" fontId="3" fillId="0" borderId="62" xfId="16" applyFont="1" applyFill="1" applyBorder="1" applyAlignment="1">
      <alignment vertical="center"/>
    </xf>
    <xf numFmtId="49" fontId="3" fillId="0" borderId="63" xfId="0" applyNumberFormat="1" applyFont="1" applyFill="1" applyBorder="1" applyAlignment="1">
      <alignment horizontal="left" vertical="center"/>
    </xf>
    <xf numFmtId="38" fontId="3" fillId="0" borderId="64" xfId="16" applyFont="1" applyFill="1" applyBorder="1" applyAlignment="1">
      <alignment vertical="center"/>
    </xf>
    <xf numFmtId="38" fontId="3" fillId="0" borderId="65" xfId="16" applyFont="1" applyFill="1" applyBorder="1" applyAlignment="1">
      <alignment vertical="center"/>
    </xf>
    <xf numFmtId="49" fontId="3" fillId="0" borderId="66" xfId="0" applyNumberFormat="1" applyFont="1" applyFill="1" applyBorder="1" applyAlignment="1">
      <alignment horizontal="left" vertical="center"/>
    </xf>
    <xf numFmtId="38" fontId="3" fillId="0" borderId="67" xfId="16" applyFont="1" applyFill="1" applyBorder="1" applyAlignment="1">
      <alignment vertical="center"/>
    </xf>
    <xf numFmtId="38" fontId="3" fillId="0" borderId="68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49" fontId="3" fillId="0" borderId="69" xfId="0" applyNumberFormat="1" applyFont="1" applyFill="1" applyBorder="1" applyAlignment="1">
      <alignment horizontal="left" vertical="center"/>
    </xf>
    <xf numFmtId="38" fontId="3" fillId="0" borderId="70" xfId="16" applyFont="1" applyFill="1" applyBorder="1" applyAlignment="1">
      <alignment vertical="center"/>
    </xf>
    <xf numFmtId="49" fontId="3" fillId="0" borderId="71" xfId="0" applyNumberFormat="1" applyFont="1" applyFill="1" applyBorder="1" applyAlignment="1">
      <alignment horizontal="left" vertical="center"/>
    </xf>
    <xf numFmtId="38" fontId="3" fillId="0" borderId="72" xfId="16" applyFont="1" applyFill="1" applyBorder="1" applyAlignment="1">
      <alignment vertical="center"/>
    </xf>
    <xf numFmtId="49" fontId="3" fillId="0" borderId="73" xfId="0" applyNumberFormat="1" applyFont="1" applyFill="1" applyBorder="1" applyAlignment="1">
      <alignment horizontal="left" vertical="center"/>
    </xf>
    <xf numFmtId="38" fontId="3" fillId="0" borderId="74" xfId="16" applyFont="1" applyFill="1" applyBorder="1" applyAlignment="1">
      <alignment vertical="center"/>
    </xf>
    <xf numFmtId="38" fontId="3" fillId="0" borderId="27" xfId="16" applyFont="1" applyFill="1" applyBorder="1" applyAlignment="1">
      <alignment vertical="center"/>
    </xf>
    <xf numFmtId="38" fontId="3" fillId="0" borderId="47" xfId="0" applyNumberFormat="1" applyFont="1" applyFill="1" applyBorder="1" applyAlignment="1">
      <alignment vertical="center"/>
    </xf>
    <xf numFmtId="38" fontId="3" fillId="2" borderId="45" xfId="0" applyNumberFormat="1" applyFont="1" applyFill="1" applyBorder="1" applyAlignment="1">
      <alignment vertical="center"/>
    </xf>
    <xf numFmtId="38" fontId="3" fillId="0" borderId="75" xfId="16" applyFont="1" applyFill="1" applyBorder="1" applyAlignment="1">
      <alignment vertical="center"/>
    </xf>
    <xf numFmtId="38" fontId="3" fillId="0" borderId="76" xfId="0" applyNumberFormat="1" applyFont="1" applyFill="1" applyBorder="1" applyAlignment="1">
      <alignment vertical="center"/>
    </xf>
    <xf numFmtId="38" fontId="3" fillId="0" borderId="77" xfId="16" applyFont="1" applyFill="1" applyBorder="1" applyAlignment="1">
      <alignment vertical="center"/>
    </xf>
    <xf numFmtId="38" fontId="3" fillId="0" borderId="78" xfId="0" applyNumberFormat="1" applyFont="1" applyFill="1" applyBorder="1" applyAlignment="1">
      <alignment vertical="center"/>
    </xf>
    <xf numFmtId="38" fontId="3" fillId="0" borderId="79" xfId="16" applyFont="1" applyFill="1" applyBorder="1" applyAlignment="1">
      <alignment vertical="center"/>
    </xf>
    <xf numFmtId="38" fontId="3" fillId="0" borderId="8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38" fontId="3" fillId="2" borderId="13" xfId="16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38" fontId="3" fillId="2" borderId="12" xfId="16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8" fontId="0" fillId="0" borderId="58" xfId="16" applyNumberFormat="1" applyFont="1" applyBorder="1" applyAlignment="1">
      <alignment vertical="center"/>
    </xf>
    <xf numFmtId="38" fontId="2" fillId="0" borderId="71" xfId="16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38" fontId="0" fillId="0" borderId="78" xfId="16" applyNumberFormat="1" applyFont="1" applyBorder="1" applyAlignment="1">
      <alignment vertical="center"/>
    </xf>
    <xf numFmtId="38" fontId="2" fillId="0" borderId="73" xfId="16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38" fontId="0" fillId="0" borderId="80" xfId="16" applyNumberFormat="1" applyFont="1" applyBorder="1" applyAlignment="1">
      <alignment vertical="center"/>
    </xf>
    <xf numFmtId="57" fontId="4" fillId="2" borderId="9" xfId="16" applyNumberFormat="1" applyFont="1" applyFill="1" applyBorder="1" applyAlignment="1">
      <alignment horizontal="center" vertical="center"/>
    </xf>
    <xf numFmtId="57" fontId="4" fillId="2" borderId="15" xfId="16" applyNumberFormat="1" applyFont="1" applyFill="1" applyBorder="1" applyAlignment="1">
      <alignment horizontal="center" vertical="center"/>
    </xf>
    <xf numFmtId="57" fontId="2" fillId="2" borderId="15" xfId="16" applyNumberFormat="1" applyFont="1" applyFill="1" applyBorder="1" applyAlignment="1">
      <alignment horizontal="center" vertical="center"/>
    </xf>
    <xf numFmtId="57" fontId="2" fillId="2" borderId="8" xfId="16" applyNumberFormat="1" applyFont="1" applyFill="1" applyBorder="1" applyAlignment="1">
      <alignment horizontal="center" vertical="center"/>
    </xf>
    <xf numFmtId="179" fontId="0" fillId="2" borderId="58" xfId="16" applyNumberFormat="1" applyFont="1" applyFill="1" applyBorder="1" applyAlignment="1">
      <alignment vertical="center"/>
    </xf>
    <xf numFmtId="0" fontId="2" fillId="0" borderId="71" xfId="16" applyNumberFormat="1" applyFont="1" applyBorder="1" applyAlignment="1">
      <alignment vertical="center"/>
    </xf>
    <xf numFmtId="177" fontId="4" fillId="0" borderId="72" xfId="16" applyNumberFormat="1" applyFont="1" applyBorder="1" applyAlignment="1">
      <alignment vertical="center"/>
    </xf>
    <xf numFmtId="177" fontId="4" fillId="0" borderId="64" xfId="16" applyNumberFormat="1" applyFont="1" applyBorder="1" applyAlignment="1">
      <alignment vertical="center"/>
    </xf>
    <xf numFmtId="177" fontId="4" fillId="0" borderId="64" xfId="16" applyNumberFormat="1" applyFont="1" applyFill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77" xfId="16" applyNumberFormat="1" applyFont="1" applyBorder="1" applyAlignment="1">
      <alignment vertical="center"/>
    </xf>
    <xf numFmtId="177" fontId="0" fillId="0" borderId="78" xfId="16" applyNumberFormat="1" applyFont="1" applyBorder="1" applyAlignment="1">
      <alignment vertical="center"/>
    </xf>
    <xf numFmtId="0" fontId="2" fillId="0" borderId="81" xfId="16" applyNumberFormat="1" applyFont="1" applyBorder="1" applyAlignment="1">
      <alignment vertical="center"/>
    </xf>
    <xf numFmtId="177" fontId="4" fillId="0" borderId="82" xfId="16" applyNumberFormat="1" applyFont="1" applyBorder="1" applyAlignment="1">
      <alignment vertical="center"/>
    </xf>
    <xf numFmtId="177" fontId="4" fillId="0" borderId="83" xfId="16" applyNumberFormat="1" applyFont="1" applyBorder="1" applyAlignment="1">
      <alignment vertical="center"/>
    </xf>
    <xf numFmtId="177" fontId="4" fillId="0" borderId="83" xfId="16" applyNumberFormat="1" applyFont="1" applyFill="1" applyBorder="1" applyAlignment="1">
      <alignment vertical="center"/>
    </xf>
    <xf numFmtId="177" fontId="2" fillId="0" borderId="83" xfId="16" applyNumberFormat="1" applyFont="1" applyBorder="1" applyAlignment="1">
      <alignment vertical="center"/>
    </xf>
    <xf numFmtId="177" fontId="2" fillId="0" borderId="84" xfId="16" applyNumberFormat="1" applyFont="1" applyBorder="1" applyAlignment="1">
      <alignment vertical="center"/>
    </xf>
    <xf numFmtId="177" fontId="0" fillId="0" borderId="85" xfId="16" applyNumberFormat="1" applyFont="1" applyBorder="1" applyAlignment="1">
      <alignment vertical="center"/>
    </xf>
    <xf numFmtId="40" fontId="4" fillId="2" borderId="9" xfId="16" applyNumberFormat="1" applyFont="1" applyFill="1" applyBorder="1" applyAlignment="1">
      <alignment vertical="center"/>
    </xf>
    <xf numFmtId="40" fontId="4" fillId="2" borderId="15" xfId="16" applyNumberFormat="1" applyFont="1" applyFill="1" applyBorder="1" applyAlignment="1">
      <alignment vertical="center"/>
    </xf>
    <xf numFmtId="40" fontId="2" fillId="2" borderId="15" xfId="16" applyNumberFormat="1" applyFont="1" applyFill="1" applyBorder="1" applyAlignment="1">
      <alignment vertical="center"/>
    </xf>
    <xf numFmtId="40" fontId="2" fillId="2" borderId="8" xfId="16" applyNumberFormat="1" applyFont="1" applyFill="1" applyBorder="1" applyAlignment="1">
      <alignment vertical="center"/>
    </xf>
    <xf numFmtId="40" fontId="0" fillId="2" borderId="58" xfId="16" applyNumberFormat="1" applyFont="1" applyFill="1" applyBorder="1" applyAlignment="1">
      <alignment vertical="center"/>
    </xf>
    <xf numFmtId="38" fontId="4" fillId="0" borderId="72" xfId="16" applyFont="1" applyFill="1" applyBorder="1" applyAlignment="1">
      <alignment vertical="center"/>
    </xf>
    <xf numFmtId="38" fontId="4" fillId="0" borderId="64" xfId="16" applyFont="1" applyFill="1" applyBorder="1" applyAlignment="1">
      <alignment vertical="center"/>
    </xf>
    <xf numFmtId="38" fontId="2" fillId="0" borderId="64" xfId="16" applyFont="1" applyFill="1" applyBorder="1" applyAlignment="1">
      <alignment vertical="center"/>
    </xf>
    <xf numFmtId="38" fontId="2" fillId="0" borderId="77" xfId="16" applyFont="1" applyFill="1" applyBorder="1" applyAlignment="1">
      <alignment vertical="center"/>
    </xf>
    <xf numFmtId="38" fontId="2" fillId="0" borderId="71" xfId="16" applyFont="1" applyBorder="1" applyAlignment="1">
      <alignment horizontal="left" vertical="center"/>
    </xf>
    <xf numFmtId="38" fontId="2" fillId="0" borderId="73" xfId="16" applyFont="1" applyBorder="1" applyAlignment="1">
      <alignment horizontal="left" vertical="center"/>
    </xf>
    <xf numFmtId="38" fontId="4" fillId="0" borderId="74" xfId="16" applyFont="1" applyFill="1" applyBorder="1" applyAlignment="1">
      <alignment vertical="center"/>
    </xf>
    <xf numFmtId="38" fontId="4" fillId="0" borderId="67" xfId="16" applyFont="1" applyFill="1" applyBorder="1" applyAlignment="1">
      <alignment vertical="center"/>
    </xf>
    <xf numFmtId="38" fontId="2" fillId="0" borderId="67" xfId="16" applyFont="1" applyFill="1" applyBorder="1" applyAlignment="1">
      <alignment vertical="center"/>
    </xf>
    <xf numFmtId="38" fontId="2" fillId="0" borderId="79" xfId="16" applyFont="1" applyFill="1" applyBorder="1" applyAlignment="1">
      <alignment vertical="center"/>
    </xf>
    <xf numFmtId="177" fontId="0" fillId="0" borderId="80" xfId="16" applyNumberFormat="1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4" fillId="2" borderId="10" xfId="16" applyFont="1" applyFill="1" applyBorder="1" applyAlignment="1">
      <alignment vertical="center"/>
    </xf>
    <xf numFmtId="38" fontId="4" fillId="2" borderId="14" xfId="16" applyFont="1" applyFill="1" applyBorder="1" applyAlignment="1">
      <alignment vertical="center"/>
    </xf>
    <xf numFmtId="38" fontId="2" fillId="2" borderId="14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40" fontId="0" fillId="2" borderId="86" xfId="16" applyNumberFormat="1" applyFont="1" applyFill="1" applyBorder="1" applyAlignment="1">
      <alignment vertical="center"/>
    </xf>
    <xf numFmtId="38" fontId="2" fillId="0" borderId="87" xfId="16" applyFont="1" applyBorder="1" applyAlignment="1">
      <alignment vertical="center"/>
    </xf>
    <xf numFmtId="38" fontId="2" fillId="0" borderId="88" xfId="16" applyFont="1" applyBorder="1" applyAlignment="1">
      <alignment vertical="center"/>
    </xf>
    <xf numFmtId="38" fontId="2" fillId="0" borderId="89" xfId="16" applyFont="1" applyBorder="1" applyAlignment="1">
      <alignment vertical="center"/>
    </xf>
    <xf numFmtId="192" fontId="3" fillId="0" borderId="72" xfId="0" applyNumberFormat="1" applyFont="1" applyFill="1" applyBorder="1" applyAlignment="1">
      <alignment vertical="center"/>
    </xf>
    <xf numFmtId="192" fontId="3" fillId="0" borderId="64" xfId="0" applyNumberFormat="1" applyFont="1" applyBorder="1" applyAlignment="1">
      <alignment vertical="center"/>
    </xf>
    <xf numFmtId="192" fontId="3" fillId="0" borderId="77" xfId="0" applyNumberFormat="1" applyFont="1" applyBorder="1" applyAlignment="1">
      <alignment vertical="center"/>
    </xf>
    <xf numFmtId="0" fontId="2" fillId="0" borderId="87" xfId="16" applyNumberFormat="1" applyFont="1" applyFill="1" applyBorder="1" applyAlignment="1">
      <alignment vertical="center"/>
    </xf>
    <xf numFmtId="0" fontId="2" fillId="0" borderId="88" xfId="16" applyNumberFormat="1" applyFont="1" applyFill="1" applyBorder="1" applyAlignment="1">
      <alignment vertical="center"/>
    </xf>
    <xf numFmtId="0" fontId="2" fillId="0" borderId="89" xfId="16" applyNumberFormat="1" applyFont="1" applyFill="1" applyBorder="1" applyAlignment="1">
      <alignment vertical="center"/>
    </xf>
    <xf numFmtId="195" fontId="3" fillId="0" borderId="72" xfId="0" applyNumberFormat="1" applyFont="1" applyFill="1" applyBorder="1" applyAlignment="1">
      <alignment vertical="center"/>
    </xf>
    <xf numFmtId="195" fontId="3" fillId="0" borderId="64" xfId="0" applyNumberFormat="1" applyFont="1" applyBorder="1" applyAlignment="1">
      <alignment vertical="center"/>
    </xf>
    <xf numFmtId="195" fontId="3" fillId="0" borderId="77" xfId="0" applyNumberFormat="1" applyFont="1" applyBorder="1" applyAlignment="1">
      <alignment vertical="center"/>
    </xf>
    <xf numFmtId="40" fontId="0" fillId="0" borderId="78" xfId="16" applyNumberFormat="1" applyFont="1" applyFill="1" applyBorder="1" applyAlignment="1">
      <alignment vertical="center"/>
    </xf>
    <xf numFmtId="196" fontId="4" fillId="0" borderId="64" xfId="16" applyNumberFormat="1" applyFont="1" applyBorder="1" applyAlignment="1">
      <alignment vertical="center"/>
    </xf>
    <xf numFmtId="196" fontId="4" fillId="0" borderId="64" xfId="16" applyNumberFormat="1" applyFont="1" applyFill="1" applyBorder="1" applyAlignment="1">
      <alignment vertical="center"/>
    </xf>
    <xf numFmtId="196" fontId="2" fillId="0" borderId="64" xfId="16" applyNumberFormat="1" applyFont="1" applyBorder="1" applyAlignment="1">
      <alignment vertical="center"/>
    </xf>
    <xf numFmtId="196" fontId="2" fillId="0" borderId="77" xfId="16" applyNumberFormat="1" applyFont="1" applyBorder="1" applyAlignment="1">
      <alignment vertical="center"/>
    </xf>
    <xf numFmtId="196" fontId="0" fillId="0" borderId="78" xfId="16" applyNumberFormat="1" applyFont="1" applyBorder="1" applyAlignment="1">
      <alignment vertical="center"/>
    </xf>
    <xf numFmtId="188" fontId="2" fillId="0" borderId="90" xfId="16" applyNumberFormat="1" applyFont="1" applyBorder="1" applyAlignment="1">
      <alignment vertical="center"/>
    </xf>
    <xf numFmtId="188" fontId="2" fillId="0" borderId="91" xfId="16" applyNumberFormat="1" applyFont="1" applyBorder="1" applyAlignment="1">
      <alignment vertical="center"/>
    </xf>
    <xf numFmtId="188" fontId="2" fillId="0" borderId="92" xfId="16" applyNumberFormat="1" applyFont="1" applyBorder="1" applyAlignment="1">
      <alignment vertical="center"/>
    </xf>
    <xf numFmtId="38" fontId="2" fillId="0" borderId="71" xfId="16" applyFont="1" applyBorder="1" applyAlignment="1">
      <alignment vertical="center" shrinkToFit="1"/>
    </xf>
    <xf numFmtId="49" fontId="4" fillId="0" borderId="72" xfId="16" applyNumberFormat="1" applyFont="1" applyBorder="1" applyAlignment="1">
      <alignment horizontal="center" vertical="center"/>
    </xf>
    <xf numFmtId="49" fontId="4" fillId="0" borderId="64" xfId="16" applyNumberFormat="1" applyFont="1" applyBorder="1" applyAlignment="1">
      <alignment horizontal="center" vertical="center"/>
    </xf>
    <xf numFmtId="49" fontId="4" fillId="0" borderId="64" xfId="16" applyNumberFormat="1" applyFont="1" applyFill="1" applyBorder="1" applyAlignment="1">
      <alignment horizontal="center" vertical="center"/>
    </xf>
    <xf numFmtId="49" fontId="2" fillId="0" borderId="64" xfId="16" applyNumberFormat="1" applyFont="1" applyFill="1" applyBorder="1" applyAlignment="1">
      <alignment horizontal="center" vertical="center"/>
    </xf>
    <xf numFmtId="49" fontId="2" fillId="0" borderId="77" xfId="16" applyNumberFormat="1" applyFont="1" applyFill="1" applyBorder="1" applyAlignment="1">
      <alignment horizontal="center" vertical="center"/>
    </xf>
    <xf numFmtId="49" fontId="0" fillId="2" borderId="78" xfId="16" applyNumberFormat="1" applyFont="1" applyFill="1" applyBorder="1" applyAlignment="1">
      <alignment horizontal="center" vertical="center"/>
    </xf>
    <xf numFmtId="192" fontId="3" fillId="0" borderId="74" xfId="0" applyNumberFormat="1" applyFont="1" applyBorder="1" applyAlignment="1">
      <alignment vertical="center"/>
    </xf>
    <xf numFmtId="192" fontId="3" fillId="0" borderId="67" xfId="0" applyNumberFormat="1" applyFont="1" applyBorder="1" applyAlignment="1">
      <alignment vertical="center"/>
    </xf>
    <xf numFmtId="192" fontId="3" fillId="0" borderId="79" xfId="0" applyNumberFormat="1" applyFont="1" applyBorder="1" applyAlignment="1">
      <alignment vertical="center"/>
    </xf>
    <xf numFmtId="38" fontId="2" fillId="0" borderId="87" xfId="16" applyFont="1" applyFill="1" applyBorder="1" applyAlignment="1">
      <alignment vertical="center"/>
    </xf>
    <xf numFmtId="38" fontId="2" fillId="0" borderId="88" xfId="16" applyFont="1" applyFill="1" applyBorder="1" applyAlignment="1">
      <alignment vertical="center"/>
    </xf>
    <xf numFmtId="38" fontId="2" fillId="0" borderId="89" xfId="16" applyFont="1" applyFill="1" applyBorder="1" applyAlignment="1">
      <alignment vertical="center"/>
    </xf>
    <xf numFmtId="192" fontId="3" fillId="0" borderId="72" xfId="0" applyNumberFormat="1" applyFont="1" applyBorder="1" applyAlignment="1">
      <alignment vertical="center"/>
    </xf>
    <xf numFmtId="38" fontId="0" fillId="0" borderId="78" xfId="16" applyNumberFormat="1" applyFont="1" applyFill="1" applyBorder="1" applyAlignment="1">
      <alignment vertical="center"/>
    </xf>
    <xf numFmtId="191" fontId="2" fillId="0" borderId="87" xfId="16" applyNumberFormat="1" applyFont="1" applyFill="1" applyBorder="1" applyAlignment="1">
      <alignment vertical="center"/>
    </xf>
    <xf numFmtId="191" fontId="2" fillId="0" borderId="88" xfId="16" applyNumberFormat="1" applyFont="1" applyFill="1" applyBorder="1" applyAlignment="1">
      <alignment vertical="center"/>
    </xf>
    <xf numFmtId="191" fontId="2" fillId="0" borderId="89" xfId="16" applyNumberFormat="1" applyFont="1" applyFill="1" applyBorder="1" applyAlignment="1">
      <alignment vertical="center"/>
    </xf>
    <xf numFmtId="191" fontId="3" fillId="0" borderId="72" xfId="0" applyNumberFormat="1" applyFont="1" applyFill="1" applyBorder="1" applyAlignment="1">
      <alignment vertical="center"/>
    </xf>
    <xf numFmtId="191" fontId="3" fillId="0" borderId="64" xfId="0" applyNumberFormat="1" applyFont="1" applyFill="1" applyBorder="1" applyAlignment="1">
      <alignment vertical="center"/>
    </xf>
    <xf numFmtId="191" fontId="3" fillId="0" borderId="77" xfId="0" applyNumberFormat="1" applyFont="1" applyFill="1" applyBorder="1" applyAlignment="1">
      <alignment vertical="center"/>
    </xf>
    <xf numFmtId="191" fontId="0" fillId="0" borderId="78" xfId="16" applyNumberFormat="1" applyFont="1" applyFill="1" applyBorder="1" applyAlignment="1">
      <alignment vertical="center"/>
    </xf>
    <xf numFmtId="189" fontId="2" fillId="0" borderId="87" xfId="16" applyNumberFormat="1" applyFont="1" applyFill="1" applyBorder="1" applyAlignment="1">
      <alignment vertical="center"/>
    </xf>
    <xf numFmtId="189" fontId="2" fillId="0" borderId="88" xfId="16" applyNumberFormat="1" applyFont="1" applyFill="1" applyBorder="1" applyAlignment="1">
      <alignment vertical="center"/>
    </xf>
    <xf numFmtId="189" fontId="2" fillId="0" borderId="89" xfId="16" applyNumberFormat="1" applyFont="1" applyFill="1" applyBorder="1" applyAlignment="1">
      <alignment vertical="center"/>
    </xf>
    <xf numFmtId="195" fontId="3" fillId="0" borderId="64" xfId="0" applyNumberFormat="1" applyFont="1" applyFill="1" applyBorder="1" applyAlignment="1">
      <alignment vertical="center"/>
    </xf>
    <xf numFmtId="195" fontId="3" fillId="0" borderId="77" xfId="0" applyNumberFormat="1" applyFont="1" applyFill="1" applyBorder="1" applyAlignment="1">
      <alignment vertical="center"/>
    </xf>
    <xf numFmtId="38" fontId="2" fillId="0" borderId="93" xfId="16" applyFont="1" applyBorder="1" applyAlignment="1">
      <alignment vertical="center"/>
    </xf>
    <xf numFmtId="38" fontId="2" fillId="0" borderId="94" xfId="16" applyFont="1" applyBorder="1" applyAlignment="1">
      <alignment vertical="center"/>
    </xf>
    <xf numFmtId="38" fontId="2" fillId="0" borderId="95" xfId="16" applyFont="1" applyBorder="1" applyAlignment="1">
      <alignment vertical="center"/>
    </xf>
    <xf numFmtId="57" fontId="4" fillId="2" borderId="10" xfId="16" applyNumberFormat="1" applyFont="1" applyFill="1" applyBorder="1" applyAlignment="1">
      <alignment horizontal="center" vertical="center"/>
    </xf>
    <xf numFmtId="57" fontId="4" fillId="2" borderId="14" xfId="16" applyNumberFormat="1" applyFont="1" applyFill="1" applyBorder="1" applyAlignment="1">
      <alignment horizontal="center" vertical="center"/>
    </xf>
    <xf numFmtId="57" fontId="2" fillId="2" borderId="14" xfId="16" applyNumberFormat="1" applyFont="1" applyFill="1" applyBorder="1" applyAlignment="1">
      <alignment horizontal="center" vertical="center"/>
    </xf>
    <xf numFmtId="57" fontId="2" fillId="2" borderId="2" xfId="16" applyNumberFormat="1" applyFont="1" applyFill="1" applyBorder="1" applyAlignment="1">
      <alignment horizontal="center" vertical="center"/>
    </xf>
    <xf numFmtId="179" fontId="0" fillId="2" borderId="86" xfId="16" applyNumberFormat="1" applyFont="1" applyFill="1" applyBorder="1" applyAlignment="1">
      <alignment vertical="center"/>
    </xf>
    <xf numFmtId="196" fontId="2" fillId="0" borderId="87" xfId="16" applyNumberFormat="1" applyFont="1" applyBorder="1" applyAlignment="1">
      <alignment vertical="center"/>
    </xf>
    <xf numFmtId="196" fontId="2" fillId="0" borderId="88" xfId="16" applyNumberFormat="1" applyFont="1" applyBorder="1" applyAlignment="1">
      <alignment vertical="center"/>
    </xf>
    <xf numFmtId="196" fontId="2" fillId="0" borderId="89" xfId="16" applyNumberFormat="1" applyFont="1" applyBorder="1" applyAlignment="1">
      <alignment vertical="center"/>
    </xf>
    <xf numFmtId="196" fontId="4" fillId="0" borderId="72" xfId="16" applyNumberFormat="1" applyFont="1" applyBorder="1" applyAlignment="1">
      <alignment vertical="center"/>
    </xf>
    <xf numFmtId="196" fontId="2" fillId="0" borderId="96" xfId="16" applyNumberFormat="1" applyFont="1" applyBorder="1" applyAlignment="1">
      <alignment vertical="center"/>
    </xf>
    <xf numFmtId="196" fontId="2" fillId="0" borderId="97" xfId="16" applyNumberFormat="1" applyFont="1" applyBorder="1" applyAlignment="1">
      <alignment vertical="center"/>
    </xf>
    <xf numFmtId="196" fontId="2" fillId="0" borderId="98" xfId="16" applyNumberFormat="1" applyFont="1" applyBorder="1" applyAlignment="1">
      <alignment vertical="center"/>
    </xf>
    <xf numFmtId="196" fontId="4" fillId="0" borderId="99" xfId="16" applyNumberFormat="1" applyFont="1" applyBorder="1" applyAlignment="1">
      <alignment vertical="center"/>
    </xf>
    <xf numFmtId="196" fontId="4" fillId="0" borderId="100" xfId="16" applyNumberFormat="1" applyFont="1" applyBorder="1" applyAlignment="1">
      <alignment vertical="center"/>
    </xf>
    <xf numFmtId="196" fontId="4" fillId="0" borderId="100" xfId="16" applyNumberFormat="1" applyFont="1" applyFill="1" applyBorder="1" applyAlignment="1">
      <alignment vertical="center"/>
    </xf>
    <xf numFmtId="196" fontId="2" fillId="0" borderId="100" xfId="16" applyNumberFormat="1" applyFont="1" applyBorder="1" applyAlignment="1">
      <alignment vertical="center"/>
    </xf>
    <xf numFmtId="196" fontId="2" fillId="0" borderId="101" xfId="16" applyNumberFormat="1" applyFont="1" applyBorder="1" applyAlignment="1">
      <alignment vertical="center"/>
    </xf>
    <xf numFmtId="196" fontId="0" fillId="0" borderId="102" xfId="16" applyNumberFormat="1" applyFont="1" applyBorder="1" applyAlignment="1">
      <alignment vertical="center"/>
    </xf>
    <xf numFmtId="38" fontId="2" fillId="0" borderId="96" xfId="16" applyFont="1" applyBorder="1" applyAlignment="1">
      <alignment vertical="center"/>
    </xf>
    <xf numFmtId="38" fontId="2" fillId="0" borderId="97" xfId="16" applyFont="1" applyBorder="1" applyAlignment="1">
      <alignment vertical="center"/>
    </xf>
    <xf numFmtId="38" fontId="2" fillId="0" borderId="98" xfId="16" applyFont="1" applyBorder="1" applyAlignment="1">
      <alignment vertical="center"/>
    </xf>
    <xf numFmtId="177" fontId="4" fillId="2" borderId="99" xfId="16" applyNumberFormat="1" applyFont="1" applyFill="1" applyBorder="1" applyAlignment="1">
      <alignment vertical="center"/>
    </xf>
    <xf numFmtId="177" fontId="4" fillId="2" borderId="100" xfId="16" applyNumberFormat="1" applyFont="1" applyFill="1" applyBorder="1" applyAlignment="1">
      <alignment vertical="center"/>
    </xf>
    <xf numFmtId="177" fontId="2" fillId="2" borderId="100" xfId="16" applyNumberFormat="1" applyFont="1" applyFill="1" applyBorder="1" applyAlignment="1">
      <alignment vertical="center"/>
    </xf>
    <xf numFmtId="177" fontId="2" fillId="2" borderId="101" xfId="16" applyNumberFormat="1" applyFont="1" applyFill="1" applyBorder="1" applyAlignment="1">
      <alignment vertical="center"/>
    </xf>
    <xf numFmtId="177" fontId="0" fillId="2" borderId="102" xfId="16" applyNumberFormat="1" applyFont="1" applyFill="1" applyBorder="1" applyAlignment="1">
      <alignment vertical="center"/>
    </xf>
    <xf numFmtId="38" fontId="2" fillId="0" borderId="71" xfId="16" applyFont="1" applyFill="1" applyBorder="1" applyAlignment="1">
      <alignment vertical="center"/>
    </xf>
    <xf numFmtId="38" fontId="4" fillId="2" borderId="10" xfId="16" applyFont="1" applyFill="1" applyBorder="1" applyAlignment="1">
      <alignment horizontal="center" vertical="center"/>
    </xf>
    <xf numFmtId="38" fontId="4" fillId="2" borderId="14" xfId="16" applyFont="1" applyFill="1" applyBorder="1" applyAlignment="1">
      <alignment horizontal="center" vertical="center"/>
    </xf>
    <xf numFmtId="38" fontId="2" fillId="2" borderId="14" xfId="16" applyFont="1" applyFill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179" fontId="0" fillId="2" borderId="86" xfId="16" applyNumberFormat="1" applyFont="1" applyFill="1" applyBorder="1" applyAlignment="1">
      <alignment horizontal="center" vertical="center"/>
    </xf>
    <xf numFmtId="0" fontId="2" fillId="0" borderId="87" xfId="16" applyNumberFormat="1" applyFont="1" applyBorder="1" applyAlignment="1">
      <alignment vertical="center"/>
    </xf>
    <xf numFmtId="0" fontId="2" fillId="0" borderId="88" xfId="16" applyNumberFormat="1" applyFont="1" applyBorder="1" applyAlignment="1">
      <alignment vertical="center"/>
    </xf>
    <xf numFmtId="0" fontId="2" fillId="0" borderId="89" xfId="16" applyNumberFormat="1" applyFont="1" applyBorder="1" applyAlignment="1">
      <alignment vertical="center"/>
    </xf>
    <xf numFmtId="57" fontId="4" fillId="0" borderId="72" xfId="16" applyNumberFormat="1" applyFont="1" applyBorder="1" applyAlignment="1">
      <alignment horizontal="center" vertical="center"/>
    </xf>
    <xf numFmtId="57" fontId="4" fillId="0" borderId="64" xfId="16" applyNumberFormat="1" applyFont="1" applyBorder="1" applyAlignment="1">
      <alignment horizontal="center" vertical="center"/>
    </xf>
    <xf numFmtId="57" fontId="4" fillId="0" borderId="64" xfId="16" applyNumberFormat="1" applyFont="1" applyFill="1" applyBorder="1" applyAlignment="1">
      <alignment horizontal="center" vertical="center"/>
    </xf>
    <xf numFmtId="57" fontId="2" fillId="0" borderId="64" xfId="16" applyNumberFormat="1" applyFont="1" applyFill="1" applyBorder="1" applyAlignment="1">
      <alignment horizontal="center" vertical="center"/>
    </xf>
    <xf numFmtId="57" fontId="2" fillId="0" borderId="77" xfId="16" applyNumberFormat="1" applyFont="1" applyFill="1" applyBorder="1" applyAlignment="1">
      <alignment horizontal="center" vertical="center"/>
    </xf>
    <xf numFmtId="179" fontId="0" fillId="2" borderId="78" xfId="16" applyNumberFormat="1" applyFont="1" applyFill="1" applyBorder="1" applyAlignment="1">
      <alignment vertical="center"/>
    </xf>
    <xf numFmtId="0" fontId="2" fillId="0" borderId="93" xfId="16" applyNumberFormat="1" applyFont="1" applyBorder="1" applyAlignment="1">
      <alignment vertical="center"/>
    </xf>
    <xf numFmtId="0" fontId="2" fillId="0" borderId="94" xfId="16" applyNumberFormat="1" applyFont="1" applyBorder="1" applyAlignment="1">
      <alignment vertical="center"/>
    </xf>
    <xf numFmtId="0" fontId="2" fillId="0" borderId="95" xfId="16" applyNumberFormat="1" applyFont="1" applyBorder="1" applyAlignment="1">
      <alignment vertical="center"/>
    </xf>
    <xf numFmtId="57" fontId="4" fillId="0" borderId="74" xfId="16" applyNumberFormat="1" applyFont="1" applyBorder="1" applyAlignment="1">
      <alignment horizontal="center" vertical="center"/>
    </xf>
    <xf numFmtId="57" fontId="4" fillId="0" borderId="67" xfId="16" applyNumberFormat="1" applyFont="1" applyBorder="1" applyAlignment="1">
      <alignment horizontal="center" vertical="center"/>
    </xf>
    <xf numFmtId="57" fontId="4" fillId="0" borderId="67" xfId="16" applyNumberFormat="1" applyFont="1" applyFill="1" applyBorder="1" applyAlignment="1">
      <alignment horizontal="center" vertical="center"/>
    </xf>
    <xf numFmtId="57" fontId="2" fillId="0" borderId="67" xfId="16" applyNumberFormat="1" applyFont="1" applyFill="1" applyBorder="1" applyAlignment="1">
      <alignment horizontal="center" vertical="center"/>
    </xf>
    <xf numFmtId="57" fontId="2" fillId="0" borderId="79" xfId="16" applyNumberFormat="1" applyFont="1" applyFill="1" applyBorder="1" applyAlignment="1">
      <alignment horizontal="center" vertical="center"/>
    </xf>
    <xf numFmtId="179" fontId="0" fillId="2" borderId="80" xfId="16" applyNumberFormat="1" applyFont="1" applyFill="1" applyBorder="1" applyAlignment="1">
      <alignment vertical="center"/>
    </xf>
    <xf numFmtId="193" fontId="13" fillId="0" borderId="0" xfId="16" applyNumberFormat="1" applyFont="1" applyBorder="1" applyAlignment="1">
      <alignment vertical="center"/>
    </xf>
    <xf numFmtId="38" fontId="13" fillId="0" borderId="0" xfId="16" applyFont="1" applyAlignment="1">
      <alignment vertical="center"/>
    </xf>
    <xf numFmtId="193" fontId="3" fillId="0" borderId="9" xfId="16" applyNumberFormat="1" applyFont="1" applyFill="1" applyBorder="1" applyAlignment="1">
      <alignment vertical="center"/>
    </xf>
    <xf numFmtId="193" fontId="3" fillId="0" borderId="15" xfId="16" applyNumberFormat="1" applyFont="1" applyFill="1" applyBorder="1" applyAlignment="1">
      <alignment vertical="center"/>
    </xf>
    <xf numFmtId="193" fontId="3" fillId="0" borderId="58" xfId="16" applyNumberFormat="1" applyFont="1" applyFill="1" applyBorder="1" applyAlignment="1">
      <alignment vertical="center"/>
    </xf>
    <xf numFmtId="193" fontId="3" fillId="0" borderId="72" xfId="0" applyNumberFormat="1" applyFont="1" applyFill="1" applyBorder="1" applyAlignment="1">
      <alignment vertical="center"/>
    </xf>
    <xf numFmtId="193" fontId="3" fillId="0" borderId="64" xfId="0" applyNumberFormat="1" applyFont="1" applyFill="1" applyBorder="1" applyAlignment="1">
      <alignment vertical="center"/>
    </xf>
    <xf numFmtId="193" fontId="3" fillId="0" borderId="77" xfId="0" applyNumberFormat="1" applyFont="1" applyFill="1" applyBorder="1" applyAlignment="1">
      <alignment vertical="center"/>
    </xf>
    <xf numFmtId="193" fontId="3" fillId="0" borderId="78" xfId="16" applyNumberFormat="1" applyFont="1" applyFill="1" applyBorder="1" applyAlignment="1">
      <alignment vertical="center"/>
    </xf>
    <xf numFmtId="193" fontId="3" fillId="0" borderId="90" xfId="16" applyNumberFormat="1" applyFont="1" applyFill="1" applyBorder="1" applyAlignment="1">
      <alignment vertical="center"/>
    </xf>
    <xf numFmtId="193" fontId="3" fillId="0" borderId="91" xfId="16" applyNumberFormat="1" applyFont="1" applyFill="1" applyBorder="1" applyAlignment="1">
      <alignment vertical="center"/>
    </xf>
    <xf numFmtId="193" fontId="3" fillId="0" borderId="92" xfId="16" applyNumberFormat="1" applyFont="1" applyFill="1" applyBorder="1" applyAlignment="1">
      <alignment vertical="center"/>
    </xf>
    <xf numFmtId="193" fontId="3" fillId="0" borderId="82" xfId="0" applyNumberFormat="1" applyFont="1" applyFill="1" applyBorder="1" applyAlignment="1">
      <alignment vertical="center"/>
    </xf>
    <xf numFmtId="193" fontId="3" fillId="0" borderId="83" xfId="0" applyNumberFormat="1" applyFont="1" applyFill="1" applyBorder="1" applyAlignment="1">
      <alignment vertical="center"/>
    </xf>
    <xf numFmtId="193" fontId="3" fillId="0" borderId="84" xfId="0" applyNumberFormat="1" applyFont="1" applyFill="1" applyBorder="1" applyAlignment="1">
      <alignment vertical="center"/>
    </xf>
    <xf numFmtId="193" fontId="3" fillId="0" borderId="85" xfId="16" applyNumberFormat="1" applyFont="1" applyFill="1" applyBorder="1" applyAlignment="1">
      <alignment vertical="center"/>
    </xf>
    <xf numFmtId="193" fontId="3" fillId="0" borderId="0" xfId="16" applyNumberFormat="1" applyFont="1" applyFill="1" applyBorder="1" applyAlignment="1">
      <alignment vertical="center"/>
    </xf>
    <xf numFmtId="193" fontId="3" fillId="0" borderId="37" xfId="16" applyNumberFormat="1" applyFont="1" applyFill="1" applyBorder="1" applyAlignment="1">
      <alignment vertical="center"/>
    </xf>
    <xf numFmtId="193" fontId="3" fillId="0" borderId="40" xfId="16" applyNumberFormat="1" applyFont="1" applyFill="1" applyBorder="1" applyAlignment="1">
      <alignment vertical="center"/>
    </xf>
    <xf numFmtId="193" fontId="3" fillId="0" borderId="24" xfId="16" applyNumberFormat="1" applyFont="1" applyFill="1" applyBorder="1" applyAlignment="1">
      <alignment vertical="center"/>
    </xf>
    <xf numFmtId="193" fontId="3" fillId="0" borderId="11" xfId="16" applyNumberFormat="1" applyFont="1" applyFill="1" applyBorder="1" applyAlignment="1">
      <alignment vertical="center"/>
    </xf>
    <xf numFmtId="193" fontId="3" fillId="0" borderId="57" xfId="16" applyNumberFormat="1" applyFont="1" applyFill="1" applyBorder="1" applyAlignment="1">
      <alignment vertical="center"/>
    </xf>
    <xf numFmtId="194" fontId="3" fillId="0" borderId="25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5" xfId="16" applyNumberFormat="1" applyFont="1" applyFill="1" applyBorder="1" applyAlignment="1">
      <alignment vertical="center"/>
    </xf>
    <xf numFmtId="194" fontId="3" fillId="0" borderId="1" xfId="16" applyNumberFormat="1" applyFont="1" applyFill="1" applyBorder="1" applyAlignment="1">
      <alignment vertical="center"/>
    </xf>
    <xf numFmtId="193" fontId="3" fillId="0" borderId="87" xfId="16" applyNumberFormat="1" applyFont="1" applyBorder="1" applyAlignment="1">
      <alignment vertical="center"/>
    </xf>
    <xf numFmtId="193" fontId="3" fillId="0" borderId="88" xfId="16" applyNumberFormat="1" applyFont="1" applyBorder="1" applyAlignment="1">
      <alignment vertical="center"/>
    </xf>
    <xf numFmtId="193" fontId="3" fillId="0" borderId="89" xfId="16" applyNumberFormat="1" applyFont="1" applyBorder="1" applyAlignment="1">
      <alignment vertical="center"/>
    </xf>
    <xf numFmtId="193" fontId="3" fillId="0" borderId="90" xfId="16" applyNumberFormat="1" applyFont="1" applyBorder="1" applyAlignment="1">
      <alignment vertical="center"/>
    </xf>
    <xf numFmtId="193" fontId="3" fillId="0" borderId="91" xfId="16" applyNumberFormat="1" applyFont="1" applyBorder="1" applyAlignment="1">
      <alignment vertical="center"/>
    </xf>
    <xf numFmtId="193" fontId="3" fillId="0" borderId="92" xfId="16" applyNumberFormat="1" applyFont="1" applyBorder="1" applyAlignment="1">
      <alignment vertical="center"/>
    </xf>
    <xf numFmtId="193" fontId="3" fillId="0" borderId="93" xfId="16" applyNumberFormat="1" applyFont="1" applyBorder="1" applyAlignment="1">
      <alignment vertical="center"/>
    </xf>
    <xf numFmtId="193" fontId="3" fillId="0" borderId="94" xfId="16" applyNumberFormat="1" applyFont="1" applyBorder="1" applyAlignment="1">
      <alignment vertical="center"/>
    </xf>
    <xf numFmtId="193" fontId="3" fillId="0" borderId="95" xfId="16" applyNumberFormat="1" applyFont="1" applyBorder="1" applyAlignment="1">
      <alignment vertical="center"/>
    </xf>
    <xf numFmtId="193" fontId="3" fillId="0" borderId="71" xfId="16" applyNumberFormat="1" applyFont="1" applyBorder="1" applyAlignment="1">
      <alignment vertical="center"/>
    </xf>
    <xf numFmtId="193" fontId="3" fillId="0" borderId="73" xfId="16" applyNumberFormat="1" applyFont="1" applyBorder="1" applyAlignment="1">
      <alignment vertical="center"/>
    </xf>
    <xf numFmtId="193" fontId="3" fillId="0" borderId="103" xfId="16" applyNumberFormat="1" applyFont="1" applyBorder="1" applyAlignment="1">
      <alignment vertical="center"/>
    </xf>
    <xf numFmtId="193" fontId="3" fillId="0" borderId="104" xfId="0" applyNumberFormat="1" applyFont="1" applyFill="1" applyBorder="1" applyAlignment="1">
      <alignment vertical="center"/>
    </xf>
    <xf numFmtId="193" fontId="3" fillId="0" borderId="105" xfId="0" applyNumberFormat="1" applyFont="1" applyFill="1" applyBorder="1" applyAlignment="1">
      <alignment vertical="center"/>
    </xf>
    <xf numFmtId="193" fontId="3" fillId="0" borderId="10" xfId="16" applyNumberFormat="1" applyFont="1" applyFill="1" applyBorder="1" applyAlignment="1">
      <alignment vertical="center"/>
    </xf>
    <xf numFmtId="193" fontId="3" fillId="0" borderId="14" xfId="16" applyNumberFormat="1" applyFont="1" applyFill="1" applyBorder="1" applyAlignment="1">
      <alignment vertical="center"/>
    </xf>
    <xf numFmtId="193" fontId="3" fillId="0" borderId="86" xfId="16" applyNumberFormat="1" applyFont="1" applyFill="1" applyBorder="1" applyAlignment="1">
      <alignment vertical="center"/>
    </xf>
    <xf numFmtId="193" fontId="3" fillId="0" borderId="106" xfId="0" applyNumberFormat="1" applyFont="1" applyFill="1" applyBorder="1" applyAlignment="1">
      <alignment vertical="center"/>
    </xf>
    <xf numFmtId="193" fontId="3" fillId="0" borderId="67" xfId="0" applyNumberFormat="1" applyFont="1" applyFill="1" applyBorder="1" applyAlignment="1">
      <alignment vertical="center"/>
    </xf>
    <xf numFmtId="193" fontId="3" fillId="0" borderId="79" xfId="0" applyNumberFormat="1" applyFont="1" applyFill="1" applyBorder="1" applyAlignment="1">
      <alignment vertical="center"/>
    </xf>
    <xf numFmtId="193" fontId="3" fillId="0" borderId="80" xfId="16" applyNumberFormat="1" applyFont="1" applyFill="1" applyBorder="1" applyAlignment="1">
      <alignment vertical="center"/>
    </xf>
    <xf numFmtId="193" fontId="8" fillId="0" borderId="15" xfId="16" applyNumberFormat="1" applyFont="1" applyFill="1" applyBorder="1" applyAlignment="1">
      <alignment vertical="center"/>
    </xf>
    <xf numFmtId="193" fontId="3" fillId="0" borderId="9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vertical="center"/>
    </xf>
    <xf numFmtId="193" fontId="3" fillId="0" borderId="8" xfId="0" applyNumberFormat="1" applyFont="1" applyFill="1" applyBorder="1" applyAlignment="1">
      <alignment vertical="center"/>
    </xf>
    <xf numFmtId="193" fontId="3" fillId="0" borderId="104" xfId="16" applyNumberFormat="1" applyFont="1" applyFill="1" applyBorder="1" applyAlignment="1">
      <alignment vertical="center"/>
    </xf>
    <xf numFmtId="193" fontId="3" fillId="0" borderId="64" xfId="16" applyNumberFormat="1" applyFont="1" applyFill="1" applyBorder="1" applyAlignment="1">
      <alignment vertical="center"/>
    </xf>
    <xf numFmtId="193" fontId="3" fillId="0" borderId="77" xfId="16" applyNumberFormat="1" applyFont="1" applyFill="1" applyBorder="1" applyAlignment="1">
      <alignment vertical="center"/>
    </xf>
    <xf numFmtId="38" fontId="3" fillId="0" borderId="71" xfId="16" applyFont="1" applyFill="1" applyBorder="1" applyAlignment="1">
      <alignment vertical="center"/>
    </xf>
    <xf numFmtId="38" fontId="3" fillId="0" borderId="73" xfId="16" applyFont="1" applyFill="1" applyBorder="1" applyAlignment="1">
      <alignment vertical="center"/>
    </xf>
    <xf numFmtId="38" fontId="3" fillId="0" borderId="57" xfId="16" applyFont="1" applyFill="1" applyBorder="1" applyAlignment="1">
      <alignment vertical="center"/>
    </xf>
    <xf numFmtId="193" fontId="3" fillId="0" borderId="52" xfId="0" applyNumberFormat="1" applyFont="1" applyFill="1" applyBorder="1" applyAlignment="1">
      <alignment vertical="center"/>
    </xf>
    <xf numFmtId="177" fontId="8" fillId="0" borderId="15" xfId="16" applyNumberFormat="1" applyFont="1" applyFill="1" applyBorder="1" applyAlignment="1">
      <alignment vertical="center"/>
    </xf>
    <xf numFmtId="40" fontId="3" fillId="0" borderId="107" xfId="16" applyNumberFormat="1" applyFont="1" applyFill="1" applyBorder="1" applyAlignment="1">
      <alignment vertical="center"/>
    </xf>
    <xf numFmtId="40" fontId="3" fillId="0" borderId="8" xfId="16" applyNumberFormat="1" applyFont="1" applyFill="1" applyBorder="1" applyAlignment="1">
      <alignment vertical="center"/>
    </xf>
    <xf numFmtId="38" fontId="3" fillId="0" borderId="52" xfId="16" applyFont="1" applyFill="1" applyBorder="1" applyAlignment="1">
      <alignment vertical="center"/>
    </xf>
    <xf numFmtId="177" fontId="8" fillId="0" borderId="67" xfId="16" applyNumberFormat="1" applyFont="1" applyFill="1" applyBorder="1" applyAlignment="1">
      <alignment vertical="center"/>
    </xf>
    <xf numFmtId="40" fontId="3" fillId="0" borderId="68" xfId="16" applyNumberFormat="1" applyFont="1" applyFill="1" applyBorder="1" applyAlignment="1">
      <alignment vertical="center"/>
    </xf>
    <xf numFmtId="193" fontId="3" fillId="0" borderId="74" xfId="0" applyNumberFormat="1" applyFont="1" applyFill="1" applyBorder="1" applyAlignment="1">
      <alignment vertical="center"/>
    </xf>
    <xf numFmtId="40" fontId="3" fillId="0" borderId="79" xfId="16" applyNumberFormat="1" applyFont="1" applyFill="1" applyBorder="1" applyAlignment="1">
      <alignment vertical="center"/>
    </xf>
    <xf numFmtId="193" fontId="3" fillId="0" borderId="52" xfId="16" applyNumberFormat="1" applyFont="1" applyFill="1" applyBorder="1" applyAlignment="1">
      <alignment vertical="center"/>
    </xf>
    <xf numFmtId="177" fontId="8" fillId="0" borderId="64" xfId="16" applyNumberFormat="1" applyFont="1" applyFill="1" applyBorder="1" applyAlignment="1">
      <alignment vertical="center"/>
    </xf>
    <xf numFmtId="40" fontId="3" fillId="0" borderId="65" xfId="16" applyNumberFormat="1" applyFont="1" applyFill="1" applyBorder="1" applyAlignment="1">
      <alignment vertical="center"/>
    </xf>
    <xf numFmtId="40" fontId="3" fillId="0" borderId="77" xfId="16" applyNumberFormat="1" applyFont="1" applyFill="1" applyBorder="1" applyAlignment="1">
      <alignment vertical="center"/>
    </xf>
    <xf numFmtId="193" fontId="3" fillId="0" borderId="72" xfId="16" applyNumberFormat="1" applyFont="1" applyFill="1" applyBorder="1" applyAlignment="1">
      <alignment vertical="center"/>
    </xf>
    <xf numFmtId="193" fontId="3" fillId="2" borderId="108" xfId="16" applyNumberFormat="1" applyFont="1" applyFill="1" applyBorder="1" applyAlignment="1">
      <alignment vertical="center"/>
    </xf>
    <xf numFmtId="40" fontId="3" fillId="2" borderId="14" xfId="16" applyNumberFormat="1" applyFont="1" applyFill="1" applyBorder="1" applyAlignment="1">
      <alignment horizontal="right" vertical="center"/>
    </xf>
    <xf numFmtId="38" fontId="3" fillId="2" borderId="109" xfId="16" applyFont="1" applyFill="1" applyBorder="1" applyAlignment="1">
      <alignment vertical="center"/>
    </xf>
    <xf numFmtId="193" fontId="3" fillId="2" borderId="10" xfId="16" applyNumberFormat="1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108" xfId="16" applyFont="1" applyFill="1" applyBorder="1" applyAlignment="1">
      <alignment horizontal="center" vertical="center"/>
    </xf>
    <xf numFmtId="38" fontId="13" fillId="0" borderId="0" xfId="16" applyFont="1" applyFill="1" applyAlignment="1">
      <alignment vertical="center"/>
    </xf>
    <xf numFmtId="49" fontId="13" fillId="0" borderId="0" xfId="0" applyNumberFormat="1" applyFont="1" applyAlignment="1">
      <alignment horizontal="left" vertical="center"/>
    </xf>
    <xf numFmtId="177" fontId="13" fillId="0" borderId="0" xfId="16" applyNumberFormat="1" applyFont="1" applyAlignment="1">
      <alignment vertical="center"/>
    </xf>
    <xf numFmtId="193" fontId="3" fillId="0" borderId="110" xfId="16" applyNumberFormat="1" applyFont="1" applyFill="1" applyBorder="1" applyAlignment="1">
      <alignment vertical="center"/>
    </xf>
    <xf numFmtId="177" fontId="8" fillId="0" borderId="61" xfId="16" applyNumberFormat="1" applyFont="1" applyFill="1" applyBorder="1" applyAlignment="1">
      <alignment vertical="center"/>
    </xf>
    <xf numFmtId="40" fontId="3" fillId="0" borderId="62" xfId="16" applyNumberFormat="1" applyFont="1" applyFill="1" applyBorder="1" applyAlignment="1">
      <alignment vertical="center"/>
    </xf>
    <xf numFmtId="38" fontId="4" fillId="0" borderId="23" xfId="16" applyFont="1" applyFill="1" applyBorder="1" applyAlignment="1">
      <alignment horizontal="center" vertical="center"/>
    </xf>
    <xf numFmtId="38" fontId="4" fillId="0" borderId="26" xfId="16" applyFont="1" applyFill="1" applyBorder="1" applyAlignment="1">
      <alignment horizontal="center" vertical="center"/>
    </xf>
    <xf numFmtId="38" fontId="4" fillId="0" borderId="111" xfId="16" applyFont="1" applyFill="1" applyBorder="1" applyAlignment="1">
      <alignment vertical="center"/>
    </xf>
    <xf numFmtId="38" fontId="4" fillId="0" borderId="112" xfId="16" applyFont="1" applyFill="1" applyBorder="1" applyAlignment="1">
      <alignment vertical="center"/>
    </xf>
    <xf numFmtId="38" fontId="4" fillId="0" borderId="113" xfId="16" applyFont="1" applyFill="1" applyBorder="1" applyAlignment="1">
      <alignment vertical="center"/>
    </xf>
    <xf numFmtId="38" fontId="4" fillId="0" borderId="114" xfId="16" applyFont="1" applyFill="1" applyBorder="1" applyAlignment="1">
      <alignment vertical="center"/>
    </xf>
    <xf numFmtId="38" fontId="4" fillId="0" borderId="115" xfId="16" applyFont="1" applyFill="1" applyBorder="1" applyAlignment="1">
      <alignment vertical="center"/>
    </xf>
    <xf numFmtId="38" fontId="4" fillId="0" borderId="116" xfId="16" applyFont="1" applyFill="1" applyBorder="1" applyAlignment="1">
      <alignment vertical="center"/>
    </xf>
    <xf numFmtId="3" fontId="4" fillId="0" borderId="117" xfId="16" applyNumberFormat="1" applyFont="1" applyFill="1" applyBorder="1" applyAlignment="1">
      <alignment vertical="center"/>
    </xf>
    <xf numFmtId="38" fontId="4" fillId="0" borderId="90" xfId="16" applyFont="1" applyFill="1" applyBorder="1" applyAlignment="1">
      <alignment vertical="center"/>
    </xf>
    <xf numFmtId="38" fontId="4" fillId="0" borderId="91" xfId="16" applyFont="1" applyFill="1" applyBorder="1" applyAlignment="1">
      <alignment vertical="center"/>
    </xf>
    <xf numFmtId="38" fontId="4" fillId="0" borderId="92" xfId="16" applyFont="1" applyFill="1" applyBorder="1" applyAlignment="1">
      <alignment vertical="center"/>
    </xf>
    <xf numFmtId="38" fontId="4" fillId="0" borderId="82" xfId="16" applyFont="1" applyFill="1" applyBorder="1" applyAlignment="1">
      <alignment vertical="center"/>
    </xf>
    <xf numFmtId="38" fontId="4" fillId="0" borderId="83" xfId="16" applyFont="1" applyFill="1" applyBorder="1" applyAlignment="1">
      <alignment vertical="center"/>
    </xf>
    <xf numFmtId="38" fontId="4" fillId="0" borderId="84" xfId="16" applyFont="1" applyFill="1" applyBorder="1" applyAlignment="1">
      <alignment vertical="center"/>
    </xf>
    <xf numFmtId="3" fontId="4" fillId="0" borderId="85" xfId="16" applyNumberFormat="1" applyFont="1" applyFill="1" applyBorder="1" applyAlignment="1">
      <alignment vertical="center"/>
    </xf>
    <xf numFmtId="38" fontId="4" fillId="0" borderId="71" xfId="16" applyFont="1" applyFill="1" applyBorder="1" applyAlignment="1">
      <alignment vertical="center"/>
    </xf>
    <xf numFmtId="38" fontId="4" fillId="0" borderId="77" xfId="16" applyFont="1" applyFill="1" applyBorder="1" applyAlignment="1">
      <alignment vertical="center"/>
    </xf>
    <xf numFmtId="3" fontId="4" fillId="0" borderId="78" xfId="16" applyNumberFormat="1" applyFont="1" applyFill="1" applyBorder="1" applyAlignment="1">
      <alignment vertical="center"/>
    </xf>
    <xf numFmtId="38" fontId="4" fillId="0" borderId="73" xfId="16" applyFont="1" applyFill="1" applyBorder="1" applyAlignment="1">
      <alignment vertical="center"/>
    </xf>
    <xf numFmtId="38" fontId="4" fillId="0" borderId="79" xfId="16" applyFont="1" applyFill="1" applyBorder="1" applyAlignment="1">
      <alignment vertical="center"/>
    </xf>
    <xf numFmtId="3" fontId="4" fillId="0" borderId="80" xfId="16" applyNumberFormat="1" applyFont="1" applyFill="1" applyBorder="1" applyAlignment="1">
      <alignment vertical="center"/>
    </xf>
    <xf numFmtId="38" fontId="4" fillId="0" borderId="103" xfId="16" applyFont="1" applyFill="1" applyBorder="1" applyAlignment="1">
      <alignment vertical="center"/>
    </xf>
    <xf numFmtId="38" fontId="4" fillId="0" borderId="118" xfId="16" applyFont="1" applyFill="1" applyBorder="1" applyAlignment="1">
      <alignment vertical="center"/>
    </xf>
    <xf numFmtId="38" fontId="4" fillId="0" borderId="119" xfId="16" applyFont="1" applyFill="1" applyBorder="1" applyAlignment="1">
      <alignment vertical="center"/>
    </xf>
    <xf numFmtId="38" fontId="4" fillId="0" borderId="120" xfId="16" applyFont="1" applyFill="1" applyBorder="1" applyAlignment="1">
      <alignment vertical="center"/>
    </xf>
    <xf numFmtId="38" fontId="4" fillId="0" borderId="87" xfId="16" applyFont="1" applyFill="1" applyBorder="1" applyAlignment="1">
      <alignment vertical="center"/>
    </xf>
    <xf numFmtId="38" fontId="4" fillId="0" borderId="89" xfId="16" applyFont="1" applyFill="1" applyBorder="1" applyAlignment="1">
      <alignment vertical="center"/>
    </xf>
    <xf numFmtId="38" fontId="4" fillId="0" borderId="93" xfId="16" applyFont="1" applyFill="1" applyBorder="1" applyAlignment="1">
      <alignment vertical="center"/>
    </xf>
    <xf numFmtId="38" fontId="4" fillId="0" borderId="95" xfId="16" applyFont="1" applyFill="1" applyBorder="1" applyAlignment="1">
      <alignment vertical="center"/>
    </xf>
    <xf numFmtId="38" fontId="4" fillId="0" borderId="88" xfId="16" applyFont="1" applyFill="1" applyBorder="1" applyAlignment="1">
      <alignment vertical="center"/>
    </xf>
    <xf numFmtId="38" fontId="4" fillId="0" borderId="94" xfId="16" applyFont="1" applyFill="1" applyBorder="1" applyAlignment="1">
      <alignment vertical="center"/>
    </xf>
    <xf numFmtId="38" fontId="4" fillId="0" borderId="75" xfId="16" applyFont="1" applyFill="1" applyBorder="1" applyAlignment="1">
      <alignment vertical="center"/>
    </xf>
    <xf numFmtId="38" fontId="4" fillId="0" borderId="121" xfId="16" applyFont="1" applyFill="1" applyBorder="1" applyAlignment="1">
      <alignment vertical="center"/>
    </xf>
    <xf numFmtId="38" fontId="4" fillId="0" borderId="122" xfId="16" applyFont="1" applyFill="1" applyBorder="1" applyAlignment="1">
      <alignment vertical="center"/>
    </xf>
    <xf numFmtId="3" fontId="4" fillId="0" borderId="110" xfId="16" applyNumberFormat="1" applyFont="1" applyFill="1" applyBorder="1" applyAlignment="1">
      <alignment vertical="center"/>
    </xf>
    <xf numFmtId="3" fontId="4" fillId="0" borderId="61" xfId="16" applyNumberFormat="1" applyFont="1" applyFill="1" applyBorder="1" applyAlignment="1">
      <alignment vertical="center"/>
    </xf>
    <xf numFmtId="3" fontId="4" fillId="0" borderId="75" xfId="16" applyNumberFormat="1" applyFont="1" applyFill="1" applyBorder="1" applyAlignment="1">
      <alignment vertical="center"/>
    </xf>
    <xf numFmtId="3" fontId="4" fillId="0" borderId="76" xfId="16" applyNumberFormat="1" applyFont="1" applyFill="1" applyBorder="1" applyAlignment="1">
      <alignment vertical="center"/>
    </xf>
    <xf numFmtId="38" fontId="4" fillId="0" borderId="104" xfId="16" applyFont="1" applyFill="1" applyBorder="1" applyAlignment="1">
      <alignment vertical="center"/>
    </xf>
    <xf numFmtId="3" fontId="4" fillId="0" borderId="104" xfId="16" applyNumberFormat="1" applyFont="1" applyFill="1" applyBorder="1" applyAlignment="1">
      <alignment vertical="center"/>
    </xf>
    <xf numFmtId="3" fontId="4" fillId="0" borderId="64" xfId="16" applyNumberFormat="1" applyFont="1" applyFill="1" applyBorder="1" applyAlignment="1">
      <alignment vertical="center"/>
    </xf>
    <xf numFmtId="3" fontId="4" fillId="0" borderId="77" xfId="16" applyNumberFormat="1" applyFont="1" applyFill="1" applyBorder="1" applyAlignment="1">
      <alignment vertical="center"/>
    </xf>
    <xf numFmtId="38" fontId="4" fillId="0" borderId="106" xfId="16" applyFont="1" applyFill="1" applyBorder="1" applyAlignment="1">
      <alignment vertical="center"/>
    </xf>
    <xf numFmtId="38" fontId="4" fillId="0" borderId="110" xfId="16" applyFont="1" applyFill="1" applyBorder="1" applyAlignment="1">
      <alignment vertical="center"/>
    </xf>
    <xf numFmtId="38" fontId="4" fillId="0" borderId="61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14" xfId="16" applyFont="1" applyFill="1" applyBorder="1" applyAlignment="1">
      <alignment vertical="center"/>
    </xf>
    <xf numFmtId="3" fontId="4" fillId="0" borderId="86" xfId="16" applyNumberFormat="1" applyFont="1" applyFill="1" applyBorder="1" applyAlignment="1">
      <alignment vertical="center"/>
    </xf>
    <xf numFmtId="177" fontId="3" fillId="0" borderId="11" xfId="16" applyNumberFormat="1" applyFont="1" applyBorder="1" applyAlignment="1">
      <alignment horizontal="right" vertical="center"/>
    </xf>
    <xf numFmtId="177" fontId="3" fillId="3" borderId="6" xfId="16" applyNumberFormat="1" applyFont="1" applyFill="1" applyBorder="1" applyAlignment="1">
      <alignment vertical="center"/>
    </xf>
    <xf numFmtId="177" fontId="6" fillId="0" borderId="123" xfId="16" applyNumberFormat="1" applyFont="1" applyBorder="1" applyAlignment="1">
      <alignment horizontal="center" vertical="center" shrinkToFit="1"/>
    </xf>
    <xf numFmtId="177" fontId="3" fillId="0" borderId="118" xfId="16" applyNumberFormat="1" applyFont="1" applyBorder="1" applyAlignment="1">
      <alignment horizontal="center" vertical="center" shrinkToFit="1"/>
    </xf>
    <xf numFmtId="177" fontId="6" fillId="0" borderId="123" xfId="16" applyNumberFormat="1" applyFont="1" applyBorder="1" applyAlignment="1">
      <alignment horizontal="left" vertical="center" shrinkToFit="1"/>
    </xf>
    <xf numFmtId="177" fontId="3" fillId="3" borderId="123" xfId="16" applyNumberFormat="1" applyFont="1" applyFill="1" applyBorder="1" applyAlignment="1">
      <alignment horizontal="center" vertical="center" shrinkToFit="1"/>
    </xf>
    <xf numFmtId="177" fontId="6" fillId="0" borderId="96" xfId="16" applyNumberFormat="1" applyFont="1" applyBorder="1" applyAlignment="1">
      <alignment horizontal="center" vertical="center" shrinkToFit="1"/>
    </xf>
    <xf numFmtId="177" fontId="6" fillId="0" borderId="97" xfId="16" applyNumberFormat="1" applyFont="1" applyBorder="1" applyAlignment="1">
      <alignment horizontal="center" vertical="center" shrinkToFit="1"/>
    </xf>
    <xf numFmtId="177" fontId="3" fillId="0" borderId="124" xfId="16" applyNumberFormat="1" applyFont="1" applyBorder="1" applyAlignment="1">
      <alignment vertical="center"/>
    </xf>
    <xf numFmtId="177" fontId="3" fillId="0" borderId="125" xfId="16" applyNumberFormat="1" applyFont="1" applyBorder="1" applyAlignment="1">
      <alignment horizontal="right" vertical="center"/>
    </xf>
    <xf numFmtId="177" fontId="3" fillId="0" borderId="103" xfId="16" applyNumberFormat="1" applyFont="1" applyBorder="1" applyAlignment="1">
      <alignment horizontal="center" vertical="center" shrinkToFit="1"/>
    </xf>
    <xf numFmtId="177" fontId="3" fillId="0" borderId="0" xfId="16" applyNumberFormat="1" applyFont="1" applyBorder="1" applyAlignment="1">
      <alignment horizontal="center" vertical="center" shrinkToFit="1"/>
    </xf>
    <xf numFmtId="177" fontId="3" fillId="0" borderId="125" xfId="16" applyNumberFormat="1" applyFont="1" applyBorder="1" applyAlignment="1">
      <alignment vertical="center"/>
    </xf>
    <xf numFmtId="177" fontId="6" fillId="0" borderId="103" xfId="16" applyNumberFormat="1" applyFont="1" applyBorder="1" applyAlignment="1">
      <alignment horizontal="center" vertical="center" shrinkToFit="1"/>
    </xf>
    <xf numFmtId="177" fontId="3" fillId="0" borderId="126" xfId="16" applyNumberFormat="1" applyFont="1" applyBorder="1" applyAlignment="1">
      <alignment horizontal="right" vertical="center"/>
    </xf>
    <xf numFmtId="177" fontId="3" fillId="0" borderId="119" xfId="16" applyNumberFormat="1" applyFont="1" applyBorder="1" applyAlignment="1">
      <alignment horizontal="center" vertical="center" shrinkToFit="1"/>
    </xf>
    <xf numFmtId="177" fontId="3" fillId="0" borderId="127" xfId="16" applyNumberFormat="1" applyFont="1" applyBorder="1" applyAlignment="1">
      <alignment horizontal="center" vertical="center" shrinkToFit="1"/>
    </xf>
    <xf numFmtId="177" fontId="3" fillId="0" borderId="20" xfId="16" applyNumberFormat="1" applyFont="1" applyBorder="1" applyAlignment="1">
      <alignment vertical="center"/>
    </xf>
    <xf numFmtId="177" fontId="3" fillId="0" borderId="21" xfId="16" applyNumberFormat="1" applyFont="1" applyBorder="1" applyAlignment="1">
      <alignment horizontal="right" vertical="center"/>
    </xf>
    <xf numFmtId="177" fontId="3" fillId="0" borderId="21" xfId="16" applyNumberFormat="1" applyFont="1" applyBorder="1" applyAlignment="1">
      <alignment horizontal="right" vertical="center" shrinkToFit="1"/>
    </xf>
    <xf numFmtId="177" fontId="4" fillId="0" borderId="35" xfId="16" applyNumberFormat="1" applyFont="1" applyBorder="1" applyAlignment="1">
      <alignment horizontal="right" vertical="center"/>
    </xf>
    <xf numFmtId="177" fontId="3" fillId="0" borderId="24" xfId="16" applyNumberFormat="1" applyFont="1" applyBorder="1" applyAlignment="1">
      <alignment vertical="center"/>
    </xf>
    <xf numFmtId="177" fontId="4" fillId="0" borderId="57" xfId="16" applyNumberFormat="1" applyFont="1" applyBorder="1" applyAlignment="1">
      <alignment horizontal="center" vertical="center"/>
    </xf>
    <xf numFmtId="177" fontId="3" fillId="0" borderId="23" xfId="16" applyNumberFormat="1" applyFont="1" applyBorder="1" applyAlignment="1">
      <alignment vertical="center"/>
    </xf>
    <xf numFmtId="177" fontId="3" fillId="0" borderId="42" xfId="16" applyNumberFormat="1" applyFont="1" applyBorder="1" applyAlignment="1">
      <alignment vertical="center"/>
    </xf>
    <xf numFmtId="177" fontId="4" fillId="0" borderId="39" xfId="16" applyNumberFormat="1" applyFont="1" applyBorder="1" applyAlignment="1">
      <alignment horizontal="center" vertical="center"/>
    </xf>
    <xf numFmtId="177" fontId="3" fillId="3" borderId="42" xfId="16" applyNumberFormat="1" applyFont="1" applyFill="1" applyBorder="1" applyAlignment="1">
      <alignment vertical="center"/>
    </xf>
    <xf numFmtId="177" fontId="4" fillId="3" borderId="39" xfId="16" applyNumberFormat="1" applyFont="1" applyFill="1" applyBorder="1" applyAlignment="1">
      <alignment horizontal="center" vertical="center"/>
    </xf>
    <xf numFmtId="177" fontId="4" fillId="0" borderId="98" xfId="16" applyNumberFormat="1" applyFont="1" applyBorder="1" applyAlignment="1">
      <alignment horizontal="center" vertical="center"/>
    </xf>
    <xf numFmtId="177" fontId="4" fillId="0" borderId="37" xfId="16" applyNumberFormat="1" applyFont="1" applyBorder="1" applyAlignment="1">
      <alignment horizontal="center" vertical="center"/>
    </xf>
    <xf numFmtId="177" fontId="4" fillId="0" borderId="120" xfId="16" applyNumberFormat="1" applyFont="1" applyBorder="1" applyAlignment="1">
      <alignment horizontal="center" vertical="center"/>
    </xf>
    <xf numFmtId="177" fontId="3" fillId="0" borderId="26" xfId="16" applyNumberFormat="1" applyFont="1" applyBorder="1" applyAlignment="1">
      <alignment vertical="center"/>
    </xf>
    <xf numFmtId="177" fontId="3" fillId="0" borderId="30" xfId="16" applyNumberFormat="1" applyFont="1" applyBorder="1" applyAlignment="1">
      <alignment horizontal="center" vertical="center" shrinkToFit="1"/>
    </xf>
    <xf numFmtId="177" fontId="4" fillId="0" borderId="36" xfId="16" applyNumberFormat="1" applyFont="1" applyBorder="1" applyAlignment="1">
      <alignment horizontal="center" vertical="center"/>
    </xf>
    <xf numFmtId="49" fontId="3" fillId="0" borderId="128" xfId="16" applyNumberFormat="1" applyFont="1" applyFill="1" applyBorder="1" applyAlignment="1">
      <alignment horizontal="center" vertical="center" shrinkToFit="1"/>
    </xf>
    <xf numFmtId="49" fontId="3" fillId="0" borderId="33" xfId="16" applyNumberFormat="1" applyFont="1" applyFill="1" applyBorder="1" applyAlignment="1">
      <alignment horizontal="center" vertical="center" shrinkToFit="1"/>
    </xf>
    <xf numFmtId="49" fontId="3" fillId="0" borderId="35" xfId="16" applyNumberFormat="1" applyFont="1" applyFill="1" applyBorder="1" applyAlignment="1">
      <alignment horizontal="center" vertical="center" shrinkToFit="1"/>
    </xf>
    <xf numFmtId="177" fontId="3" fillId="0" borderId="129" xfId="16" applyNumberFormat="1" applyFont="1" applyBorder="1" applyAlignment="1">
      <alignment vertical="center"/>
    </xf>
    <xf numFmtId="177" fontId="3" fillId="0" borderId="57" xfId="16" applyNumberFormat="1" applyFont="1" applyBorder="1" applyAlignment="1">
      <alignment vertical="center"/>
    </xf>
    <xf numFmtId="177" fontId="3" fillId="0" borderId="108" xfId="16" applyNumberFormat="1" applyFont="1" applyBorder="1" applyAlignment="1">
      <alignment vertical="center"/>
    </xf>
    <xf numFmtId="177" fontId="3" fillId="0" borderId="30" xfId="16" applyNumberFormat="1" applyFont="1" applyBorder="1" applyAlignment="1">
      <alignment vertical="center"/>
    </xf>
    <xf numFmtId="190" fontId="3" fillId="0" borderId="28" xfId="0" applyNumberFormat="1" applyFont="1" applyFill="1" applyBorder="1" applyAlignment="1">
      <alignment horizontal="center" vertical="center" shrinkToFit="1"/>
    </xf>
    <xf numFmtId="190" fontId="3" fillId="0" borderId="59" xfId="0" applyNumberFormat="1" applyFont="1" applyFill="1" applyBorder="1" applyAlignment="1">
      <alignment horizontal="center" vertical="center" shrinkToFit="1"/>
    </xf>
    <xf numFmtId="49" fontId="3" fillId="0" borderId="0" xfId="16" applyNumberFormat="1" applyFont="1" applyFill="1" applyBorder="1" applyAlignment="1">
      <alignment horizontal="center" vertical="center" shrinkToFit="1"/>
    </xf>
    <xf numFmtId="38" fontId="3" fillId="0" borderId="0" xfId="16" applyFont="1" applyFill="1" applyBorder="1" applyAlignment="1">
      <alignment horizontal="center" vertical="center" shrinkToFit="1"/>
    </xf>
    <xf numFmtId="177" fontId="3" fillId="2" borderId="0" xfId="16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31" xfId="0" applyNumberFormat="1" applyFont="1" applyFill="1" applyBorder="1" applyAlignment="1">
      <alignment horizontal="center" vertical="center" shrinkToFit="1"/>
    </xf>
    <xf numFmtId="177" fontId="3" fillId="0" borderId="0" xfId="16" applyNumberFormat="1" applyFont="1" applyBorder="1" applyAlignment="1">
      <alignment horizontal="center" vertical="center"/>
    </xf>
    <xf numFmtId="49" fontId="3" fillId="0" borderId="59" xfId="16" applyNumberFormat="1" applyFont="1" applyFill="1" applyBorder="1" applyAlignment="1">
      <alignment horizontal="center" vertical="center" shrinkToFit="1"/>
    </xf>
    <xf numFmtId="177" fontId="3" fillId="0" borderId="55" xfId="16" applyNumberFormat="1" applyFont="1" applyBorder="1" applyAlignment="1">
      <alignment vertical="center"/>
    </xf>
    <xf numFmtId="177" fontId="3" fillId="0" borderId="109" xfId="16" applyNumberFormat="1" applyFont="1" applyBorder="1" applyAlignment="1">
      <alignment vertical="center"/>
    </xf>
    <xf numFmtId="177" fontId="3" fillId="0" borderId="44" xfId="16" applyNumberFormat="1" applyFont="1" applyBorder="1" applyAlignment="1">
      <alignment vertical="center"/>
    </xf>
    <xf numFmtId="190" fontId="3" fillId="0" borderId="32" xfId="0" applyNumberFormat="1" applyFont="1" applyFill="1" applyBorder="1" applyAlignment="1">
      <alignment horizontal="center" vertical="center" shrinkToFit="1"/>
    </xf>
    <xf numFmtId="190" fontId="3" fillId="0" borderId="16" xfId="0" applyNumberFormat="1" applyFont="1" applyFill="1" applyBorder="1" applyAlignment="1">
      <alignment horizontal="center" vertical="center" shrinkToFit="1"/>
    </xf>
    <xf numFmtId="190" fontId="3" fillId="0" borderId="130" xfId="0" applyNumberFormat="1" applyFont="1" applyFill="1" applyBorder="1" applyAlignment="1">
      <alignment horizontal="center" vertical="center" shrinkToFit="1"/>
    </xf>
    <xf numFmtId="177" fontId="4" fillId="0" borderId="37" xfId="16" applyNumberFormat="1" applyFont="1" applyBorder="1" applyAlignment="1">
      <alignment vertical="center"/>
    </xf>
    <xf numFmtId="38" fontId="3" fillId="0" borderId="56" xfId="16" applyFont="1" applyFill="1" applyBorder="1" applyAlignment="1">
      <alignment horizontal="center" vertical="center" shrinkToFit="1"/>
    </xf>
    <xf numFmtId="38" fontId="3" fillId="0" borderId="34" xfId="16" applyFont="1" applyFill="1" applyBorder="1" applyAlignment="1">
      <alignment horizontal="center" vertical="center" shrinkToFit="1"/>
    </xf>
    <xf numFmtId="38" fontId="3" fillId="0" borderId="130" xfId="16" applyFont="1" applyFill="1" applyBorder="1" applyAlignment="1">
      <alignment horizontal="center" vertical="center" shrinkToFit="1"/>
    </xf>
    <xf numFmtId="177" fontId="3" fillId="2" borderId="108" xfId="16" applyNumberFormat="1" applyFont="1" applyFill="1" applyBorder="1" applyAlignment="1">
      <alignment vertical="center"/>
    </xf>
    <xf numFmtId="177" fontId="3" fillId="2" borderId="10" xfId="16" applyNumberFormat="1" applyFont="1" applyFill="1" applyBorder="1" applyAlignment="1">
      <alignment vertical="center"/>
    </xf>
    <xf numFmtId="177" fontId="3" fillId="2" borderId="14" xfId="16" applyNumberFormat="1" applyFont="1" applyFill="1" applyBorder="1" applyAlignment="1">
      <alignment vertical="center"/>
    </xf>
    <xf numFmtId="177" fontId="3" fillId="2" borderId="109" xfId="16" applyNumberFormat="1" applyFont="1" applyFill="1" applyBorder="1" applyAlignment="1">
      <alignment vertical="center"/>
    </xf>
    <xf numFmtId="177" fontId="3" fillId="0" borderId="131" xfId="16" applyNumberFormat="1" applyFont="1" applyBorder="1" applyAlignment="1">
      <alignment vertical="center"/>
    </xf>
    <xf numFmtId="177" fontId="3" fillId="0" borderId="99" xfId="16" applyNumberFormat="1" applyFont="1" applyBorder="1" applyAlignment="1">
      <alignment vertical="center"/>
    </xf>
    <xf numFmtId="177" fontId="3" fillId="0" borderId="97" xfId="16" applyNumberFormat="1" applyFont="1" applyBorder="1" applyAlignment="1">
      <alignment vertical="center"/>
    </xf>
    <xf numFmtId="177" fontId="3" fillId="0" borderId="100" xfId="16" applyNumberFormat="1" applyFont="1" applyBorder="1" applyAlignment="1">
      <alignment vertical="center"/>
    </xf>
    <xf numFmtId="177" fontId="3" fillId="0" borderId="132" xfId="16" applyNumberFormat="1" applyFont="1" applyBorder="1" applyAlignment="1">
      <alignment vertical="center"/>
    </xf>
    <xf numFmtId="177" fontId="3" fillId="0" borderId="133" xfId="16" applyNumberFormat="1" applyFont="1" applyBorder="1" applyAlignment="1">
      <alignment vertical="center"/>
    </xf>
    <xf numFmtId="177" fontId="3" fillId="0" borderId="134" xfId="16" applyNumberFormat="1" applyFont="1" applyBorder="1" applyAlignment="1">
      <alignment vertical="center"/>
    </xf>
    <xf numFmtId="177" fontId="3" fillId="0" borderId="127" xfId="16" applyNumberFormat="1" applyFont="1" applyBorder="1" applyAlignment="1">
      <alignment vertical="center"/>
    </xf>
    <xf numFmtId="177" fontId="3" fillId="0" borderId="135" xfId="16" applyNumberFormat="1" applyFont="1" applyBorder="1" applyAlignment="1">
      <alignment vertical="center"/>
    </xf>
    <xf numFmtId="177" fontId="3" fillId="0" borderId="136" xfId="16" applyNumberFormat="1" applyFont="1" applyBorder="1" applyAlignment="1">
      <alignment vertical="center"/>
    </xf>
    <xf numFmtId="49" fontId="3" fillId="0" borderId="20" xfId="16" applyNumberFormat="1" applyFont="1" applyBorder="1" applyAlignment="1">
      <alignment horizontal="right" vertical="center"/>
    </xf>
    <xf numFmtId="49" fontId="3" fillId="0" borderId="21" xfId="16" applyNumberFormat="1" applyFont="1" applyBorder="1" applyAlignment="1">
      <alignment horizontal="left" vertical="center"/>
    </xf>
    <xf numFmtId="49" fontId="3" fillId="0" borderId="35" xfId="16" applyNumberFormat="1" applyFont="1" applyBorder="1" applyAlignment="1">
      <alignment horizontal="right" vertical="center"/>
    </xf>
    <xf numFmtId="38" fontId="3" fillId="0" borderId="24" xfId="16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7" fontId="3" fillId="0" borderId="24" xfId="16" applyNumberFormat="1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86" fontId="3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26" xfId="16" applyFont="1" applyBorder="1" applyAlignment="1">
      <alignment vertical="center"/>
    </xf>
    <xf numFmtId="38" fontId="3" fillId="0" borderId="30" xfId="16" applyFont="1" applyBorder="1" applyAlignment="1">
      <alignment vertical="center"/>
    </xf>
    <xf numFmtId="38" fontId="3" fillId="0" borderId="30" xfId="16" applyFont="1" applyBorder="1" applyAlignment="1">
      <alignment horizontal="center" vertical="center"/>
    </xf>
    <xf numFmtId="38" fontId="3" fillId="0" borderId="36" xfId="16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40" fontId="3" fillId="0" borderId="11" xfId="16" applyNumberFormat="1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86" xfId="0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40" fontId="3" fillId="0" borderId="44" xfId="16" applyNumberFormat="1" applyFont="1" applyBorder="1" applyAlignment="1">
      <alignment vertical="center"/>
    </xf>
    <xf numFmtId="2" fontId="3" fillId="0" borderId="44" xfId="0" applyNumberFormat="1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40" fontId="3" fillId="0" borderId="137" xfId="16" applyNumberFormat="1" applyFont="1" applyBorder="1" applyAlignment="1">
      <alignment vertical="center"/>
    </xf>
    <xf numFmtId="0" fontId="6" fillId="0" borderId="13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7" fontId="3" fillId="0" borderId="118" xfId="16" applyNumberFormat="1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177" fontId="6" fillId="0" borderId="123" xfId="16" applyNumberFormat="1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" fillId="0" borderId="139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6" xfId="0" applyFont="1" applyFill="1" applyBorder="1" applyAlignment="1">
      <alignment vertical="center"/>
    </xf>
    <xf numFmtId="40" fontId="3" fillId="0" borderId="104" xfId="16" applyNumberFormat="1" applyFont="1" applyBorder="1" applyAlignment="1">
      <alignment vertical="center"/>
    </xf>
    <xf numFmtId="40" fontId="3" fillId="0" borderId="78" xfId="16" applyNumberFormat="1" applyFont="1" applyBorder="1" applyAlignment="1">
      <alignment vertical="center"/>
    </xf>
    <xf numFmtId="40" fontId="3" fillId="0" borderId="86" xfId="16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186" fontId="3" fillId="0" borderId="44" xfId="0" applyNumberFormat="1" applyFont="1" applyFill="1" applyBorder="1" applyAlignment="1">
      <alignment vertical="center"/>
    </xf>
    <xf numFmtId="38" fontId="4" fillId="0" borderId="140" xfId="16" applyFont="1" applyFill="1" applyBorder="1" applyAlignment="1">
      <alignment vertical="center"/>
    </xf>
    <xf numFmtId="38" fontId="4" fillId="0" borderId="141" xfId="16" applyFont="1" applyFill="1" applyBorder="1" applyAlignment="1">
      <alignment vertical="center"/>
    </xf>
    <xf numFmtId="38" fontId="4" fillId="0" borderId="142" xfId="16" applyFont="1" applyFill="1" applyBorder="1" applyAlignment="1">
      <alignment vertical="center"/>
    </xf>
    <xf numFmtId="38" fontId="4" fillId="0" borderId="80" xfId="16" applyFont="1" applyFill="1" applyBorder="1" applyAlignment="1">
      <alignment vertical="center"/>
    </xf>
    <xf numFmtId="38" fontId="4" fillId="0" borderId="69" xfId="16" applyFont="1" applyFill="1" applyBorder="1" applyAlignment="1">
      <alignment vertical="center"/>
    </xf>
    <xf numFmtId="38" fontId="4" fillId="0" borderId="76" xfId="16" applyFont="1" applyFill="1" applyBorder="1" applyAlignment="1">
      <alignment vertical="center"/>
    </xf>
    <xf numFmtId="38" fontId="4" fillId="0" borderId="143" xfId="16" applyFont="1" applyFill="1" applyBorder="1" applyAlignment="1">
      <alignment vertical="center"/>
    </xf>
    <xf numFmtId="38" fontId="4" fillId="0" borderId="32" xfId="16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4" fillId="0" borderId="137" xfId="16" applyFont="1" applyFill="1" applyBorder="1" applyAlignment="1">
      <alignment vertical="center"/>
    </xf>
    <xf numFmtId="38" fontId="4" fillId="0" borderId="78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2" borderId="86" xfId="16" applyFont="1" applyFill="1" applyBorder="1" applyAlignment="1">
      <alignment vertical="center"/>
    </xf>
    <xf numFmtId="38" fontId="10" fillId="0" borderId="64" xfId="16" applyFont="1" applyFill="1" applyBorder="1" applyAlignment="1">
      <alignment vertical="center"/>
    </xf>
    <xf numFmtId="38" fontId="4" fillId="0" borderId="96" xfId="16" applyFont="1" applyFill="1" applyBorder="1" applyAlignment="1">
      <alignment vertical="center"/>
    </xf>
    <xf numFmtId="38" fontId="4" fillId="0" borderId="97" xfId="16" applyFont="1" applyFill="1" applyBorder="1" applyAlignment="1">
      <alignment vertical="center"/>
    </xf>
    <xf numFmtId="38" fontId="4" fillId="0" borderId="98" xfId="16" applyFont="1" applyFill="1" applyBorder="1" applyAlignment="1">
      <alignment vertical="center"/>
    </xf>
    <xf numFmtId="38" fontId="4" fillId="0" borderId="100" xfId="16" applyFont="1" applyFill="1" applyBorder="1" applyAlignment="1">
      <alignment vertical="center"/>
    </xf>
    <xf numFmtId="38" fontId="10" fillId="0" borderId="100" xfId="16" applyFont="1" applyFill="1" applyBorder="1" applyAlignment="1">
      <alignment vertical="center"/>
    </xf>
    <xf numFmtId="38" fontId="4" fillId="0" borderId="101" xfId="16" applyFont="1" applyFill="1" applyBorder="1" applyAlignment="1">
      <alignment vertical="center"/>
    </xf>
    <xf numFmtId="38" fontId="4" fillId="0" borderId="102" xfId="16" applyFont="1" applyFill="1" applyBorder="1" applyAlignment="1">
      <alignment vertical="center"/>
    </xf>
    <xf numFmtId="38" fontId="10" fillId="0" borderId="13" xfId="16" applyFont="1" applyFill="1" applyBorder="1" applyAlignment="1">
      <alignment vertical="center"/>
    </xf>
    <xf numFmtId="38" fontId="4" fillId="0" borderId="126" xfId="16" applyFont="1" applyFill="1" applyBorder="1" applyAlignment="1">
      <alignment vertical="center"/>
    </xf>
    <xf numFmtId="38" fontId="10" fillId="0" borderId="64" xfId="16" applyNumberFormat="1" applyFont="1" applyFill="1" applyBorder="1" applyAlignment="1">
      <alignment vertical="center"/>
    </xf>
    <xf numFmtId="38" fontId="4" fillId="0" borderId="144" xfId="16" applyFont="1" applyFill="1" applyBorder="1" applyAlignment="1">
      <alignment vertical="center"/>
    </xf>
    <xf numFmtId="38" fontId="4" fillId="0" borderId="145" xfId="16" applyFont="1" applyFill="1" applyBorder="1" applyAlignment="1">
      <alignment vertical="center"/>
    </xf>
    <xf numFmtId="38" fontId="4" fillId="0" borderId="146" xfId="16" applyFont="1" applyFill="1" applyBorder="1" applyAlignment="1">
      <alignment vertical="center"/>
    </xf>
    <xf numFmtId="38" fontId="4" fillId="0" borderId="71" xfId="16" applyFont="1" applyFill="1" applyBorder="1" applyAlignment="1">
      <alignment vertical="center" shrinkToFit="1"/>
    </xf>
    <xf numFmtId="38" fontId="4" fillId="0" borderId="37" xfId="16" applyFont="1" applyFill="1" applyBorder="1" applyAlignment="1">
      <alignment vertical="center" shrinkToFit="1"/>
    </xf>
    <xf numFmtId="38" fontId="4" fillId="0" borderId="133" xfId="16" applyFont="1" applyFill="1" applyBorder="1" applyAlignment="1">
      <alignment vertical="center"/>
    </xf>
    <xf numFmtId="38" fontId="4" fillId="0" borderId="135" xfId="16" applyFont="1" applyFill="1" applyBorder="1" applyAlignment="1">
      <alignment vertical="center"/>
    </xf>
    <xf numFmtId="38" fontId="4" fillId="0" borderId="147" xfId="16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4" fillId="0" borderId="146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20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190" fontId="4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horizontal="center" vertical="center"/>
    </xf>
    <xf numFmtId="190" fontId="4" fillId="0" borderId="3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3" fontId="4" fillId="2" borderId="45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48" xfId="0" applyFont="1" applyFill="1" applyBorder="1" applyAlignment="1">
      <alignment vertical="center"/>
    </xf>
    <xf numFmtId="3" fontId="4" fillId="4" borderId="58" xfId="0" applyNumberFormat="1" applyFont="1" applyFill="1" applyBorder="1" applyAlignment="1">
      <alignment vertical="center"/>
    </xf>
    <xf numFmtId="3" fontId="10" fillId="0" borderId="78" xfId="0" applyNumberFormat="1" applyFont="1" applyBorder="1" applyAlignment="1">
      <alignment vertical="center"/>
    </xf>
    <xf numFmtId="3" fontId="10" fillId="0" borderId="8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38" fontId="3" fillId="0" borderId="8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38" fontId="3" fillId="0" borderId="3" xfId="16" applyFont="1" applyFill="1" applyBorder="1" applyAlignment="1">
      <alignment vertical="center"/>
    </xf>
    <xf numFmtId="38" fontId="3" fillId="0" borderId="44" xfId="0" applyNumberFormat="1" applyFont="1" applyFill="1" applyBorder="1" applyAlignment="1">
      <alignment vertical="center"/>
    </xf>
    <xf numFmtId="38" fontId="4" fillId="0" borderId="36" xfId="16" applyFont="1" applyFill="1" applyBorder="1" applyAlignment="1">
      <alignment horizontal="center" vertical="center" shrinkToFit="1"/>
    </xf>
    <xf numFmtId="38" fontId="3" fillId="0" borderId="108" xfId="16" applyFont="1" applyBorder="1" applyAlignment="1">
      <alignment vertical="center"/>
    </xf>
    <xf numFmtId="38" fontId="2" fillId="0" borderId="40" xfId="16" applyFont="1" applyFill="1" applyBorder="1" applyAlignment="1">
      <alignment vertical="center"/>
    </xf>
    <xf numFmtId="38" fontId="4" fillId="0" borderId="149" xfId="16" applyFont="1" applyFill="1" applyBorder="1" applyAlignment="1">
      <alignment vertical="center"/>
    </xf>
    <xf numFmtId="38" fontId="3" fillId="0" borderId="114" xfId="16" applyFont="1" applyFill="1" applyBorder="1" applyAlignment="1">
      <alignment vertical="center"/>
    </xf>
    <xf numFmtId="38" fontId="3" fillId="0" borderId="115" xfId="16" applyFont="1" applyFill="1" applyBorder="1" applyAlignment="1">
      <alignment vertical="center"/>
    </xf>
    <xf numFmtId="38" fontId="3" fillId="0" borderId="116" xfId="16" applyFont="1" applyFill="1" applyBorder="1" applyAlignment="1">
      <alignment vertical="center"/>
    </xf>
    <xf numFmtId="38" fontId="3" fillId="0" borderId="117" xfId="0" applyNumberFormat="1" applyFont="1" applyFill="1" applyBorder="1" applyAlignment="1">
      <alignment vertical="center"/>
    </xf>
    <xf numFmtId="38" fontId="3" fillId="0" borderId="6" xfId="16" applyFont="1" applyFill="1" applyBorder="1" applyAlignment="1">
      <alignment horizontal="left" vertical="center"/>
    </xf>
    <xf numFmtId="38" fontId="3" fillId="2" borderId="9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2" borderId="58" xfId="0" applyNumberFormat="1" applyFont="1" applyFill="1" applyBorder="1" applyAlignment="1">
      <alignment vertical="center"/>
    </xf>
    <xf numFmtId="38" fontId="3" fillId="0" borderId="96" xfId="16" applyFont="1" applyBorder="1" applyAlignment="1">
      <alignment vertical="center"/>
    </xf>
    <xf numFmtId="38" fontId="3" fillId="0" borderId="150" xfId="16" applyFont="1" applyFill="1" applyBorder="1" applyAlignment="1">
      <alignment vertical="center"/>
    </xf>
    <xf numFmtId="38" fontId="3" fillId="0" borderId="118" xfId="16" applyFont="1" applyBorder="1" applyAlignment="1">
      <alignment vertical="center"/>
    </xf>
    <xf numFmtId="38" fontId="3" fillId="0" borderId="151" xfId="16" applyFont="1" applyFill="1" applyBorder="1" applyAlignment="1">
      <alignment vertical="center"/>
    </xf>
    <xf numFmtId="38" fontId="3" fillId="0" borderId="103" xfId="16" applyFont="1" applyBorder="1" applyAlignment="1">
      <alignment vertical="center"/>
    </xf>
    <xf numFmtId="38" fontId="3" fillId="0" borderId="152" xfId="16" applyFont="1" applyFill="1" applyBorder="1" applyAlignment="1">
      <alignment vertical="center"/>
    </xf>
    <xf numFmtId="38" fontId="3" fillId="0" borderId="119" xfId="16" applyFont="1" applyBorder="1" applyAlignment="1">
      <alignment vertical="center"/>
    </xf>
    <xf numFmtId="38" fontId="3" fillId="0" borderId="153" xfId="16" applyFont="1" applyFill="1" applyBorder="1" applyAlignment="1">
      <alignment vertical="center"/>
    </xf>
    <xf numFmtId="38" fontId="3" fillId="0" borderId="58" xfId="0" applyNumberFormat="1" applyFont="1" applyFill="1" applyBorder="1" applyAlignment="1">
      <alignment vertical="center"/>
    </xf>
    <xf numFmtId="38" fontId="4" fillId="0" borderId="154" xfId="16" applyFont="1" applyFill="1" applyBorder="1" applyAlignment="1">
      <alignment vertical="center"/>
    </xf>
    <xf numFmtId="38" fontId="3" fillId="0" borderId="135" xfId="16" applyFont="1" applyFill="1" applyBorder="1" applyAlignment="1">
      <alignment vertical="center"/>
    </xf>
    <xf numFmtId="38" fontId="3" fillId="0" borderId="146" xfId="16" applyFont="1" applyFill="1" applyBorder="1" applyAlignment="1">
      <alignment vertical="center"/>
    </xf>
    <xf numFmtId="38" fontId="3" fillId="0" borderId="147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77" xfId="0" applyNumberFormat="1" applyFont="1" applyFill="1" applyBorder="1" applyAlignment="1">
      <alignment vertical="center"/>
    </xf>
    <xf numFmtId="38" fontId="3" fillId="0" borderId="79" xfId="0" applyNumberFormat="1" applyFont="1" applyFill="1" applyBorder="1" applyAlignment="1">
      <alignment vertical="center"/>
    </xf>
    <xf numFmtId="38" fontId="3" fillId="0" borderId="155" xfId="16" applyFont="1" applyFill="1" applyBorder="1" applyAlignment="1">
      <alignment vertical="center"/>
    </xf>
    <xf numFmtId="38" fontId="3" fillId="0" borderId="156" xfId="16" applyFont="1" applyFill="1" applyBorder="1" applyAlignment="1">
      <alignment vertical="center"/>
    </xf>
    <xf numFmtId="38" fontId="4" fillId="0" borderId="69" xfId="16" applyFont="1" applyFill="1" applyBorder="1" applyAlignment="1">
      <alignment vertical="center" shrinkToFit="1"/>
    </xf>
    <xf numFmtId="38" fontId="3" fillId="0" borderId="146" xfId="16" applyFont="1" applyBorder="1" applyAlignment="1">
      <alignment vertical="center"/>
    </xf>
    <xf numFmtId="38" fontId="3" fillId="0" borderId="127" xfId="16" applyFont="1" applyBorder="1" applyAlignment="1">
      <alignment vertical="center"/>
    </xf>
    <xf numFmtId="38" fontId="3" fillId="0" borderId="127" xfId="16" applyFont="1" applyFill="1" applyBorder="1" applyAlignment="1">
      <alignment vertical="center"/>
    </xf>
    <xf numFmtId="38" fontId="2" fillId="0" borderId="123" xfId="16" applyFont="1" applyFill="1" applyBorder="1" applyAlignment="1">
      <alignment vertical="center"/>
    </xf>
    <xf numFmtId="38" fontId="2" fillId="0" borderId="118" xfId="16" applyFont="1" applyFill="1" applyBorder="1" applyAlignment="1">
      <alignment vertical="center"/>
    </xf>
    <xf numFmtId="38" fontId="2" fillId="0" borderId="93" xfId="16" applyFont="1" applyFill="1" applyBorder="1" applyAlignment="1">
      <alignment vertical="center"/>
    </xf>
    <xf numFmtId="38" fontId="2" fillId="0" borderId="157" xfId="16" applyFont="1" applyFill="1" applyBorder="1" applyAlignment="1">
      <alignment vertical="center"/>
    </xf>
    <xf numFmtId="38" fontId="3" fillId="0" borderId="20" xfId="16" applyFont="1" applyBorder="1" applyAlignment="1">
      <alignment vertical="center"/>
    </xf>
    <xf numFmtId="38" fontId="3" fillId="0" borderId="21" xfId="16" applyFont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16" xfId="16" applyFont="1" applyBorder="1" applyAlignment="1">
      <alignment vertical="center"/>
    </xf>
    <xf numFmtId="38" fontId="3" fillId="0" borderId="34" xfId="16" applyFont="1" applyFill="1" applyBorder="1" applyAlignment="1">
      <alignment vertical="center"/>
    </xf>
    <xf numFmtId="38" fontId="3" fillId="0" borderId="32" xfId="16" applyFon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137" xfId="0" applyNumberFormat="1" applyFont="1" applyFill="1" applyBorder="1" applyAlignment="1">
      <alignment vertical="center"/>
    </xf>
    <xf numFmtId="38" fontId="4" fillId="0" borderId="158" xfId="16" applyFont="1" applyFill="1" applyBorder="1" applyAlignment="1">
      <alignment vertical="center"/>
    </xf>
    <xf numFmtId="38" fontId="3" fillId="0" borderId="28" xfId="16" applyFont="1" applyFill="1" applyBorder="1" applyAlignment="1">
      <alignment vertical="center"/>
    </xf>
    <xf numFmtId="38" fontId="3" fillId="0" borderId="31" xfId="16" applyFont="1" applyFill="1" applyBorder="1" applyAlignment="1">
      <alignment vertical="center"/>
    </xf>
    <xf numFmtId="38" fontId="3" fillId="0" borderId="159" xfId="0" applyNumberFormat="1" applyFont="1" applyFill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27" xfId="0" applyNumberFormat="1" applyFont="1" applyFill="1" applyBorder="1" applyAlignment="1">
      <alignment vertical="center"/>
    </xf>
    <xf numFmtId="38" fontId="3" fillId="4" borderId="25" xfId="16" applyFont="1" applyFill="1" applyBorder="1" applyAlignment="1">
      <alignment vertical="center"/>
    </xf>
    <xf numFmtId="38" fontId="3" fillId="4" borderId="22" xfId="16" applyFont="1" applyFill="1" applyBorder="1" applyAlignment="1">
      <alignment vertical="center"/>
    </xf>
    <xf numFmtId="38" fontId="3" fillId="4" borderId="43" xfId="16" applyFont="1" applyFill="1" applyBorder="1" applyAlignment="1">
      <alignment vertical="center"/>
    </xf>
    <xf numFmtId="38" fontId="3" fillId="4" borderId="46" xfId="0" applyNumberFormat="1" applyFont="1" applyFill="1" applyBorder="1" applyAlignment="1">
      <alignment vertical="center"/>
    </xf>
    <xf numFmtId="177" fontId="8" fillId="0" borderId="0" xfId="16" applyNumberFormat="1" applyFont="1" applyAlignment="1">
      <alignment vertical="center"/>
    </xf>
    <xf numFmtId="177" fontId="15" fillId="0" borderId="6" xfId="16" applyNumberFormat="1" applyFont="1" applyBorder="1" applyAlignment="1">
      <alignment horizontal="center" vertical="center" shrinkToFit="1"/>
    </xf>
    <xf numFmtId="177" fontId="8" fillId="0" borderId="14" xfId="16" applyNumberFormat="1" applyFont="1" applyBorder="1" applyAlignment="1">
      <alignment vertical="center"/>
    </xf>
    <xf numFmtId="177" fontId="8" fillId="0" borderId="10" xfId="16" applyNumberFormat="1" applyFont="1" applyBorder="1" applyAlignment="1">
      <alignment vertical="center"/>
    </xf>
    <xf numFmtId="177" fontId="8" fillId="0" borderId="0" xfId="16" applyNumberFormat="1" applyFont="1" applyBorder="1" applyAlignment="1">
      <alignment vertical="center"/>
    </xf>
    <xf numFmtId="177" fontId="8" fillId="0" borderId="0" xfId="16" applyNumberFormat="1" applyFont="1" applyAlignment="1">
      <alignment/>
    </xf>
    <xf numFmtId="177" fontId="8" fillId="0" borderId="11" xfId="16" applyNumberFormat="1" applyFont="1" applyBorder="1" applyAlignment="1">
      <alignment horizontal="center" vertical="center" shrinkToFit="1"/>
    </xf>
    <xf numFmtId="177" fontId="8" fillId="0" borderId="13" xfId="16" applyNumberFormat="1" applyFont="1" applyBorder="1" applyAlignment="1">
      <alignment vertical="center"/>
    </xf>
    <xf numFmtId="177" fontId="8" fillId="0" borderId="12" xfId="16" applyNumberFormat="1" applyFont="1" applyBorder="1" applyAlignment="1">
      <alignment vertical="center"/>
    </xf>
    <xf numFmtId="177" fontId="8" fillId="0" borderId="11" xfId="16" applyNumberFormat="1" applyFont="1" applyBorder="1" applyAlignment="1">
      <alignment vertical="center"/>
    </xf>
    <xf numFmtId="177" fontId="10" fillId="0" borderId="39" xfId="16" applyNumberFormat="1" applyFont="1" applyBorder="1" applyAlignment="1">
      <alignment horizontal="center" vertical="center"/>
    </xf>
    <xf numFmtId="177" fontId="8" fillId="0" borderId="108" xfId="16" applyNumberFormat="1" applyFont="1" applyBorder="1" applyAlignment="1">
      <alignment vertical="center"/>
    </xf>
    <xf numFmtId="177" fontId="8" fillId="0" borderId="109" xfId="16" applyNumberFormat="1" applyFont="1" applyBorder="1" applyAlignment="1">
      <alignment vertical="center"/>
    </xf>
    <xf numFmtId="177" fontId="8" fillId="0" borderId="42" xfId="16" applyNumberFormat="1" applyFont="1" applyBorder="1" applyAlignment="1">
      <alignment vertical="center"/>
    </xf>
    <xf numFmtId="177" fontId="10" fillId="0" borderId="57" xfId="16" applyNumberFormat="1" applyFont="1" applyBorder="1" applyAlignment="1">
      <alignment horizontal="center" vertical="center"/>
    </xf>
    <xf numFmtId="177" fontId="8" fillId="0" borderId="129" xfId="16" applyNumberFormat="1" applyFont="1" applyBorder="1" applyAlignment="1">
      <alignment vertical="center"/>
    </xf>
    <xf numFmtId="177" fontId="8" fillId="0" borderId="55" xfId="16" applyNumberFormat="1" applyFont="1" applyBorder="1" applyAlignment="1">
      <alignment vertical="center"/>
    </xf>
    <xf numFmtId="177" fontId="8" fillId="0" borderId="24" xfId="16" applyNumberFormat="1" applyFont="1" applyBorder="1" applyAlignment="1">
      <alignment vertical="center"/>
    </xf>
    <xf numFmtId="177" fontId="10" fillId="0" borderId="6" xfId="16" applyNumberFormat="1" applyFont="1" applyBorder="1" applyAlignment="1">
      <alignment horizontal="center" vertical="center"/>
    </xf>
    <xf numFmtId="177" fontId="10" fillId="0" borderId="11" xfId="16" applyNumberFormat="1" applyFont="1" applyBorder="1" applyAlignment="1">
      <alignment horizontal="center" vertical="center"/>
    </xf>
    <xf numFmtId="177" fontId="8" fillId="0" borderId="6" xfId="16" applyNumberFormat="1" applyFont="1" applyBorder="1" applyAlignment="1">
      <alignment vertical="center"/>
    </xf>
    <xf numFmtId="177" fontId="8" fillId="0" borderId="11" xfId="16" applyNumberFormat="1" applyFont="1" applyBorder="1" applyAlignment="1">
      <alignment horizontal="right" vertical="center"/>
    </xf>
    <xf numFmtId="177" fontId="16" fillId="0" borderId="123" xfId="16" applyNumberFormat="1" applyFont="1" applyBorder="1" applyAlignment="1">
      <alignment horizontal="center" vertical="center" shrinkToFit="1"/>
    </xf>
    <xf numFmtId="177" fontId="11" fillId="0" borderId="118" xfId="16" applyNumberFormat="1" applyFont="1" applyBorder="1" applyAlignment="1">
      <alignment horizontal="center" vertical="center" shrinkToFit="1"/>
    </xf>
    <xf numFmtId="177" fontId="8" fillId="0" borderId="26" xfId="16" applyNumberFormat="1" applyFont="1" applyBorder="1" applyAlignment="1">
      <alignment vertical="center"/>
    </xf>
    <xf numFmtId="177" fontId="8" fillId="0" borderId="30" xfId="16" applyNumberFormat="1" applyFont="1" applyBorder="1" applyAlignment="1">
      <alignment horizontal="right" vertical="center"/>
    </xf>
    <xf numFmtId="177" fontId="8" fillId="0" borderId="139" xfId="16" applyNumberFormat="1" applyFont="1" applyBorder="1" applyAlignment="1">
      <alignment horizontal="center" vertical="center" shrinkToFit="1"/>
    </xf>
    <xf numFmtId="177" fontId="8" fillId="0" borderId="30" xfId="16" applyNumberFormat="1" applyFont="1" applyBorder="1" applyAlignment="1">
      <alignment horizontal="center" vertical="center" shrinkToFit="1"/>
    </xf>
    <xf numFmtId="177" fontId="10" fillId="0" borderId="30" xfId="16" applyNumberFormat="1" applyFont="1" applyBorder="1" applyAlignment="1">
      <alignment horizontal="center" vertical="center"/>
    </xf>
    <xf numFmtId="177" fontId="8" fillId="0" borderId="23" xfId="16" applyNumberFormat="1" applyFont="1" applyBorder="1" applyAlignment="1">
      <alignment vertical="center"/>
    </xf>
    <xf numFmtId="177" fontId="15" fillId="0" borderId="103" xfId="16" applyNumberFormat="1" applyFont="1" applyBorder="1" applyAlignment="1">
      <alignment horizontal="center" vertical="center" shrinkToFit="1"/>
    </xf>
    <xf numFmtId="177" fontId="15" fillId="0" borderId="0" xfId="16" applyNumberFormat="1" applyFont="1" applyBorder="1" applyAlignment="1">
      <alignment horizontal="center" vertical="center" shrinkToFit="1"/>
    </xf>
    <xf numFmtId="177" fontId="10" fillId="0" borderId="0" xfId="16" applyNumberFormat="1" applyFont="1" applyBorder="1" applyAlignment="1">
      <alignment horizontal="center" vertical="center"/>
    </xf>
    <xf numFmtId="177" fontId="3" fillId="0" borderId="160" xfId="16" applyNumberFormat="1" applyFont="1" applyBorder="1" applyAlignment="1">
      <alignment horizontal="right" vertical="center"/>
    </xf>
    <xf numFmtId="177" fontId="10" fillId="0" borderId="37" xfId="16" applyNumberFormat="1" applyFont="1" applyBorder="1" applyAlignment="1">
      <alignment horizontal="center" vertical="center"/>
    </xf>
    <xf numFmtId="177" fontId="10" fillId="0" borderId="36" xfId="16" applyNumberFormat="1" applyFont="1" applyBorder="1" applyAlignment="1">
      <alignment horizontal="center" vertical="center"/>
    </xf>
    <xf numFmtId="177" fontId="8" fillId="0" borderId="56" xfId="16" applyNumberFormat="1" applyFont="1" applyBorder="1" applyAlignment="1">
      <alignment vertical="center"/>
    </xf>
    <xf numFmtId="177" fontId="8" fillId="0" borderId="32" xfId="16" applyNumberFormat="1" applyFont="1" applyBorder="1" applyAlignment="1">
      <alignment vertical="center"/>
    </xf>
    <xf numFmtId="177" fontId="8" fillId="0" borderId="130" xfId="16" applyNumberFormat="1" applyFont="1" applyBorder="1" applyAlignment="1">
      <alignment vertical="center"/>
    </xf>
    <xf numFmtId="177" fontId="8" fillId="0" borderId="52" xfId="16" applyNumberFormat="1" applyFont="1" applyBorder="1" applyAlignment="1">
      <alignment vertical="center"/>
    </xf>
    <xf numFmtId="177" fontId="8" fillId="0" borderId="15" xfId="16" applyNumberFormat="1" applyFont="1" applyBorder="1" applyAlignment="1">
      <alignment vertical="center"/>
    </xf>
    <xf numFmtId="177" fontId="8" fillId="0" borderId="107" xfId="16" applyNumberFormat="1" applyFont="1" applyBorder="1" applyAlignment="1">
      <alignment vertical="center"/>
    </xf>
    <xf numFmtId="177" fontId="8" fillId="0" borderId="118" xfId="16" applyNumberFormat="1" applyFont="1" applyBorder="1" applyAlignment="1">
      <alignment horizontal="center" vertical="center" shrinkToFit="1"/>
    </xf>
    <xf numFmtId="38" fontId="3" fillId="0" borderId="104" xfId="16" applyFont="1" applyFill="1" applyBorder="1" applyAlignment="1">
      <alignment vertical="center"/>
    </xf>
    <xf numFmtId="38" fontId="3" fillId="0" borderId="106" xfId="16" applyFont="1" applyFill="1" applyBorder="1" applyAlignment="1">
      <alignment vertical="center"/>
    </xf>
    <xf numFmtId="38" fontId="3" fillId="0" borderId="33" xfId="16" applyFont="1" applyFill="1" applyBorder="1" applyAlignment="1">
      <alignment vertical="center"/>
    </xf>
    <xf numFmtId="38" fontId="3" fillId="0" borderId="134" xfId="16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21" xfId="16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157" xfId="0" applyNumberFormat="1" applyFont="1" applyFill="1" applyBorder="1" applyAlignment="1">
      <alignment horizontal="left" vertical="center"/>
    </xf>
    <xf numFmtId="49" fontId="3" fillId="0" borderId="87" xfId="0" applyNumberFormat="1" applyFont="1" applyFill="1" applyBorder="1" applyAlignment="1">
      <alignment horizontal="left" vertical="center"/>
    </xf>
    <xf numFmtId="49" fontId="3" fillId="0" borderId="93" xfId="0" applyNumberFormat="1" applyFont="1" applyFill="1" applyBorder="1" applyAlignment="1">
      <alignment horizontal="left" vertical="center"/>
    </xf>
    <xf numFmtId="38" fontId="3" fillId="0" borderId="35" xfId="16" applyFont="1" applyFill="1" applyBorder="1" applyAlignment="1">
      <alignment vertical="center"/>
    </xf>
    <xf numFmtId="38" fontId="3" fillId="0" borderId="38" xfId="0" applyNumberFormat="1" applyFont="1" applyFill="1" applyBorder="1" applyAlignment="1">
      <alignment vertical="center"/>
    </xf>
    <xf numFmtId="38" fontId="4" fillId="0" borderId="110" xfId="16" applyFont="1" applyBorder="1" applyAlignment="1">
      <alignment vertical="center"/>
    </xf>
    <xf numFmtId="38" fontId="4" fillId="0" borderId="61" xfId="16" applyFont="1" applyBorder="1" applyAlignment="1">
      <alignment vertical="center"/>
    </xf>
    <xf numFmtId="38" fontId="4" fillId="0" borderId="75" xfId="16" applyFont="1" applyBorder="1" applyAlignment="1">
      <alignment vertical="center"/>
    </xf>
    <xf numFmtId="38" fontId="4" fillId="0" borderId="104" xfId="16" applyFont="1" applyBorder="1" applyAlignment="1">
      <alignment vertical="center"/>
    </xf>
    <xf numFmtId="38" fontId="4" fillId="0" borderId="64" xfId="16" applyFont="1" applyBorder="1" applyAlignment="1">
      <alignment vertical="center"/>
    </xf>
    <xf numFmtId="38" fontId="4" fillId="0" borderId="77" xfId="16" applyFont="1" applyBorder="1" applyAlignment="1">
      <alignment vertical="center"/>
    </xf>
    <xf numFmtId="38" fontId="4" fillId="0" borderId="106" xfId="16" applyFont="1" applyBorder="1" applyAlignment="1">
      <alignment vertical="center"/>
    </xf>
    <xf numFmtId="38" fontId="4" fillId="0" borderId="67" xfId="16" applyFont="1" applyBorder="1" applyAlignment="1">
      <alignment vertical="center"/>
    </xf>
    <xf numFmtId="38" fontId="4" fillId="0" borderId="79" xfId="16" applyFont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3" fillId="0" borderId="110" xfId="16" applyFont="1" applyBorder="1" applyAlignment="1">
      <alignment/>
    </xf>
    <xf numFmtId="38" fontId="3" fillId="0" borderId="61" xfId="16" applyFont="1" applyBorder="1" applyAlignment="1">
      <alignment/>
    </xf>
    <xf numFmtId="38" fontId="3" fillId="0" borderId="75" xfId="16" applyFont="1" applyBorder="1" applyAlignment="1">
      <alignment/>
    </xf>
    <xf numFmtId="38" fontId="3" fillId="0" borderId="105" xfId="16" applyFont="1" applyBorder="1" applyAlignment="1">
      <alignment/>
    </xf>
    <xf numFmtId="38" fontId="3" fillId="0" borderId="83" xfId="16" applyFont="1" applyBorder="1" applyAlignment="1">
      <alignment/>
    </xf>
    <xf numFmtId="38" fontId="3" fillId="0" borderId="84" xfId="16" applyFont="1" applyBorder="1" applyAlignment="1">
      <alignment/>
    </xf>
    <xf numFmtId="38" fontId="4" fillId="4" borderId="15" xfId="16" applyFont="1" applyFill="1" applyBorder="1" applyAlignment="1">
      <alignment vertical="center"/>
    </xf>
    <xf numFmtId="38" fontId="4" fillId="4" borderId="8" xfId="16" applyFont="1" applyFill="1" applyBorder="1" applyAlignment="1">
      <alignment vertical="center"/>
    </xf>
    <xf numFmtId="38" fontId="10" fillId="0" borderId="104" xfId="16" applyFont="1" applyBorder="1" applyAlignment="1">
      <alignment vertical="center"/>
    </xf>
    <xf numFmtId="38" fontId="10" fillId="0" borderId="64" xfId="16" applyFont="1" applyBorder="1" applyAlignment="1">
      <alignment vertical="center"/>
    </xf>
    <xf numFmtId="38" fontId="10" fillId="0" borderId="77" xfId="16" applyFont="1" applyBorder="1" applyAlignment="1">
      <alignment vertical="center"/>
    </xf>
    <xf numFmtId="38" fontId="10" fillId="0" borderId="105" xfId="16" applyFont="1" applyBorder="1" applyAlignment="1">
      <alignment vertical="center"/>
    </xf>
    <xf numFmtId="38" fontId="10" fillId="0" borderId="83" xfId="16" applyFont="1" applyBorder="1" applyAlignment="1">
      <alignment vertical="center"/>
    </xf>
    <xf numFmtId="38" fontId="10" fillId="0" borderId="84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13" fillId="0" borderId="30" xfId="16" applyFont="1" applyBorder="1" applyAlignment="1">
      <alignment vertical="center"/>
    </xf>
    <xf numFmtId="177" fontId="3" fillId="0" borderId="0" xfId="16" applyNumberFormat="1" applyFont="1" applyFill="1" applyBorder="1" applyAlignment="1">
      <alignment vertical="center"/>
    </xf>
    <xf numFmtId="49" fontId="4" fillId="0" borderId="128" xfId="16" applyNumberFormat="1" applyFont="1" applyFill="1" applyBorder="1" applyAlignment="1">
      <alignment horizontal="center" vertical="center" shrinkToFit="1"/>
    </xf>
    <xf numFmtId="38" fontId="4" fillId="0" borderId="56" xfId="16" applyFont="1" applyFill="1" applyBorder="1" applyAlignment="1">
      <alignment horizontal="center" vertical="center" shrinkToFit="1"/>
    </xf>
    <xf numFmtId="38" fontId="4" fillId="2" borderId="129" xfId="16" applyFont="1" applyFill="1" applyBorder="1" applyAlignment="1">
      <alignment vertical="center"/>
    </xf>
    <xf numFmtId="38" fontId="4" fillId="0" borderId="52" xfId="16" applyFont="1" applyFill="1" applyBorder="1" applyAlignment="1">
      <alignment vertical="center"/>
    </xf>
    <xf numFmtId="38" fontId="4" fillId="0" borderId="53" xfId="16" applyFont="1" applyFill="1" applyBorder="1" applyAlignment="1">
      <alignment vertical="center"/>
    </xf>
    <xf numFmtId="38" fontId="4" fillId="0" borderId="54" xfId="16" applyFont="1" applyFill="1" applyBorder="1" applyAlignment="1">
      <alignment vertical="center"/>
    </xf>
    <xf numFmtId="38" fontId="4" fillId="0" borderId="129" xfId="16" applyFont="1" applyFill="1" applyBorder="1" applyAlignment="1">
      <alignment vertical="center"/>
    </xf>
    <xf numFmtId="38" fontId="4" fillId="0" borderId="56" xfId="16" applyFont="1" applyFill="1" applyBorder="1" applyAlignment="1">
      <alignment vertical="center"/>
    </xf>
    <xf numFmtId="38" fontId="4" fillId="2" borderId="108" xfId="16" applyFont="1" applyFill="1" applyBorder="1" applyAlignment="1">
      <alignment vertical="center"/>
    </xf>
    <xf numFmtId="38" fontId="4" fillId="0" borderId="131" xfId="16" applyFont="1" applyFill="1" applyBorder="1" applyAlignment="1">
      <alignment vertical="center"/>
    </xf>
    <xf numFmtId="38" fontId="4" fillId="0" borderId="161" xfId="16" applyFont="1" applyFill="1" applyBorder="1" applyAlignment="1">
      <alignment vertical="center"/>
    </xf>
    <xf numFmtId="49" fontId="3" fillId="0" borderId="34" xfId="16" applyNumberFormat="1" applyFont="1" applyFill="1" applyBorder="1" applyAlignment="1">
      <alignment horizontal="left" vertical="center"/>
    </xf>
    <xf numFmtId="190" fontId="3" fillId="0" borderId="32" xfId="0" applyNumberFormat="1" applyFont="1" applyFill="1" applyBorder="1" applyAlignment="1">
      <alignment horizontal="center" vertical="center"/>
    </xf>
    <xf numFmtId="38" fontId="3" fillId="0" borderId="57" xfId="0" applyNumberFormat="1" applyFont="1" applyFill="1" applyBorder="1" applyAlignment="1">
      <alignment vertical="center"/>
    </xf>
    <xf numFmtId="190" fontId="3" fillId="0" borderId="130" xfId="0" applyNumberFormat="1" applyFont="1" applyFill="1" applyBorder="1" applyAlignment="1">
      <alignment horizontal="center" vertical="center"/>
    </xf>
    <xf numFmtId="38" fontId="4" fillId="0" borderId="133" xfId="16" applyFont="1" applyBorder="1" applyAlignment="1">
      <alignment vertical="center"/>
    </xf>
    <xf numFmtId="38" fontId="4" fillId="0" borderId="135" xfId="16" applyFont="1" applyBorder="1" applyAlignment="1">
      <alignment vertical="center"/>
    </xf>
    <xf numFmtId="38" fontId="4" fillId="0" borderId="146" xfId="16" applyFont="1" applyBorder="1" applyAlignment="1">
      <alignment vertical="center"/>
    </xf>
    <xf numFmtId="3" fontId="4" fillId="0" borderId="147" xfId="0" applyNumberFormat="1" applyFont="1" applyBorder="1" applyAlignment="1">
      <alignment vertical="center"/>
    </xf>
    <xf numFmtId="38" fontId="4" fillId="2" borderId="161" xfId="16" applyFont="1" applyFill="1" applyBorder="1" applyAlignment="1">
      <alignment vertical="center"/>
    </xf>
    <xf numFmtId="38" fontId="4" fillId="2" borderId="22" xfId="16" applyFont="1" applyFill="1" applyBorder="1" applyAlignment="1">
      <alignment vertical="center"/>
    </xf>
    <xf numFmtId="38" fontId="4" fillId="2" borderId="43" xfId="16" applyFont="1" applyFill="1" applyBorder="1" applyAlignment="1">
      <alignment vertical="center"/>
    </xf>
    <xf numFmtId="3" fontId="4" fillId="2" borderId="46" xfId="0" applyNumberFormat="1" applyFont="1" applyFill="1" applyBorder="1" applyAlignment="1">
      <alignment vertical="center"/>
    </xf>
    <xf numFmtId="49" fontId="4" fillId="0" borderId="128" xfId="16" applyNumberFormat="1" applyFont="1" applyFill="1" applyBorder="1" applyAlignment="1">
      <alignment horizontal="center" vertical="center"/>
    </xf>
    <xf numFmtId="38" fontId="4" fillId="0" borderId="56" xfId="16" applyFont="1" applyFill="1" applyBorder="1" applyAlignment="1">
      <alignment horizontal="center" vertical="center"/>
    </xf>
    <xf numFmtId="0" fontId="4" fillId="2" borderId="129" xfId="0" applyFont="1" applyFill="1" applyBorder="1" applyAlignment="1">
      <alignment vertical="center"/>
    </xf>
    <xf numFmtId="38" fontId="4" fillId="2" borderId="53" xfId="16" applyFont="1" applyFill="1" applyBorder="1" applyAlignment="1">
      <alignment vertical="center"/>
    </xf>
    <xf numFmtId="38" fontId="4" fillId="4" borderId="52" xfId="16" applyFont="1" applyFill="1" applyBorder="1" applyAlignment="1">
      <alignment vertical="center"/>
    </xf>
    <xf numFmtId="195" fontId="3" fillId="0" borderId="65" xfId="0" applyNumberFormat="1" applyFont="1" applyBorder="1" applyAlignment="1">
      <alignment vertical="center"/>
    </xf>
    <xf numFmtId="191" fontId="3" fillId="0" borderId="72" xfId="16" applyNumberFormat="1" applyFont="1" applyFill="1" applyBorder="1" applyAlignment="1">
      <alignment vertical="center"/>
    </xf>
    <xf numFmtId="191" fontId="3" fillId="0" borderId="65" xfId="16" applyNumberFormat="1" applyFont="1" applyFill="1" applyBorder="1" applyAlignment="1">
      <alignment vertical="center"/>
    </xf>
    <xf numFmtId="196" fontId="3" fillId="0" borderId="72" xfId="16" applyNumberFormat="1" applyFont="1" applyFill="1" applyBorder="1" applyAlignment="1">
      <alignment vertical="center"/>
    </xf>
    <xf numFmtId="196" fontId="3" fillId="0" borderId="65" xfId="16" applyNumberFormat="1" applyFont="1" applyFill="1" applyBorder="1" applyAlignment="1">
      <alignment vertical="center"/>
    </xf>
    <xf numFmtId="188" fontId="3" fillId="0" borderId="82" xfId="16" applyNumberFormat="1" applyFont="1" applyBorder="1" applyAlignment="1">
      <alignment vertical="center"/>
    </xf>
    <xf numFmtId="188" fontId="3" fillId="0" borderId="83" xfId="16" applyNumberFormat="1" applyFont="1" applyBorder="1" applyAlignment="1">
      <alignment vertical="center"/>
    </xf>
    <xf numFmtId="188" fontId="3" fillId="0" borderId="83" xfId="16" applyNumberFormat="1" applyFont="1" applyFill="1" applyBorder="1" applyAlignment="1">
      <alignment vertical="center"/>
    </xf>
    <xf numFmtId="188" fontId="3" fillId="0" borderId="84" xfId="16" applyNumberFormat="1" applyFont="1" applyBorder="1" applyAlignment="1">
      <alignment vertical="center"/>
    </xf>
    <xf numFmtId="196" fontId="3" fillId="0" borderId="64" xfId="16" applyNumberFormat="1" applyFont="1" applyBorder="1" applyAlignment="1">
      <alignment vertical="center"/>
    </xf>
    <xf numFmtId="196" fontId="3" fillId="0" borderId="64" xfId="16" applyNumberFormat="1" applyFont="1" applyFill="1" applyBorder="1" applyAlignment="1">
      <alignment vertical="center"/>
    </xf>
    <xf numFmtId="196" fontId="3" fillId="0" borderId="65" xfId="16" applyNumberFormat="1" applyFont="1" applyBorder="1" applyAlignment="1">
      <alignment vertical="center"/>
    </xf>
    <xf numFmtId="40" fontId="3" fillId="0" borderId="64" xfId="16" applyNumberFormat="1" applyFont="1" applyBorder="1" applyAlignment="1">
      <alignment vertical="center"/>
    </xf>
    <xf numFmtId="40" fontId="3" fillId="0" borderId="65" xfId="16" applyNumberFormat="1" applyFont="1" applyBorder="1" applyAlignment="1">
      <alignment vertical="center"/>
    </xf>
    <xf numFmtId="40" fontId="3" fillId="0" borderId="108" xfId="16" applyNumberFormat="1" applyFont="1" applyBorder="1" applyAlignment="1">
      <alignment vertical="center"/>
    </xf>
    <xf numFmtId="40" fontId="3" fillId="0" borderId="14" xfId="16" applyNumberFormat="1" applyFont="1" applyBorder="1" applyAlignment="1">
      <alignment vertical="center"/>
    </xf>
    <xf numFmtId="40" fontId="3" fillId="0" borderId="109" xfId="16" applyNumberFormat="1" applyFont="1" applyBorder="1" applyAlignment="1">
      <alignment vertical="center"/>
    </xf>
    <xf numFmtId="40" fontId="3" fillId="0" borderId="56" xfId="16" applyNumberFormat="1" applyFont="1" applyBorder="1" applyAlignment="1">
      <alignment vertical="center"/>
    </xf>
    <xf numFmtId="40" fontId="3" fillId="0" borderId="32" xfId="16" applyNumberFormat="1" applyFont="1" applyBorder="1" applyAlignment="1">
      <alignment vertical="center"/>
    </xf>
    <xf numFmtId="40" fontId="3" fillId="0" borderId="130" xfId="16" applyNumberFormat="1" applyFont="1" applyBorder="1" applyAlignment="1">
      <alignment vertical="center"/>
    </xf>
    <xf numFmtId="196" fontId="0" fillId="0" borderId="78" xfId="16" applyNumberFormat="1" applyFont="1" applyFill="1" applyBorder="1" applyAlignment="1">
      <alignment vertical="center"/>
    </xf>
    <xf numFmtId="188" fontId="0" fillId="0" borderId="85" xfId="16" applyNumberFormat="1" applyFont="1" applyBorder="1" applyAlignment="1">
      <alignment vertical="center"/>
    </xf>
    <xf numFmtId="204" fontId="3" fillId="0" borderId="22" xfId="0" applyNumberFormat="1" applyFont="1" applyFill="1" applyBorder="1" applyAlignment="1">
      <alignment vertical="center"/>
    </xf>
    <xf numFmtId="204" fontId="3" fillId="0" borderId="1" xfId="16" applyNumberFormat="1" applyFont="1" applyFill="1" applyBorder="1" applyAlignment="1">
      <alignment vertical="center"/>
    </xf>
    <xf numFmtId="204" fontId="3" fillId="0" borderId="43" xfId="0" applyNumberFormat="1" applyFont="1" applyFill="1" applyBorder="1" applyAlignment="1">
      <alignment vertical="center"/>
    </xf>
    <xf numFmtId="204" fontId="3" fillId="0" borderId="46" xfId="16" applyNumberFormat="1" applyFont="1" applyFill="1" applyBorder="1" applyAlignment="1">
      <alignment vertical="center"/>
    </xf>
    <xf numFmtId="204" fontId="8" fillId="0" borderId="1" xfId="16" applyNumberFormat="1" applyFont="1" applyFill="1" applyBorder="1" applyAlignment="1">
      <alignment vertical="center"/>
    </xf>
    <xf numFmtId="204" fontId="3" fillId="0" borderId="4" xfId="16" applyNumberFormat="1" applyFont="1" applyFill="1" applyBorder="1" applyAlignment="1">
      <alignment vertical="center"/>
    </xf>
    <xf numFmtId="204" fontId="3" fillId="0" borderId="45" xfId="16" applyNumberFormat="1" applyFont="1" applyBorder="1" applyAlignment="1">
      <alignment vertical="center"/>
    </xf>
    <xf numFmtId="204" fontId="4" fillId="0" borderId="110" xfId="16" applyNumberFormat="1" applyFont="1" applyFill="1" applyBorder="1" applyAlignment="1">
      <alignment vertical="center"/>
    </xf>
    <xf numFmtId="204" fontId="4" fillId="0" borderId="61" xfId="16" applyNumberFormat="1" applyFont="1" applyFill="1" applyBorder="1" applyAlignment="1">
      <alignment vertical="center"/>
    </xf>
    <xf numFmtId="204" fontId="4" fillId="0" borderId="75" xfId="16" applyNumberFormat="1" applyFont="1" applyFill="1" applyBorder="1" applyAlignment="1">
      <alignment vertical="center"/>
    </xf>
    <xf numFmtId="204" fontId="4" fillId="0" borderId="76" xfId="16" applyNumberFormat="1" applyFont="1" applyFill="1" applyBorder="1" applyAlignment="1">
      <alignment vertical="center"/>
    </xf>
    <xf numFmtId="38" fontId="17" fillId="0" borderId="0" xfId="16" applyFont="1" applyAlignment="1">
      <alignment vertical="center"/>
    </xf>
    <xf numFmtId="0" fontId="18" fillId="0" borderId="0" xfId="0" applyFont="1" applyFill="1" applyAlignment="1">
      <alignment vertical="center"/>
    </xf>
    <xf numFmtId="196" fontId="2" fillId="0" borderId="89" xfId="16" applyNumberFormat="1" applyFont="1" applyBorder="1" applyAlignment="1">
      <alignment horizontal="left" vertical="center"/>
    </xf>
    <xf numFmtId="196" fontId="2" fillId="0" borderId="88" xfId="16" applyNumberFormat="1" applyFont="1" applyBorder="1" applyAlignment="1">
      <alignment horizontal="left" vertical="center"/>
    </xf>
    <xf numFmtId="196" fontId="2" fillId="0" borderId="87" xfId="16" applyNumberFormat="1" applyFont="1" applyBorder="1" applyAlignment="1">
      <alignment horizontal="left" vertical="center"/>
    </xf>
    <xf numFmtId="177" fontId="2" fillId="0" borderId="16" xfId="16" applyNumberFormat="1" applyFont="1" applyBorder="1" applyAlignment="1">
      <alignment horizontal="center" vertical="center"/>
    </xf>
    <xf numFmtId="177" fontId="2" fillId="0" borderId="30" xfId="16" applyNumberFormat="1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03" xfId="16" applyFont="1" applyBorder="1" applyAlignment="1">
      <alignment horizontal="center" vertical="center"/>
    </xf>
    <xf numFmtId="38" fontId="2" fillId="0" borderId="119" xfId="16" applyFont="1" applyBorder="1" applyAlignment="1">
      <alignment horizontal="center" vertical="center"/>
    </xf>
    <xf numFmtId="38" fontId="2" fillId="0" borderId="127" xfId="16" applyFont="1" applyBorder="1" applyAlignment="1">
      <alignment horizontal="center" vertical="center"/>
    </xf>
    <xf numFmtId="38" fontId="14" fillId="0" borderId="0" xfId="16" applyFont="1" applyAlignment="1">
      <alignment horizontal="left" vertical="center"/>
    </xf>
    <xf numFmtId="179" fontId="0" fillId="0" borderId="159" xfId="16" applyNumberFormat="1" applyFont="1" applyBorder="1" applyAlignment="1">
      <alignment horizontal="center" vertical="center"/>
    </xf>
    <xf numFmtId="179" fontId="0" fillId="0" borderId="137" xfId="16" applyNumberFormat="1" applyFont="1" applyBorder="1" applyAlignment="1">
      <alignment horizontal="center" vertical="center"/>
    </xf>
    <xf numFmtId="177" fontId="2" fillId="0" borderId="2" xfId="16" applyNumberFormat="1" applyFont="1" applyBorder="1" applyAlignment="1">
      <alignment horizontal="center" vertical="center"/>
    </xf>
    <xf numFmtId="177" fontId="2" fillId="0" borderId="0" xfId="16" applyNumberFormat="1" applyFont="1" applyBorder="1" applyAlignment="1">
      <alignment horizontal="center" vertical="center"/>
    </xf>
    <xf numFmtId="191" fontId="2" fillId="0" borderId="87" xfId="16" applyNumberFormat="1" applyFont="1" applyBorder="1" applyAlignment="1">
      <alignment horizontal="left" vertical="center" shrinkToFit="1"/>
    </xf>
    <xf numFmtId="191" fontId="2" fillId="0" borderId="88" xfId="16" applyNumberFormat="1" applyFont="1" applyBorder="1" applyAlignment="1">
      <alignment horizontal="left" vertical="center" shrinkToFit="1"/>
    </xf>
    <xf numFmtId="191" fontId="2" fillId="0" borderId="89" xfId="16" applyNumberFormat="1" applyFont="1" applyBorder="1" applyAlignment="1">
      <alignment horizontal="left" vertical="center" shrinkToFit="1"/>
    </xf>
    <xf numFmtId="193" fontId="3" fillId="0" borderId="159" xfId="16" applyNumberFormat="1" applyFont="1" applyFill="1" applyBorder="1" applyAlignment="1">
      <alignment horizontal="center" vertical="center"/>
    </xf>
    <xf numFmtId="193" fontId="3" fillId="0" borderId="137" xfId="16" applyNumberFormat="1" applyFont="1" applyFill="1" applyBorder="1" applyAlignment="1">
      <alignment horizontal="center" vertical="center"/>
    </xf>
    <xf numFmtId="193" fontId="3" fillId="0" borderId="87" xfId="16" applyNumberFormat="1" applyFont="1" applyFill="1" applyBorder="1" applyAlignment="1">
      <alignment horizontal="left" vertical="center" shrinkToFit="1"/>
    </xf>
    <xf numFmtId="193" fontId="3" fillId="0" borderId="88" xfId="16" applyNumberFormat="1" applyFont="1" applyFill="1" applyBorder="1" applyAlignment="1">
      <alignment horizontal="left" vertical="center" shrinkToFit="1"/>
    </xf>
    <xf numFmtId="193" fontId="3" fillId="0" borderId="89" xfId="16" applyNumberFormat="1" applyFont="1" applyFill="1" applyBorder="1" applyAlignment="1">
      <alignment horizontal="left" vertical="center" shrinkToFit="1"/>
    </xf>
    <xf numFmtId="194" fontId="3" fillId="0" borderId="29" xfId="16" applyNumberFormat="1" applyFont="1" applyBorder="1" applyAlignment="1">
      <alignment horizontal="left" vertical="center" shrinkToFit="1"/>
    </xf>
    <xf numFmtId="194" fontId="0" fillId="0" borderId="7" xfId="0" applyNumberFormat="1" applyBorder="1" applyAlignment="1">
      <alignment vertical="center"/>
    </xf>
    <xf numFmtId="194" fontId="0" fillId="0" borderId="38" xfId="0" applyNumberFormat="1" applyBorder="1" applyAlignment="1">
      <alignment vertical="center"/>
    </xf>
    <xf numFmtId="193" fontId="3" fillId="0" borderId="59" xfId="16" applyNumberFormat="1" applyFont="1" applyBorder="1" applyAlignment="1">
      <alignment horizontal="center" vertical="center"/>
    </xf>
    <xf numFmtId="193" fontId="3" fillId="0" borderId="130" xfId="16" applyNumberFormat="1" applyFont="1" applyBorder="1" applyAlignment="1">
      <alignment horizontal="center" vertical="center"/>
    </xf>
    <xf numFmtId="193" fontId="3" fillId="0" borderId="109" xfId="16" applyNumberFormat="1" applyFont="1" applyBorder="1" applyAlignment="1">
      <alignment horizontal="center" vertical="center"/>
    </xf>
    <xf numFmtId="194" fontId="3" fillId="0" borderId="48" xfId="16" applyNumberFormat="1" applyFont="1" applyBorder="1" applyAlignment="1">
      <alignment vertical="center" shrinkToFit="1"/>
    </xf>
    <xf numFmtId="194" fontId="0" fillId="0" borderId="49" xfId="0" applyNumberFormat="1" applyBorder="1" applyAlignment="1">
      <alignment vertical="center" shrinkToFit="1"/>
    </xf>
    <xf numFmtId="194" fontId="0" fillId="0" borderId="148" xfId="0" applyNumberFormat="1" applyBorder="1" applyAlignment="1">
      <alignment vertical="center" shrinkToFit="1"/>
    </xf>
    <xf numFmtId="193" fontId="3" fillId="0" borderId="103" xfId="16" applyNumberFormat="1" applyFont="1" applyBorder="1" applyAlignment="1">
      <alignment horizontal="center" vertical="center"/>
    </xf>
    <xf numFmtId="193" fontId="3" fillId="0" borderId="0" xfId="16" applyNumberFormat="1" applyFont="1" applyBorder="1" applyAlignment="1">
      <alignment horizontal="center" vertical="center"/>
    </xf>
    <xf numFmtId="193" fontId="3" fillId="0" borderId="118" xfId="16" applyNumberFormat="1" applyFont="1" applyBorder="1" applyAlignment="1">
      <alignment horizontal="center" vertical="center"/>
    </xf>
    <xf numFmtId="193" fontId="3" fillId="0" borderId="11" xfId="16" applyNumberFormat="1" applyFont="1" applyBorder="1" applyAlignment="1">
      <alignment horizontal="center" vertical="center"/>
    </xf>
    <xf numFmtId="38" fontId="3" fillId="0" borderId="23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24" xfId="16" applyFont="1" applyFill="1" applyBorder="1" applyAlignment="1">
      <alignment horizontal="center" vertical="center"/>
    </xf>
    <xf numFmtId="38" fontId="3" fillId="0" borderId="11" xfId="16" applyFont="1" applyFill="1" applyBorder="1" applyAlignment="1">
      <alignment horizontal="center" vertical="center"/>
    </xf>
    <xf numFmtId="193" fontId="3" fillId="0" borderId="24" xfId="16" applyNumberFormat="1" applyFont="1" applyFill="1" applyBorder="1" applyAlignment="1">
      <alignment horizontal="center" vertical="center"/>
    </xf>
    <xf numFmtId="193" fontId="3" fillId="0" borderId="11" xfId="16" applyNumberFormat="1" applyFont="1" applyFill="1" applyBorder="1" applyAlignment="1">
      <alignment horizontal="center" vertical="center"/>
    </xf>
    <xf numFmtId="193" fontId="3" fillId="0" borderId="57" xfId="16" applyNumberFormat="1" applyFont="1" applyFill="1" applyBorder="1" applyAlignment="1">
      <alignment horizontal="center" vertical="center"/>
    </xf>
    <xf numFmtId="0" fontId="3" fillId="0" borderId="20" xfId="16" applyNumberFormat="1" applyFont="1" applyFill="1" applyBorder="1" applyAlignment="1">
      <alignment horizontal="center" vertical="center"/>
    </xf>
    <xf numFmtId="0" fontId="3" fillId="0" borderId="21" xfId="16" applyNumberFormat="1" applyFont="1" applyFill="1" applyBorder="1" applyAlignment="1">
      <alignment horizontal="center" vertical="center"/>
    </xf>
    <xf numFmtId="0" fontId="3" fillId="0" borderId="35" xfId="16" applyNumberFormat="1" applyFont="1" applyFill="1" applyBorder="1" applyAlignment="1">
      <alignment horizontal="center" vertical="center"/>
    </xf>
    <xf numFmtId="38" fontId="3" fillId="0" borderId="29" xfId="16" applyFont="1" applyFill="1" applyBorder="1" applyAlignment="1">
      <alignment horizontal="left" vertical="center" shrinkToFit="1"/>
    </xf>
    <xf numFmtId="38" fontId="3" fillId="0" borderId="7" xfId="16" applyFont="1" applyFill="1" applyBorder="1" applyAlignment="1">
      <alignment horizontal="left" vertical="center" shrinkToFit="1"/>
    </xf>
    <xf numFmtId="38" fontId="3" fillId="0" borderId="38" xfId="16" applyFont="1" applyFill="1" applyBorder="1" applyAlignment="1">
      <alignment horizontal="left" vertical="center" shrinkToFit="1"/>
    </xf>
    <xf numFmtId="193" fontId="3" fillId="0" borderId="20" xfId="16" applyNumberFormat="1" applyFont="1" applyFill="1" applyBorder="1" applyAlignment="1">
      <alignment horizontal="center" vertical="center"/>
    </xf>
    <xf numFmtId="193" fontId="3" fillId="0" borderId="21" xfId="16" applyNumberFormat="1" applyFont="1" applyFill="1" applyBorder="1" applyAlignment="1">
      <alignment horizontal="center" vertical="center"/>
    </xf>
    <xf numFmtId="193" fontId="3" fillId="0" borderId="35" xfId="16" applyNumberFormat="1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center" vertical="center"/>
    </xf>
    <xf numFmtId="38" fontId="4" fillId="0" borderId="146" xfId="16" applyFont="1" applyFill="1" applyBorder="1" applyAlignment="1">
      <alignment horizontal="center" vertical="center"/>
    </xf>
    <xf numFmtId="38" fontId="4" fillId="0" borderId="127" xfId="16" applyFont="1" applyFill="1" applyBorder="1" applyAlignment="1">
      <alignment horizontal="center" vertical="center"/>
    </xf>
    <xf numFmtId="38" fontId="4" fillId="0" borderId="159" xfId="16" applyFont="1" applyFill="1" applyBorder="1" applyAlignment="1">
      <alignment horizontal="center" vertical="center"/>
    </xf>
    <xf numFmtId="38" fontId="4" fillId="0" borderId="137" xfId="16" applyFont="1" applyFill="1" applyBorder="1" applyAlignment="1">
      <alignment horizontal="center" vertical="center"/>
    </xf>
    <xf numFmtId="38" fontId="3" fillId="0" borderId="159" xfId="16" applyFont="1" applyFill="1" applyBorder="1" applyAlignment="1">
      <alignment horizontal="center" vertical="center" shrinkToFit="1"/>
    </xf>
    <xf numFmtId="38" fontId="3" fillId="0" borderId="137" xfId="16" applyFont="1" applyFill="1" applyBorder="1" applyAlignment="1">
      <alignment horizontal="center" vertical="center" shrinkToFit="1"/>
    </xf>
    <xf numFmtId="177" fontId="3" fillId="0" borderId="42" xfId="16" applyNumberFormat="1" applyFont="1" applyBorder="1" applyAlignment="1">
      <alignment horizontal="left" vertical="center" shrinkToFit="1"/>
    </xf>
    <xf numFmtId="177" fontId="3" fillId="0" borderId="6" xfId="16" applyNumberFormat="1" applyFont="1" applyBorder="1" applyAlignment="1">
      <alignment horizontal="left" vertical="center" shrinkToFit="1"/>
    </xf>
    <xf numFmtId="0" fontId="3" fillId="0" borderId="1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12" fillId="0" borderId="123" xfId="0" applyFont="1" applyBorder="1" applyAlignment="1">
      <alignment horizontal="center" shrinkToFit="1"/>
    </xf>
    <xf numFmtId="0" fontId="12" fillId="0" borderId="6" xfId="0" applyFont="1" applyBorder="1" applyAlignment="1">
      <alignment horizontal="center" shrinkToFit="1"/>
    </xf>
    <xf numFmtId="0" fontId="12" fillId="0" borderId="39" xfId="0" applyFont="1" applyBorder="1" applyAlignment="1">
      <alignment horizontal="center" shrinkToFit="1"/>
    </xf>
    <xf numFmtId="38" fontId="4" fillId="0" borderId="159" xfId="16" applyFont="1" applyFill="1" applyBorder="1" applyAlignment="1">
      <alignment horizontal="center" vertical="center" shrinkToFit="1"/>
    </xf>
    <xf numFmtId="38" fontId="4" fillId="0" borderId="137" xfId="16" applyFont="1" applyFill="1" applyBorder="1" applyAlignment="1">
      <alignment horizontal="center" vertical="center" shrinkToFit="1"/>
    </xf>
    <xf numFmtId="38" fontId="2" fillId="0" borderId="42" xfId="16" applyFont="1" applyFill="1" applyBorder="1" applyAlignment="1">
      <alignment horizontal="left" vertical="center" wrapText="1"/>
    </xf>
    <xf numFmtId="38" fontId="2" fillId="0" borderId="6" xfId="16" applyFont="1" applyFill="1" applyBorder="1" applyAlignment="1">
      <alignment horizontal="left" vertical="center" wrapText="1"/>
    </xf>
    <xf numFmtId="38" fontId="2" fillId="0" borderId="24" xfId="16" applyFont="1" applyFill="1" applyBorder="1" applyAlignment="1">
      <alignment horizontal="left" vertical="center" wrapText="1"/>
    </xf>
    <xf numFmtId="38" fontId="2" fillId="0" borderId="11" xfId="16" applyFont="1" applyFill="1" applyBorder="1" applyAlignment="1">
      <alignment horizontal="left" vertical="center" wrapText="1"/>
    </xf>
    <xf numFmtId="38" fontId="2" fillId="0" borderId="26" xfId="16" applyFont="1" applyFill="1" applyBorder="1" applyAlignment="1">
      <alignment horizontal="left" vertical="center" wrapText="1"/>
    </xf>
    <xf numFmtId="38" fontId="2" fillId="0" borderId="30" xfId="16" applyFont="1" applyFill="1" applyBorder="1" applyAlignment="1">
      <alignment horizontal="left" vertical="center" wrapText="1"/>
    </xf>
    <xf numFmtId="38" fontId="4" fillId="0" borderId="4" xfId="16" applyFont="1" applyFill="1" applyBorder="1" applyAlignment="1">
      <alignment horizontal="left" vertical="center" shrinkToFit="1"/>
    </xf>
    <xf numFmtId="38" fontId="4" fillId="0" borderId="7" xfId="16" applyFont="1" applyFill="1" applyBorder="1" applyAlignment="1">
      <alignment horizontal="left" vertical="center" shrinkToFit="1"/>
    </xf>
    <xf numFmtId="38" fontId="4" fillId="0" borderId="38" xfId="16" applyFont="1" applyFill="1" applyBorder="1" applyAlignment="1">
      <alignment horizontal="left" vertical="center" shrinkToFit="1"/>
    </xf>
    <xf numFmtId="38" fontId="4" fillId="0" borderId="87" xfId="16" applyFont="1" applyFill="1" applyBorder="1" applyAlignment="1">
      <alignment horizontal="left" vertical="center" shrinkToFit="1"/>
    </xf>
    <xf numFmtId="38" fontId="4" fillId="0" borderId="88" xfId="16" applyFont="1" applyFill="1" applyBorder="1" applyAlignment="1">
      <alignment horizontal="left" vertical="center" shrinkToFit="1"/>
    </xf>
    <xf numFmtId="38" fontId="4" fillId="0" borderId="89" xfId="16" applyFont="1" applyFill="1" applyBorder="1" applyAlignment="1">
      <alignment horizontal="left" vertical="center" shrinkToFit="1"/>
    </xf>
    <xf numFmtId="38" fontId="4" fillId="0" borderId="103" xfId="16" applyFont="1" applyFill="1" applyBorder="1" applyAlignment="1">
      <alignment horizontal="center" vertical="center"/>
    </xf>
    <xf numFmtId="38" fontId="4" fillId="0" borderId="119" xfId="16" applyFont="1" applyFill="1" applyBorder="1" applyAlignment="1">
      <alignment horizontal="center" vertical="center"/>
    </xf>
    <xf numFmtId="38" fontId="4" fillId="0" borderId="103" xfId="16" applyFont="1" applyFill="1" applyBorder="1" applyAlignment="1">
      <alignment horizontal="left" vertical="center"/>
    </xf>
    <xf numFmtId="38" fontId="4" fillId="0" borderId="0" xfId="16" applyFont="1" applyFill="1" applyBorder="1" applyAlignment="1">
      <alignment horizontal="left" vertical="center"/>
    </xf>
    <xf numFmtId="38" fontId="4" fillId="0" borderId="96" xfId="16" applyFont="1" applyFill="1" applyBorder="1" applyAlignment="1">
      <alignment horizontal="left" vertical="center"/>
    </xf>
    <xf numFmtId="38" fontId="4" fillId="0" borderId="97" xfId="16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38" fontId="2" fillId="0" borderId="156" xfId="16" applyFont="1" applyFill="1" applyBorder="1" applyAlignment="1">
      <alignment horizontal="left" vertical="center" wrapText="1" shrinkToFit="1"/>
    </xf>
    <xf numFmtId="38" fontId="2" fillId="0" borderId="156" xfId="16" applyFont="1" applyFill="1" applyBorder="1" applyAlignment="1">
      <alignment horizontal="left" vertical="center" shrinkToFit="1"/>
    </xf>
    <xf numFmtId="38" fontId="3" fillId="0" borderId="156" xfId="16" applyFont="1" applyFill="1" applyBorder="1" applyAlignment="1">
      <alignment horizontal="left" vertical="center" wrapText="1" shrinkToFit="1"/>
    </xf>
    <xf numFmtId="38" fontId="3" fillId="0" borderId="156" xfId="16" applyFont="1" applyFill="1" applyBorder="1" applyAlignment="1">
      <alignment horizontal="left" vertical="center" shrinkToFit="1"/>
    </xf>
    <xf numFmtId="38" fontId="3" fillId="0" borderId="156" xfId="16" applyFont="1" applyFill="1" applyBorder="1" applyAlignment="1">
      <alignment horizontal="left" vertical="center"/>
    </xf>
    <xf numFmtId="38" fontId="3" fillId="0" borderId="162" xfId="16" applyFont="1" applyFill="1" applyBorder="1" applyAlignment="1">
      <alignment horizontal="left" vertical="center"/>
    </xf>
    <xf numFmtId="38" fontId="3" fillId="0" borderId="96" xfId="16" applyFont="1" applyBorder="1" applyAlignment="1">
      <alignment horizontal="left" vertical="center"/>
    </xf>
    <xf numFmtId="38" fontId="3" fillId="0" borderId="150" xfId="16" applyFont="1" applyBorder="1" applyAlignment="1">
      <alignment horizontal="left" vertical="center"/>
    </xf>
    <xf numFmtId="38" fontId="3" fillId="0" borderId="139" xfId="16" applyFont="1" applyBorder="1" applyAlignment="1">
      <alignment horizontal="left" vertical="center"/>
    </xf>
    <xf numFmtId="38" fontId="3" fillId="0" borderId="163" xfId="16" applyFont="1" applyBorder="1" applyAlignment="1">
      <alignment horizontal="left" vertical="center"/>
    </xf>
    <xf numFmtId="38" fontId="3" fillId="0" borderId="20" xfId="16" applyFont="1" applyBorder="1" applyAlignment="1">
      <alignment horizontal="left" vertical="center" shrinkToFit="1"/>
    </xf>
    <xf numFmtId="38" fontId="3" fillId="0" borderId="21" xfId="16" applyFont="1" applyBorder="1" applyAlignment="1">
      <alignment horizontal="left" vertical="center" shrinkToFit="1"/>
    </xf>
    <xf numFmtId="38" fontId="3" fillId="0" borderId="35" xfId="16" applyFont="1" applyBorder="1" applyAlignment="1">
      <alignment horizontal="left" vertical="center" shrinkToFit="1"/>
    </xf>
    <xf numFmtId="38" fontId="2" fillId="0" borderId="42" xfId="16" applyFont="1" applyBorder="1" applyAlignment="1">
      <alignment horizontal="left" vertical="center" wrapText="1"/>
    </xf>
    <xf numFmtId="38" fontId="2" fillId="0" borderId="6" xfId="16" applyFont="1" applyBorder="1" applyAlignment="1">
      <alignment horizontal="left" vertical="center"/>
    </xf>
    <xf numFmtId="38" fontId="2" fillId="0" borderId="24" xfId="16" applyFont="1" applyBorder="1" applyAlignment="1">
      <alignment horizontal="left" vertical="center"/>
    </xf>
    <xf numFmtId="38" fontId="2" fillId="0" borderId="11" xfId="16" applyFont="1" applyBorder="1" applyAlignment="1">
      <alignment horizontal="left" vertical="center"/>
    </xf>
    <xf numFmtId="38" fontId="3" fillId="0" borderId="11" xfId="16" applyFont="1" applyBorder="1" applyAlignment="1">
      <alignment horizontal="center" vertical="center"/>
    </xf>
    <xf numFmtId="38" fontId="3" fillId="0" borderId="57" xfId="16" applyFont="1" applyBorder="1" applyAlignment="1">
      <alignment horizontal="center" vertical="center"/>
    </xf>
    <xf numFmtId="38" fontId="1" fillId="0" borderId="156" xfId="16" applyFont="1" applyFill="1" applyBorder="1" applyAlignment="1">
      <alignment horizontal="left" vertical="center" wrapText="1" shrinkToFit="1"/>
    </xf>
    <xf numFmtId="38" fontId="1" fillId="0" borderId="156" xfId="16" applyFont="1" applyFill="1" applyBorder="1" applyAlignment="1">
      <alignment horizontal="left" vertical="center" shrinkToFit="1"/>
    </xf>
    <xf numFmtId="38" fontId="3" fillId="0" borderId="8" xfId="16" applyFont="1" applyBorder="1" applyAlignment="1">
      <alignment horizontal="left" vertical="center"/>
    </xf>
    <xf numFmtId="38" fontId="3" fillId="0" borderId="6" xfId="16" applyFont="1" applyBorder="1" applyAlignment="1">
      <alignment horizontal="left" vertical="center"/>
    </xf>
    <xf numFmtId="38" fontId="3" fillId="0" borderId="2" xfId="16" applyFont="1" applyBorder="1" applyAlignment="1">
      <alignment horizontal="left" vertical="center"/>
    </xf>
    <xf numFmtId="38" fontId="3" fillId="0" borderId="0" xfId="16" applyFont="1" applyBorder="1" applyAlignment="1">
      <alignment horizontal="left" vertical="center"/>
    </xf>
    <xf numFmtId="38" fontId="3" fillId="0" borderId="162" xfId="16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124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4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059025" y="3048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9525</xdr:rowOff>
    </xdr:from>
    <xdr:to>
      <xdr:col>18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059025" y="6210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66700"/>
          <a:ext cx="2952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Z61"/>
  <sheetViews>
    <sheetView tabSelected="1" view="pageBreakPreview" zoomScaleNormal="75" zoomScaleSheetLayoutView="100" workbookViewId="0" topLeftCell="A1">
      <pane xSplit="5" ySplit="5" topLeftCell="AQ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Q1" sqref="AQ1"/>
    </sheetView>
  </sheetViews>
  <sheetFormatPr defaultColWidth="9.00390625" defaultRowHeight="13.5"/>
  <cols>
    <col min="1" max="1" width="3.25390625" style="2" customWidth="1"/>
    <col min="2" max="4" width="2.125" style="2" customWidth="1"/>
    <col min="5" max="5" width="25.125" style="2" customWidth="1"/>
    <col min="6" max="9" width="10.25390625" style="2" customWidth="1"/>
    <col min="10" max="10" width="10.25390625" style="3" customWidth="1"/>
    <col min="11" max="36" width="10.25390625" style="2" customWidth="1"/>
    <col min="37" max="48" width="10.25390625" style="24" customWidth="1"/>
    <col min="49" max="49" width="12.625" style="419" customWidth="1"/>
    <col min="50" max="16384" width="9.00390625" style="2" customWidth="1"/>
  </cols>
  <sheetData>
    <row r="1" spans="1:7" ht="19.5" customHeight="1">
      <c r="A1" s="1173" t="s">
        <v>198</v>
      </c>
      <c r="B1" s="1173"/>
      <c r="C1" s="1173"/>
      <c r="D1" s="1173"/>
      <c r="E1" s="1173"/>
      <c r="F1" s="1173"/>
      <c r="G1" s="1173"/>
    </row>
    <row r="2" ht="8.25" customHeight="1"/>
    <row r="3" ht="14.25" thickBot="1">
      <c r="A3" s="1159" t="s">
        <v>199</v>
      </c>
    </row>
    <row r="4" spans="1:49" s="4" customFormat="1" ht="13.5">
      <c r="A4" s="190"/>
      <c r="B4" s="191"/>
      <c r="C4" s="191"/>
      <c r="D4" s="191"/>
      <c r="E4" s="229" t="s">
        <v>325</v>
      </c>
      <c r="F4" s="225" t="s">
        <v>200</v>
      </c>
      <c r="G4" s="192" t="s">
        <v>201</v>
      </c>
      <c r="H4" s="192" t="s">
        <v>202</v>
      </c>
      <c r="I4" s="192" t="s">
        <v>203</v>
      </c>
      <c r="J4" s="193" t="s">
        <v>204</v>
      </c>
      <c r="K4" s="192" t="s">
        <v>205</v>
      </c>
      <c r="L4" s="192" t="s">
        <v>206</v>
      </c>
      <c r="M4" s="192" t="s">
        <v>207</v>
      </c>
      <c r="N4" s="192" t="s">
        <v>208</v>
      </c>
      <c r="O4" s="192" t="s">
        <v>209</v>
      </c>
      <c r="P4" s="192" t="s">
        <v>210</v>
      </c>
      <c r="Q4" s="192" t="s">
        <v>211</v>
      </c>
      <c r="R4" s="192" t="s">
        <v>212</v>
      </c>
      <c r="S4" s="192" t="s">
        <v>213</v>
      </c>
      <c r="T4" s="192" t="s">
        <v>214</v>
      </c>
      <c r="U4" s="192" t="s">
        <v>215</v>
      </c>
      <c r="V4" s="192" t="s">
        <v>342</v>
      </c>
      <c r="W4" s="192" t="s">
        <v>216</v>
      </c>
      <c r="X4" s="192" t="s">
        <v>217</v>
      </c>
      <c r="Y4" s="192" t="s">
        <v>218</v>
      </c>
      <c r="Z4" s="192" t="s">
        <v>219</v>
      </c>
      <c r="AA4" s="192" t="s">
        <v>220</v>
      </c>
      <c r="AB4" s="192" t="s">
        <v>221</v>
      </c>
      <c r="AC4" s="192" t="s">
        <v>222</v>
      </c>
      <c r="AD4" s="192" t="s">
        <v>223</v>
      </c>
      <c r="AE4" s="192" t="s">
        <v>224</v>
      </c>
      <c r="AF4" s="192" t="s">
        <v>225</v>
      </c>
      <c r="AG4" s="192" t="s">
        <v>226</v>
      </c>
      <c r="AH4" s="192" t="s">
        <v>227</v>
      </c>
      <c r="AI4" s="192" t="s">
        <v>228</v>
      </c>
      <c r="AJ4" s="192" t="s">
        <v>229</v>
      </c>
      <c r="AK4" s="194" t="s">
        <v>230</v>
      </c>
      <c r="AL4" s="194" t="s">
        <v>231</v>
      </c>
      <c r="AM4" s="194" t="s">
        <v>232</v>
      </c>
      <c r="AN4" s="194" t="s">
        <v>233</v>
      </c>
      <c r="AO4" s="194" t="s">
        <v>234</v>
      </c>
      <c r="AP4" s="194" t="s">
        <v>235</v>
      </c>
      <c r="AQ4" s="194" t="s">
        <v>236</v>
      </c>
      <c r="AR4" s="194" t="s">
        <v>237</v>
      </c>
      <c r="AS4" s="194" t="s">
        <v>238</v>
      </c>
      <c r="AT4" s="194" t="s">
        <v>239</v>
      </c>
      <c r="AU4" s="194" t="s">
        <v>240</v>
      </c>
      <c r="AV4" s="214" t="s">
        <v>241</v>
      </c>
      <c r="AW4" s="1174" t="s">
        <v>257</v>
      </c>
    </row>
    <row r="5" spans="1:49" ht="14.25" thickBot="1">
      <c r="A5" s="210" t="s">
        <v>324</v>
      </c>
      <c r="B5" s="211"/>
      <c r="C5" s="211"/>
      <c r="D5" s="211"/>
      <c r="E5" s="230"/>
      <c r="F5" s="226" t="s">
        <v>243</v>
      </c>
      <c r="G5" s="220" t="s">
        <v>244</v>
      </c>
      <c r="H5" s="220" t="s">
        <v>245</v>
      </c>
      <c r="I5" s="220" t="s">
        <v>246</v>
      </c>
      <c r="J5" s="221" t="s">
        <v>21</v>
      </c>
      <c r="K5" s="220" t="s">
        <v>247</v>
      </c>
      <c r="L5" s="220" t="s">
        <v>248</v>
      </c>
      <c r="M5" s="220" t="s">
        <v>22</v>
      </c>
      <c r="N5" s="220" t="s">
        <v>249</v>
      </c>
      <c r="O5" s="220" t="s">
        <v>250</v>
      </c>
      <c r="P5" s="220" t="s">
        <v>251</v>
      </c>
      <c r="Q5" s="220" t="s">
        <v>252</v>
      </c>
      <c r="R5" s="220" t="s">
        <v>23</v>
      </c>
      <c r="S5" s="220" t="s">
        <v>253</v>
      </c>
      <c r="T5" s="220" t="s">
        <v>254</v>
      </c>
      <c r="U5" s="220" t="s">
        <v>26</v>
      </c>
      <c r="V5" s="220" t="s">
        <v>88</v>
      </c>
      <c r="W5" s="220" t="s">
        <v>89</v>
      </c>
      <c r="X5" s="220" t="s">
        <v>90</v>
      </c>
      <c r="Y5" s="220" t="s">
        <v>91</v>
      </c>
      <c r="Z5" s="220" t="s">
        <v>92</v>
      </c>
      <c r="AA5" s="220" t="s">
        <v>106</v>
      </c>
      <c r="AB5" s="220" t="s">
        <v>93</v>
      </c>
      <c r="AC5" s="220" t="s">
        <v>94</v>
      </c>
      <c r="AD5" s="220" t="s">
        <v>95</v>
      </c>
      <c r="AE5" s="220" t="s">
        <v>96</v>
      </c>
      <c r="AF5" s="220" t="s">
        <v>97</v>
      </c>
      <c r="AG5" s="220" t="s">
        <v>98</v>
      </c>
      <c r="AH5" s="220" t="s">
        <v>99</v>
      </c>
      <c r="AI5" s="220" t="s">
        <v>112</v>
      </c>
      <c r="AJ5" s="220" t="s">
        <v>113</v>
      </c>
      <c r="AK5" s="222" t="s">
        <v>100</v>
      </c>
      <c r="AL5" s="222" t="s">
        <v>114</v>
      </c>
      <c r="AM5" s="222" t="s">
        <v>115</v>
      </c>
      <c r="AN5" s="222" t="s">
        <v>116</v>
      </c>
      <c r="AO5" s="222" t="s">
        <v>117</v>
      </c>
      <c r="AP5" s="222" t="s">
        <v>118</v>
      </c>
      <c r="AQ5" s="222" t="s">
        <v>119</v>
      </c>
      <c r="AR5" s="222" t="s">
        <v>120</v>
      </c>
      <c r="AS5" s="222" t="s">
        <v>255</v>
      </c>
      <c r="AT5" s="222" t="s">
        <v>256</v>
      </c>
      <c r="AU5" s="223" t="s">
        <v>121</v>
      </c>
      <c r="AV5" s="224" t="s">
        <v>122</v>
      </c>
      <c r="AW5" s="1175"/>
    </row>
    <row r="6" spans="1:52" ht="14.25" customHeight="1">
      <c r="A6" s="195" t="s">
        <v>258</v>
      </c>
      <c r="B6" s="219"/>
      <c r="C6" s="219"/>
      <c r="D6" s="219"/>
      <c r="E6" s="231"/>
      <c r="F6" s="593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6"/>
      <c r="AW6" s="597"/>
      <c r="AX6" s="23"/>
      <c r="AY6" s="23"/>
      <c r="AZ6" s="23"/>
    </row>
    <row r="7" spans="1:49" s="6" customFormat="1" ht="14.25" customHeight="1">
      <c r="A7" s="195"/>
      <c r="B7" s="598" t="s">
        <v>259</v>
      </c>
      <c r="C7" s="599"/>
      <c r="D7" s="599"/>
      <c r="E7" s="600"/>
      <c r="F7" s="601">
        <v>11168</v>
      </c>
      <c r="G7" s="602">
        <v>14788</v>
      </c>
      <c r="H7" s="602">
        <v>20949</v>
      </c>
      <c r="I7" s="602">
        <v>21963</v>
      </c>
      <c r="J7" s="603">
        <v>22477</v>
      </c>
      <c r="K7" s="603">
        <v>23007</v>
      </c>
      <c r="L7" s="603">
        <v>29311</v>
      </c>
      <c r="M7" s="603">
        <v>22656</v>
      </c>
      <c r="N7" s="603">
        <v>15967</v>
      </c>
      <c r="O7" s="603">
        <v>24548</v>
      </c>
      <c r="P7" s="603">
        <v>18811</v>
      </c>
      <c r="Q7" s="603">
        <v>27170</v>
      </c>
      <c r="R7" s="603">
        <v>26562</v>
      </c>
      <c r="S7" s="603">
        <v>19807</v>
      </c>
      <c r="T7" s="603">
        <v>23102</v>
      </c>
      <c r="U7" s="603">
        <v>22006</v>
      </c>
      <c r="V7" s="603">
        <v>26036</v>
      </c>
      <c r="W7" s="603">
        <v>21371</v>
      </c>
      <c r="X7" s="603">
        <v>26394</v>
      </c>
      <c r="Y7" s="603">
        <v>21275</v>
      </c>
      <c r="Z7" s="603">
        <v>27479</v>
      </c>
      <c r="AA7" s="603">
        <v>19459</v>
      </c>
      <c r="AB7" s="603">
        <v>22812</v>
      </c>
      <c r="AC7" s="603">
        <v>26059</v>
      </c>
      <c r="AD7" s="603">
        <v>24560</v>
      </c>
      <c r="AE7" s="603">
        <v>29677</v>
      </c>
      <c r="AF7" s="603">
        <v>34059</v>
      </c>
      <c r="AG7" s="603">
        <v>21812</v>
      </c>
      <c r="AH7" s="603">
        <v>23586</v>
      </c>
      <c r="AI7" s="603">
        <v>21772</v>
      </c>
      <c r="AJ7" s="603">
        <v>22998</v>
      </c>
      <c r="AK7" s="604">
        <v>22433</v>
      </c>
      <c r="AL7" s="604">
        <v>26843</v>
      </c>
      <c r="AM7" s="604">
        <v>23095</v>
      </c>
      <c r="AN7" s="604">
        <v>27780</v>
      </c>
      <c r="AO7" s="604">
        <v>23651</v>
      </c>
      <c r="AP7" s="604">
        <v>20904</v>
      </c>
      <c r="AQ7" s="604">
        <v>29676</v>
      </c>
      <c r="AR7" s="604">
        <v>29699</v>
      </c>
      <c r="AS7" s="604">
        <v>27137</v>
      </c>
      <c r="AT7" s="604">
        <v>27892</v>
      </c>
      <c r="AU7" s="604">
        <v>22727</v>
      </c>
      <c r="AV7" s="605">
        <v>22736</v>
      </c>
      <c r="AW7" s="606"/>
    </row>
    <row r="8" spans="1:49" s="6" customFormat="1" ht="14.25" customHeight="1">
      <c r="A8" s="196"/>
      <c r="B8" s="607" t="s">
        <v>260</v>
      </c>
      <c r="C8" s="608"/>
      <c r="D8" s="608"/>
      <c r="E8" s="609"/>
      <c r="F8" s="610">
        <v>11871</v>
      </c>
      <c r="G8" s="611">
        <v>17807</v>
      </c>
      <c r="H8" s="611">
        <v>22251</v>
      </c>
      <c r="I8" s="611">
        <v>22737</v>
      </c>
      <c r="J8" s="612">
        <v>22828</v>
      </c>
      <c r="K8" s="612">
        <v>23743</v>
      </c>
      <c r="L8" s="612">
        <v>30512</v>
      </c>
      <c r="M8" s="612">
        <v>23651</v>
      </c>
      <c r="N8" s="612">
        <v>15967</v>
      </c>
      <c r="O8" s="612">
        <v>26755</v>
      </c>
      <c r="P8" s="612">
        <v>19343</v>
      </c>
      <c r="Q8" s="612">
        <v>27851</v>
      </c>
      <c r="R8" s="612">
        <v>26952</v>
      </c>
      <c r="S8" s="612">
        <v>21028</v>
      </c>
      <c r="T8" s="612">
        <v>23833</v>
      </c>
      <c r="U8" s="612">
        <v>22969</v>
      </c>
      <c r="V8" s="612">
        <v>26634</v>
      </c>
      <c r="W8" s="612">
        <v>21565</v>
      </c>
      <c r="X8" s="612">
        <v>26969</v>
      </c>
      <c r="Y8" s="612">
        <v>22221</v>
      </c>
      <c r="Z8" s="612">
        <v>28642</v>
      </c>
      <c r="AA8" s="612">
        <v>20179</v>
      </c>
      <c r="AB8" s="612">
        <v>23468</v>
      </c>
      <c r="AC8" s="612">
        <v>27242</v>
      </c>
      <c r="AD8" s="612">
        <v>25569</v>
      </c>
      <c r="AE8" s="612">
        <v>30468</v>
      </c>
      <c r="AF8" s="612">
        <v>34060</v>
      </c>
      <c r="AG8" s="612">
        <v>22337</v>
      </c>
      <c r="AH8" s="612">
        <v>23986</v>
      </c>
      <c r="AI8" s="612">
        <v>22098</v>
      </c>
      <c r="AJ8" s="612">
        <v>23285</v>
      </c>
      <c r="AK8" s="613">
        <v>22798</v>
      </c>
      <c r="AL8" s="613">
        <v>28272</v>
      </c>
      <c r="AM8" s="613">
        <v>23833</v>
      </c>
      <c r="AN8" s="613">
        <v>28581</v>
      </c>
      <c r="AO8" s="613">
        <v>23651</v>
      </c>
      <c r="AP8" s="613">
        <v>20904</v>
      </c>
      <c r="AQ8" s="613">
        <v>31260</v>
      </c>
      <c r="AR8" s="613">
        <v>30895</v>
      </c>
      <c r="AS8" s="613">
        <v>27942</v>
      </c>
      <c r="AT8" s="613">
        <v>27892</v>
      </c>
      <c r="AU8" s="613">
        <v>23682</v>
      </c>
      <c r="AV8" s="614">
        <v>23833</v>
      </c>
      <c r="AW8" s="615"/>
    </row>
    <row r="9" spans="1:49" s="6" customFormat="1" ht="14.25" customHeight="1">
      <c r="A9" s="197" t="s">
        <v>261</v>
      </c>
      <c r="B9" s="30"/>
      <c r="C9" s="30"/>
      <c r="D9" s="30"/>
      <c r="E9" s="232"/>
      <c r="F9" s="227">
        <v>19511</v>
      </c>
      <c r="G9" s="15">
        <v>22372</v>
      </c>
      <c r="H9" s="15">
        <v>24198</v>
      </c>
      <c r="I9" s="15">
        <v>38607</v>
      </c>
      <c r="J9" s="16">
        <v>38626</v>
      </c>
      <c r="K9" s="16">
        <v>24563</v>
      </c>
      <c r="L9" s="16">
        <v>29312</v>
      </c>
      <c r="M9" s="16">
        <v>24929</v>
      </c>
      <c r="N9" s="16">
        <v>24929</v>
      </c>
      <c r="O9" s="16">
        <v>24929</v>
      </c>
      <c r="P9" s="16">
        <v>24563</v>
      </c>
      <c r="Q9" s="16">
        <v>38795</v>
      </c>
      <c r="R9" s="16">
        <v>37561</v>
      </c>
      <c r="S9" s="16">
        <v>22737</v>
      </c>
      <c r="T9" s="16">
        <v>24929</v>
      </c>
      <c r="U9" s="16">
        <v>24563</v>
      </c>
      <c r="V9" s="16">
        <v>28581</v>
      </c>
      <c r="W9" s="16">
        <v>24929</v>
      </c>
      <c r="X9" s="16">
        <v>26394</v>
      </c>
      <c r="Y9" s="16">
        <v>24929</v>
      </c>
      <c r="Z9" s="16">
        <v>27576</v>
      </c>
      <c r="AA9" s="16">
        <v>38433</v>
      </c>
      <c r="AB9" s="16">
        <v>38439</v>
      </c>
      <c r="AC9" s="16">
        <v>38626</v>
      </c>
      <c r="AD9" s="16">
        <v>30042</v>
      </c>
      <c r="AE9" s="16">
        <v>38597</v>
      </c>
      <c r="AF9" s="16">
        <v>38636</v>
      </c>
      <c r="AG9" s="16">
        <v>38803</v>
      </c>
      <c r="AH9" s="16">
        <v>38803</v>
      </c>
      <c r="AI9" s="16">
        <v>29312</v>
      </c>
      <c r="AJ9" s="16">
        <v>24929</v>
      </c>
      <c r="AK9" s="25">
        <v>30407</v>
      </c>
      <c r="AL9" s="25">
        <v>26843</v>
      </c>
      <c r="AM9" s="25">
        <v>24563</v>
      </c>
      <c r="AN9" s="25">
        <v>27871</v>
      </c>
      <c r="AO9" s="25">
        <v>24563</v>
      </c>
      <c r="AP9" s="25">
        <v>24929</v>
      </c>
      <c r="AQ9" s="25">
        <v>29677</v>
      </c>
      <c r="AR9" s="25">
        <v>29699</v>
      </c>
      <c r="AS9" s="25">
        <v>27137</v>
      </c>
      <c r="AT9" s="25">
        <v>27892</v>
      </c>
      <c r="AU9" s="25">
        <v>24563</v>
      </c>
      <c r="AV9" s="215">
        <v>24929</v>
      </c>
      <c r="AW9" s="420"/>
    </row>
    <row r="10" spans="1:49" s="6" customFormat="1" ht="14.25" customHeight="1" thickBot="1">
      <c r="A10" s="238" t="s">
        <v>262</v>
      </c>
      <c r="B10" s="239"/>
      <c r="C10" s="239"/>
      <c r="D10" s="239"/>
      <c r="E10" s="240"/>
      <c r="F10" s="241" t="s">
        <v>263</v>
      </c>
      <c r="G10" s="242" t="s">
        <v>263</v>
      </c>
      <c r="H10" s="242" t="s">
        <v>104</v>
      </c>
      <c r="I10" s="242" t="s">
        <v>104</v>
      </c>
      <c r="J10" s="243" t="s">
        <v>104</v>
      </c>
      <c r="K10" s="244" t="s">
        <v>104</v>
      </c>
      <c r="L10" s="244" t="s">
        <v>104</v>
      </c>
      <c r="M10" s="244" t="s">
        <v>104</v>
      </c>
      <c r="N10" s="244" t="s">
        <v>104</v>
      </c>
      <c r="O10" s="244" t="s">
        <v>104</v>
      </c>
      <c r="P10" s="244" t="s">
        <v>104</v>
      </c>
      <c r="Q10" s="244" t="s">
        <v>104</v>
      </c>
      <c r="R10" s="244" t="s">
        <v>103</v>
      </c>
      <c r="S10" s="244" t="s">
        <v>263</v>
      </c>
      <c r="T10" s="244" t="s">
        <v>104</v>
      </c>
      <c r="U10" s="244" t="s">
        <v>104</v>
      </c>
      <c r="V10" s="244" t="s">
        <v>104</v>
      </c>
      <c r="W10" s="244" t="s">
        <v>104</v>
      </c>
      <c r="X10" s="244" t="s">
        <v>104</v>
      </c>
      <c r="Y10" s="244" t="s">
        <v>104</v>
      </c>
      <c r="Z10" s="244" t="s">
        <v>104</v>
      </c>
      <c r="AA10" s="244" t="s">
        <v>104</v>
      </c>
      <c r="AB10" s="244" t="s">
        <v>104</v>
      </c>
      <c r="AC10" s="244" t="s">
        <v>104</v>
      </c>
      <c r="AD10" s="244" t="s">
        <v>104</v>
      </c>
      <c r="AE10" s="244" t="s">
        <v>104</v>
      </c>
      <c r="AF10" s="244" t="s">
        <v>104</v>
      </c>
      <c r="AG10" s="244" t="s">
        <v>104</v>
      </c>
      <c r="AH10" s="244" t="s">
        <v>104</v>
      </c>
      <c r="AI10" s="244" t="s">
        <v>104</v>
      </c>
      <c r="AJ10" s="244" t="s">
        <v>104</v>
      </c>
      <c r="AK10" s="244" t="s">
        <v>104</v>
      </c>
      <c r="AL10" s="244" t="s">
        <v>104</v>
      </c>
      <c r="AM10" s="244" t="s">
        <v>104</v>
      </c>
      <c r="AN10" s="244" t="s">
        <v>104</v>
      </c>
      <c r="AO10" s="244" t="s">
        <v>104</v>
      </c>
      <c r="AP10" s="244" t="s">
        <v>104</v>
      </c>
      <c r="AQ10" s="244" t="s">
        <v>104</v>
      </c>
      <c r="AR10" s="244" t="s">
        <v>104</v>
      </c>
      <c r="AS10" s="244" t="s">
        <v>104</v>
      </c>
      <c r="AT10" s="244" t="s">
        <v>104</v>
      </c>
      <c r="AU10" s="244" t="s">
        <v>263</v>
      </c>
      <c r="AV10" s="245" t="s">
        <v>263</v>
      </c>
      <c r="AW10" s="421"/>
    </row>
    <row r="11" spans="1:49" s="6" customFormat="1" ht="14.25" customHeight="1">
      <c r="A11" s="195" t="s">
        <v>264</v>
      </c>
      <c r="B11" s="32"/>
      <c r="C11" s="32"/>
      <c r="D11" s="32"/>
      <c r="E11" s="235"/>
      <c r="F11" s="566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9"/>
      <c r="AW11" s="570"/>
    </row>
    <row r="12" spans="1:49" ht="14.25" customHeight="1">
      <c r="A12" s="198"/>
      <c r="B12" s="515" t="s">
        <v>265</v>
      </c>
      <c r="C12" s="516"/>
      <c r="D12" s="516"/>
      <c r="E12" s="517"/>
      <c r="F12" s="549">
        <v>267720</v>
      </c>
      <c r="G12" s="519">
        <v>199964</v>
      </c>
      <c r="H12" s="519">
        <v>146418</v>
      </c>
      <c r="I12" s="519">
        <v>148241</v>
      </c>
      <c r="J12" s="519">
        <v>80252</v>
      </c>
      <c r="K12" s="519">
        <v>52339</v>
      </c>
      <c r="L12" s="519">
        <v>45694</v>
      </c>
      <c r="M12" s="519">
        <v>65744</v>
      </c>
      <c r="N12" s="519">
        <v>60860</v>
      </c>
      <c r="O12" s="519">
        <v>32904</v>
      </c>
      <c r="P12" s="519">
        <v>49797</v>
      </c>
      <c r="Q12" s="519">
        <v>82030</v>
      </c>
      <c r="R12" s="519">
        <v>205024</v>
      </c>
      <c r="S12" s="519">
        <v>158212</v>
      </c>
      <c r="T12" s="519">
        <v>66518</v>
      </c>
      <c r="U12" s="519">
        <v>31406</v>
      </c>
      <c r="V12" s="519">
        <v>58783</v>
      </c>
      <c r="W12" s="519">
        <v>48314</v>
      </c>
      <c r="X12" s="519">
        <v>56655</v>
      </c>
      <c r="Y12" s="519">
        <v>115031</v>
      </c>
      <c r="Z12" s="519">
        <v>58907</v>
      </c>
      <c r="AA12" s="519">
        <v>49570</v>
      </c>
      <c r="AB12" s="519">
        <v>45915</v>
      </c>
      <c r="AC12" s="519">
        <v>48923</v>
      </c>
      <c r="AD12" s="519">
        <v>93853</v>
      </c>
      <c r="AE12" s="519">
        <v>40604</v>
      </c>
      <c r="AF12" s="519">
        <v>54105</v>
      </c>
      <c r="AG12" s="519">
        <v>43454</v>
      </c>
      <c r="AH12" s="519">
        <v>54404</v>
      </c>
      <c r="AI12" s="519">
        <v>35663</v>
      </c>
      <c r="AJ12" s="519">
        <v>19503</v>
      </c>
      <c r="AK12" s="519">
        <v>23084</v>
      </c>
      <c r="AL12" s="519">
        <v>36602</v>
      </c>
      <c r="AM12" s="519">
        <v>21748</v>
      </c>
      <c r="AN12" s="519">
        <v>18386</v>
      </c>
      <c r="AO12" s="519">
        <v>47566</v>
      </c>
      <c r="AP12" s="519">
        <v>11060</v>
      </c>
      <c r="AQ12" s="519">
        <v>24703</v>
      </c>
      <c r="AR12" s="519">
        <v>9930</v>
      </c>
      <c r="AS12" s="519">
        <v>27162</v>
      </c>
      <c r="AT12" s="519">
        <v>18167</v>
      </c>
      <c r="AU12" s="519">
        <v>272689</v>
      </c>
      <c r="AV12" s="520">
        <v>136853</v>
      </c>
      <c r="AW12" s="468">
        <f>SUM(F12:AV12)</f>
        <v>3164757</v>
      </c>
    </row>
    <row r="13" spans="1:49" ht="14.25" customHeight="1">
      <c r="A13" s="198"/>
      <c r="B13" s="515" t="s">
        <v>266</v>
      </c>
      <c r="C13" s="516"/>
      <c r="D13" s="516"/>
      <c r="E13" s="517"/>
      <c r="F13" s="549">
        <v>317100</v>
      </c>
      <c r="G13" s="519">
        <v>251730</v>
      </c>
      <c r="H13" s="519">
        <v>161900</v>
      </c>
      <c r="I13" s="519">
        <v>196500</v>
      </c>
      <c r="J13" s="519">
        <v>31800</v>
      </c>
      <c r="K13" s="519">
        <v>61400</v>
      </c>
      <c r="L13" s="519">
        <v>47820</v>
      </c>
      <c r="M13" s="519">
        <v>75300</v>
      </c>
      <c r="N13" s="519">
        <v>57000</v>
      </c>
      <c r="O13" s="519">
        <v>37200</v>
      </c>
      <c r="P13" s="519">
        <v>57450</v>
      </c>
      <c r="Q13" s="519">
        <v>99700</v>
      </c>
      <c r="R13" s="519">
        <v>182300</v>
      </c>
      <c r="S13" s="519">
        <v>168300</v>
      </c>
      <c r="T13" s="519">
        <v>68300</v>
      </c>
      <c r="U13" s="519">
        <v>44050</v>
      </c>
      <c r="V13" s="519">
        <v>64000</v>
      </c>
      <c r="W13" s="519">
        <v>32130</v>
      </c>
      <c r="X13" s="519">
        <v>59900</v>
      </c>
      <c r="Y13" s="519">
        <v>121350</v>
      </c>
      <c r="Z13" s="519">
        <v>59800</v>
      </c>
      <c r="AA13" s="519">
        <v>39950</v>
      </c>
      <c r="AB13" s="519">
        <v>46100</v>
      </c>
      <c r="AC13" s="519">
        <v>56030</v>
      </c>
      <c r="AD13" s="519">
        <v>94300</v>
      </c>
      <c r="AE13" s="519">
        <v>44130</v>
      </c>
      <c r="AF13" s="519">
        <v>50270</v>
      </c>
      <c r="AG13" s="519">
        <v>48220</v>
      </c>
      <c r="AH13" s="519">
        <v>54000</v>
      </c>
      <c r="AI13" s="519">
        <v>44700</v>
      </c>
      <c r="AJ13" s="519">
        <v>29600</v>
      </c>
      <c r="AK13" s="519">
        <v>26370</v>
      </c>
      <c r="AL13" s="519">
        <v>44500</v>
      </c>
      <c r="AM13" s="519">
        <v>30650</v>
      </c>
      <c r="AN13" s="519">
        <v>9800</v>
      </c>
      <c r="AO13" s="519">
        <v>43400</v>
      </c>
      <c r="AP13" s="519">
        <v>10200</v>
      </c>
      <c r="AQ13" s="519">
        <v>25700</v>
      </c>
      <c r="AR13" s="519">
        <v>14200</v>
      </c>
      <c r="AS13" s="519">
        <v>28900</v>
      </c>
      <c r="AT13" s="519">
        <v>23200</v>
      </c>
      <c r="AU13" s="519">
        <v>238120</v>
      </c>
      <c r="AV13" s="520">
        <v>61250</v>
      </c>
      <c r="AW13" s="468">
        <f>SUM(F13:AV13)</f>
        <v>3258620</v>
      </c>
    </row>
    <row r="14" spans="1:49" ht="14.25" customHeight="1">
      <c r="A14" s="198"/>
      <c r="B14" s="515" t="s">
        <v>267</v>
      </c>
      <c r="C14" s="516"/>
      <c r="D14" s="516"/>
      <c r="E14" s="517"/>
      <c r="F14" s="549">
        <v>261709</v>
      </c>
      <c r="G14" s="519">
        <v>190984</v>
      </c>
      <c r="H14" s="519">
        <v>133233</v>
      </c>
      <c r="I14" s="519">
        <v>139681</v>
      </c>
      <c r="J14" s="519">
        <v>29084</v>
      </c>
      <c r="K14" s="519">
        <v>52018</v>
      </c>
      <c r="L14" s="519">
        <v>39940</v>
      </c>
      <c r="M14" s="519">
        <v>55019</v>
      </c>
      <c r="N14" s="519">
        <v>50186</v>
      </c>
      <c r="O14" s="519">
        <v>30907</v>
      </c>
      <c r="P14" s="519">
        <v>47746</v>
      </c>
      <c r="Q14" s="519">
        <v>72574</v>
      </c>
      <c r="R14" s="519">
        <v>151646</v>
      </c>
      <c r="S14" s="519">
        <v>150685</v>
      </c>
      <c r="T14" s="519">
        <v>47711</v>
      </c>
      <c r="U14" s="519">
        <v>29070</v>
      </c>
      <c r="V14" s="519">
        <v>58376</v>
      </c>
      <c r="W14" s="519">
        <v>26429</v>
      </c>
      <c r="X14" s="519">
        <v>55579</v>
      </c>
      <c r="Y14" s="519">
        <v>96880</v>
      </c>
      <c r="Z14" s="519">
        <v>42890</v>
      </c>
      <c r="AA14" s="519">
        <v>31645</v>
      </c>
      <c r="AB14" s="519">
        <v>42767</v>
      </c>
      <c r="AC14" s="519">
        <v>42067</v>
      </c>
      <c r="AD14" s="519">
        <v>78164</v>
      </c>
      <c r="AE14" s="519">
        <v>36531</v>
      </c>
      <c r="AF14" s="519">
        <v>31280</v>
      </c>
      <c r="AG14" s="519">
        <v>40109</v>
      </c>
      <c r="AH14" s="519">
        <v>41642</v>
      </c>
      <c r="AI14" s="519">
        <v>30713</v>
      </c>
      <c r="AJ14" s="519">
        <v>19167</v>
      </c>
      <c r="AK14" s="519">
        <v>20428</v>
      </c>
      <c r="AL14" s="519">
        <v>36551</v>
      </c>
      <c r="AM14" s="519">
        <v>21597</v>
      </c>
      <c r="AN14" s="519">
        <v>16509</v>
      </c>
      <c r="AO14" s="519">
        <v>36612</v>
      </c>
      <c r="AP14" s="519">
        <v>9530</v>
      </c>
      <c r="AQ14" s="519">
        <v>20747</v>
      </c>
      <c r="AR14" s="519">
        <v>9624</v>
      </c>
      <c r="AS14" s="519">
        <v>26250</v>
      </c>
      <c r="AT14" s="519">
        <v>17364</v>
      </c>
      <c r="AU14" s="519">
        <v>218727</v>
      </c>
      <c r="AV14" s="520">
        <v>53400</v>
      </c>
      <c r="AW14" s="468">
        <f>SUM(F14:AV14)</f>
        <v>2643771</v>
      </c>
    </row>
    <row r="15" spans="1:49" s="157" customFormat="1" ht="14.25" customHeight="1">
      <c r="A15" s="199"/>
      <c r="B15" s="571" t="s">
        <v>87</v>
      </c>
      <c r="C15" s="572"/>
      <c r="D15" s="572"/>
      <c r="E15" s="573"/>
      <c r="F15" s="574">
        <f aca="true" t="shared" si="0" ref="F15:AM15">ROUND(+F14/F12*100,1)</f>
        <v>97.8</v>
      </c>
      <c r="G15" s="528">
        <f t="shared" si="0"/>
        <v>95.5</v>
      </c>
      <c r="H15" s="528">
        <f t="shared" si="0"/>
        <v>91</v>
      </c>
      <c r="I15" s="528">
        <f t="shared" si="0"/>
        <v>94.2</v>
      </c>
      <c r="J15" s="529">
        <f>ROUND(+J14/J12*100,1)</f>
        <v>36.2</v>
      </c>
      <c r="K15" s="528">
        <f t="shared" si="0"/>
        <v>99.4</v>
      </c>
      <c r="L15" s="528">
        <f t="shared" si="0"/>
        <v>87.4</v>
      </c>
      <c r="M15" s="528">
        <f t="shared" si="0"/>
        <v>83.7</v>
      </c>
      <c r="N15" s="528">
        <f t="shared" si="0"/>
        <v>82.5</v>
      </c>
      <c r="O15" s="528">
        <f t="shared" si="0"/>
        <v>93.9</v>
      </c>
      <c r="P15" s="528">
        <f t="shared" si="0"/>
        <v>95.9</v>
      </c>
      <c r="Q15" s="528">
        <f t="shared" si="0"/>
        <v>88.5</v>
      </c>
      <c r="R15" s="528">
        <f t="shared" si="0"/>
        <v>74</v>
      </c>
      <c r="S15" s="528">
        <f t="shared" si="0"/>
        <v>95.2</v>
      </c>
      <c r="T15" s="528">
        <f t="shared" si="0"/>
        <v>71.7</v>
      </c>
      <c r="U15" s="528">
        <f aca="true" t="shared" si="1" ref="U15:AH15">ROUND(+U14/U12*100,1)</f>
        <v>92.6</v>
      </c>
      <c r="V15" s="528">
        <f t="shared" si="1"/>
        <v>99.3</v>
      </c>
      <c r="W15" s="528">
        <f t="shared" si="1"/>
        <v>54.7</v>
      </c>
      <c r="X15" s="528">
        <f t="shared" si="1"/>
        <v>98.1</v>
      </c>
      <c r="Y15" s="528">
        <f t="shared" si="1"/>
        <v>84.2</v>
      </c>
      <c r="Z15" s="528">
        <f t="shared" si="1"/>
        <v>72.8</v>
      </c>
      <c r="AA15" s="528">
        <f t="shared" si="1"/>
        <v>63.8</v>
      </c>
      <c r="AB15" s="528">
        <f t="shared" si="1"/>
        <v>93.1</v>
      </c>
      <c r="AC15" s="528">
        <f t="shared" si="1"/>
        <v>86</v>
      </c>
      <c r="AD15" s="528">
        <f t="shared" si="1"/>
        <v>83.3</v>
      </c>
      <c r="AE15" s="528">
        <f t="shared" si="1"/>
        <v>90</v>
      </c>
      <c r="AF15" s="528">
        <f t="shared" si="1"/>
        <v>57.8</v>
      </c>
      <c r="AG15" s="528">
        <f t="shared" si="1"/>
        <v>92.3</v>
      </c>
      <c r="AH15" s="528">
        <f t="shared" si="1"/>
        <v>76.5</v>
      </c>
      <c r="AI15" s="528">
        <f t="shared" si="0"/>
        <v>86.1</v>
      </c>
      <c r="AJ15" s="528">
        <f t="shared" si="0"/>
        <v>98.3</v>
      </c>
      <c r="AK15" s="530">
        <f t="shared" si="0"/>
        <v>88.5</v>
      </c>
      <c r="AL15" s="530">
        <f t="shared" si="0"/>
        <v>99.9</v>
      </c>
      <c r="AM15" s="530">
        <f t="shared" si="0"/>
        <v>99.3</v>
      </c>
      <c r="AN15" s="530">
        <f aca="true" t="shared" si="2" ref="AN15:AW15">ROUND(+AN14/AN12*100,1)</f>
        <v>89.8</v>
      </c>
      <c r="AO15" s="530">
        <f t="shared" si="2"/>
        <v>77</v>
      </c>
      <c r="AP15" s="530">
        <f t="shared" si="2"/>
        <v>86.2</v>
      </c>
      <c r="AQ15" s="530">
        <f t="shared" si="2"/>
        <v>84</v>
      </c>
      <c r="AR15" s="530">
        <f t="shared" si="2"/>
        <v>96.9</v>
      </c>
      <c r="AS15" s="530">
        <f t="shared" si="2"/>
        <v>96.6</v>
      </c>
      <c r="AT15" s="530">
        <f t="shared" si="2"/>
        <v>95.6</v>
      </c>
      <c r="AU15" s="530">
        <f t="shared" si="2"/>
        <v>80.2</v>
      </c>
      <c r="AV15" s="531">
        <f t="shared" si="2"/>
        <v>39</v>
      </c>
      <c r="AW15" s="532">
        <f t="shared" si="2"/>
        <v>83.5</v>
      </c>
    </row>
    <row r="16" spans="1:49" s="157" customFormat="1" ht="14.25" customHeight="1">
      <c r="A16" s="199"/>
      <c r="B16" s="575" t="s">
        <v>268</v>
      </c>
      <c r="C16" s="576"/>
      <c r="D16" s="576"/>
      <c r="E16" s="577"/>
      <c r="F16" s="578">
        <f>ROUND(+F14/F13*100,1)</f>
        <v>82.5</v>
      </c>
      <c r="G16" s="579">
        <f aca="true" t="shared" si="3" ref="G16:AR16">ROUND(+G14/G13*100,1)</f>
        <v>75.9</v>
      </c>
      <c r="H16" s="579">
        <f t="shared" si="3"/>
        <v>82.3</v>
      </c>
      <c r="I16" s="579">
        <f t="shared" si="3"/>
        <v>71.1</v>
      </c>
      <c r="J16" s="580">
        <f>ROUND(+J14/J13*100,1)</f>
        <v>91.5</v>
      </c>
      <c r="K16" s="579">
        <f t="shared" si="3"/>
        <v>84.7</v>
      </c>
      <c r="L16" s="579">
        <f t="shared" si="3"/>
        <v>83.5</v>
      </c>
      <c r="M16" s="579">
        <f t="shared" si="3"/>
        <v>73.1</v>
      </c>
      <c r="N16" s="579">
        <f t="shared" si="3"/>
        <v>88</v>
      </c>
      <c r="O16" s="579">
        <f t="shared" si="3"/>
        <v>83.1</v>
      </c>
      <c r="P16" s="579">
        <f t="shared" si="3"/>
        <v>83.1</v>
      </c>
      <c r="Q16" s="579">
        <f t="shared" si="3"/>
        <v>72.8</v>
      </c>
      <c r="R16" s="579">
        <f>ROUND(+R14/R13*100,1)</f>
        <v>83.2</v>
      </c>
      <c r="S16" s="579">
        <f t="shared" si="3"/>
        <v>89.5</v>
      </c>
      <c r="T16" s="579">
        <f t="shared" si="3"/>
        <v>69.9</v>
      </c>
      <c r="U16" s="579">
        <f aca="true" t="shared" si="4" ref="U16:AH16">ROUND(+U14/U13*100,1)</f>
        <v>66</v>
      </c>
      <c r="V16" s="579">
        <f t="shared" si="4"/>
        <v>91.2</v>
      </c>
      <c r="W16" s="579">
        <f t="shared" si="4"/>
        <v>82.3</v>
      </c>
      <c r="X16" s="579">
        <f t="shared" si="4"/>
        <v>92.8</v>
      </c>
      <c r="Y16" s="579">
        <f t="shared" si="4"/>
        <v>79.8</v>
      </c>
      <c r="Z16" s="579">
        <f t="shared" si="4"/>
        <v>71.7</v>
      </c>
      <c r="AA16" s="579">
        <f>ROUND(+AA14/AA13*100,1)</f>
        <v>79.2</v>
      </c>
      <c r="AB16" s="579">
        <f t="shared" si="4"/>
        <v>92.8</v>
      </c>
      <c r="AC16" s="579">
        <f t="shared" si="4"/>
        <v>75.1</v>
      </c>
      <c r="AD16" s="579">
        <f t="shared" si="4"/>
        <v>82.9</v>
      </c>
      <c r="AE16" s="579">
        <f t="shared" si="4"/>
        <v>82.8</v>
      </c>
      <c r="AF16" s="579">
        <f t="shared" si="4"/>
        <v>62.2</v>
      </c>
      <c r="AG16" s="579">
        <f t="shared" si="4"/>
        <v>83.2</v>
      </c>
      <c r="AH16" s="579">
        <f t="shared" si="4"/>
        <v>77.1</v>
      </c>
      <c r="AI16" s="579">
        <f t="shared" si="3"/>
        <v>68.7</v>
      </c>
      <c r="AJ16" s="579">
        <f t="shared" si="3"/>
        <v>64.8</v>
      </c>
      <c r="AK16" s="581">
        <f>ROUND(+AK14/AK13*100,1)</f>
        <v>77.5</v>
      </c>
      <c r="AL16" s="581">
        <f t="shared" si="3"/>
        <v>82.1</v>
      </c>
      <c r="AM16" s="581">
        <f t="shared" si="3"/>
        <v>70.5</v>
      </c>
      <c r="AN16" s="581">
        <f t="shared" si="3"/>
        <v>168.5</v>
      </c>
      <c r="AO16" s="581">
        <f t="shared" si="3"/>
        <v>84.4</v>
      </c>
      <c r="AP16" s="581">
        <f t="shared" si="3"/>
        <v>93.4</v>
      </c>
      <c r="AQ16" s="581">
        <f t="shared" si="3"/>
        <v>80.7</v>
      </c>
      <c r="AR16" s="581">
        <f t="shared" si="3"/>
        <v>67.8</v>
      </c>
      <c r="AS16" s="581">
        <f>ROUND(+AS14/AS13*100,1)</f>
        <v>90.8</v>
      </c>
      <c r="AT16" s="581">
        <f>ROUND(+AT14/AT13*100,1)</f>
        <v>74.8</v>
      </c>
      <c r="AU16" s="581">
        <f>ROUND(+AU14/AU13*100,1)</f>
        <v>91.9</v>
      </c>
      <c r="AV16" s="582">
        <f>ROUND(+AV14/AV13*100,1)</f>
        <v>87.2</v>
      </c>
      <c r="AW16" s="583">
        <f>ROUND(+AW14/AW13*100,1)</f>
        <v>81.1</v>
      </c>
    </row>
    <row r="17" spans="1:49" ht="14.25" customHeight="1">
      <c r="A17" s="198"/>
      <c r="B17" s="584" t="s">
        <v>269</v>
      </c>
      <c r="C17" s="585"/>
      <c r="D17" s="585"/>
      <c r="E17" s="586"/>
      <c r="F17" s="587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90"/>
      <c r="AW17" s="591"/>
    </row>
    <row r="18" spans="1:49" ht="14.25" customHeight="1">
      <c r="A18" s="198"/>
      <c r="B18" s="1170"/>
      <c r="C18" s="1167"/>
      <c r="D18" s="1167"/>
      <c r="E18" s="536" t="s">
        <v>270</v>
      </c>
      <c r="F18" s="537" t="s">
        <v>271</v>
      </c>
      <c r="G18" s="538" t="s">
        <v>272</v>
      </c>
      <c r="H18" s="538" t="s">
        <v>273</v>
      </c>
      <c r="I18" s="538" t="s">
        <v>274</v>
      </c>
      <c r="J18" s="539" t="s">
        <v>273</v>
      </c>
      <c r="K18" s="539" t="s">
        <v>273</v>
      </c>
      <c r="L18" s="539" t="s">
        <v>273</v>
      </c>
      <c r="M18" s="539" t="s">
        <v>273</v>
      </c>
      <c r="N18" s="539" t="s">
        <v>272</v>
      </c>
      <c r="O18" s="539" t="s">
        <v>732</v>
      </c>
      <c r="P18" s="539" t="s">
        <v>275</v>
      </c>
      <c r="Q18" s="539" t="s">
        <v>273</v>
      </c>
      <c r="R18" s="539" t="s">
        <v>273</v>
      </c>
      <c r="S18" s="539" t="s">
        <v>274</v>
      </c>
      <c r="T18" s="539" t="s">
        <v>273</v>
      </c>
      <c r="U18" s="539" t="s">
        <v>276</v>
      </c>
      <c r="V18" s="539" t="s">
        <v>273</v>
      </c>
      <c r="W18" s="539" t="s">
        <v>274</v>
      </c>
      <c r="X18" s="539" t="s">
        <v>274</v>
      </c>
      <c r="Y18" s="539" t="s">
        <v>273</v>
      </c>
      <c r="Z18" s="539" t="s">
        <v>273</v>
      </c>
      <c r="AA18" s="539" t="s">
        <v>733</v>
      </c>
      <c r="AB18" s="539" t="s">
        <v>273</v>
      </c>
      <c r="AC18" s="539" t="s">
        <v>273</v>
      </c>
      <c r="AD18" s="539" t="s">
        <v>734</v>
      </c>
      <c r="AE18" s="539" t="s">
        <v>273</v>
      </c>
      <c r="AF18" s="539" t="s">
        <v>273</v>
      </c>
      <c r="AG18" s="539" t="s">
        <v>273</v>
      </c>
      <c r="AH18" s="539" t="s">
        <v>273</v>
      </c>
      <c r="AI18" s="539" t="s">
        <v>273</v>
      </c>
      <c r="AJ18" s="539" t="s">
        <v>277</v>
      </c>
      <c r="AK18" s="540" t="s">
        <v>735</v>
      </c>
      <c r="AL18" s="540" t="s">
        <v>320</v>
      </c>
      <c r="AM18" s="540" t="s">
        <v>321</v>
      </c>
      <c r="AN18" s="540" t="s">
        <v>322</v>
      </c>
      <c r="AO18" s="540" t="s">
        <v>736</v>
      </c>
      <c r="AP18" s="540" t="s">
        <v>323</v>
      </c>
      <c r="AQ18" s="540" t="s">
        <v>323</v>
      </c>
      <c r="AR18" s="540" t="s">
        <v>320</v>
      </c>
      <c r="AS18" s="540" t="s">
        <v>323</v>
      </c>
      <c r="AT18" s="540" t="s">
        <v>323</v>
      </c>
      <c r="AU18" s="540" t="s">
        <v>322</v>
      </c>
      <c r="AV18" s="541" t="s">
        <v>323</v>
      </c>
      <c r="AW18" s="542"/>
    </row>
    <row r="19" spans="1:49" s="168" customFormat="1" ht="14.25" customHeight="1">
      <c r="A19" s="200"/>
      <c r="B19" s="1171"/>
      <c r="C19" s="1172"/>
      <c r="D19" s="1172"/>
      <c r="E19" s="592" t="s">
        <v>278</v>
      </c>
      <c r="F19" s="549">
        <v>172160</v>
      </c>
      <c r="G19" s="519">
        <v>125752</v>
      </c>
      <c r="H19" s="519">
        <v>59961</v>
      </c>
      <c r="I19" s="519">
        <v>58964</v>
      </c>
      <c r="J19" s="519">
        <v>9860</v>
      </c>
      <c r="K19" s="519">
        <v>25600</v>
      </c>
      <c r="L19" s="519">
        <v>14870</v>
      </c>
      <c r="M19" s="519">
        <v>30340</v>
      </c>
      <c r="N19" s="519">
        <v>24880</v>
      </c>
      <c r="O19" s="519">
        <v>20500</v>
      </c>
      <c r="P19" s="519">
        <v>30980</v>
      </c>
      <c r="Q19" s="519">
        <v>29639</v>
      </c>
      <c r="R19" s="519">
        <v>103755</v>
      </c>
      <c r="S19" s="519">
        <v>69629</v>
      </c>
      <c r="T19" s="519">
        <v>31590</v>
      </c>
      <c r="U19" s="519">
        <v>16500</v>
      </c>
      <c r="V19" s="519">
        <v>22800</v>
      </c>
      <c r="W19" s="519">
        <v>16541</v>
      </c>
      <c r="X19" s="519">
        <v>22092</v>
      </c>
      <c r="Y19" s="519">
        <v>39712</v>
      </c>
      <c r="Z19" s="519">
        <v>19940</v>
      </c>
      <c r="AA19" s="519">
        <v>12164</v>
      </c>
      <c r="AB19" s="519">
        <v>18130</v>
      </c>
      <c r="AC19" s="519">
        <v>17020</v>
      </c>
      <c r="AD19" s="519">
        <v>51200</v>
      </c>
      <c r="AE19" s="519">
        <v>17940</v>
      </c>
      <c r="AF19" s="519">
        <v>12070</v>
      </c>
      <c r="AG19" s="519">
        <v>21010</v>
      </c>
      <c r="AH19" s="519">
        <v>19580</v>
      </c>
      <c r="AI19" s="519">
        <v>13480</v>
      </c>
      <c r="AJ19" s="519">
        <v>16200</v>
      </c>
      <c r="AK19" s="519">
        <v>12450</v>
      </c>
      <c r="AL19" s="519">
        <v>17287</v>
      </c>
      <c r="AM19" s="519">
        <v>12138</v>
      </c>
      <c r="AN19" s="519">
        <v>11000</v>
      </c>
      <c r="AO19" s="519">
        <v>15700</v>
      </c>
      <c r="AP19" s="519">
        <v>4300</v>
      </c>
      <c r="AQ19" s="519">
        <v>6800</v>
      </c>
      <c r="AR19" s="519">
        <v>12040</v>
      </c>
      <c r="AS19" s="519">
        <v>11490</v>
      </c>
      <c r="AT19" s="519">
        <v>8700</v>
      </c>
      <c r="AU19" s="519">
        <v>95000</v>
      </c>
      <c r="AV19" s="520">
        <v>36900</v>
      </c>
      <c r="AW19" s="550">
        <f aca="true" t="shared" si="5" ref="AW19:AW25">SUM(F19:AV19)</f>
        <v>1388664</v>
      </c>
    </row>
    <row r="20" spans="1:49" s="3" customFormat="1" ht="14.25" customHeight="1">
      <c r="A20" s="200"/>
      <c r="B20" s="546" t="s">
        <v>281</v>
      </c>
      <c r="C20" s="547"/>
      <c r="D20" s="547"/>
      <c r="E20" s="548"/>
      <c r="F20" s="549">
        <v>137100</v>
      </c>
      <c r="G20" s="519">
        <v>124923</v>
      </c>
      <c r="H20" s="519">
        <v>0</v>
      </c>
      <c r="I20" s="519">
        <v>39984</v>
      </c>
      <c r="J20" s="519">
        <v>0</v>
      </c>
      <c r="K20" s="519">
        <v>0</v>
      </c>
      <c r="L20" s="519">
        <v>0</v>
      </c>
      <c r="M20" s="519">
        <v>0</v>
      </c>
      <c r="N20" s="519">
        <v>7507</v>
      </c>
      <c r="O20" s="519">
        <v>13620</v>
      </c>
      <c r="P20" s="519">
        <v>30980</v>
      </c>
      <c r="Q20" s="519">
        <v>0</v>
      </c>
      <c r="R20" s="519">
        <v>0</v>
      </c>
      <c r="S20" s="519">
        <v>38100</v>
      </c>
      <c r="T20" s="519">
        <v>0</v>
      </c>
      <c r="U20" s="519">
        <v>11300</v>
      </c>
      <c r="V20" s="519">
        <v>0</v>
      </c>
      <c r="W20" s="519">
        <v>7776</v>
      </c>
      <c r="X20" s="519">
        <v>11290</v>
      </c>
      <c r="Y20" s="519">
        <v>0</v>
      </c>
      <c r="Z20" s="519">
        <v>0</v>
      </c>
      <c r="AA20" s="519">
        <v>1200</v>
      </c>
      <c r="AB20" s="519">
        <v>6100</v>
      </c>
      <c r="AC20" s="519">
        <v>0</v>
      </c>
      <c r="AD20" s="519">
        <v>0</v>
      </c>
      <c r="AE20" s="519">
        <v>0</v>
      </c>
      <c r="AF20" s="519">
        <v>0</v>
      </c>
      <c r="AG20" s="519">
        <v>0</v>
      </c>
      <c r="AH20" s="519">
        <v>0</v>
      </c>
      <c r="AI20" s="519">
        <v>0</v>
      </c>
      <c r="AJ20" s="519">
        <v>0</v>
      </c>
      <c r="AK20" s="519">
        <v>3645</v>
      </c>
      <c r="AL20" s="519">
        <v>10250</v>
      </c>
      <c r="AM20" s="519">
        <v>4494</v>
      </c>
      <c r="AN20" s="519">
        <v>0</v>
      </c>
      <c r="AO20" s="519">
        <v>0</v>
      </c>
      <c r="AP20" s="519">
        <v>0</v>
      </c>
      <c r="AQ20" s="519">
        <v>0</v>
      </c>
      <c r="AR20" s="519">
        <v>3456</v>
      </c>
      <c r="AS20" s="519">
        <v>11490</v>
      </c>
      <c r="AT20" s="519">
        <v>0</v>
      </c>
      <c r="AU20" s="519">
        <v>95000</v>
      </c>
      <c r="AV20" s="520">
        <v>0</v>
      </c>
      <c r="AW20" s="550">
        <f t="shared" si="5"/>
        <v>558215</v>
      </c>
    </row>
    <row r="21" spans="1:49" s="156" customFormat="1" ht="14.25" customHeight="1">
      <c r="A21" s="201"/>
      <c r="B21" s="551" t="s">
        <v>282</v>
      </c>
      <c r="C21" s="552"/>
      <c r="D21" s="552"/>
      <c r="E21" s="553"/>
      <c r="F21" s="554">
        <v>25.44</v>
      </c>
      <c r="G21" s="555">
        <v>15.03</v>
      </c>
      <c r="H21" s="555">
        <v>1.15</v>
      </c>
      <c r="I21" s="555">
        <v>10.87</v>
      </c>
      <c r="J21" s="555">
        <v>25.58</v>
      </c>
      <c r="K21" s="555">
        <v>5.79</v>
      </c>
      <c r="L21" s="555">
        <v>11.79</v>
      </c>
      <c r="M21" s="555">
        <v>14.52</v>
      </c>
      <c r="N21" s="555">
        <v>7.58</v>
      </c>
      <c r="O21" s="555">
        <v>4.48</v>
      </c>
      <c r="P21" s="555">
        <v>2.96</v>
      </c>
      <c r="Q21" s="555">
        <v>21.93</v>
      </c>
      <c r="R21" s="555">
        <v>4.27</v>
      </c>
      <c r="S21" s="555">
        <v>16.82</v>
      </c>
      <c r="T21" s="555">
        <v>7.01</v>
      </c>
      <c r="U21" s="555">
        <v>11.43</v>
      </c>
      <c r="V21" s="555">
        <v>7.55</v>
      </c>
      <c r="W21" s="555">
        <v>3.53</v>
      </c>
      <c r="X21" s="555">
        <v>7.05</v>
      </c>
      <c r="Y21" s="555">
        <v>13.62</v>
      </c>
      <c r="Z21" s="555">
        <v>8.65</v>
      </c>
      <c r="AA21" s="555">
        <v>3.21</v>
      </c>
      <c r="AB21" s="555">
        <v>6.12</v>
      </c>
      <c r="AC21" s="555">
        <v>34.32</v>
      </c>
      <c r="AD21" s="555">
        <v>1.26</v>
      </c>
      <c r="AE21" s="555">
        <v>27.74</v>
      </c>
      <c r="AF21" s="555">
        <v>6.75</v>
      </c>
      <c r="AG21" s="555">
        <v>20.75</v>
      </c>
      <c r="AH21" s="555">
        <v>16.48</v>
      </c>
      <c r="AI21" s="555">
        <v>27.23</v>
      </c>
      <c r="AJ21" s="555">
        <v>10.75</v>
      </c>
      <c r="AK21" s="555">
        <v>11.66</v>
      </c>
      <c r="AL21" s="555">
        <v>1.28</v>
      </c>
      <c r="AM21" s="555">
        <v>2.91</v>
      </c>
      <c r="AN21" s="555">
        <v>0</v>
      </c>
      <c r="AO21" s="555">
        <v>0</v>
      </c>
      <c r="AP21" s="555">
        <v>0.53</v>
      </c>
      <c r="AQ21" s="555">
        <v>5.22</v>
      </c>
      <c r="AR21" s="555">
        <v>3.73</v>
      </c>
      <c r="AS21" s="555">
        <v>2.36</v>
      </c>
      <c r="AT21" s="555">
        <v>9.7</v>
      </c>
      <c r="AU21" s="555">
        <v>4.16</v>
      </c>
      <c r="AV21" s="556">
        <v>16.26</v>
      </c>
      <c r="AW21" s="557">
        <f t="shared" si="5"/>
        <v>439.47000000000014</v>
      </c>
    </row>
    <row r="22" spans="1:49" s="156" customFormat="1" ht="14.25" customHeight="1">
      <c r="A22" s="201"/>
      <c r="B22" s="551" t="s">
        <v>283</v>
      </c>
      <c r="C22" s="552"/>
      <c r="D22" s="552"/>
      <c r="E22" s="553"/>
      <c r="F22" s="554">
        <v>15.47</v>
      </c>
      <c r="G22" s="555">
        <v>42.3</v>
      </c>
      <c r="H22" s="555">
        <v>19.14</v>
      </c>
      <c r="I22" s="555">
        <v>0.05</v>
      </c>
      <c r="J22" s="555">
        <v>52.18</v>
      </c>
      <c r="K22" s="555">
        <v>0.18</v>
      </c>
      <c r="L22" s="555">
        <v>4.01</v>
      </c>
      <c r="M22" s="555">
        <v>1.83</v>
      </c>
      <c r="N22" s="555">
        <v>13.21</v>
      </c>
      <c r="O22" s="555">
        <v>4.74</v>
      </c>
      <c r="P22" s="555">
        <v>5.96</v>
      </c>
      <c r="Q22" s="555">
        <v>5.56</v>
      </c>
      <c r="R22" s="555">
        <v>29.17</v>
      </c>
      <c r="S22" s="555">
        <v>0.65</v>
      </c>
      <c r="T22" s="555">
        <v>2.4</v>
      </c>
      <c r="U22" s="555">
        <v>0.17</v>
      </c>
      <c r="V22" s="555">
        <v>0</v>
      </c>
      <c r="W22" s="555">
        <v>7.52</v>
      </c>
      <c r="X22" s="555">
        <v>0</v>
      </c>
      <c r="Y22" s="555">
        <v>4.38</v>
      </c>
      <c r="Z22" s="555">
        <v>0</v>
      </c>
      <c r="AA22" s="555">
        <v>3.71</v>
      </c>
      <c r="AB22" s="555">
        <v>8.56</v>
      </c>
      <c r="AC22" s="555">
        <v>9.09</v>
      </c>
      <c r="AD22" s="555">
        <v>17.32</v>
      </c>
      <c r="AE22" s="555">
        <v>0</v>
      </c>
      <c r="AF22" s="555">
        <v>4</v>
      </c>
      <c r="AG22" s="555">
        <v>0</v>
      </c>
      <c r="AH22" s="555">
        <v>1.52</v>
      </c>
      <c r="AI22" s="555">
        <v>12.64</v>
      </c>
      <c r="AJ22" s="555">
        <v>0.56</v>
      </c>
      <c r="AK22" s="555">
        <v>5.23</v>
      </c>
      <c r="AL22" s="555">
        <v>0</v>
      </c>
      <c r="AM22" s="555">
        <v>30.49</v>
      </c>
      <c r="AN22" s="555">
        <v>11.19</v>
      </c>
      <c r="AO22" s="555">
        <v>0</v>
      </c>
      <c r="AP22" s="555">
        <v>0</v>
      </c>
      <c r="AQ22" s="555">
        <v>0</v>
      </c>
      <c r="AR22" s="555">
        <v>2.55</v>
      </c>
      <c r="AS22" s="555">
        <v>0.3</v>
      </c>
      <c r="AT22" s="555">
        <v>3.52</v>
      </c>
      <c r="AU22" s="555">
        <v>0</v>
      </c>
      <c r="AV22" s="556">
        <v>3.16</v>
      </c>
      <c r="AW22" s="557">
        <f t="shared" si="5"/>
        <v>322.7600000000001</v>
      </c>
    </row>
    <row r="23" spans="1:49" s="12" customFormat="1" ht="14.25" customHeight="1">
      <c r="A23" s="202"/>
      <c r="B23" s="558" t="s">
        <v>284</v>
      </c>
      <c r="C23" s="559"/>
      <c r="D23" s="559"/>
      <c r="E23" s="560"/>
      <c r="F23" s="524">
        <v>1649.07</v>
      </c>
      <c r="G23" s="561">
        <v>879.36</v>
      </c>
      <c r="H23" s="561">
        <v>798.61</v>
      </c>
      <c r="I23" s="561">
        <v>954.15</v>
      </c>
      <c r="J23" s="561">
        <v>331.56</v>
      </c>
      <c r="K23" s="561">
        <v>370.8</v>
      </c>
      <c r="L23" s="561">
        <v>348.28</v>
      </c>
      <c r="M23" s="561">
        <v>603.42</v>
      </c>
      <c r="N23" s="561">
        <v>452.26</v>
      </c>
      <c r="O23" s="561">
        <v>173.78</v>
      </c>
      <c r="P23" s="561">
        <v>291.62</v>
      </c>
      <c r="Q23" s="561">
        <v>773.26</v>
      </c>
      <c r="R23" s="561">
        <v>1075.82</v>
      </c>
      <c r="S23" s="561">
        <v>784.55</v>
      </c>
      <c r="T23" s="561">
        <v>482.81</v>
      </c>
      <c r="U23" s="561">
        <v>282.83</v>
      </c>
      <c r="V23" s="561">
        <v>340.78</v>
      </c>
      <c r="W23" s="561">
        <v>257.49</v>
      </c>
      <c r="X23" s="561">
        <v>441.72</v>
      </c>
      <c r="Y23" s="561">
        <v>929.29</v>
      </c>
      <c r="Z23" s="561">
        <v>536.04</v>
      </c>
      <c r="AA23" s="561">
        <v>456.93</v>
      </c>
      <c r="AB23" s="561">
        <v>379.39</v>
      </c>
      <c r="AC23" s="561">
        <v>486.31</v>
      </c>
      <c r="AD23" s="561">
        <v>593.67</v>
      </c>
      <c r="AE23" s="561">
        <v>666.24</v>
      </c>
      <c r="AF23" s="561">
        <v>715.58</v>
      </c>
      <c r="AG23" s="561">
        <v>394.11</v>
      </c>
      <c r="AH23" s="561">
        <v>450.32</v>
      </c>
      <c r="AI23" s="561">
        <v>380.6</v>
      </c>
      <c r="AJ23" s="561">
        <v>114.49</v>
      </c>
      <c r="AK23" s="561">
        <v>274</v>
      </c>
      <c r="AL23" s="561">
        <v>254.91</v>
      </c>
      <c r="AM23" s="561">
        <v>211.63</v>
      </c>
      <c r="AN23" s="561">
        <v>123.18</v>
      </c>
      <c r="AO23" s="561">
        <v>147.75</v>
      </c>
      <c r="AP23" s="561">
        <v>140.39</v>
      </c>
      <c r="AQ23" s="561">
        <v>242.46</v>
      </c>
      <c r="AR23" s="561">
        <v>121.16</v>
      </c>
      <c r="AS23" s="561">
        <v>221.7</v>
      </c>
      <c r="AT23" s="561">
        <v>131.87</v>
      </c>
      <c r="AU23" s="561">
        <v>1176.64</v>
      </c>
      <c r="AV23" s="562">
        <v>275.49</v>
      </c>
      <c r="AW23" s="527">
        <f t="shared" si="5"/>
        <v>20716.32</v>
      </c>
    </row>
    <row r="24" spans="1:49" ht="14.25" customHeight="1">
      <c r="A24" s="198"/>
      <c r="B24" s="515" t="s">
        <v>285</v>
      </c>
      <c r="C24" s="516"/>
      <c r="D24" s="516"/>
      <c r="E24" s="517"/>
      <c r="F24" s="549">
        <v>4</v>
      </c>
      <c r="G24" s="519">
        <v>4</v>
      </c>
      <c r="H24" s="519">
        <v>1</v>
      </c>
      <c r="I24" s="519">
        <v>4</v>
      </c>
      <c r="J24" s="519">
        <v>5</v>
      </c>
      <c r="K24" s="519">
        <v>2</v>
      </c>
      <c r="L24" s="519">
        <v>2</v>
      </c>
      <c r="M24" s="519">
        <v>3</v>
      </c>
      <c r="N24" s="519">
        <v>4</v>
      </c>
      <c r="O24" s="519">
        <v>2</v>
      </c>
      <c r="P24" s="519">
        <v>4</v>
      </c>
      <c r="Q24" s="519">
        <v>3</v>
      </c>
      <c r="R24" s="519">
        <v>8</v>
      </c>
      <c r="S24" s="519">
        <v>1</v>
      </c>
      <c r="T24" s="519">
        <v>5</v>
      </c>
      <c r="U24" s="519">
        <v>1</v>
      </c>
      <c r="V24" s="519">
        <v>1</v>
      </c>
      <c r="W24" s="519">
        <v>4</v>
      </c>
      <c r="X24" s="519">
        <v>3</v>
      </c>
      <c r="Y24" s="519">
        <v>9</v>
      </c>
      <c r="Z24" s="519">
        <v>2</v>
      </c>
      <c r="AA24" s="519">
        <v>4</v>
      </c>
      <c r="AB24" s="519">
        <v>8</v>
      </c>
      <c r="AC24" s="519">
        <v>4</v>
      </c>
      <c r="AD24" s="519">
        <v>2</v>
      </c>
      <c r="AE24" s="519">
        <v>11</v>
      </c>
      <c r="AF24" s="519">
        <v>3</v>
      </c>
      <c r="AG24" s="519">
        <v>2</v>
      </c>
      <c r="AH24" s="519">
        <v>2</v>
      </c>
      <c r="AI24" s="519">
        <v>2</v>
      </c>
      <c r="AJ24" s="519">
        <v>2</v>
      </c>
      <c r="AK24" s="519">
        <v>10</v>
      </c>
      <c r="AL24" s="519">
        <v>2</v>
      </c>
      <c r="AM24" s="519">
        <v>13</v>
      </c>
      <c r="AN24" s="519">
        <v>0</v>
      </c>
      <c r="AO24" s="519">
        <v>0</v>
      </c>
      <c r="AP24" s="519">
        <v>1</v>
      </c>
      <c r="AQ24" s="519">
        <v>1</v>
      </c>
      <c r="AR24" s="519">
        <v>1</v>
      </c>
      <c r="AS24" s="519">
        <v>2</v>
      </c>
      <c r="AT24" s="519">
        <v>1</v>
      </c>
      <c r="AU24" s="519">
        <v>4</v>
      </c>
      <c r="AV24" s="520">
        <v>3</v>
      </c>
      <c r="AW24" s="468">
        <f t="shared" si="5"/>
        <v>150</v>
      </c>
    </row>
    <row r="25" spans="1:49" ht="14.25" customHeight="1">
      <c r="A25" s="509"/>
      <c r="B25" s="563" t="s">
        <v>286</v>
      </c>
      <c r="C25" s="564"/>
      <c r="D25" s="564"/>
      <c r="E25" s="565"/>
      <c r="F25" s="543">
        <v>12</v>
      </c>
      <c r="G25" s="544">
        <v>78</v>
      </c>
      <c r="H25" s="544">
        <v>11</v>
      </c>
      <c r="I25" s="544">
        <v>9</v>
      </c>
      <c r="J25" s="544">
        <v>17</v>
      </c>
      <c r="K25" s="544">
        <v>8</v>
      </c>
      <c r="L25" s="544">
        <v>7</v>
      </c>
      <c r="M25" s="544">
        <v>10</v>
      </c>
      <c r="N25" s="544">
        <v>17</v>
      </c>
      <c r="O25" s="544">
        <v>5</v>
      </c>
      <c r="P25" s="544">
        <v>11</v>
      </c>
      <c r="Q25" s="544">
        <v>9</v>
      </c>
      <c r="R25" s="544">
        <v>30</v>
      </c>
      <c r="S25" s="544">
        <v>10</v>
      </c>
      <c r="T25" s="544">
        <v>10</v>
      </c>
      <c r="U25" s="544">
        <v>6</v>
      </c>
      <c r="V25" s="544">
        <v>4</v>
      </c>
      <c r="W25" s="544">
        <v>4</v>
      </c>
      <c r="X25" s="544">
        <v>6</v>
      </c>
      <c r="Y25" s="544">
        <v>14</v>
      </c>
      <c r="Z25" s="544">
        <v>6</v>
      </c>
      <c r="AA25" s="544">
        <v>12</v>
      </c>
      <c r="AB25" s="544">
        <v>18</v>
      </c>
      <c r="AC25" s="544">
        <v>18</v>
      </c>
      <c r="AD25" s="544">
        <v>3</v>
      </c>
      <c r="AE25" s="544">
        <v>22</v>
      </c>
      <c r="AF25" s="544">
        <v>14</v>
      </c>
      <c r="AG25" s="544">
        <v>5</v>
      </c>
      <c r="AH25" s="544">
        <v>3</v>
      </c>
      <c r="AI25" s="544">
        <v>5</v>
      </c>
      <c r="AJ25" s="544">
        <v>4</v>
      </c>
      <c r="AK25" s="544">
        <v>14</v>
      </c>
      <c r="AL25" s="544">
        <v>4</v>
      </c>
      <c r="AM25" s="544">
        <v>112</v>
      </c>
      <c r="AN25" s="544">
        <v>4</v>
      </c>
      <c r="AO25" s="544">
        <v>3</v>
      </c>
      <c r="AP25" s="544">
        <v>2</v>
      </c>
      <c r="AQ25" s="544">
        <v>2</v>
      </c>
      <c r="AR25" s="544">
        <v>4</v>
      </c>
      <c r="AS25" s="544">
        <v>6</v>
      </c>
      <c r="AT25" s="544">
        <v>4</v>
      </c>
      <c r="AU25" s="544">
        <v>12</v>
      </c>
      <c r="AV25" s="545">
        <v>9</v>
      </c>
      <c r="AW25" s="473">
        <f t="shared" si="5"/>
        <v>564</v>
      </c>
    </row>
    <row r="26" spans="1:49" ht="14.25" customHeight="1">
      <c r="A26" s="198" t="s">
        <v>287</v>
      </c>
      <c r="B26" s="219"/>
      <c r="C26" s="219"/>
      <c r="D26" s="219"/>
      <c r="E26" s="246"/>
      <c r="F26" s="510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3"/>
      <c r="AW26" s="514"/>
    </row>
    <row r="27" spans="1:49" ht="14.25" customHeight="1">
      <c r="A27" s="198"/>
      <c r="B27" s="515" t="s">
        <v>86</v>
      </c>
      <c r="C27" s="516"/>
      <c r="D27" s="516"/>
      <c r="E27" s="517"/>
      <c r="F27" s="518">
        <v>165310</v>
      </c>
      <c r="G27" s="519">
        <v>124451</v>
      </c>
      <c r="H27" s="519">
        <v>59961</v>
      </c>
      <c r="I27" s="519">
        <v>57186</v>
      </c>
      <c r="J27" s="519">
        <v>9600</v>
      </c>
      <c r="K27" s="519">
        <v>25000</v>
      </c>
      <c r="L27" s="519">
        <v>13800</v>
      </c>
      <c r="M27" s="519">
        <v>30000</v>
      </c>
      <c r="N27" s="519">
        <v>24600</v>
      </c>
      <c r="O27" s="519">
        <v>13750</v>
      </c>
      <c r="P27" s="519">
        <v>30980</v>
      </c>
      <c r="Q27" s="519">
        <v>29639</v>
      </c>
      <c r="R27" s="519">
        <v>103400</v>
      </c>
      <c r="S27" s="519">
        <v>68029</v>
      </c>
      <c r="T27" s="519">
        <v>31590</v>
      </c>
      <c r="U27" s="519">
        <v>15900</v>
      </c>
      <c r="V27" s="519">
        <v>22000</v>
      </c>
      <c r="W27" s="519">
        <v>13940</v>
      </c>
      <c r="X27" s="519">
        <v>21610</v>
      </c>
      <c r="Y27" s="519">
        <v>38604</v>
      </c>
      <c r="Z27" s="519">
        <v>19380</v>
      </c>
      <c r="AA27" s="519">
        <v>12164</v>
      </c>
      <c r="AB27" s="519">
        <v>23120</v>
      </c>
      <c r="AC27" s="519">
        <v>16640</v>
      </c>
      <c r="AD27" s="519">
        <v>51200</v>
      </c>
      <c r="AE27" s="519">
        <v>17500</v>
      </c>
      <c r="AF27" s="519">
        <v>12040</v>
      </c>
      <c r="AG27" s="519">
        <v>20390</v>
      </c>
      <c r="AH27" s="519">
        <v>19580</v>
      </c>
      <c r="AI27" s="519">
        <v>16245</v>
      </c>
      <c r="AJ27" s="519">
        <v>16200</v>
      </c>
      <c r="AK27" s="519">
        <v>11630</v>
      </c>
      <c r="AL27" s="519">
        <v>17287</v>
      </c>
      <c r="AM27" s="519">
        <v>10755</v>
      </c>
      <c r="AN27" s="519">
        <v>11000</v>
      </c>
      <c r="AO27" s="519">
        <v>15700</v>
      </c>
      <c r="AP27" s="519">
        <v>4300</v>
      </c>
      <c r="AQ27" s="519">
        <v>6800</v>
      </c>
      <c r="AR27" s="519">
        <v>6649</v>
      </c>
      <c r="AS27" s="519">
        <v>10123</v>
      </c>
      <c r="AT27" s="519">
        <v>8700</v>
      </c>
      <c r="AU27" s="519">
        <v>95000</v>
      </c>
      <c r="AV27" s="520">
        <v>36900</v>
      </c>
      <c r="AW27" s="468">
        <f>SUM(F27:AV27)</f>
        <v>1358653</v>
      </c>
    </row>
    <row r="28" spans="1:49" ht="14.25" customHeight="1">
      <c r="A28" s="198"/>
      <c r="B28" s="515" t="s">
        <v>288</v>
      </c>
      <c r="C28" s="516"/>
      <c r="D28" s="516"/>
      <c r="E28" s="517"/>
      <c r="F28" s="518">
        <v>112425</v>
      </c>
      <c r="G28" s="519">
        <v>74755</v>
      </c>
      <c r="H28" s="519">
        <v>48723</v>
      </c>
      <c r="I28" s="519">
        <v>52188</v>
      </c>
      <c r="J28" s="519">
        <v>8516</v>
      </c>
      <c r="K28" s="519">
        <v>18246</v>
      </c>
      <c r="L28" s="519">
        <v>10028</v>
      </c>
      <c r="M28" s="519">
        <v>17144</v>
      </c>
      <c r="N28" s="519">
        <v>22247</v>
      </c>
      <c r="O28" s="519">
        <v>12328</v>
      </c>
      <c r="P28" s="519">
        <v>22647</v>
      </c>
      <c r="Q28" s="519">
        <v>25624</v>
      </c>
      <c r="R28" s="519">
        <v>71108</v>
      </c>
      <c r="S28" s="519">
        <v>59730</v>
      </c>
      <c r="T28" s="519">
        <v>21889</v>
      </c>
      <c r="U28" s="519">
        <v>10775</v>
      </c>
      <c r="V28" s="519">
        <v>18362</v>
      </c>
      <c r="W28" s="519">
        <v>11152</v>
      </c>
      <c r="X28" s="519">
        <v>18630</v>
      </c>
      <c r="Y28" s="519">
        <v>27468</v>
      </c>
      <c r="Z28" s="519">
        <v>14268</v>
      </c>
      <c r="AA28" s="519">
        <v>11548</v>
      </c>
      <c r="AB28" s="519">
        <v>15374</v>
      </c>
      <c r="AC28" s="519">
        <v>13152</v>
      </c>
      <c r="AD28" s="519">
        <v>36691</v>
      </c>
      <c r="AE28" s="519">
        <v>12290</v>
      </c>
      <c r="AF28" s="519">
        <v>6938</v>
      </c>
      <c r="AG28" s="519">
        <v>14294</v>
      </c>
      <c r="AH28" s="519">
        <v>13935</v>
      </c>
      <c r="AI28" s="519">
        <v>11503</v>
      </c>
      <c r="AJ28" s="519">
        <v>13550</v>
      </c>
      <c r="AK28" s="519">
        <v>8527</v>
      </c>
      <c r="AL28" s="519">
        <v>12535</v>
      </c>
      <c r="AM28" s="519">
        <v>10217</v>
      </c>
      <c r="AN28" s="519">
        <v>11214</v>
      </c>
      <c r="AO28" s="519">
        <v>12634</v>
      </c>
      <c r="AP28" s="519">
        <v>3483</v>
      </c>
      <c r="AQ28" s="519">
        <v>4596</v>
      </c>
      <c r="AR28" s="519">
        <v>7005</v>
      </c>
      <c r="AS28" s="519">
        <v>10123</v>
      </c>
      <c r="AT28" s="519">
        <v>6469</v>
      </c>
      <c r="AU28" s="519">
        <v>73822</v>
      </c>
      <c r="AV28" s="520">
        <v>25330</v>
      </c>
      <c r="AW28" s="468">
        <f>SUM(F28:AV28)</f>
        <v>1013483</v>
      </c>
    </row>
    <row r="29" spans="1:49" s="13" customFormat="1" ht="14.25" customHeight="1">
      <c r="A29" s="203"/>
      <c r="B29" s="521" t="s">
        <v>289</v>
      </c>
      <c r="C29" s="522"/>
      <c r="D29" s="522"/>
      <c r="E29" s="523"/>
      <c r="F29" s="524">
        <v>36049.29</v>
      </c>
      <c r="G29" s="525">
        <v>24232.29</v>
      </c>
      <c r="H29" s="525">
        <v>15588.28</v>
      </c>
      <c r="I29" s="525">
        <v>16005.91</v>
      </c>
      <c r="J29" s="525">
        <v>2784.98</v>
      </c>
      <c r="K29" s="525">
        <v>5963.77</v>
      </c>
      <c r="L29" s="525">
        <v>3489.55</v>
      </c>
      <c r="M29" s="525">
        <v>5467.23</v>
      </c>
      <c r="N29" s="525">
        <v>6367.94</v>
      </c>
      <c r="O29" s="525">
        <v>3583.23</v>
      </c>
      <c r="P29" s="525">
        <v>7110.31</v>
      </c>
      <c r="Q29" s="525">
        <v>8014.8</v>
      </c>
      <c r="R29" s="525">
        <v>22794.26</v>
      </c>
      <c r="S29" s="525">
        <v>18919.81</v>
      </c>
      <c r="T29" s="525">
        <v>6119.59</v>
      </c>
      <c r="U29" s="525">
        <v>3243.29</v>
      </c>
      <c r="V29" s="525">
        <v>6011.24</v>
      </c>
      <c r="W29" s="525">
        <v>3639.35</v>
      </c>
      <c r="X29" s="525">
        <v>5610.92</v>
      </c>
      <c r="Y29" s="525">
        <v>9019.95</v>
      </c>
      <c r="Z29" s="525">
        <v>4536.75</v>
      </c>
      <c r="AA29" s="525">
        <v>3532.97</v>
      </c>
      <c r="AB29" s="525">
        <v>4485.47</v>
      </c>
      <c r="AC29" s="525">
        <v>4067.1</v>
      </c>
      <c r="AD29" s="525">
        <v>11636.35</v>
      </c>
      <c r="AE29" s="525">
        <v>3873.37</v>
      </c>
      <c r="AF29" s="525">
        <v>1922.91</v>
      </c>
      <c r="AG29" s="525">
        <v>4619.79</v>
      </c>
      <c r="AH29" s="525">
        <v>4410.13</v>
      </c>
      <c r="AI29" s="525">
        <v>3578.39</v>
      </c>
      <c r="AJ29" s="525">
        <v>3247.58</v>
      </c>
      <c r="AK29" s="525">
        <v>2329.2</v>
      </c>
      <c r="AL29" s="525">
        <v>4109.33</v>
      </c>
      <c r="AM29" s="525">
        <v>2724.42</v>
      </c>
      <c r="AN29" s="525">
        <v>2844.87</v>
      </c>
      <c r="AO29" s="525">
        <v>3840.1</v>
      </c>
      <c r="AP29" s="525">
        <v>1060.84</v>
      </c>
      <c r="AQ29" s="525">
        <v>1393.34</v>
      </c>
      <c r="AR29" s="525">
        <v>1886.43</v>
      </c>
      <c r="AS29" s="525">
        <v>3041.14</v>
      </c>
      <c r="AT29" s="525">
        <v>1901.47</v>
      </c>
      <c r="AU29" s="525">
        <v>23720.14</v>
      </c>
      <c r="AV29" s="526">
        <v>8065.55</v>
      </c>
      <c r="AW29" s="527">
        <f>SUM(F29:AV29)</f>
        <v>316843.63000000006</v>
      </c>
    </row>
    <row r="30" spans="1:49" s="157" customFormat="1" ht="14.25" customHeight="1">
      <c r="A30" s="199"/>
      <c r="B30" s="1163" t="s">
        <v>768</v>
      </c>
      <c r="C30" s="1162"/>
      <c r="D30" s="1162"/>
      <c r="E30" s="1161"/>
      <c r="F30" s="1129">
        <f>ROUND(+F29/366*1000,1)</f>
        <v>98495.3</v>
      </c>
      <c r="G30" s="1129">
        <f>ROUND(+G29/366*1000,1)</f>
        <v>66208.4</v>
      </c>
      <c r="H30" s="1129">
        <f aca="true" t="shared" si="6" ref="H30:AW30">ROUND(+H29/366*1000,1)</f>
        <v>42590.9</v>
      </c>
      <c r="I30" s="1129">
        <f t="shared" si="6"/>
        <v>43732</v>
      </c>
      <c r="J30" s="1129">
        <f t="shared" si="6"/>
        <v>7609.2</v>
      </c>
      <c r="K30" s="1129">
        <f t="shared" si="6"/>
        <v>16294.5</v>
      </c>
      <c r="L30" s="1129">
        <f t="shared" si="6"/>
        <v>9534.3</v>
      </c>
      <c r="M30" s="1129">
        <f t="shared" si="6"/>
        <v>14937.8</v>
      </c>
      <c r="N30" s="1129">
        <f t="shared" si="6"/>
        <v>17398.7</v>
      </c>
      <c r="O30" s="1129">
        <f t="shared" si="6"/>
        <v>9790.2</v>
      </c>
      <c r="P30" s="1129">
        <f t="shared" si="6"/>
        <v>19427.1</v>
      </c>
      <c r="Q30" s="1129">
        <f t="shared" si="6"/>
        <v>21898.4</v>
      </c>
      <c r="R30" s="1129">
        <f t="shared" si="6"/>
        <v>62279.4</v>
      </c>
      <c r="S30" s="1129">
        <f t="shared" si="6"/>
        <v>51693.5</v>
      </c>
      <c r="T30" s="1129">
        <f t="shared" si="6"/>
        <v>16720.2</v>
      </c>
      <c r="U30" s="1129">
        <f t="shared" si="6"/>
        <v>8861.4</v>
      </c>
      <c r="V30" s="1129">
        <f t="shared" si="6"/>
        <v>16424.2</v>
      </c>
      <c r="W30" s="1129">
        <f t="shared" si="6"/>
        <v>9943.6</v>
      </c>
      <c r="X30" s="1129">
        <f t="shared" si="6"/>
        <v>15330.4</v>
      </c>
      <c r="Y30" s="1129">
        <f t="shared" si="6"/>
        <v>24644.7</v>
      </c>
      <c r="Z30" s="1129">
        <f t="shared" si="6"/>
        <v>12395.5</v>
      </c>
      <c r="AA30" s="1129">
        <f t="shared" si="6"/>
        <v>9652.9</v>
      </c>
      <c r="AB30" s="1129">
        <f t="shared" si="6"/>
        <v>12255.4</v>
      </c>
      <c r="AC30" s="1129">
        <f t="shared" si="6"/>
        <v>11112.3</v>
      </c>
      <c r="AD30" s="1129">
        <f t="shared" si="6"/>
        <v>31793.3</v>
      </c>
      <c r="AE30" s="1129">
        <f t="shared" si="6"/>
        <v>10583</v>
      </c>
      <c r="AF30" s="1129">
        <f t="shared" si="6"/>
        <v>5253.9</v>
      </c>
      <c r="AG30" s="1129">
        <f t="shared" si="6"/>
        <v>12622.4</v>
      </c>
      <c r="AH30" s="1129">
        <f t="shared" si="6"/>
        <v>12049.5</v>
      </c>
      <c r="AI30" s="1129">
        <f t="shared" si="6"/>
        <v>9777</v>
      </c>
      <c r="AJ30" s="1129">
        <f t="shared" si="6"/>
        <v>8873.2</v>
      </c>
      <c r="AK30" s="1129">
        <f t="shared" si="6"/>
        <v>6363.9</v>
      </c>
      <c r="AL30" s="1129">
        <f t="shared" si="6"/>
        <v>11227.7</v>
      </c>
      <c r="AM30" s="1129">
        <f t="shared" si="6"/>
        <v>7443.8</v>
      </c>
      <c r="AN30" s="1129">
        <f t="shared" si="6"/>
        <v>7772.9</v>
      </c>
      <c r="AO30" s="1129">
        <f t="shared" si="6"/>
        <v>10492.1</v>
      </c>
      <c r="AP30" s="1129">
        <f t="shared" si="6"/>
        <v>2898.5</v>
      </c>
      <c r="AQ30" s="1129">
        <f t="shared" si="6"/>
        <v>3806.9</v>
      </c>
      <c r="AR30" s="1129">
        <f t="shared" si="6"/>
        <v>5154.2</v>
      </c>
      <c r="AS30" s="1129">
        <f t="shared" si="6"/>
        <v>8309.1</v>
      </c>
      <c r="AT30" s="1129">
        <f t="shared" si="6"/>
        <v>5195.3</v>
      </c>
      <c r="AU30" s="1129">
        <f t="shared" si="6"/>
        <v>64809.1</v>
      </c>
      <c r="AV30" s="1130">
        <f t="shared" si="6"/>
        <v>22037</v>
      </c>
      <c r="AW30" s="1146">
        <f t="shared" si="6"/>
        <v>865693</v>
      </c>
    </row>
    <row r="31" spans="1:49" s="157" customFormat="1" ht="14.25" customHeight="1">
      <c r="A31" s="199"/>
      <c r="B31" s="1163" t="s">
        <v>15</v>
      </c>
      <c r="C31" s="1162"/>
      <c r="D31" s="1162"/>
      <c r="E31" s="1161"/>
      <c r="F31" s="1129">
        <f>ROUND(+F28/F14*1000,1)</f>
        <v>429.6</v>
      </c>
      <c r="G31" s="1135">
        <f aca="true" t="shared" si="7" ref="G31:AR31">ROUND(+G28/G14*1000,1)</f>
        <v>391.4</v>
      </c>
      <c r="H31" s="1135">
        <f t="shared" si="7"/>
        <v>365.7</v>
      </c>
      <c r="I31" s="1135">
        <f t="shared" si="7"/>
        <v>373.6</v>
      </c>
      <c r="J31" s="1136">
        <f>ROUND(+J28/J14*1000,1)</f>
        <v>292.8</v>
      </c>
      <c r="K31" s="1135">
        <f t="shared" si="7"/>
        <v>350.8</v>
      </c>
      <c r="L31" s="1135">
        <f t="shared" si="7"/>
        <v>251.1</v>
      </c>
      <c r="M31" s="1135">
        <f t="shared" si="7"/>
        <v>311.6</v>
      </c>
      <c r="N31" s="1135">
        <f t="shared" si="7"/>
        <v>443.3</v>
      </c>
      <c r="O31" s="1135">
        <f t="shared" si="7"/>
        <v>398.9</v>
      </c>
      <c r="P31" s="1135">
        <f t="shared" si="7"/>
        <v>474.3</v>
      </c>
      <c r="Q31" s="1135">
        <f t="shared" si="7"/>
        <v>353.1</v>
      </c>
      <c r="R31" s="1135">
        <f>ROUND(+R28/R14*1000,1)</f>
        <v>468.9</v>
      </c>
      <c r="S31" s="1135">
        <f t="shared" si="7"/>
        <v>396.4</v>
      </c>
      <c r="T31" s="1135">
        <f t="shared" si="7"/>
        <v>458.8</v>
      </c>
      <c r="U31" s="1135">
        <f aca="true" t="shared" si="8" ref="U31:AH31">ROUND(+U28/U14*1000,1)</f>
        <v>370.7</v>
      </c>
      <c r="V31" s="1135">
        <f t="shared" si="8"/>
        <v>314.5</v>
      </c>
      <c r="W31" s="1135">
        <f t="shared" si="8"/>
        <v>422</v>
      </c>
      <c r="X31" s="1135">
        <f t="shared" si="8"/>
        <v>335.2</v>
      </c>
      <c r="Y31" s="1135">
        <f t="shared" si="8"/>
        <v>283.5</v>
      </c>
      <c r="Z31" s="1135">
        <f t="shared" si="8"/>
        <v>332.7</v>
      </c>
      <c r="AA31" s="1135">
        <f>ROUND(+AA28/AA14*1000,1)</f>
        <v>364.9</v>
      </c>
      <c r="AB31" s="1135">
        <f t="shared" si="8"/>
        <v>359.5</v>
      </c>
      <c r="AC31" s="1135">
        <f t="shared" si="8"/>
        <v>312.6</v>
      </c>
      <c r="AD31" s="1135">
        <f t="shared" si="8"/>
        <v>469.4</v>
      </c>
      <c r="AE31" s="1135">
        <f t="shared" si="8"/>
        <v>336.4</v>
      </c>
      <c r="AF31" s="1135">
        <f t="shared" si="8"/>
        <v>221.8</v>
      </c>
      <c r="AG31" s="1135">
        <f t="shared" si="8"/>
        <v>356.4</v>
      </c>
      <c r="AH31" s="1135">
        <f t="shared" si="8"/>
        <v>334.6</v>
      </c>
      <c r="AI31" s="1135">
        <f t="shared" si="7"/>
        <v>374.5</v>
      </c>
      <c r="AJ31" s="1135">
        <f t="shared" si="7"/>
        <v>706.9</v>
      </c>
      <c r="AK31" s="1135">
        <f>ROUND(+AK28/AK14*1000,1)</f>
        <v>417.4</v>
      </c>
      <c r="AL31" s="1135">
        <f t="shared" si="7"/>
        <v>342.9</v>
      </c>
      <c r="AM31" s="1135">
        <f t="shared" si="7"/>
        <v>473.1</v>
      </c>
      <c r="AN31" s="1135">
        <f t="shared" si="7"/>
        <v>679.3</v>
      </c>
      <c r="AO31" s="1135">
        <f t="shared" si="7"/>
        <v>345.1</v>
      </c>
      <c r="AP31" s="1135">
        <f t="shared" si="7"/>
        <v>365.5</v>
      </c>
      <c r="AQ31" s="1135">
        <f t="shared" si="7"/>
        <v>221.5</v>
      </c>
      <c r="AR31" s="1135">
        <f t="shared" si="7"/>
        <v>727.9</v>
      </c>
      <c r="AS31" s="1135">
        <f>ROUND(+AS28/AS14*1000,1)</f>
        <v>385.6</v>
      </c>
      <c r="AT31" s="1135">
        <f>ROUND(+AT28/AT14*1000,1)</f>
        <v>372.6</v>
      </c>
      <c r="AU31" s="1135">
        <f>ROUND(+AU28/AU14*1000,1)</f>
        <v>337.5</v>
      </c>
      <c r="AV31" s="1137">
        <f>ROUND(+AV28/AV14*1000,1)</f>
        <v>474.3</v>
      </c>
      <c r="AW31" s="532">
        <f>ROUND(+AW28/AW14*1000,1)</f>
        <v>383.3</v>
      </c>
    </row>
    <row r="32" spans="1:49" s="13" customFormat="1" ht="14.25" customHeight="1">
      <c r="A32" s="203"/>
      <c r="B32" s="521" t="s">
        <v>290</v>
      </c>
      <c r="C32" s="522"/>
      <c r="D32" s="522"/>
      <c r="E32" s="523"/>
      <c r="F32" s="524">
        <v>33631.47</v>
      </c>
      <c r="G32" s="525">
        <v>21237.58</v>
      </c>
      <c r="H32" s="525">
        <v>14229.26</v>
      </c>
      <c r="I32" s="525">
        <v>14551.44</v>
      </c>
      <c r="J32" s="525">
        <v>2039.66</v>
      </c>
      <c r="K32" s="525">
        <v>5233.54</v>
      </c>
      <c r="L32" s="525">
        <v>3343</v>
      </c>
      <c r="M32" s="525">
        <v>5354.89</v>
      </c>
      <c r="N32" s="525">
        <v>5565.07</v>
      </c>
      <c r="O32" s="525">
        <v>3469.48</v>
      </c>
      <c r="P32" s="525">
        <v>5963.23</v>
      </c>
      <c r="Q32" s="525">
        <v>6830.66</v>
      </c>
      <c r="R32" s="525">
        <v>20537.74</v>
      </c>
      <c r="S32" s="525">
        <v>17350.94</v>
      </c>
      <c r="T32" s="525">
        <v>5603.52</v>
      </c>
      <c r="U32" s="525">
        <v>2739.84</v>
      </c>
      <c r="V32" s="525">
        <v>5763.43</v>
      </c>
      <c r="W32" s="525">
        <v>2953.29</v>
      </c>
      <c r="X32" s="525">
        <v>5066.86</v>
      </c>
      <c r="Y32" s="525">
        <v>8047.72</v>
      </c>
      <c r="Z32" s="525">
        <v>4188.23</v>
      </c>
      <c r="AA32" s="525">
        <v>3102.82</v>
      </c>
      <c r="AB32" s="525">
        <v>3951.82</v>
      </c>
      <c r="AC32" s="525">
        <v>2902.22</v>
      </c>
      <c r="AD32" s="525">
        <v>9568.46</v>
      </c>
      <c r="AE32" s="525">
        <v>3376.28</v>
      </c>
      <c r="AF32" s="525">
        <v>1443.63</v>
      </c>
      <c r="AG32" s="525">
        <v>3908.54</v>
      </c>
      <c r="AH32" s="525">
        <v>3853.96</v>
      </c>
      <c r="AI32" s="525">
        <v>3019.86</v>
      </c>
      <c r="AJ32" s="525">
        <v>2912.34</v>
      </c>
      <c r="AK32" s="525">
        <v>1858.93</v>
      </c>
      <c r="AL32" s="525">
        <v>3706.8</v>
      </c>
      <c r="AM32" s="525">
        <v>2130.47</v>
      </c>
      <c r="AN32" s="525">
        <v>2716.42</v>
      </c>
      <c r="AO32" s="525">
        <v>3362.04</v>
      </c>
      <c r="AP32" s="525">
        <v>955.26</v>
      </c>
      <c r="AQ32" s="525">
        <v>1368.59</v>
      </c>
      <c r="AR32" s="525">
        <v>1827.35</v>
      </c>
      <c r="AS32" s="525">
        <v>2614.4</v>
      </c>
      <c r="AT32" s="525">
        <v>1730.39</v>
      </c>
      <c r="AU32" s="525">
        <v>21383.09</v>
      </c>
      <c r="AV32" s="1126">
        <v>7198.3</v>
      </c>
      <c r="AW32" s="527">
        <f>SUM(F32:AV32)</f>
        <v>282592.82</v>
      </c>
    </row>
    <row r="33" spans="1:49" s="158" customFormat="1" ht="14.25" customHeight="1">
      <c r="A33" s="204"/>
      <c r="B33" s="1178" t="s">
        <v>769</v>
      </c>
      <c r="C33" s="1179"/>
      <c r="D33" s="1179"/>
      <c r="E33" s="1180"/>
      <c r="F33" s="1127">
        <f>ROUND(F32/366/F14*1000000,1)</f>
        <v>351.1</v>
      </c>
      <c r="G33" s="1127">
        <f aca="true" t="shared" si="9" ref="G33:AW33">ROUND(G32/366/G14*1000000,1)</f>
        <v>303.8</v>
      </c>
      <c r="H33" s="1127">
        <f t="shared" si="9"/>
        <v>291.8</v>
      </c>
      <c r="I33" s="1127">
        <f t="shared" si="9"/>
        <v>284.6</v>
      </c>
      <c r="J33" s="1127">
        <f t="shared" si="9"/>
        <v>191.6</v>
      </c>
      <c r="K33" s="1127">
        <f t="shared" si="9"/>
        <v>274.9</v>
      </c>
      <c r="L33" s="1127">
        <f t="shared" si="9"/>
        <v>228.7</v>
      </c>
      <c r="M33" s="1127">
        <f t="shared" si="9"/>
        <v>265.9</v>
      </c>
      <c r="N33" s="1127">
        <f t="shared" si="9"/>
        <v>303</v>
      </c>
      <c r="O33" s="1127">
        <f t="shared" si="9"/>
        <v>306.7</v>
      </c>
      <c r="P33" s="1127">
        <f t="shared" si="9"/>
        <v>341.2</v>
      </c>
      <c r="Q33" s="1127">
        <f t="shared" si="9"/>
        <v>257.2</v>
      </c>
      <c r="R33" s="1127">
        <f t="shared" si="9"/>
        <v>370</v>
      </c>
      <c r="S33" s="1127">
        <f t="shared" si="9"/>
        <v>314.6</v>
      </c>
      <c r="T33" s="1127">
        <f t="shared" si="9"/>
        <v>320.9</v>
      </c>
      <c r="U33" s="1127">
        <f t="shared" si="9"/>
        <v>257.5</v>
      </c>
      <c r="V33" s="1127">
        <f t="shared" si="9"/>
        <v>269.8</v>
      </c>
      <c r="W33" s="1127">
        <f t="shared" si="9"/>
        <v>305.3</v>
      </c>
      <c r="X33" s="1127">
        <f t="shared" si="9"/>
        <v>249.1</v>
      </c>
      <c r="Y33" s="1127">
        <f t="shared" si="9"/>
        <v>227</v>
      </c>
      <c r="Z33" s="1127">
        <f t="shared" si="9"/>
        <v>266.8</v>
      </c>
      <c r="AA33" s="1127">
        <f t="shared" si="9"/>
        <v>267.9</v>
      </c>
      <c r="AB33" s="1127">
        <f t="shared" si="9"/>
        <v>252.5</v>
      </c>
      <c r="AC33" s="1127">
        <f t="shared" si="9"/>
        <v>188.5</v>
      </c>
      <c r="AD33" s="1127">
        <f t="shared" si="9"/>
        <v>334.5</v>
      </c>
      <c r="AE33" s="1127">
        <f t="shared" si="9"/>
        <v>252.5</v>
      </c>
      <c r="AF33" s="1127">
        <f t="shared" si="9"/>
        <v>126.1</v>
      </c>
      <c r="AG33" s="1127">
        <f t="shared" si="9"/>
        <v>266.3</v>
      </c>
      <c r="AH33" s="1127">
        <f t="shared" si="9"/>
        <v>252.9</v>
      </c>
      <c r="AI33" s="1127">
        <f t="shared" si="9"/>
        <v>268.6</v>
      </c>
      <c r="AJ33" s="1127">
        <f t="shared" si="9"/>
        <v>415.2</v>
      </c>
      <c r="AK33" s="1127">
        <f t="shared" si="9"/>
        <v>248.6</v>
      </c>
      <c r="AL33" s="1127">
        <f t="shared" si="9"/>
        <v>277.1</v>
      </c>
      <c r="AM33" s="1127">
        <f t="shared" si="9"/>
        <v>269.5</v>
      </c>
      <c r="AN33" s="1127">
        <f t="shared" si="9"/>
        <v>449.6</v>
      </c>
      <c r="AO33" s="1127">
        <f t="shared" si="9"/>
        <v>250.9</v>
      </c>
      <c r="AP33" s="1127">
        <f t="shared" si="9"/>
        <v>273.9</v>
      </c>
      <c r="AQ33" s="1127">
        <f t="shared" si="9"/>
        <v>180.2</v>
      </c>
      <c r="AR33" s="1127">
        <f t="shared" si="9"/>
        <v>518.8</v>
      </c>
      <c r="AS33" s="1127">
        <f t="shared" si="9"/>
        <v>272.1</v>
      </c>
      <c r="AT33" s="1127">
        <f t="shared" si="9"/>
        <v>272.3</v>
      </c>
      <c r="AU33" s="1127">
        <f t="shared" si="9"/>
        <v>267.1</v>
      </c>
      <c r="AV33" s="1128">
        <f t="shared" si="9"/>
        <v>368.3</v>
      </c>
      <c r="AW33" s="557">
        <f t="shared" si="9"/>
        <v>292</v>
      </c>
    </row>
    <row r="34" spans="1:49" s="10" customFormat="1" ht="14.25" customHeight="1" thickBot="1">
      <c r="A34" s="253"/>
      <c r="B34" s="533" t="s">
        <v>291</v>
      </c>
      <c r="C34" s="534"/>
      <c r="D34" s="534"/>
      <c r="E34" s="535"/>
      <c r="F34" s="1131">
        <f aca="true" t="shared" si="10" ref="F34:T34">ROUND(F32/F29*100,1)</f>
        <v>93.3</v>
      </c>
      <c r="G34" s="1132">
        <f t="shared" si="10"/>
        <v>87.6</v>
      </c>
      <c r="H34" s="1132">
        <f t="shared" si="10"/>
        <v>91.3</v>
      </c>
      <c r="I34" s="1132">
        <f t="shared" si="10"/>
        <v>90.9</v>
      </c>
      <c r="J34" s="1133">
        <f t="shared" si="10"/>
        <v>73.2</v>
      </c>
      <c r="K34" s="1132">
        <f t="shared" si="10"/>
        <v>87.8</v>
      </c>
      <c r="L34" s="1132">
        <f t="shared" si="10"/>
        <v>95.8</v>
      </c>
      <c r="M34" s="1132">
        <f t="shared" si="10"/>
        <v>97.9</v>
      </c>
      <c r="N34" s="1132">
        <f t="shared" si="10"/>
        <v>87.4</v>
      </c>
      <c r="O34" s="1132">
        <f t="shared" si="10"/>
        <v>96.8</v>
      </c>
      <c r="P34" s="1132">
        <f t="shared" si="10"/>
        <v>83.9</v>
      </c>
      <c r="Q34" s="1132">
        <f t="shared" si="10"/>
        <v>85.2</v>
      </c>
      <c r="R34" s="1132">
        <f t="shared" si="10"/>
        <v>90.1</v>
      </c>
      <c r="S34" s="1132">
        <f t="shared" si="10"/>
        <v>91.7</v>
      </c>
      <c r="T34" s="1132">
        <f t="shared" si="10"/>
        <v>91.6</v>
      </c>
      <c r="U34" s="1132">
        <f aca="true" t="shared" si="11" ref="U34:AH34">ROUND(U32/U29*100,1)</f>
        <v>84.5</v>
      </c>
      <c r="V34" s="1132">
        <f t="shared" si="11"/>
        <v>95.9</v>
      </c>
      <c r="W34" s="1132">
        <f t="shared" si="11"/>
        <v>81.1</v>
      </c>
      <c r="X34" s="1132">
        <f t="shared" si="11"/>
        <v>90.3</v>
      </c>
      <c r="Y34" s="1132">
        <f t="shared" si="11"/>
        <v>89.2</v>
      </c>
      <c r="Z34" s="1132">
        <f t="shared" si="11"/>
        <v>92.3</v>
      </c>
      <c r="AA34" s="1132">
        <f>ROUND(AA32/AA29*100,1)</f>
        <v>87.8</v>
      </c>
      <c r="AB34" s="1132">
        <f t="shared" si="11"/>
        <v>88.1</v>
      </c>
      <c r="AC34" s="1132">
        <f t="shared" si="11"/>
        <v>71.4</v>
      </c>
      <c r="AD34" s="1132">
        <f t="shared" si="11"/>
        <v>82.2</v>
      </c>
      <c r="AE34" s="1132">
        <f t="shared" si="11"/>
        <v>87.2</v>
      </c>
      <c r="AF34" s="1132">
        <f t="shared" si="11"/>
        <v>75.1</v>
      </c>
      <c r="AG34" s="1132">
        <f t="shared" si="11"/>
        <v>84.6</v>
      </c>
      <c r="AH34" s="1132">
        <f t="shared" si="11"/>
        <v>87.4</v>
      </c>
      <c r="AI34" s="1132">
        <f>ROUND(AI32/AI29*100,1)</f>
        <v>84.4</v>
      </c>
      <c r="AJ34" s="1132">
        <f>ROUND(AJ32/AJ29*100,1)</f>
        <v>89.7</v>
      </c>
      <c r="AK34" s="1132">
        <f>ROUND(AK32/AK29*100,1)</f>
        <v>79.8</v>
      </c>
      <c r="AL34" s="1132">
        <f>ROUND(AL32/AL29*100,1)</f>
        <v>90.2</v>
      </c>
      <c r="AM34" s="1132">
        <f>ROUND(AM32/AM29*100,1)</f>
        <v>78.2</v>
      </c>
      <c r="AN34" s="1132">
        <f aca="true" t="shared" si="12" ref="AN34:AW34">ROUND(AN32/AN29*100,1)</f>
        <v>95.5</v>
      </c>
      <c r="AO34" s="1132">
        <f t="shared" si="12"/>
        <v>87.6</v>
      </c>
      <c r="AP34" s="1132">
        <f t="shared" si="12"/>
        <v>90</v>
      </c>
      <c r="AQ34" s="1132">
        <f t="shared" si="12"/>
        <v>98.2</v>
      </c>
      <c r="AR34" s="1132">
        <f t="shared" si="12"/>
        <v>96.9</v>
      </c>
      <c r="AS34" s="1132">
        <f t="shared" si="12"/>
        <v>86</v>
      </c>
      <c r="AT34" s="1132">
        <f t="shared" si="12"/>
        <v>91</v>
      </c>
      <c r="AU34" s="1132">
        <f t="shared" si="12"/>
        <v>90.1</v>
      </c>
      <c r="AV34" s="1134">
        <f t="shared" si="12"/>
        <v>89.2</v>
      </c>
      <c r="AW34" s="1147">
        <f t="shared" si="12"/>
        <v>89.2</v>
      </c>
    </row>
    <row r="35" spans="1:49" s="7" customFormat="1" ht="14.25" customHeight="1">
      <c r="A35" s="198" t="s">
        <v>292</v>
      </c>
      <c r="B35" s="32"/>
      <c r="C35" s="32"/>
      <c r="D35" s="32"/>
      <c r="E35" s="235"/>
      <c r="F35" s="249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2"/>
      <c r="AW35" s="426"/>
    </row>
    <row r="36" spans="1:49" s="7" customFormat="1" ht="14.25" customHeight="1">
      <c r="A36" s="198"/>
      <c r="B36" s="29" t="s">
        <v>293</v>
      </c>
      <c r="C36" s="30"/>
      <c r="D36" s="30"/>
      <c r="E36" s="232"/>
      <c r="F36" s="35" t="s">
        <v>102</v>
      </c>
      <c r="G36" s="35" t="s">
        <v>102</v>
      </c>
      <c r="H36" s="36" t="s">
        <v>105</v>
      </c>
      <c r="I36" s="35" t="s">
        <v>102</v>
      </c>
      <c r="J36" s="37" t="s">
        <v>105</v>
      </c>
      <c r="K36" s="37" t="s">
        <v>294</v>
      </c>
      <c r="L36" s="37" t="s">
        <v>105</v>
      </c>
      <c r="M36" s="38" t="s">
        <v>101</v>
      </c>
      <c r="N36" s="37" t="s">
        <v>107</v>
      </c>
      <c r="O36" s="37" t="s">
        <v>105</v>
      </c>
      <c r="P36" s="37" t="s">
        <v>107</v>
      </c>
      <c r="Q36" s="37" t="s">
        <v>107</v>
      </c>
      <c r="R36" s="37" t="s">
        <v>107</v>
      </c>
      <c r="S36" s="39" t="s">
        <v>102</v>
      </c>
      <c r="T36" s="38" t="s">
        <v>101</v>
      </c>
      <c r="U36" s="37" t="s">
        <v>105</v>
      </c>
      <c r="V36" s="37" t="s">
        <v>105</v>
      </c>
      <c r="W36" s="37" t="s">
        <v>105</v>
      </c>
      <c r="X36" s="37" t="s">
        <v>105</v>
      </c>
      <c r="Y36" s="38" t="s">
        <v>102</v>
      </c>
      <c r="Z36" s="37" t="s">
        <v>105</v>
      </c>
      <c r="AA36" s="37" t="s">
        <v>107</v>
      </c>
      <c r="AB36" s="37" t="s">
        <v>105</v>
      </c>
      <c r="AC36" s="38" t="s">
        <v>107</v>
      </c>
      <c r="AD36" s="37" t="s">
        <v>107</v>
      </c>
      <c r="AE36" s="38" t="s">
        <v>102</v>
      </c>
      <c r="AF36" s="37" t="s">
        <v>107</v>
      </c>
      <c r="AG36" s="38" t="s">
        <v>101</v>
      </c>
      <c r="AH36" s="37" t="s">
        <v>105</v>
      </c>
      <c r="AI36" s="37" t="s">
        <v>107</v>
      </c>
      <c r="AJ36" s="37" t="s">
        <v>107</v>
      </c>
      <c r="AK36" s="38" t="s">
        <v>102</v>
      </c>
      <c r="AL36" s="37" t="s">
        <v>107</v>
      </c>
      <c r="AM36" s="37" t="s">
        <v>105</v>
      </c>
      <c r="AN36" s="37" t="s">
        <v>105</v>
      </c>
      <c r="AO36" s="37" t="s">
        <v>105</v>
      </c>
      <c r="AP36" s="37" t="s">
        <v>107</v>
      </c>
      <c r="AQ36" s="37" t="s">
        <v>107</v>
      </c>
      <c r="AR36" s="37" t="s">
        <v>107</v>
      </c>
      <c r="AS36" s="37" t="s">
        <v>107</v>
      </c>
      <c r="AT36" s="37" t="s">
        <v>107</v>
      </c>
      <c r="AU36" s="37" t="s">
        <v>105</v>
      </c>
      <c r="AV36" s="216" t="s">
        <v>105</v>
      </c>
      <c r="AW36" s="427"/>
    </row>
    <row r="37" spans="1:49" s="7" customFormat="1" ht="14.25" customHeight="1">
      <c r="A37" s="205"/>
      <c r="B37" s="31" t="s">
        <v>295</v>
      </c>
      <c r="C37" s="27"/>
      <c r="D37" s="27"/>
      <c r="E37" s="233"/>
      <c r="F37" s="493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5"/>
      <c r="AV37" s="496"/>
      <c r="AW37" s="497"/>
    </row>
    <row r="38" spans="1:49" ht="14.25" customHeight="1">
      <c r="A38" s="198"/>
      <c r="B38" s="1166"/>
      <c r="C38" s="1167"/>
      <c r="D38" s="1167"/>
      <c r="E38" s="464" t="s">
        <v>305</v>
      </c>
      <c r="F38" s="498">
        <v>10</v>
      </c>
      <c r="G38" s="499">
        <v>10</v>
      </c>
      <c r="H38" s="499">
        <v>0</v>
      </c>
      <c r="I38" s="499">
        <v>10</v>
      </c>
      <c r="J38" s="499">
        <v>10</v>
      </c>
      <c r="K38" s="499">
        <v>10</v>
      </c>
      <c r="L38" s="499">
        <v>10</v>
      </c>
      <c r="M38" s="499">
        <v>10</v>
      </c>
      <c r="N38" s="499">
        <v>8</v>
      </c>
      <c r="O38" s="499">
        <v>8</v>
      </c>
      <c r="P38" s="499">
        <v>10</v>
      </c>
      <c r="Q38" s="499">
        <v>10</v>
      </c>
      <c r="R38" s="499">
        <v>10</v>
      </c>
      <c r="S38" s="499">
        <v>10</v>
      </c>
      <c r="T38" s="499">
        <v>10</v>
      </c>
      <c r="U38" s="499">
        <v>10</v>
      </c>
      <c r="V38" s="499">
        <v>0</v>
      </c>
      <c r="W38" s="499">
        <v>10</v>
      </c>
      <c r="X38" s="499">
        <v>10</v>
      </c>
      <c r="Y38" s="499">
        <v>10</v>
      </c>
      <c r="Z38" s="499">
        <v>10</v>
      </c>
      <c r="AA38" s="499">
        <v>10</v>
      </c>
      <c r="AB38" s="499">
        <v>10</v>
      </c>
      <c r="AC38" s="499">
        <v>10</v>
      </c>
      <c r="AD38" s="499">
        <v>0</v>
      </c>
      <c r="AE38" s="499">
        <v>10</v>
      </c>
      <c r="AF38" s="499">
        <v>10</v>
      </c>
      <c r="AG38" s="499">
        <v>5</v>
      </c>
      <c r="AH38" s="499">
        <v>10</v>
      </c>
      <c r="AI38" s="499">
        <v>10</v>
      </c>
      <c r="AJ38" s="499">
        <v>8</v>
      </c>
      <c r="AK38" s="500">
        <v>10</v>
      </c>
      <c r="AL38" s="500">
        <v>10</v>
      </c>
      <c r="AM38" s="500">
        <v>10</v>
      </c>
      <c r="AN38" s="500">
        <v>10</v>
      </c>
      <c r="AO38" s="500">
        <v>10</v>
      </c>
      <c r="AP38" s="500">
        <v>10</v>
      </c>
      <c r="AQ38" s="500">
        <v>10</v>
      </c>
      <c r="AR38" s="500">
        <v>10</v>
      </c>
      <c r="AS38" s="500">
        <v>10</v>
      </c>
      <c r="AT38" s="500">
        <v>10</v>
      </c>
      <c r="AU38" s="500">
        <v>10</v>
      </c>
      <c r="AV38" s="501">
        <v>0</v>
      </c>
      <c r="AW38" s="485">
        <f>SUM(F38:AV38)/43</f>
        <v>8.813953488372093</v>
      </c>
    </row>
    <row r="39" spans="1:49" ht="14.25" customHeight="1">
      <c r="A39" s="198"/>
      <c r="B39" s="1166"/>
      <c r="C39" s="1167"/>
      <c r="D39" s="1167"/>
      <c r="E39" s="464" t="s">
        <v>306</v>
      </c>
      <c r="F39" s="498">
        <v>861</v>
      </c>
      <c r="G39" s="499">
        <v>987</v>
      </c>
      <c r="H39" s="499">
        <v>472</v>
      </c>
      <c r="I39" s="499">
        <v>630</v>
      </c>
      <c r="J39" s="499">
        <v>2240</v>
      </c>
      <c r="K39" s="499">
        <v>1611</v>
      </c>
      <c r="L39" s="499">
        <v>1890</v>
      </c>
      <c r="M39" s="499">
        <v>1800</v>
      </c>
      <c r="N39" s="499">
        <v>997</v>
      </c>
      <c r="O39" s="499">
        <v>976</v>
      </c>
      <c r="P39" s="499">
        <v>1260</v>
      </c>
      <c r="Q39" s="499">
        <v>1811</v>
      </c>
      <c r="R39" s="499">
        <v>1155</v>
      </c>
      <c r="S39" s="499">
        <v>945</v>
      </c>
      <c r="T39" s="499">
        <v>1522</v>
      </c>
      <c r="U39" s="499">
        <v>1942</v>
      </c>
      <c r="V39" s="499">
        <v>525</v>
      </c>
      <c r="W39" s="499">
        <v>1900</v>
      </c>
      <c r="X39" s="499">
        <v>1680</v>
      </c>
      <c r="Y39" s="499">
        <v>1790</v>
      </c>
      <c r="Z39" s="499">
        <v>2030</v>
      </c>
      <c r="AA39" s="499">
        <v>2625</v>
      </c>
      <c r="AB39" s="499">
        <v>2130</v>
      </c>
      <c r="AC39" s="499">
        <v>2310</v>
      </c>
      <c r="AD39" s="499">
        <v>525</v>
      </c>
      <c r="AE39" s="499">
        <v>1890</v>
      </c>
      <c r="AF39" s="499">
        <v>1470</v>
      </c>
      <c r="AG39" s="499">
        <v>1500</v>
      </c>
      <c r="AH39" s="499">
        <v>1470</v>
      </c>
      <c r="AI39" s="499">
        <v>1785</v>
      </c>
      <c r="AJ39" s="499">
        <v>976</v>
      </c>
      <c r="AK39" s="500">
        <v>1890</v>
      </c>
      <c r="AL39" s="500">
        <v>1155</v>
      </c>
      <c r="AM39" s="500">
        <v>1680</v>
      </c>
      <c r="AN39" s="500">
        <v>1785</v>
      </c>
      <c r="AO39" s="500">
        <v>1890</v>
      </c>
      <c r="AP39" s="500">
        <v>2310</v>
      </c>
      <c r="AQ39" s="500">
        <v>1837</v>
      </c>
      <c r="AR39" s="500">
        <v>2100</v>
      </c>
      <c r="AS39" s="500">
        <v>1470</v>
      </c>
      <c r="AT39" s="500">
        <v>1575</v>
      </c>
      <c r="AU39" s="500">
        <v>1470</v>
      </c>
      <c r="AV39" s="501">
        <v>1155</v>
      </c>
      <c r="AW39" s="485">
        <f aca="true" t="shared" si="13" ref="AW39:AW44">SUM(F39:AV39)/43</f>
        <v>1535.3953488372092</v>
      </c>
    </row>
    <row r="40" spans="1:49" ht="14.25" customHeight="1">
      <c r="A40" s="198"/>
      <c r="B40" s="1166"/>
      <c r="C40" s="1167"/>
      <c r="D40" s="1167"/>
      <c r="E40" s="464" t="s">
        <v>307</v>
      </c>
      <c r="F40" s="498">
        <v>141</v>
      </c>
      <c r="G40" s="499">
        <v>121</v>
      </c>
      <c r="H40" s="499">
        <v>126</v>
      </c>
      <c r="I40" s="499">
        <v>136</v>
      </c>
      <c r="J40" s="499">
        <v>225</v>
      </c>
      <c r="K40" s="499">
        <v>171</v>
      </c>
      <c r="L40" s="499">
        <v>220</v>
      </c>
      <c r="M40" s="499">
        <v>230</v>
      </c>
      <c r="N40" s="499">
        <v>147</v>
      </c>
      <c r="O40" s="499">
        <v>131</v>
      </c>
      <c r="P40" s="499">
        <v>157</v>
      </c>
      <c r="Q40" s="499">
        <v>181</v>
      </c>
      <c r="R40" s="499">
        <v>115</v>
      </c>
      <c r="S40" s="499">
        <v>155</v>
      </c>
      <c r="T40" s="499">
        <v>220</v>
      </c>
      <c r="U40" s="499">
        <v>231</v>
      </c>
      <c r="V40" s="499">
        <v>126</v>
      </c>
      <c r="W40" s="499">
        <v>210</v>
      </c>
      <c r="X40" s="499">
        <v>210</v>
      </c>
      <c r="Y40" s="499">
        <v>189</v>
      </c>
      <c r="Z40" s="499">
        <v>215</v>
      </c>
      <c r="AA40" s="499">
        <v>231</v>
      </c>
      <c r="AB40" s="499">
        <v>210</v>
      </c>
      <c r="AC40" s="499">
        <v>270</v>
      </c>
      <c r="AD40" s="499">
        <v>189</v>
      </c>
      <c r="AE40" s="499">
        <v>178</v>
      </c>
      <c r="AF40" s="499">
        <v>184</v>
      </c>
      <c r="AG40" s="499">
        <v>140</v>
      </c>
      <c r="AH40" s="499">
        <v>178</v>
      </c>
      <c r="AI40" s="499">
        <v>210</v>
      </c>
      <c r="AJ40" s="499">
        <v>120</v>
      </c>
      <c r="AK40" s="500">
        <v>194</v>
      </c>
      <c r="AL40" s="500">
        <v>147</v>
      </c>
      <c r="AM40" s="500">
        <v>231</v>
      </c>
      <c r="AN40" s="500">
        <v>178</v>
      </c>
      <c r="AO40" s="500">
        <v>231</v>
      </c>
      <c r="AP40" s="500">
        <v>241</v>
      </c>
      <c r="AQ40" s="500">
        <v>262</v>
      </c>
      <c r="AR40" s="500">
        <v>210</v>
      </c>
      <c r="AS40" s="500">
        <v>189</v>
      </c>
      <c r="AT40" s="500">
        <v>210</v>
      </c>
      <c r="AU40" s="500">
        <v>220</v>
      </c>
      <c r="AV40" s="501">
        <v>105</v>
      </c>
      <c r="AW40" s="485">
        <f t="shared" si="13"/>
        <v>185.69767441860466</v>
      </c>
    </row>
    <row r="41" spans="1:49" ht="14.25" customHeight="1">
      <c r="A41" s="198"/>
      <c r="B41" s="1166"/>
      <c r="C41" s="1167"/>
      <c r="D41" s="1167"/>
      <c r="E41" s="502" t="s">
        <v>308</v>
      </c>
      <c r="F41" s="498">
        <v>820</v>
      </c>
      <c r="G41" s="499">
        <v>987</v>
      </c>
      <c r="H41" s="499">
        <v>1764</v>
      </c>
      <c r="I41" s="499">
        <v>682</v>
      </c>
      <c r="J41" s="499">
        <v>2340</v>
      </c>
      <c r="K41" s="499">
        <v>1674</v>
      </c>
      <c r="L41" s="499">
        <v>1990</v>
      </c>
      <c r="M41" s="499">
        <v>1800</v>
      </c>
      <c r="N41" s="499">
        <v>1291</v>
      </c>
      <c r="O41" s="499">
        <v>1291</v>
      </c>
      <c r="P41" s="499">
        <v>1260</v>
      </c>
      <c r="Q41" s="499">
        <v>1863</v>
      </c>
      <c r="R41" s="499">
        <v>1155</v>
      </c>
      <c r="S41" s="499">
        <v>945</v>
      </c>
      <c r="T41" s="499">
        <v>1522</v>
      </c>
      <c r="U41" s="499">
        <v>2047</v>
      </c>
      <c r="V41" s="499">
        <v>1785</v>
      </c>
      <c r="W41" s="499">
        <v>2000</v>
      </c>
      <c r="X41" s="499">
        <v>1680</v>
      </c>
      <c r="Y41" s="499">
        <v>1850</v>
      </c>
      <c r="Z41" s="499">
        <v>2115</v>
      </c>
      <c r="AA41" s="499">
        <v>2625</v>
      </c>
      <c r="AB41" s="499">
        <v>2130</v>
      </c>
      <c r="AC41" s="499">
        <v>2310</v>
      </c>
      <c r="AD41" s="499">
        <v>1470</v>
      </c>
      <c r="AE41" s="499">
        <v>1890</v>
      </c>
      <c r="AF41" s="499">
        <v>1575</v>
      </c>
      <c r="AG41" s="499">
        <v>2200</v>
      </c>
      <c r="AH41" s="499">
        <v>1540</v>
      </c>
      <c r="AI41" s="499">
        <v>1789</v>
      </c>
      <c r="AJ41" s="499">
        <v>1218</v>
      </c>
      <c r="AK41" s="500">
        <v>1890</v>
      </c>
      <c r="AL41" s="500">
        <v>1155</v>
      </c>
      <c r="AM41" s="500">
        <v>1730</v>
      </c>
      <c r="AN41" s="500">
        <v>1785</v>
      </c>
      <c r="AO41" s="500">
        <v>1974</v>
      </c>
      <c r="AP41" s="500">
        <v>2310</v>
      </c>
      <c r="AQ41" s="500">
        <v>1942</v>
      </c>
      <c r="AR41" s="500">
        <v>2152</v>
      </c>
      <c r="AS41" s="500">
        <v>1533</v>
      </c>
      <c r="AT41" s="500">
        <v>1575</v>
      </c>
      <c r="AU41" s="500">
        <v>1501</v>
      </c>
      <c r="AV41" s="501">
        <v>2289</v>
      </c>
      <c r="AW41" s="485">
        <f t="shared" si="13"/>
        <v>1708</v>
      </c>
    </row>
    <row r="42" spans="1:49" ht="14.25" customHeight="1">
      <c r="A42" s="198"/>
      <c r="B42" s="1166"/>
      <c r="C42" s="1167"/>
      <c r="D42" s="1167"/>
      <c r="E42" s="502" t="s">
        <v>309</v>
      </c>
      <c r="F42" s="498">
        <v>1120</v>
      </c>
      <c r="G42" s="499">
        <v>1386</v>
      </c>
      <c r="H42" s="499">
        <v>1795</v>
      </c>
      <c r="I42" s="499">
        <v>735</v>
      </c>
      <c r="J42" s="499">
        <v>2390</v>
      </c>
      <c r="K42" s="499">
        <v>1727</v>
      </c>
      <c r="L42" s="499">
        <v>2070</v>
      </c>
      <c r="M42" s="499">
        <v>1800</v>
      </c>
      <c r="N42" s="499">
        <v>1711</v>
      </c>
      <c r="O42" s="499">
        <v>1344</v>
      </c>
      <c r="P42" s="499">
        <v>1680</v>
      </c>
      <c r="Q42" s="499">
        <v>2157</v>
      </c>
      <c r="R42" s="499">
        <v>1470</v>
      </c>
      <c r="S42" s="499">
        <v>1354</v>
      </c>
      <c r="T42" s="499">
        <v>2205</v>
      </c>
      <c r="U42" s="499">
        <v>2152</v>
      </c>
      <c r="V42" s="499">
        <v>1785</v>
      </c>
      <c r="W42" s="499">
        <v>2110</v>
      </c>
      <c r="X42" s="499">
        <v>1760</v>
      </c>
      <c r="Y42" s="499">
        <v>1910</v>
      </c>
      <c r="Z42" s="499">
        <v>2200</v>
      </c>
      <c r="AA42" s="499">
        <v>2625</v>
      </c>
      <c r="AB42" s="499">
        <v>2180</v>
      </c>
      <c r="AC42" s="499">
        <v>2310</v>
      </c>
      <c r="AD42" s="499">
        <v>1890</v>
      </c>
      <c r="AE42" s="499">
        <v>1890</v>
      </c>
      <c r="AF42" s="499">
        <v>1837</v>
      </c>
      <c r="AG42" s="499">
        <v>3100</v>
      </c>
      <c r="AH42" s="499">
        <v>1605</v>
      </c>
      <c r="AI42" s="499">
        <v>2047</v>
      </c>
      <c r="AJ42" s="499">
        <v>1365</v>
      </c>
      <c r="AK42" s="500">
        <v>1890</v>
      </c>
      <c r="AL42" s="500">
        <v>1207</v>
      </c>
      <c r="AM42" s="500">
        <v>1780</v>
      </c>
      <c r="AN42" s="500">
        <v>1785</v>
      </c>
      <c r="AO42" s="500">
        <v>2047</v>
      </c>
      <c r="AP42" s="500">
        <v>2520</v>
      </c>
      <c r="AQ42" s="500">
        <v>2572</v>
      </c>
      <c r="AR42" s="500">
        <v>2205</v>
      </c>
      <c r="AS42" s="500">
        <v>2541</v>
      </c>
      <c r="AT42" s="500">
        <v>2100</v>
      </c>
      <c r="AU42" s="500">
        <v>1522</v>
      </c>
      <c r="AV42" s="501">
        <v>2373</v>
      </c>
      <c r="AW42" s="485">
        <f t="shared" si="13"/>
        <v>1912.8372093023256</v>
      </c>
    </row>
    <row r="43" spans="1:49" ht="14.25" customHeight="1">
      <c r="A43" s="198"/>
      <c r="B43" s="1166"/>
      <c r="C43" s="1167"/>
      <c r="D43" s="1167"/>
      <c r="E43" s="502" t="s">
        <v>310</v>
      </c>
      <c r="F43" s="498">
        <v>2170</v>
      </c>
      <c r="G43" s="499">
        <v>2205</v>
      </c>
      <c r="H43" s="499">
        <v>4074</v>
      </c>
      <c r="I43" s="499">
        <v>2047</v>
      </c>
      <c r="J43" s="499">
        <v>4590</v>
      </c>
      <c r="K43" s="499">
        <v>3386</v>
      </c>
      <c r="L43" s="499">
        <v>4200</v>
      </c>
      <c r="M43" s="499">
        <v>4100</v>
      </c>
      <c r="N43" s="499">
        <v>2761</v>
      </c>
      <c r="O43" s="499">
        <v>2603</v>
      </c>
      <c r="P43" s="499">
        <v>2835</v>
      </c>
      <c r="Q43" s="499">
        <v>3727</v>
      </c>
      <c r="R43" s="499">
        <v>2310</v>
      </c>
      <c r="S43" s="499">
        <v>2499</v>
      </c>
      <c r="T43" s="499">
        <v>3727</v>
      </c>
      <c r="U43" s="499">
        <v>4357</v>
      </c>
      <c r="V43" s="499">
        <v>3570</v>
      </c>
      <c r="W43" s="499">
        <v>4100</v>
      </c>
      <c r="X43" s="499">
        <v>3680</v>
      </c>
      <c r="Y43" s="499">
        <v>3740</v>
      </c>
      <c r="Z43" s="499">
        <v>4265</v>
      </c>
      <c r="AA43" s="499">
        <v>4935</v>
      </c>
      <c r="AB43" s="499">
        <v>4230</v>
      </c>
      <c r="AC43" s="499">
        <v>4620</v>
      </c>
      <c r="AD43" s="499">
        <v>3360</v>
      </c>
      <c r="AE43" s="499">
        <v>3675</v>
      </c>
      <c r="AF43" s="499">
        <v>3465</v>
      </c>
      <c r="AG43" s="499">
        <v>4100</v>
      </c>
      <c r="AH43" s="499">
        <v>3325</v>
      </c>
      <c r="AI43" s="499">
        <v>3979</v>
      </c>
      <c r="AJ43" s="499">
        <v>2425</v>
      </c>
      <c r="AK43" s="500">
        <v>3830</v>
      </c>
      <c r="AL43" s="500">
        <v>2625</v>
      </c>
      <c r="AM43" s="500">
        <v>4040</v>
      </c>
      <c r="AN43" s="500">
        <v>3570</v>
      </c>
      <c r="AO43" s="500">
        <v>4284</v>
      </c>
      <c r="AP43" s="500">
        <v>4725</v>
      </c>
      <c r="AQ43" s="500">
        <v>4567</v>
      </c>
      <c r="AR43" s="500">
        <v>4252</v>
      </c>
      <c r="AS43" s="500">
        <v>3423</v>
      </c>
      <c r="AT43" s="500">
        <v>3675</v>
      </c>
      <c r="AU43" s="500">
        <v>3706</v>
      </c>
      <c r="AV43" s="501">
        <v>4021</v>
      </c>
      <c r="AW43" s="485">
        <f t="shared" si="13"/>
        <v>3622.7441860465115</v>
      </c>
    </row>
    <row r="44" spans="1:49" ht="14.25" customHeight="1">
      <c r="A44" s="198"/>
      <c r="B44" s="1168"/>
      <c r="C44" s="1169"/>
      <c r="D44" s="1169"/>
      <c r="E44" s="503" t="s">
        <v>311</v>
      </c>
      <c r="F44" s="504">
        <v>2470</v>
      </c>
      <c r="G44" s="505">
        <v>2604</v>
      </c>
      <c r="H44" s="505">
        <v>4105</v>
      </c>
      <c r="I44" s="505">
        <v>2100</v>
      </c>
      <c r="J44" s="505">
        <v>4640</v>
      </c>
      <c r="K44" s="505">
        <v>3438</v>
      </c>
      <c r="L44" s="505">
        <v>4280</v>
      </c>
      <c r="M44" s="505">
        <v>4100</v>
      </c>
      <c r="N44" s="505">
        <v>3181</v>
      </c>
      <c r="O44" s="505">
        <v>2656</v>
      </c>
      <c r="P44" s="505">
        <v>3255</v>
      </c>
      <c r="Q44" s="505">
        <v>4315</v>
      </c>
      <c r="R44" s="505">
        <v>2625</v>
      </c>
      <c r="S44" s="505">
        <v>2908</v>
      </c>
      <c r="T44" s="505">
        <v>4410</v>
      </c>
      <c r="U44" s="505">
        <v>4462</v>
      </c>
      <c r="V44" s="505">
        <v>3570</v>
      </c>
      <c r="W44" s="505">
        <v>4210</v>
      </c>
      <c r="X44" s="505">
        <v>3760</v>
      </c>
      <c r="Y44" s="505">
        <v>3800</v>
      </c>
      <c r="Z44" s="505">
        <v>4350</v>
      </c>
      <c r="AA44" s="505">
        <v>4935</v>
      </c>
      <c r="AB44" s="505">
        <v>4280</v>
      </c>
      <c r="AC44" s="505">
        <v>4620</v>
      </c>
      <c r="AD44" s="505">
        <v>3885</v>
      </c>
      <c r="AE44" s="505">
        <v>3675</v>
      </c>
      <c r="AF44" s="505">
        <v>3687</v>
      </c>
      <c r="AG44" s="505">
        <v>5000</v>
      </c>
      <c r="AH44" s="505">
        <v>3390</v>
      </c>
      <c r="AI44" s="505">
        <v>4147</v>
      </c>
      <c r="AJ44" s="505">
        <v>2572</v>
      </c>
      <c r="AK44" s="506">
        <v>3830</v>
      </c>
      <c r="AL44" s="506">
        <v>2677</v>
      </c>
      <c r="AM44" s="506">
        <v>4090</v>
      </c>
      <c r="AN44" s="506">
        <v>3570</v>
      </c>
      <c r="AO44" s="506">
        <v>4357</v>
      </c>
      <c r="AP44" s="506">
        <v>4935</v>
      </c>
      <c r="AQ44" s="506">
        <v>5197</v>
      </c>
      <c r="AR44" s="506">
        <v>4305</v>
      </c>
      <c r="AS44" s="506">
        <v>4431</v>
      </c>
      <c r="AT44" s="506">
        <v>4200</v>
      </c>
      <c r="AU44" s="506">
        <v>3727</v>
      </c>
      <c r="AV44" s="507">
        <v>4105</v>
      </c>
      <c r="AW44" s="508">
        <f t="shared" si="13"/>
        <v>3833.813953488372</v>
      </c>
    </row>
    <row r="45" spans="1:49" s="4" customFormat="1" ht="14.25" customHeight="1">
      <c r="A45" s="206"/>
      <c r="B45" s="33" t="s">
        <v>312</v>
      </c>
      <c r="C45" s="164"/>
      <c r="D45" s="164"/>
      <c r="E45" s="236"/>
      <c r="F45" s="20" t="s">
        <v>147</v>
      </c>
      <c r="G45" s="21" t="s">
        <v>148</v>
      </c>
      <c r="H45" s="21" t="s">
        <v>149</v>
      </c>
      <c r="I45" s="21" t="s">
        <v>737</v>
      </c>
      <c r="J45" s="21" t="s">
        <v>149</v>
      </c>
      <c r="K45" s="21" t="s">
        <v>151</v>
      </c>
      <c r="L45" s="21" t="s">
        <v>152</v>
      </c>
      <c r="M45" s="21" t="s">
        <v>153</v>
      </c>
      <c r="N45" s="21" t="s">
        <v>150</v>
      </c>
      <c r="O45" s="21" t="s">
        <v>154</v>
      </c>
      <c r="P45" s="21" t="s">
        <v>150</v>
      </c>
      <c r="Q45" s="21" t="s">
        <v>372</v>
      </c>
      <c r="R45" s="21" t="s">
        <v>155</v>
      </c>
      <c r="S45" s="21" t="s">
        <v>150</v>
      </c>
      <c r="T45" s="21" t="s">
        <v>156</v>
      </c>
      <c r="U45" s="21" t="s">
        <v>157</v>
      </c>
      <c r="V45" s="21" t="s">
        <v>156</v>
      </c>
      <c r="W45" s="21" t="s">
        <v>158</v>
      </c>
      <c r="X45" s="21" t="s">
        <v>159</v>
      </c>
      <c r="Y45" s="21" t="s">
        <v>160</v>
      </c>
      <c r="Z45" s="21" t="s">
        <v>150</v>
      </c>
      <c r="AA45" s="21" t="s">
        <v>158</v>
      </c>
      <c r="AB45" s="21" t="s">
        <v>161</v>
      </c>
      <c r="AC45" s="21" t="s">
        <v>151</v>
      </c>
      <c r="AD45" s="21" t="s">
        <v>738</v>
      </c>
      <c r="AE45" s="21" t="s">
        <v>149</v>
      </c>
      <c r="AF45" s="21" t="s">
        <v>157</v>
      </c>
      <c r="AG45" s="21" t="s">
        <v>150</v>
      </c>
      <c r="AH45" s="21" t="s">
        <v>162</v>
      </c>
      <c r="AI45" s="21" t="s">
        <v>160</v>
      </c>
      <c r="AJ45" s="154" t="s">
        <v>151</v>
      </c>
      <c r="AK45" s="155" t="s">
        <v>373</v>
      </c>
      <c r="AL45" s="26" t="s">
        <v>739</v>
      </c>
      <c r="AM45" s="26" t="s">
        <v>151</v>
      </c>
      <c r="AN45" s="26" t="s">
        <v>158</v>
      </c>
      <c r="AO45" s="26" t="s">
        <v>150</v>
      </c>
      <c r="AP45" s="26" t="s">
        <v>148</v>
      </c>
      <c r="AQ45" s="26" t="s">
        <v>152</v>
      </c>
      <c r="AR45" s="26" t="s">
        <v>150</v>
      </c>
      <c r="AS45" s="26" t="s">
        <v>151</v>
      </c>
      <c r="AT45" s="26" t="s">
        <v>161</v>
      </c>
      <c r="AU45" s="26" t="s">
        <v>163</v>
      </c>
      <c r="AV45" s="217" t="s">
        <v>150</v>
      </c>
      <c r="AW45" s="420"/>
    </row>
    <row r="46" spans="1:49" s="6" customFormat="1" ht="14.25" customHeight="1">
      <c r="A46" s="207"/>
      <c r="B46" s="29" t="s">
        <v>296</v>
      </c>
      <c r="C46" s="30"/>
      <c r="D46" s="30"/>
      <c r="E46" s="232"/>
      <c r="F46" s="22">
        <v>36251</v>
      </c>
      <c r="G46" s="16">
        <v>35521</v>
      </c>
      <c r="H46" s="16">
        <v>38808</v>
      </c>
      <c r="I46" s="16">
        <v>35521</v>
      </c>
      <c r="J46" s="16">
        <v>35521</v>
      </c>
      <c r="K46" s="16">
        <v>37347</v>
      </c>
      <c r="L46" s="16">
        <v>35521</v>
      </c>
      <c r="M46" s="16">
        <v>38169</v>
      </c>
      <c r="N46" s="16">
        <v>35521</v>
      </c>
      <c r="O46" s="16">
        <v>35521</v>
      </c>
      <c r="P46" s="16">
        <v>35521</v>
      </c>
      <c r="Q46" s="16">
        <v>37104</v>
      </c>
      <c r="R46" s="16">
        <v>37561</v>
      </c>
      <c r="S46" s="16">
        <v>35521</v>
      </c>
      <c r="T46" s="16">
        <v>36251</v>
      </c>
      <c r="U46" s="16">
        <v>38078</v>
      </c>
      <c r="V46" s="16">
        <v>38443</v>
      </c>
      <c r="W46" s="16">
        <v>35521</v>
      </c>
      <c r="X46" s="16">
        <v>35704</v>
      </c>
      <c r="Y46" s="16">
        <v>36982</v>
      </c>
      <c r="Z46" s="16">
        <v>35521</v>
      </c>
      <c r="AA46" s="16">
        <v>38433</v>
      </c>
      <c r="AB46" s="16">
        <v>38439</v>
      </c>
      <c r="AC46" s="16">
        <v>39173</v>
      </c>
      <c r="AD46" s="16">
        <v>39417</v>
      </c>
      <c r="AE46" s="16">
        <v>35521</v>
      </c>
      <c r="AF46" s="16">
        <v>38078</v>
      </c>
      <c r="AG46" s="16">
        <v>38078</v>
      </c>
      <c r="AH46" s="16">
        <v>35521</v>
      </c>
      <c r="AI46" s="16">
        <v>35521</v>
      </c>
      <c r="AJ46" s="16">
        <v>37712</v>
      </c>
      <c r="AK46" s="25">
        <v>36617</v>
      </c>
      <c r="AL46" s="25">
        <v>39173</v>
      </c>
      <c r="AM46" s="25">
        <v>35521</v>
      </c>
      <c r="AN46" s="25">
        <v>37347</v>
      </c>
      <c r="AO46" s="25">
        <v>35521</v>
      </c>
      <c r="AP46" s="25">
        <v>35886</v>
      </c>
      <c r="AQ46" s="25">
        <v>35521</v>
      </c>
      <c r="AR46" s="25">
        <v>35521</v>
      </c>
      <c r="AS46" s="25">
        <v>35886</v>
      </c>
      <c r="AT46" s="25">
        <v>36708</v>
      </c>
      <c r="AU46" s="25">
        <v>35674</v>
      </c>
      <c r="AV46" s="215">
        <v>35521</v>
      </c>
      <c r="AW46" s="420"/>
    </row>
    <row r="47" spans="1:49" s="6" customFormat="1" ht="14.25" customHeight="1">
      <c r="A47" s="207"/>
      <c r="B47" s="28" t="s">
        <v>123</v>
      </c>
      <c r="C47" s="32"/>
      <c r="D47" s="32"/>
      <c r="E47" s="235"/>
      <c r="F47" s="474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7"/>
      <c r="AW47" s="478"/>
    </row>
    <row r="48" spans="1:49" s="8" customFormat="1" ht="14.25" customHeight="1">
      <c r="A48" s="208"/>
      <c r="B48" s="1176"/>
      <c r="C48" s="1177"/>
      <c r="D48" s="1177"/>
      <c r="E48" s="479" t="s">
        <v>313</v>
      </c>
      <c r="F48" s="480">
        <v>0</v>
      </c>
      <c r="G48" s="481">
        <v>0</v>
      </c>
      <c r="H48" s="481">
        <v>0</v>
      </c>
      <c r="I48" s="481">
        <v>0</v>
      </c>
      <c r="J48" s="482">
        <v>0</v>
      </c>
      <c r="K48" s="481">
        <v>0</v>
      </c>
      <c r="L48" s="481">
        <v>0</v>
      </c>
      <c r="M48" s="481">
        <v>0</v>
      </c>
      <c r="N48" s="481">
        <v>0</v>
      </c>
      <c r="O48" s="481">
        <v>0</v>
      </c>
      <c r="P48" s="481">
        <v>0</v>
      </c>
      <c r="Q48" s="481">
        <v>0</v>
      </c>
      <c r="R48" s="481">
        <v>0</v>
      </c>
      <c r="S48" s="481">
        <v>0</v>
      </c>
      <c r="T48" s="481">
        <v>0</v>
      </c>
      <c r="U48" s="481">
        <v>0</v>
      </c>
      <c r="V48" s="481">
        <v>0</v>
      </c>
      <c r="W48" s="481">
        <v>0</v>
      </c>
      <c r="X48" s="481">
        <v>0</v>
      </c>
      <c r="Y48" s="481">
        <v>0</v>
      </c>
      <c r="Z48" s="481">
        <v>0</v>
      </c>
      <c r="AA48" s="481">
        <v>0</v>
      </c>
      <c r="AB48" s="481">
        <v>0</v>
      </c>
      <c r="AC48" s="481">
        <v>0</v>
      </c>
      <c r="AD48" s="481">
        <v>3.6</v>
      </c>
      <c r="AE48" s="481">
        <v>0</v>
      </c>
      <c r="AF48" s="481">
        <v>0</v>
      </c>
      <c r="AG48" s="481">
        <v>0</v>
      </c>
      <c r="AH48" s="481">
        <v>0</v>
      </c>
      <c r="AI48" s="481">
        <v>0</v>
      </c>
      <c r="AJ48" s="481">
        <v>0</v>
      </c>
      <c r="AK48" s="483">
        <v>0</v>
      </c>
      <c r="AL48" s="483">
        <v>4.1</v>
      </c>
      <c r="AM48" s="483">
        <v>0</v>
      </c>
      <c r="AN48" s="483">
        <v>0</v>
      </c>
      <c r="AO48" s="483">
        <v>0</v>
      </c>
      <c r="AP48" s="483">
        <v>0</v>
      </c>
      <c r="AQ48" s="483">
        <v>0</v>
      </c>
      <c r="AR48" s="483">
        <v>0</v>
      </c>
      <c r="AS48" s="483">
        <v>0</v>
      </c>
      <c r="AT48" s="483">
        <v>0</v>
      </c>
      <c r="AU48" s="483">
        <v>0</v>
      </c>
      <c r="AV48" s="484">
        <v>0</v>
      </c>
      <c r="AW48" s="485">
        <f>SUM(F48:AV48)</f>
        <v>7.699999999999999</v>
      </c>
    </row>
    <row r="49" spans="1:49" s="8" customFormat="1" ht="14.25" customHeight="1" thickBot="1">
      <c r="A49" s="257"/>
      <c r="B49" s="1164"/>
      <c r="C49" s="1165"/>
      <c r="D49" s="1165"/>
      <c r="E49" s="486" t="s">
        <v>314</v>
      </c>
      <c r="F49" s="487">
        <v>0</v>
      </c>
      <c r="G49" s="488">
        <v>0</v>
      </c>
      <c r="H49" s="488">
        <v>0</v>
      </c>
      <c r="I49" s="488">
        <v>0</v>
      </c>
      <c r="J49" s="489">
        <v>0</v>
      </c>
      <c r="K49" s="488">
        <v>0</v>
      </c>
      <c r="L49" s="488">
        <v>0</v>
      </c>
      <c r="M49" s="488">
        <v>0</v>
      </c>
      <c r="N49" s="488">
        <v>0</v>
      </c>
      <c r="O49" s="488">
        <v>0</v>
      </c>
      <c r="P49" s="488">
        <v>0</v>
      </c>
      <c r="Q49" s="488">
        <v>0</v>
      </c>
      <c r="R49" s="488">
        <v>0</v>
      </c>
      <c r="S49" s="488">
        <v>0</v>
      </c>
      <c r="T49" s="488">
        <v>0</v>
      </c>
      <c r="U49" s="488">
        <v>0</v>
      </c>
      <c r="V49" s="488">
        <v>0</v>
      </c>
      <c r="W49" s="488">
        <v>0</v>
      </c>
      <c r="X49" s="488">
        <v>0</v>
      </c>
      <c r="Y49" s="488">
        <v>0</v>
      </c>
      <c r="Z49" s="488">
        <v>0</v>
      </c>
      <c r="AA49" s="488">
        <v>0</v>
      </c>
      <c r="AB49" s="488">
        <v>0</v>
      </c>
      <c r="AC49" s="488">
        <v>-44.3</v>
      </c>
      <c r="AD49" s="488">
        <v>0.2</v>
      </c>
      <c r="AE49" s="488">
        <v>0</v>
      </c>
      <c r="AF49" s="488">
        <v>0</v>
      </c>
      <c r="AG49" s="488">
        <v>0</v>
      </c>
      <c r="AH49" s="488">
        <v>0</v>
      </c>
      <c r="AI49" s="488">
        <v>0</v>
      </c>
      <c r="AJ49" s="488">
        <v>0</v>
      </c>
      <c r="AK49" s="490">
        <v>0</v>
      </c>
      <c r="AL49" s="490">
        <v>10.2</v>
      </c>
      <c r="AM49" s="490">
        <v>0</v>
      </c>
      <c r="AN49" s="490">
        <v>0</v>
      </c>
      <c r="AO49" s="490">
        <v>0</v>
      </c>
      <c r="AP49" s="490">
        <v>0</v>
      </c>
      <c r="AQ49" s="490">
        <v>0</v>
      </c>
      <c r="AR49" s="490">
        <v>0</v>
      </c>
      <c r="AS49" s="490">
        <v>0</v>
      </c>
      <c r="AT49" s="490">
        <v>0</v>
      </c>
      <c r="AU49" s="490">
        <v>0</v>
      </c>
      <c r="AV49" s="491">
        <v>0</v>
      </c>
      <c r="AW49" s="492">
        <f>SUM(F49:AV49)</f>
        <v>-33.89999999999999</v>
      </c>
    </row>
    <row r="50" spans="1:49" s="8" customFormat="1" ht="14.25" customHeight="1">
      <c r="A50" s="198" t="s">
        <v>315</v>
      </c>
      <c r="B50" s="32"/>
      <c r="C50" s="32"/>
      <c r="D50" s="32"/>
      <c r="E50" s="235"/>
      <c r="F50" s="247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6"/>
      <c r="AW50" s="426"/>
    </row>
    <row r="51" spans="1:49" ht="14.25" customHeight="1">
      <c r="A51" s="198"/>
      <c r="B51" s="31" t="s">
        <v>316</v>
      </c>
      <c r="C51" s="27"/>
      <c r="D51" s="27"/>
      <c r="E51" s="234"/>
      <c r="F51" s="92">
        <v>107</v>
      </c>
      <c r="G51" s="123">
        <v>81</v>
      </c>
      <c r="H51" s="123">
        <v>19</v>
      </c>
      <c r="I51" s="123">
        <v>33</v>
      </c>
      <c r="J51" s="123">
        <v>10</v>
      </c>
      <c r="K51" s="123">
        <v>9</v>
      </c>
      <c r="L51" s="123">
        <v>4</v>
      </c>
      <c r="M51" s="123">
        <v>12</v>
      </c>
      <c r="N51" s="123">
        <v>24</v>
      </c>
      <c r="O51" s="123">
        <v>13</v>
      </c>
      <c r="P51" s="123">
        <v>28</v>
      </c>
      <c r="Q51" s="123">
        <v>17</v>
      </c>
      <c r="R51" s="123">
        <v>39</v>
      </c>
      <c r="S51" s="123">
        <v>34</v>
      </c>
      <c r="T51" s="123">
        <v>10</v>
      </c>
      <c r="U51" s="123">
        <v>8</v>
      </c>
      <c r="V51" s="123">
        <v>8</v>
      </c>
      <c r="W51" s="123">
        <v>10</v>
      </c>
      <c r="X51" s="123">
        <v>13</v>
      </c>
      <c r="Y51" s="123">
        <v>24</v>
      </c>
      <c r="Z51" s="123">
        <v>11</v>
      </c>
      <c r="AA51" s="123">
        <v>18</v>
      </c>
      <c r="AB51" s="123">
        <v>10</v>
      </c>
      <c r="AC51" s="123">
        <v>16</v>
      </c>
      <c r="AD51" s="123">
        <v>15</v>
      </c>
      <c r="AE51" s="123">
        <v>11</v>
      </c>
      <c r="AF51" s="123">
        <v>9</v>
      </c>
      <c r="AG51" s="123">
        <v>13</v>
      </c>
      <c r="AH51" s="123">
        <v>14</v>
      </c>
      <c r="AI51" s="123">
        <v>14</v>
      </c>
      <c r="AJ51" s="123">
        <v>7</v>
      </c>
      <c r="AK51" s="123">
        <v>9</v>
      </c>
      <c r="AL51" s="123">
        <v>12</v>
      </c>
      <c r="AM51" s="123">
        <v>14</v>
      </c>
      <c r="AN51" s="123">
        <v>6</v>
      </c>
      <c r="AO51" s="123">
        <v>9</v>
      </c>
      <c r="AP51" s="123">
        <v>4</v>
      </c>
      <c r="AQ51" s="123">
        <v>7</v>
      </c>
      <c r="AR51" s="123">
        <v>4</v>
      </c>
      <c r="AS51" s="123">
        <v>12</v>
      </c>
      <c r="AT51" s="123">
        <v>7</v>
      </c>
      <c r="AU51" s="123">
        <v>67</v>
      </c>
      <c r="AV51" s="90">
        <v>26</v>
      </c>
      <c r="AW51" s="463">
        <f aca="true" t="shared" si="14" ref="AW51:AW58">SUM(F51:AV51)</f>
        <v>818</v>
      </c>
    </row>
    <row r="52" spans="1:49" ht="14.25" customHeight="1">
      <c r="A52" s="198"/>
      <c r="B52" s="1166"/>
      <c r="C52" s="1167"/>
      <c r="D52" s="1167"/>
      <c r="E52" s="464" t="s">
        <v>317</v>
      </c>
      <c r="F52" s="465">
        <v>0</v>
      </c>
      <c r="G52" s="466">
        <v>5</v>
      </c>
      <c r="H52" s="466">
        <v>0</v>
      </c>
      <c r="I52" s="466">
        <v>3</v>
      </c>
      <c r="J52" s="466">
        <v>0</v>
      </c>
      <c r="K52" s="466">
        <v>1</v>
      </c>
      <c r="L52" s="466">
        <v>0</v>
      </c>
      <c r="M52" s="466">
        <v>2</v>
      </c>
      <c r="N52" s="466">
        <v>0</v>
      </c>
      <c r="O52" s="466">
        <v>0</v>
      </c>
      <c r="P52" s="466">
        <v>9</v>
      </c>
      <c r="Q52" s="466">
        <v>0</v>
      </c>
      <c r="R52" s="466">
        <v>0</v>
      </c>
      <c r="S52" s="466">
        <v>6</v>
      </c>
      <c r="T52" s="466">
        <v>3</v>
      </c>
      <c r="U52" s="466">
        <v>0</v>
      </c>
      <c r="V52" s="466">
        <v>0</v>
      </c>
      <c r="W52" s="466">
        <v>1</v>
      </c>
      <c r="X52" s="466">
        <v>0</v>
      </c>
      <c r="Y52" s="466">
        <v>0</v>
      </c>
      <c r="Z52" s="466">
        <v>1</v>
      </c>
      <c r="AA52" s="466">
        <v>0</v>
      </c>
      <c r="AB52" s="466">
        <v>2</v>
      </c>
      <c r="AC52" s="466">
        <v>0</v>
      </c>
      <c r="AD52" s="466">
        <v>0</v>
      </c>
      <c r="AE52" s="466">
        <v>4</v>
      </c>
      <c r="AF52" s="466">
        <v>0</v>
      </c>
      <c r="AG52" s="466">
        <v>0</v>
      </c>
      <c r="AH52" s="466">
        <v>1</v>
      </c>
      <c r="AI52" s="466">
        <v>2</v>
      </c>
      <c r="AJ52" s="466">
        <v>2</v>
      </c>
      <c r="AK52" s="466">
        <v>1</v>
      </c>
      <c r="AL52" s="466">
        <v>3</v>
      </c>
      <c r="AM52" s="466">
        <v>2</v>
      </c>
      <c r="AN52" s="466">
        <v>0</v>
      </c>
      <c r="AO52" s="466">
        <v>0</v>
      </c>
      <c r="AP52" s="466">
        <v>0</v>
      </c>
      <c r="AQ52" s="466">
        <v>0</v>
      </c>
      <c r="AR52" s="466">
        <v>0</v>
      </c>
      <c r="AS52" s="466">
        <v>2</v>
      </c>
      <c r="AT52" s="466">
        <v>1</v>
      </c>
      <c r="AU52" s="466">
        <v>0</v>
      </c>
      <c r="AV52" s="467">
        <v>0</v>
      </c>
      <c r="AW52" s="468">
        <f t="shared" si="14"/>
        <v>51</v>
      </c>
    </row>
    <row r="53" spans="1:49" ht="14.25" customHeight="1">
      <c r="A53" s="198"/>
      <c r="B53" s="1166"/>
      <c r="C53" s="1167"/>
      <c r="D53" s="1167"/>
      <c r="E53" s="464" t="s">
        <v>108</v>
      </c>
      <c r="F53" s="465">
        <v>30</v>
      </c>
      <c r="G53" s="466">
        <v>20</v>
      </c>
      <c r="H53" s="466">
        <v>0</v>
      </c>
      <c r="I53" s="466">
        <v>4</v>
      </c>
      <c r="J53" s="466">
        <v>0</v>
      </c>
      <c r="K53" s="466">
        <v>0</v>
      </c>
      <c r="L53" s="466">
        <v>0</v>
      </c>
      <c r="M53" s="466">
        <v>2</v>
      </c>
      <c r="N53" s="466">
        <v>4</v>
      </c>
      <c r="O53" s="466">
        <v>2</v>
      </c>
      <c r="P53" s="466">
        <v>2</v>
      </c>
      <c r="Q53" s="466">
        <v>0</v>
      </c>
      <c r="R53" s="466">
        <v>0</v>
      </c>
      <c r="S53" s="466">
        <v>4</v>
      </c>
      <c r="T53" s="466">
        <v>1</v>
      </c>
      <c r="U53" s="466">
        <v>1</v>
      </c>
      <c r="V53" s="466">
        <v>0</v>
      </c>
      <c r="W53" s="466">
        <v>1</v>
      </c>
      <c r="X53" s="466">
        <v>3</v>
      </c>
      <c r="Y53" s="466">
        <v>5</v>
      </c>
      <c r="Z53" s="466">
        <v>3</v>
      </c>
      <c r="AA53" s="466">
        <v>0</v>
      </c>
      <c r="AB53" s="466">
        <v>6</v>
      </c>
      <c r="AC53" s="466">
        <v>2</v>
      </c>
      <c r="AD53" s="466">
        <v>0</v>
      </c>
      <c r="AE53" s="466">
        <v>0</v>
      </c>
      <c r="AF53" s="466">
        <v>0</v>
      </c>
      <c r="AG53" s="466">
        <v>0</v>
      </c>
      <c r="AH53" s="466">
        <v>1</v>
      </c>
      <c r="AI53" s="466">
        <v>2</v>
      </c>
      <c r="AJ53" s="466">
        <v>0</v>
      </c>
      <c r="AK53" s="466">
        <v>4</v>
      </c>
      <c r="AL53" s="466">
        <v>0</v>
      </c>
      <c r="AM53" s="466">
        <v>3</v>
      </c>
      <c r="AN53" s="466">
        <v>0</v>
      </c>
      <c r="AO53" s="466">
        <v>0</v>
      </c>
      <c r="AP53" s="466">
        <v>2</v>
      </c>
      <c r="AQ53" s="466">
        <v>0</v>
      </c>
      <c r="AR53" s="466">
        <v>4</v>
      </c>
      <c r="AS53" s="466">
        <v>0</v>
      </c>
      <c r="AT53" s="466">
        <v>0</v>
      </c>
      <c r="AU53" s="466">
        <v>0</v>
      </c>
      <c r="AV53" s="467">
        <v>0</v>
      </c>
      <c r="AW53" s="468">
        <f t="shared" si="14"/>
        <v>106</v>
      </c>
    </row>
    <row r="54" spans="1:49" ht="14.25" customHeight="1">
      <c r="A54" s="198"/>
      <c r="B54" s="1166"/>
      <c r="C54" s="1167"/>
      <c r="D54" s="1167"/>
      <c r="E54" s="464" t="s">
        <v>109</v>
      </c>
      <c r="F54" s="465">
        <v>22</v>
      </c>
      <c r="G54" s="466">
        <v>10</v>
      </c>
      <c r="H54" s="466">
        <v>11</v>
      </c>
      <c r="I54" s="466">
        <v>26</v>
      </c>
      <c r="J54" s="466">
        <v>0</v>
      </c>
      <c r="K54" s="466">
        <v>2</v>
      </c>
      <c r="L54" s="466">
        <v>4</v>
      </c>
      <c r="M54" s="466">
        <v>2</v>
      </c>
      <c r="N54" s="466">
        <v>10</v>
      </c>
      <c r="O54" s="466">
        <v>4</v>
      </c>
      <c r="P54" s="466">
        <v>7</v>
      </c>
      <c r="Q54" s="466">
        <v>0</v>
      </c>
      <c r="R54" s="466">
        <v>17</v>
      </c>
      <c r="S54" s="466">
        <v>4</v>
      </c>
      <c r="T54" s="466">
        <v>6</v>
      </c>
      <c r="U54" s="466">
        <v>4</v>
      </c>
      <c r="V54" s="466">
        <v>8</v>
      </c>
      <c r="W54" s="466">
        <v>3</v>
      </c>
      <c r="X54" s="466">
        <v>0</v>
      </c>
      <c r="Y54" s="466">
        <v>19</v>
      </c>
      <c r="Z54" s="466">
        <v>4</v>
      </c>
      <c r="AA54" s="466">
        <v>18</v>
      </c>
      <c r="AB54" s="466">
        <v>2</v>
      </c>
      <c r="AC54" s="466">
        <v>14</v>
      </c>
      <c r="AD54" s="466">
        <v>11</v>
      </c>
      <c r="AE54" s="466">
        <v>7</v>
      </c>
      <c r="AF54" s="466">
        <v>9</v>
      </c>
      <c r="AG54" s="466">
        <v>6</v>
      </c>
      <c r="AH54" s="466">
        <v>3</v>
      </c>
      <c r="AI54" s="466">
        <v>10</v>
      </c>
      <c r="AJ54" s="466">
        <v>2</v>
      </c>
      <c r="AK54" s="466">
        <v>4</v>
      </c>
      <c r="AL54" s="466">
        <v>3</v>
      </c>
      <c r="AM54" s="466">
        <v>3</v>
      </c>
      <c r="AN54" s="466">
        <v>6</v>
      </c>
      <c r="AO54" s="466">
        <v>9</v>
      </c>
      <c r="AP54" s="466">
        <v>2</v>
      </c>
      <c r="AQ54" s="466">
        <v>7</v>
      </c>
      <c r="AR54" s="466">
        <v>0</v>
      </c>
      <c r="AS54" s="466">
        <v>10</v>
      </c>
      <c r="AT54" s="466">
        <v>2</v>
      </c>
      <c r="AU54" s="466">
        <v>6</v>
      </c>
      <c r="AV54" s="467">
        <v>2</v>
      </c>
      <c r="AW54" s="468">
        <f t="shared" si="14"/>
        <v>299</v>
      </c>
    </row>
    <row r="55" spans="1:49" ht="14.25" customHeight="1">
      <c r="A55" s="198"/>
      <c r="B55" s="1166"/>
      <c r="C55" s="1167"/>
      <c r="D55" s="1167"/>
      <c r="E55" s="464" t="s">
        <v>110</v>
      </c>
      <c r="F55" s="465">
        <v>0</v>
      </c>
      <c r="G55" s="466">
        <v>0</v>
      </c>
      <c r="H55" s="466">
        <v>0</v>
      </c>
      <c r="I55" s="466">
        <v>0</v>
      </c>
      <c r="J55" s="466">
        <v>0</v>
      </c>
      <c r="K55" s="466">
        <v>0</v>
      </c>
      <c r="L55" s="466">
        <v>0</v>
      </c>
      <c r="M55" s="466">
        <v>0</v>
      </c>
      <c r="N55" s="466">
        <v>0</v>
      </c>
      <c r="O55" s="466">
        <v>0</v>
      </c>
      <c r="P55" s="466">
        <v>0</v>
      </c>
      <c r="Q55" s="466">
        <v>0</v>
      </c>
      <c r="R55" s="466">
        <v>0</v>
      </c>
      <c r="S55" s="466">
        <v>0</v>
      </c>
      <c r="T55" s="466">
        <v>0</v>
      </c>
      <c r="U55" s="466">
        <v>0</v>
      </c>
      <c r="V55" s="466">
        <v>0</v>
      </c>
      <c r="W55" s="466">
        <v>0</v>
      </c>
      <c r="X55" s="466">
        <v>0</v>
      </c>
      <c r="Y55" s="466">
        <v>0</v>
      </c>
      <c r="Z55" s="466">
        <v>0</v>
      </c>
      <c r="AA55" s="466">
        <v>0</v>
      </c>
      <c r="AB55" s="466">
        <v>0</v>
      </c>
      <c r="AC55" s="466">
        <v>0</v>
      </c>
      <c r="AD55" s="466">
        <v>0</v>
      </c>
      <c r="AE55" s="466">
        <v>0</v>
      </c>
      <c r="AF55" s="466">
        <v>0</v>
      </c>
      <c r="AG55" s="466">
        <v>0</v>
      </c>
      <c r="AH55" s="466">
        <v>0</v>
      </c>
      <c r="AI55" s="466">
        <v>0</v>
      </c>
      <c r="AJ55" s="466">
        <v>0</v>
      </c>
      <c r="AK55" s="466">
        <v>0</v>
      </c>
      <c r="AL55" s="466">
        <v>0</v>
      </c>
      <c r="AM55" s="466">
        <v>0</v>
      </c>
      <c r="AN55" s="466">
        <v>0</v>
      </c>
      <c r="AO55" s="466">
        <v>0</v>
      </c>
      <c r="AP55" s="466">
        <v>0</v>
      </c>
      <c r="AQ55" s="466">
        <v>0</v>
      </c>
      <c r="AR55" s="466">
        <v>0</v>
      </c>
      <c r="AS55" s="466">
        <v>0</v>
      </c>
      <c r="AT55" s="466">
        <v>0</v>
      </c>
      <c r="AU55" s="466">
        <v>16</v>
      </c>
      <c r="AV55" s="467">
        <v>0</v>
      </c>
      <c r="AW55" s="468">
        <f t="shared" si="14"/>
        <v>16</v>
      </c>
    </row>
    <row r="56" spans="1:49" ht="14.25" customHeight="1">
      <c r="A56" s="198"/>
      <c r="B56" s="1168"/>
      <c r="C56" s="1169"/>
      <c r="D56" s="1169"/>
      <c r="E56" s="469" t="s">
        <v>111</v>
      </c>
      <c r="F56" s="470">
        <v>0</v>
      </c>
      <c r="G56" s="471">
        <v>0</v>
      </c>
      <c r="H56" s="471">
        <v>0</v>
      </c>
      <c r="I56" s="471">
        <v>0</v>
      </c>
      <c r="J56" s="471">
        <v>0</v>
      </c>
      <c r="K56" s="471">
        <v>0</v>
      </c>
      <c r="L56" s="471">
        <v>0</v>
      </c>
      <c r="M56" s="471">
        <v>0</v>
      </c>
      <c r="N56" s="471">
        <v>0</v>
      </c>
      <c r="O56" s="471">
        <v>0</v>
      </c>
      <c r="P56" s="471">
        <v>0</v>
      </c>
      <c r="Q56" s="471">
        <v>0</v>
      </c>
      <c r="R56" s="471">
        <v>0</v>
      </c>
      <c r="S56" s="471">
        <v>0</v>
      </c>
      <c r="T56" s="471">
        <v>0</v>
      </c>
      <c r="U56" s="471">
        <v>0</v>
      </c>
      <c r="V56" s="471">
        <v>0</v>
      </c>
      <c r="W56" s="471">
        <v>0</v>
      </c>
      <c r="X56" s="471">
        <v>0</v>
      </c>
      <c r="Y56" s="471">
        <v>0</v>
      </c>
      <c r="Z56" s="471">
        <v>0</v>
      </c>
      <c r="AA56" s="471">
        <v>0</v>
      </c>
      <c r="AB56" s="471">
        <v>0</v>
      </c>
      <c r="AC56" s="471">
        <v>0</v>
      </c>
      <c r="AD56" s="471">
        <v>0</v>
      </c>
      <c r="AE56" s="471">
        <v>0</v>
      </c>
      <c r="AF56" s="471">
        <v>0</v>
      </c>
      <c r="AG56" s="471">
        <v>0</v>
      </c>
      <c r="AH56" s="471">
        <v>9</v>
      </c>
      <c r="AI56" s="471">
        <v>0</v>
      </c>
      <c r="AJ56" s="471">
        <v>0</v>
      </c>
      <c r="AK56" s="471">
        <v>0</v>
      </c>
      <c r="AL56" s="471">
        <v>0</v>
      </c>
      <c r="AM56" s="471">
        <v>0</v>
      </c>
      <c r="AN56" s="471">
        <v>0</v>
      </c>
      <c r="AO56" s="471">
        <v>0</v>
      </c>
      <c r="AP56" s="471">
        <v>0</v>
      </c>
      <c r="AQ56" s="471">
        <v>0</v>
      </c>
      <c r="AR56" s="471">
        <v>0</v>
      </c>
      <c r="AS56" s="471">
        <v>0</v>
      </c>
      <c r="AT56" s="471">
        <v>0</v>
      </c>
      <c r="AU56" s="471">
        <v>16</v>
      </c>
      <c r="AV56" s="472">
        <v>0</v>
      </c>
      <c r="AW56" s="473">
        <f t="shared" si="14"/>
        <v>25</v>
      </c>
    </row>
    <row r="57" spans="1:49" s="9" customFormat="1" ht="14.25" customHeight="1">
      <c r="A57" s="209"/>
      <c r="B57" s="34" t="s">
        <v>318</v>
      </c>
      <c r="C57" s="165"/>
      <c r="D57" s="165"/>
      <c r="E57" s="237"/>
      <c r="F57" s="127">
        <v>32</v>
      </c>
      <c r="G57" s="152">
        <v>7</v>
      </c>
      <c r="H57" s="152">
        <v>3</v>
      </c>
      <c r="I57" s="152">
        <v>3</v>
      </c>
      <c r="J57" s="152">
        <v>0</v>
      </c>
      <c r="K57" s="152">
        <v>5</v>
      </c>
      <c r="L57" s="152">
        <v>7</v>
      </c>
      <c r="M57" s="152">
        <v>0</v>
      </c>
      <c r="N57" s="152">
        <v>0</v>
      </c>
      <c r="O57" s="152">
        <v>0</v>
      </c>
      <c r="P57" s="152">
        <v>1</v>
      </c>
      <c r="Q57" s="152">
        <v>1</v>
      </c>
      <c r="R57" s="152">
        <v>7</v>
      </c>
      <c r="S57" s="152">
        <v>6</v>
      </c>
      <c r="T57" s="152">
        <v>0</v>
      </c>
      <c r="U57" s="152">
        <v>0</v>
      </c>
      <c r="V57" s="152">
        <v>2</v>
      </c>
      <c r="W57" s="152">
        <v>0</v>
      </c>
      <c r="X57" s="152">
        <v>3</v>
      </c>
      <c r="Y57" s="152">
        <v>2</v>
      </c>
      <c r="Z57" s="152">
        <v>5</v>
      </c>
      <c r="AA57" s="152">
        <v>0</v>
      </c>
      <c r="AB57" s="152">
        <v>0</v>
      </c>
      <c r="AC57" s="152">
        <v>0</v>
      </c>
      <c r="AD57" s="152">
        <v>0</v>
      </c>
      <c r="AE57" s="152">
        <v>0</v>
      </c>
      <c r="AF57" s="152">
        <v>8</v>
      </c>
      <c r="AG57" s="152">
        <v>0</v>
      </c>
      <c r="AH57" s="152">
        <v>0</v>
      </c>
      <c r="AI57" s="152">
        <v>0</v>
      </c>
      <c r="AJ57" s="152">
        <v>3</v>
      </c>
      <c r="AK57" s="152">
        <v>0</v>
      </c>
      <c r="AL57" s="152">
        <v>0</v>
      </c>
      <c r="AM57" s="152">
        <v>0</v>
      </c>
      <c r="AN57" s="152">
        <v>0</v>
      </c>
      <c r="AO57" s="152">
        <v>0</v>
      </c>
      <c r="AP57" s="152">
        <v>0</v>
      </c>
      <c r="AQ57" s="152">
        <v>0</v>
      </c>
      <c r="AR57" s="152">
        <v>1</v>
      </c>
      <c r="AS57" s="152">
        <v>0</v>
      </c>
      <c r="AT57" s="152">
        <v>0</v>
      </c>
      <c r="AU57" s="152">
        <v>7</v>
      </c>
      <c r="AV57" s="126">
        <v>3</v>
      </c>
      <c r="AW57" s="422">
        <f t="shared" si="14"/>
        <v>106</v>
      </c>
    </row>
    <row r="58" spans="1:49" ht="14.25" customHeight="1" thickBot="1">
      <c r="A58" s="210"/>
      <c r="B58" s="211"/>
      <c r="C58" s="211"/>
      <c r="D58" s="211"/>
      <c r="E58" s="230" t="s">
        <v>319</v>
      </c>
      <c r="F58" s="228">
        <v>139</v>
      </c>
      <c r="G58" s="212">
        <v>88</v>
      </c>
      <c r="H58" s="212">
        <v>22</v>
      </c>
      <c r="I58" s="212">
        <v>36</v>
      </c>
      <c r="J58" s="175">
        <v>10</v>
      </c>
      <c r="K58" s="212">
        <v>14</v>
      </c>
      <c r="L58" s="212">
        <v>11</v>
      </c>
      <c r="M58" s="212">
        <v>12</v>
      </c>
      <c r="N58" s="212">
        <v>24</v>
      </c>
      <c r="O58" s="212">
        <v>13</v>
      </c>
      <c r="P58" s="212">
        <v>29</v>
      </c>
      <c r="Q58" s="212">
        <v>18</v>
      </c>
      <c r="R58" s="212">
        <v>46</v>
      </c>
      <c r="S58" s="212">
        <v>40</v>
      </c>
      <c r="T58" s="212">
        <v>10</v>
      </c>
      <c r="U58" s="212">
        <v>8</v>
      </c>
      <c r="V58" s="212">
        <v>10</v>
      </c>
      <c r="W58" s="212">
        <v>10</v>
      </c>
      <c r="X58" s="212">
        <v>16</v>
      </c>
      <c r="Y58" s="212">
        <v>26</v>
      </c>
      <c r="Z58" s="212">
        <v>16</v>
      </c>
      <c r="AA58" s="212">
        <v>18</v>
      </c>
      <c r="AB58" s="212">
        <v>10</v>
      </c>
      <c r="AC58" s="212">
        <v>16</v>
      </c>
      <c r="AD58" s="212">
        <v>15</v>
      </c>
      <c r="AE58" s="212">
        <v>11</v>
      </c>
      <c r="AF58" s="212">
        <v>17</v>
      </c>
      <c r="AG58" s="212">
        <v>13</v>
      </c>
      <c r="AH58" s="212">
        <v>14</v>
      </c>
      <c r="AI58" s="212">
        <v>14</v>
      </c>
      <c r="AJ58" s="212">
        <v>10</v>
      </c>
      <c r="AK58" s="213">
        <v>9</v>
      </c>
      <c r="AL58" s="213">
        <v>12</v>
      </c>
      <c r="AM58" s="213">
        <v>14</v>
      </c>
      <c r="AN58" s="213">
        <v>6</v>
      </c>
      <c r="AO58" s="213">
        <v>9</v>
      </c>
      <c r="AP58" s="213">
        <v>4</v>
      </c>
      <c r="AQ58" s="213">
        <v>7</v>
      </c>
      <c r="AR58" s="213">
        <v>5</v>
      </c>
      <c r="AS58" s="213">
        <v>12</v>
      </c>
      <c r="AT58" s="213">
        <v>7</v>
      </c>
      <c r="AU58" s="213">
        <v>74</v>
      </c>
      <c r="AV58" s="218">
        <v>29</v>
      </c>
      <c r="AW58" s="425">
        <f t="shared" si="14"/>
        <v>924</v>
      </c>
    </row>
    <row r="60" spans="5:48" ht="13.5"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</row>
    <row r="61" ht="13.5">
      <c r="E61" s="159"/>
    </row>
  </sheetData>
  <mergeCells count="9">
    <mergeCell ref="B52:D56"/>
    <mergeCell ref="B18:D19"/>
    <mergeCell ref="A1:G1"/>
    <mergeCell ref="AW4:AW5"/>
    <mergeCell ref="B38:D44"/>
    <mergeCell ref="B48:D49"/>
    <mergeCell ref="B30:E30"/>
    <mergeCell ref="B31:E31"/>
    <mergeCell ref="B33:E33"/>
  </mergeCells>
  <printOptions/>
  <pageMargins left="0.92" right="0.75" top="0.45" bottom="0.65" header="0.43" footer="0.512"/>
  <pageSetup horizontalDpi="300" verticalDpi="300" orientation="landscape" pageOrder="overThenDown" paperSize="9" scale="64" r:id="rId2"/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BI104"/>
  <sheetViews>
    <sheetView view="pageBreakPreview" zoomScaleSheetLayoutView="10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114" sqref="F114"/>
    </sheetView>
  </sheetViews>
  <sheetFormatPr defaultColWidth="9.00390625" defaultRowHeight="13.5"/>
  <cols>
    <col min="1" max="1" width="2.125" style="88" customWidth="1"/>
    <col min="2" max="2" width="2.25390625" style="88" customWidth="1"/>
    <col min="3" max="3" width="6.00390625" style="88" customWidth="1"/>
    <col min="4" max="4" width="19.25390625" style="66" customWidth="1"/>
    <col min="5" max="5" width="9.375" style="80" customWidth="1"/>
    <col min="6" max="48" width="9.125" style="66" customWidth="1"/>
    <col min="49" max="49" width="10.125" style="66" customWidth="1"/>
    <col min="50" max="61" width="9.00390625" style="66" customWidth="1"/>
    <col min="62" max="16384" width="9.00390625" style="88" customWidth="1"/>
  </cols>
  <sheetData>
    <row r="1" spans="1:49" ht="20.25" customHeight="1" thickBot="1">
      <c r="A1" s="617" t="s">
        <v>164</v>
      </c>
      <c r="C1" s="89"/>
      <c r="D1" s="64"/>
      <c r="E1" s="53"/>
      <c r="H1" s="88"/>
      <c r="I1" s="99"/>
      <c r="V1" s="99" t="s">
        <v>165</v>
      </c>
      <c r="AM1" s="99" t="s">
        <v>165</v>
      </c>
      <c r="AW1" s="99" t="s">
        <v>165</v>
      </c>
    </row>
    <row r="2" spans="1:61" s="102" customFormat="1" ht="15" customHeight="1">
      <c r="A2" s="949"/>
      <c r="B2" s="950"/>
      <c r="C2" s="950"/>
      <c r="D2" s="951"/>
      <c r="E2" s="784" t="s">
        <v>625</v>
      </c>
      <c r="F2" s="783" t="s">
        <v>606</v>
      </c>
      <c r="G2" s="783" t="s">
        <v>607</v>
      </c>
      <c r="H2" s="783" t="s">
        <v>608</v>
      </c>
      <c r="I2" s="783" t="s">
        <v>609</v>
      </c>
      <c r="J2" s="783" t="s">
        <v>610</v>
      </c>
      <c r="K2" s="783" t="s">
        <v>611</v>
      </c>
      <c r="L2" s="783" t="s">
        <v>612</v>
      </c>
      <c r="M2" s="783" t="s">
        <v>613</v>
      </c>
      <c r="N2" s="783" t="s">
        <v>614</v>
      </c>
      <c r="O2" s="783" t="s">
        <v>615</v>
      </c>
      <c r="P2" s="783" t="s">
        <v>616</v>
      </c>
      <c r="Q2" s="783" t="s">
        <v>617</v>
      </c>
      <c r="R2" s="783" t="s">
        <v>618</v>
      </c>
      <c r="S2" s="783" t="s">
        <v>619</v>
      </c>
      <c r="T2" s="783" t="s">
        <v>620</v>
      </c>
      <c r="U2" s="783" t="s">
        <v>621</v>
      </c>
      <c r="V2" s="789" t="s">
        <v>27</v>
      </c>
      <c r="W2" s="789" t="s">
        <v>28</v>
      </c>
      <c r="X2" s="789" t="s">
        <v>29</v>
      </c>
      <c r="Y2" s="789" t="s">
        <v>30</v>
      </c>
      <c r="Z2" s="789" t="s">
        <v>31</v>
      </c>
      <c r="AA2" s="789" t="s">
        <v>32</v>
      </c>
      <c r="AB2" s="789" t="s">
        <v>33</v>
      </c>
      <c r="AC2" s="789" t="s">
        <v>34</v>
      </c>
      <c r="AD2" s="789" t="s">
        <v>35</v>
      </c>
      <c r="AE2" s="789" t="s">
        <v>36</v>
      </c>
      <c r="AF2" s="789" t="s">
        <v>37</v>
      </c>
      <c r="AG2" s="789" t="s">
        <v>38</v>
      </c>
      <c r="AH2" s="789" t="s">
        <v>39</v>
      </c>
      <c r="AI2" s="789" t="s">
        <v>40</v>
      </c>
      <c r="AJ2" s="789" t="s">
        <v>41</v>
      </c>
      <c r="AK2" s="789" t="s">
        <v>42</v>
      </c>
      <c r="AL2" s="789" t="s">
        <v>43</v>
      </c>
      <c r="AM2" s="789" t="s">
        <v>44</v>
      </c>
      <c r="AN2" s="789" t="s">
        <v>45</v>
      </c>
      <c r="AO2" s="789" t="s">
        <v>46</v>
      </c>
      <c r="AP2" s="789" t="s">
        <v>47</v>
      </c>
      <c r="AQ2" s="789" t="s">
        <v>48</v>
      </c>
      <c r="AR2" s="789" t="s">
        <v>49</v>
      </c>
      <c r="AS2" s="789" t="s">
        <v>50</v>
      </c>
      <c r="AT2" s="789" t="s">
        <v>51</v>
      </c>
      <c r="AU2" s="789" t="s">
        <v>52</v>
      </c>
      <c r="AV2" s="795" t="s">
        <v>53</v>
      </c>
      <c r="AW2" s="1223" t="s">
        <v>378</v>
      </c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</row>
    <row r="3" spans="1:61" s="102" customFormat="1" ht="15" customHeight="1" thickBot="1">
      <c r="A3" s="952"/>
      <c r="B3" s="1270" t="s">
        <v>571</v>
      </c>
      <c r="C3" s="1270"/>
      <c r="D3" s="953"/>
      <c r="E3" s="956"/>
      <c r="F3" s="806" t="s">
        <v>243</v>
      </c>
      <c r="G3" s="806" t="s">
        <v>244</v>
      </c>
      <c r="H3" s="806" t="s">
        <v>245</v>
      </c>
      <c r="I3" s="806" t="s">
        <v>246</v>
      </c>
      <c r="J3" s="806" t="s">
        <v>21</v>
      </c>
      <c r="K3" s="806" t="s">
        <v>247</v>
      </c>
      <c r="L3" s="806" t="s">
        <v>248</v>
      </c>
      <c r="M3" s="806" t="s">
        <v>22</v>
      </c>
      <c r="N3" s="806" t="s">
        <v>249</v>
      </c>
      <c r="O3" s="806" t="s">
        <v>250</v>
      </c>
      <c r="P3" s="806" t="s">
        <v>251</v>
      </c>
      <c r="Q3" s="806" t="s">
        <v>252</v>
      </c>
      <c r="R3" s="806" t="s">
        <v>23</v>
      </c>
      <c r="S3" s="806" t="s">
        <v>253</v>
      </c>
      <c r="T3" s="806" t="s">
        <v>254</v>
      </c>
      <c r="U3" s="806" t="s">
        <v>26</v>
      </c>
      <c r="V3" s="801" t="s">
        <v>54</v>
      </c>
      <c r="W3" s="801" t="s">
        <v>55</v>
      </c>
      <c r="X3" s="801" t="s">
        <v>56</v>
      </c>
      <c r="Y3" s="801" t="s">
        <v>57</v>
      </c>
      <c r="Z3" s="801" t="s">
        <v>58</v>
      </c>
      <c r="AA3" s="801" t="s">
        <v>59</v>
      </c>
      <c r="AB3" s="801" t="s">
        <v>60</v>
      </c>
      <c r="AC3" s="801" t="s">
        <v>61</v>
      </c>
      <c r="AD3" s="801" t="s">
        <v>62</v>
      </c>
      <c r="AE3" s="801" t="s">
        <v>63</v>
      </c>
      <c r="AF3" s="801" t="s">
        <v>64</v>
      </c>
      <c r="AG3" s="801" t="s">
        <v>65</v>
      </c>
      <c r="AH3" s="801" t="s">
        <v>66</v>
      </c>
      <c r="AI3" s="801" t="s">
        <v>67</v>
      </c>
      <c r="AJ3" s="801" t="s">
        <v>68</v>
      </c>
      <c r="AK3" s="801" t="s">
        <v>69</v>
      </c>
      <c r="AL3" s="801" t="s">
        <v>70</v>
      </c>
      <c r="AM3" s="801" t="s">
        <v>71</v>
      </c>
      <c r="AN3" s="801" t="s">
        <v>72</v>
      </c>
      <c r="AO3" s="801" t="s">
        <v>73</v>
      </c>
      <c r="AP3" s="801" t="s">
        <v>74</v>
      </c>
      <c r="AQ3" s="801" t="s">
        <v>75</v>
      </c>
      <c r="AR3" s="801" t="s">
        <v>76</v>
      </c>
      <c r="AS3" s="801" t="s">
        <v>77</v>
      </c>
      <c r="AT3" s="801" t="s">
        <v>78</v>
      </c>
      <c r="AU3" s="801" t="s">
        <v>79</v>
      </c>
      <c r="AV3" s="802" t="s">
        <v>80</v>
      </c>
      <c r="AW3" s="1224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</row>
    <row r="4" spans="1:49" ht="15" customHeight="1">
      <c r="A4" s="995" t="s">
        <v>181</v>
      </c>
      <c r="B4" s="996"/>
      <c r="C4" s="996"/>
      <c r="D4" s="997"/>
      <c r="E4" s="959" t="s">
        <v>166</v>
      </c>
      <c r="F4" s="960">
        <f>SUM(F7,F16,F45,)</f>
        <v>47602</v>
      </c>
      <c r="G4" s="961">
        <f aca="true" t="shared" si="0" ref="G4:AV4">SUM(G7,G16,G45,)</f>
        <v>34475</v>
      </c>
      <c r="H4" s="961">
        <f t="shared" si="0"/>
        <v>1620</v>
      </c>
      <c r="I4" s="961">
        <f t="shared" si="0"/>
        <v>6457</v>
      </c>
      <c r="J4" s="961">
        <f t="shared" si="0"/>
        <v>24041</v>
      </c>
      <c r="K4" s="961">
        <f t="shared" si="0"/>
        <v>2155</v>
      </c>
      <c r="L4" s="961">
        <f t="shared" si="0"/>
        <v>246948</v>
      </c>
      <c r="M4" s="961">
        <f t="shared" si="0"/>
        <v>68273</v>
      </c>
      <c r="N4" s="961">
        <f t="shared" si="0"/>
        <v>5766</v>
      </c>
      <c r="O4" s="961">
        <f t="shared" si="0"/>
        <v>1120</v>
      </c>
      <c r="P4" s="961">
        <f t="shared" si="0"/>
        <v>2703</v>
      </c>
      <c r="Q4" s="961">
        <f t="shared" si="0"/>
        <v>208657</v>
      </c>
      <c r="R4" s="961">
        <f t="shared" si="0"/>
        <v>5784</v>
      </c>
      <c r="S4" s="961">
        <f t="shared" si="0"/>
        <v>2063</v>
      </c>
      <c r="T4" s="961">
        <f t="shared" si="0"/>
        <v>65607</v>
      </c>
      <c r="U4" s="961">
        <f t="shared" si="0"/>
        <v>16390</v>
      </c>
      <c r="V4" s="961">
        <f t="shared" si="0"/>
        <v>5647</v>
      </c>
      <c r="W4" s="961">
        <f t="shared" si="0"/>
        <v>0</v>
      </c>
      <c r="X4" s="961">
        <f t="shared" si="0"/>
        <v>2545</v>
      </c>
      <c r="Y4" s="961">
        <f t="shared" si="0"/>
        <v>257480</v>
      </c>
      <c r="Z4" s="961">
        <f t="shared" si="0"/>
        <v>11960</v>
      </c>
      <c r="AA4" s="961">
        <f t="shared" si="0"/>
        <v>38075</v>
      </c>
      <c r="AB4" s="961">
        <f t="shared" si="0"/>
        <v>0</v>
      </c>
      <c r="AC4" s="961">
        <f t="shared" si="0"/>
        <v>153373</v>
      </c>
      <c r="AD4" s="961">
        <f t="shared" si="0"/>
        <v>7000</v>
      </c>
      <c r="AE4" s="961">
        <f t="shared" si="0"/>
        <v>27548</v>
      </c>
      <c r="AF4" s="961">
        <f t="shared" si="0"/>
        <v>501367</v>
      </c>
      <c r="AG4" s="961">
        <f t="shared" si="0"/>
        <v>11487</v>
      </c>
      <c r="AH4" s="961">
        <f t="shared" si="0"/>
        <v>234</v>
      </c>
      <c r="AI4" s="961">
        <f t="shared" si="0"/>
        <v>0</v>
      </c>
      <c r="AJ4" s="961">
        <f t="shared" si="0"/>
        <v>1974</v>
      </c>
      <c r="AK4" s="961">
        <f t="shared" si="0"/>
        <v>20561</v>
      </c>
      <c r="AL4" s="961">
        <f t="shared" si="0"/>
        <v>0</v>
      </c>
      <c r="AM4" s="961">
        <f t="shared" si="0"/>
        <v>0</v>
      </c>
      <c r="AN4" s="961">
        <f t="shared" si="0"/>
        <v>0</v>
      </c>
      <c r="AO4" s="961">
        <f t="shared" si="0"/>
        <v>0</v>
      </c>
      <c r="AP4" s="961">
        <f t="shared" si="0"/>
        <v>1568</v>
      </c>
      <c r="AQ4" s="961">
        <f t="shared" si="0"/>
        <v>16111</v>
      </c>
      <c r="AR4" s="961">
        <f t="shared" si="0"/>
        <v>0</v>
      </c>
      <c r="AS4" s="961">
        <f t="shared" si="0"/>
        <v>806</v>
      </c>
      <c r="AT4" s="961">
        <f t="shared" si="0"/>
        <v>0</v>
      </c>
      <c r="AU4" s="961">
        <f t="shared" si="0"/>
        <v>3168</v>
      </c>
      <c r="AV4" s="962">
        <f t="shared" si="0"/>
        <v>12614</v>
      </c>
      <c r="AW4" s="963">
        <f>SUM(F4:AV4)</f>
        <v>1813179</v>
      </c>
    </row>
    <row r="5" spans="1:49" ht="15" customHeight="1">
      <c r="A5" s="303"/>
      <c r="B5" s="95"/>
      <c r="C5" s="95"/>
      <c r="D5" s="77"/>
      <c r="E5" s="878" t="s">
        <v>167</v>
      </c>
      <c r="F5" s="410">
        <f>SUM(F8,F17,F46,)</f>
        <v>47602</v>
      </c>
      <c r="G5" s="100">
        <f aca="true" t="shared" si="1" ref="G5:AV5">SUM(G8,G17,G46,)</f>
        <v>134900</v>
      </c>
      <c r="H5" s="100">
        <f t="shared" si="1"/>
        <v>1620</v>
      </c>
      <c r="I5" s="100">
        <f t="shared" si="1"/>
        <v>6457</v>
      </c>
      <c r="J5" s="100">
        <f t="shared" si="1"/>
        <v>80807</v>
      </c>
      <c r="K5" s="100">
        <f t="shared" si="1"/>
        <v>3351</v>
      </c>
      <c r="L5" s="100">
        <f t="shared" si="1"/>
        <v>204567</v>
      </c>
      <c r="M5" s="100">
        <f t="shared" si="1"/>
        <v>68273</v>
      </c>
      <c r="N5" s="100">
        <f t="shared" si="1"/>
        <v>133521</v>
      </c>
      <c r="O5" s="100">
        <f t="shared" si="1"/>
        <v>1120</v>
      </c>
      <c r="P5" s="100">
        <f t="shared" si="1"/>
        <v>4391</v>
      </c>
      <c r="Q5" s="100">
        <f t="shared" si="1"/>
        <v>215804</v>
      </c>
      <c r="R5" s="100">
        <f t="shared" si="1"/>
        <v>383627</v>
      </c>
      <c r="S5" s="100">
        <f t="shared" si="1"/>
        <v>2063</v>
      </c>
      <c r="T5" s="100">
        <f t="shared" si="1"/>
        <v>80000</v>
      </c>
      <c r="U5" s="100">
        <f t="shared" si="1"/>
        <v>16390</v>
      </c>
      <c r="V5" s="100">
        <f t="shared" si="1"/>
        <v>5647</v>
      </c>
      <c r="W5" s="100">
        <f t="shared" si="1"/>
        <v>0</v>
      </c>
      <c r="X5" s="100">
        <f t="shared" si="1"/>
        <v>2545</v>
      </c>
      <c r="Y5" s="100">
        <f t="shared" si="1"/>
        <v>130385</v>
      </c>
      <c r="Z5" s="100">
        <f t="shared" si="1"/>
        <v>17960</v>
      </c>
      <c r="AA5" s="100">
        <f t="shared" si="1"/>
        <v>264272</v>
      </c>
      <c r="AB5" s="100">
        <f t="shared" si="1"/>
        <v>110000</v>
      </c>
      <c r="AC5" s="100">
        <f t="shared" si="1"/>
        <v>154456</v>
      </c>
      <c r="AD5" s="100">
        <f t="shared" si="1"/>
        <v>57931</v>
      </c>
      <c r="AE5" s="100">
        <f t="shared" si="1"/>
        <v>162000</v>
      </c>
      <c r="AF5" s="100">
        <f t="shared" si="1"/>
        <v>599113</v>
      </c>
      <c r="AG5" s="100">
        <f t="shared" si="1"/>
        <v>11487</v>
      </c>
      <c r="AH5" s="100">
        <f t="shared" si="1"/>
        <v>14234</v>
      </c>
      <c r="AI5" s="100">
        <f t="shared" si="1"/>
        <v>65235</v>
      </c>
      <c r="AJ5" s="100">
        <f t="shared" si="1"/>
        <v>6399</v>
      </c>
      <c r="AK5" s="100">
        <f t="shared" si="1"/>
        <v>76230</v>
      </c>
      <c r="AL5" s="100">
        <f t="shared" si="1"/>
        <v>100000</v>
      </c>
      <c r="AM5" s="100">
        <f t="shared" si="1"/>
        <v>9273</v>
      </c>
      <c r="AN5" s="100">
        <f t="shared" si="1"/>
        <v>0</v>
      </c>
      <c r="AO5" s="100">
        <f t="shared" si="1"/>
        <v>22660</v>
      </c>
      <c r="AP5" s="100">
        <f t="shared" si="1"/>
        <v>40000</v>
      </c>
      <c r="AQ5" s="100">
        <f t="shared" si="1"/>
        <v>16707</v>
      </c>
      <c r="AR5" s="100">
        <f t="shared" si="1"/>
        <v>124768</v>
      </c>
      <c r="AS5" s="100">
        <f t="shared" si="1"/>
        <v>17934</v>
      </c>
      <c r="AT5" s="100">
        <f t="shared" si="1"/>
        <v>0</v>
      </c>
      <c r="AU5" s="100">
        <f t="shared" si="1"/>
        <v>3168</v>
      </c>
      <c r="AV5" s="954">
        <f t="shared" si="1"/>
        <v>12614</v>
      </c>
      <c r="AW5" s="955">
        <f aca="true" t="shared" si="2" ref="AW5:AW66">SUM(F5:AV5)</f>
        <v>3409511</v>
      </c>
    </row>
    <row r="6" spans="1:49" ht="15" customHeight="1">
      <c r="A6" s="303"/>
      <c r="B6" s="40" t="s">
        <v>168</v>
      </c>
      <c r="C6" s="45"/>
      <c r="D6" s="162"/>
      <c r="E6" s="357"/>
      <c r="F6" s="441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314"/>
      <c r="AW6" s="450"/>
    </row>
    <row r="7" spans="1:49" ht="15" customHeight="1">
      <c r="A7" s="303"/>
      <c r="B7" s="43"/>
      <c r="C7" s="1292" t="s">
        <v>182</v>
      </c>
      <c r="D7" s="1293"/>
      <c r="E7" s="880" t="s">
        <v>166</v>
      </c>
      <c r="F7" s="443">
        <v>7414</v>
      </c>
      <c r="G7" s="433">
        <v>3915</v>
      </c>
      <c r="H7" s="433">
        <v>1620</v>
      </c>
      <c r="I7" s="433">
        <v>2942</v>
      </c>
      <c r="J7" s="433">
        <v>807</v>
      </c>
      <c r="K7" s="433">
        <v>2155</v>
      </c>
      <c r="L7" s="433">
        <v>8230</v>
      </c>
      <c r="M7" s="433">
        <v>28273</v>
      </c>
      <c r="N7" s="433">
        <v>5766</v>
      </c>
      <c r="O7" s="433">
        <v>0</v>
      </c>
      <c r="P7" s="433">
        <v>882</v>
      </c>
      <c r="Q7" s="433">
        <v>14570</v>
      </c>
      <c r="R7" s="433">
        <v>5784</v>
      </c>
      <c r="S7" s="433">
        <v>2063</v>
      </c>
      <c r="T7" s="433">
        <v>0</v>
      </c>
      <c r="U7" s="433">
        <v>10466</v>
      </c>
      <c r="V7" s="433">
        <v>5620</v>
      </c>
      <c r="W7" s="433">
        <v>0</v>
      </c>
      <c r="X7" s="433">
        <v>0</v>
      </c>
      <c r="Y7" s="433">
        <v>2205</v>
      </c>
      <c r="Z7" s="433">
        <v>11960</v>
      </c>
      <c r="AA7" s="433">
        <v>4608</v>
      </c>
      <c r="AB7" s="433">
        <v>0</v>
      </c>
      <c r="AC7" s="433">
        <v>0</v>
      </c>
      <c r="AD7" s="433">
        <v>7000</v>
      </c>
      <c r="AE7" s="433">
        <v>0</v>
      </c>
      <c r="AF7" s="433">
        <v>0</v>
      </c>
      <c r="AG7" s="433">
        <v>2000</v>
      </c>
      <c r="AH7" s="433">
        <v>234</v>
      </c>
      <c r="AI7" s="433">
        <v>0</v>
      </c>
      <c r="AJ7" s="433">
        <v>1974</v>
      </c>
      <c r="AK7" s="433">
        <v>0</v>
      </c>
      <c r="AL7" s="433">
        <v>0</v>
      </c>
      <c r="AM7" s="433">
        <v>0</v>
      </c>
      <c r="AN7" s="433">
        <v>0</v>
      </c>
      <c r="AO7" s="433">
        <v>0</v>
      </c>
      <c r="AP7" s="433">
        <v>0</v>
      </c>
      <c r="AQ7" s="433">
        <v>4560</v>
      </c>
      <c r="AR7" s="433">
        <v>0</v>
      </c>
      <c r="AS7" s="433">
        <v>277</v>
      </c>
      <c r="AT7" s="433">
        <v>0</v>
      </c>
      <c r="AU7" s="433">
        <v>3168</v>
      </c>
      <c r="AV7" s="451">
        <v>12614</v>
      </c>
      <c r="AW7" s="452">
        <f t="shared" si="2"/>
        <v>151107</v>
      </c>
    </row>
    <row r="8" spans="1:49" ht="15" customHeight="1">
      <c r="A8" s="303"/>
      <c r="B8" s="43"/>
      <c r="C8" s="1294"/>
      <c r="D8" s="1295"/>
      <c r="E8" s="715" t="s">
        <v>167</v>
      </c>
      <c r="F8" s="445">
        <v>7414</v>
      </c>
      <c r="G8" s="436">
        <v>3915</v>
      </c>
      <c r="H8" s="436">
        <v>1620</v>
      </c>
      <c r="I8" s="436">
        <v>2942</v>
      </c>
      <c r="J8" s="436">
        <v>807</v>
      </c>
      <c r="K8" s="436">
        <v>2155</v>
      </c>
      <c r="L8" s="436">
        <v>15849</v>
      </c>
      <c r="M8" s="436">
        <v>28273</v>
      </c>
      <c r="N8" s="436">
        <v>5766</v>
      </c>
      <c r="O8" s="436">
        <v>0</v>
      </c>
      <c r="P8" s="436">
        <v>882</v>
      </c>
      <c r="Q8" s="436">
        <v>14570</v>
      </c>
      <c r="R8" s="436">
        <v>5784</v>
      </c>
      <c r="S8" s="436">
        <v>2063</v>
      </c>
      <c r="T8" s="436">
        <v>0</v>
      </c>
      <c r="U8" s="436">
        <v>10466</v>
      </c>
      <c r="V8" s="436">
        <v>5620</v>
      </c>
      <c r="W8" s="436">
        <v>0</v>
      </c>
      <c r="X8" s="436">
        <v>0</v>
      </c>
      <c r="Y8" s="436">
        <v>2205</v>
      </c>
      <c r="Z8" s="436">
        <v>11960</v>
      </c>
      <c r="AA8" s="436">
        <v>4908</v>
      </c>
      <c r="AB8" s="436">
        <v>0</v>
      </c>
      <c r="AC8" s="436">
        <v>1083</v>
      </c>
      <c r="AD8" s="436">
        <v>7000</v>
      </c>
      <c r="AE8" s="436">
        <v>0</v>
      </c>
      <c r="AF8" s="436">
        <v>0</v>
      </c>
      <c r="AG8" s="436">
        <v>2000</v>
      </c>
      <c r="AH8" s="436">
        <v>234</v>
      </c>
      <c r="AI8" s="436">
        <v>0</v>
      </c>
      <c r="AJ8" s="436">
        <v>1974</v>
      </c>
      <c r="AK8" s="436">
        <v>0</v>
      </c>
      <c r="AL8" s="436">
        <v>0</v>
      </c>
      <c r="AM8" s="436">
        <v>0</v>
      </c>
      <c r="AN8" s="436">
        <v>0</v>
      </c>
      <c r="AO8" s="436">
        <v>0</v>
      </c>
      <c r="AP8" s="436">
        <v>0</v>
      </c>
      <c r="AQ8" s="436">
        <v>5156</v>
      </c>
      <c r="AR8" s="436">
        <v>0</v>
      </c>
      <c r="AS8" s="436">
        <v>17405</v>
      </c>
      <c r="AT8" s="436">
        <v>0</v>
      </c>
      <c r="AU8" s="436">
        <v>3168</v>
      </c>
      <c r="AV8" s="453">
        <v>12614</v>
      </c>
      <c r="AW8" s="454">
        <f t="shared" si="2"/>
        <v>177833</v>
      </c>
    </row>
    <row r="9" spans="1:49" ht="15" customHeight="1">
      <c r="A9" s="303"/>
      <c r="B9" s="43"/>
      <c r="C9" s="96"/>
      <c r="D9" s="1274" t="s">
        <v>183</v>
      </c>
      <c r="E9" s="715" t="s">
        <v>166</v>
      </c>
      <c r="F9" s="445">
        <v>7414</v>
      </c>
      <c r="G9" s="436">
        <v>3915</v>
      </c>
      <c r="H9" s="436">
        <v>1620</v>
      </c>
      <c r="I9" s="436">
        <v>2942</v>
      </c>
      <c r="J9" s="436">
        <v>807</v>
      </c>
      <c r="K9" s="436">
        <v>2155</v>
      </c>
      <c r="L9" s="436">
        <v>8230</v>
      </c>
      <c r="M9" s="436">
        <v>28273</v>
      </c>
      <c r="N9" s="436">
        <v>5766</v>
      </c>
      <c r="O9" s="436">
        <v>0</v>
      </c>
      <c r="P9" s="436">
        <v>882</v>
      </c>
      <c r="Q9" s="436">
        <v>14570</v>
      </c>
      <c r="R9" s="436">
        <v>5784</v>
      </c>
      <c r="S9" s="436">
        <v>2063</v>
      </c>
      <c r="T9" s="436">
        <v>0</v>
      </c>
      <c r="U9" s="436">
        <v>10466</v>
      </c>
      <c r="V9" s="436">
        <v>5620</v>
      </c>
      <c r="W9" s="436">
        <v>0</v>
      </c>
      <c r="X9" s="436">
        <v>0</v>
      </c>
      <c r="Y9" s="436">
        <v>2205</v>
      </c>
      <c r="Z9" s="436">
        <v>11960</v>
      </c>
      <c r="AA9" s="436">
        <v>4608</v>
      </c>
      <c r="AB9" s="436">
        <v>0</v>
      </c>
      <c r="AC9" s="436">
        <v>0</v>
      </c>
      <c r="AD9" s="436">
        <v>7000</v>
      </c>
      <c r="AE9" s="436">
        <v>0</v>
      </c>
      <c r="AF9" s="436">
        <v>0</v>
      </c>
      <c r="AG9" s="436">
        <v>0</v>
      </c>
      <c r="AH9" s="436">
        <v>234</v>
      </c>
      <c r="AI9" s="436">
        <v>0</v>
      </c>
      <c r="AJ9" s="436">
        <v>0</v>
      </c>
      <c r="AK9" s="436">
        <v>0</v>
      </c>
      <c r="AL9" s="436">
        <v>0</v>
      </c>
      <c r="AM9" s="436">
        <v>0</v>
      </c>
      <c r="AN9" s="436">
        <v>0</v>
      </c>
      <c r="AO9" s="436">
        <v>0</v>
      </c>
      <c r="AP9" s="436">
        <v>0</v>
      </c>
      <c r="AQ9" s="436">
        <v>4560</v>
      </c>
      <c r="AR9" s="436">
        <v>0</v>
      </c>
      <c r="AS9" s="436">
        <v>277</v>
      </c>
      <c r="AT9" s="436">
        <v>0</v>
      </c>
      <c r="AU9" s="436">
        <v>3168</v>
      </c>
      <c r="AV9" s="453">
        <v>12614</v>
      </c>
      <c r="AW9" s="454">
        <f t="shared" si="2"/>
        <v>147133</v>
      </c>
    </row>
    <row r="10" spans="1:49" ht="15" customHeight="1">
      <c r="A10" s="303"/>
      <c r="B10" s="43"/>
      <c r="C10" s="96"/>
      <c r="D10" s="1274"/>
      <c r="E10" s="715" t="s">
        <v>167</v>
      </c>
      <c r="F10" s="445">
        <v>7414</v>
      </c>
      <c r="G10" s="436">
        <v>3915</v>
      </c>
      <c r="H10" s="436">
        <v>1620</v>
      </c>
      <c r="I10" s="436">
        <v>2942</v>
      </c>
      <c r="J10" s="436">
        <v>807</v>
      </c>
      <c r="K10" s="436">
        <v>2155</v>
      </c>
      <c r="L10" s="436">
        <v>8230</v>
      </c>
      <c r="M10" s="436">
        <v>28273</v>
      </c>
      <c r="N10" s="436">
        <v>5766</v>
      </c>
      <c r="O10" s="436">
        <v>0</v>
      </c>
      <c r="P10" s="436">
        <v>882</v>
      </c>
      <c r="Q10" s="436">
        <v>14570</v>
      </c>
      <c r="R10" s="436">
        <v>5784</v>
      </c>
      <c r="S10" s="436">
        <v>2063</v>
      </c>
      <c r="T10" s="436">
        <v>0</v>
      </c>
      <c r="U10" s="436">
        <v>10466</v>
      </c>
      <c r="V10" s="436">
        <v>5620</v>
      </c>
      <c r="W10" s="436">
        <v>0</v>
      </c>
      <c r="X10" s="436">
        <v>0</v>
      </c>
      <c r="Y10" s="436">
        <v>2205</v>
      </c>
      <c r="Z10" s="436">
        <v>11960</v>
      </c>
      <c r="AA10" s="436">
        <v>4608</v>
      </c>
      <c r="AB10" s="436">
        <v>0</v>
      </c>
      <c r="AC10" s="436">
        <v>0</v>
      </c>
      <c r="AD10" s="436">
        <v>7000</v>
      </c>
      <c r="AE10" s="436">
        <v>0</v>
      </c>
      <c r="AF10" s="436">
        <v>0</v>
      </c>
      <c r="AG10" s="436">
        <v>0</v>
      </c>
      <c r="AH10" s="436">
        <v>234</v>
      </c>
      <c r="AI10" s="436">
        <v>0</v>
      </c>
      <c r="AJ10" s="436">
        <v>0</v>
      </c>
      <c r="AK10" s="436">
        <v>0</v>
      </c>
      <c r="AL10" s="436">
        <v>0</v>
      </c>
      <c r="AM10" s="436">
        <v>0</v>
      </c>
      <c r="AN10" s="436">
        <v>0</v>
      </c>
      <c r="AO10" s="436">
        <v>0</v>
      </c>
      <c r="AP10" s="436">
        <v>0</v>
      </c>
      <c r="AQ10" s="436">
        <v>4560</v>
      </c>
      <c r="AR10" s="436">
        <v>0</v>
      </c>
      <c r="AS10" s="436">
        <v>277</v>
      </c>
      <c r="AT10" s="436">
        <v>0</v>
      </c>
      <c r="AU10" s="436">
        <v>3168</v>
      </c>
      <c r="AV10" s="453">
        <v>12614</v>
      </c>
      <c r="AW10" s="454">
        <f t="shared" si="2"/>
        <v>147133</v>
      </c>
    </row>
    <row r="11" spans="1:49" ht="15" customHeight="1">
      <c r="A11" s="303"/>
      <c r="B11" s="43"/>
      <c r="C11" s="96"/>
      <c r="D11" s="1271" t="s">
        <v>627</v>
      </c>
      <c r="E11" s="715" t="s">
        <v>166</v>
      </c>
      <c r="F11" s="445">
        <v>0</v>
      </c>
      <c r="G11" s="436">
        <v>0</v>
      </c>
      <c r="H11" s="436">
        <v>0</v>
      </c>
      <c r="I11" s="436">
        <v>0</v>
      </c>
      <c r="J11" s="436">
        <v>0</v>
      </c>
      <c r="K11" s="436">
        <v>0</v>
      </c>
      <c r="L11" s="436">
        <v>0</v>
      </c>
      <c r="M11" s="436">
        <v>0</v>
      </c>
      <c r="N11" s="436">
        <v>0</v>
      </c>
      <c r="O11" s="436">
        <v>0</v>
      </c>
      <c r="P11" s="436">
        <v>0</v>
      </c>
      <c r="Q11" s="436">
        <v>0</v>
      </c>
      <c r="R11" s="436">
        <v>0</v>
      </c>
      <c r="S11" s="436">
        <v>0</v>
      </c>
      <c r="T11" s="436">
        <v>0</v>
      </c>
      <c r="U11" s="436">
        <v>0</v>
      </c>
      <c r="V11" s="436">
        <v>0</v>
      </c>
      <c r="W11" s="436">
        <v>0</v>
      </c>
      <c r="X11" s="436">
        <v>0</v>
      </c>
      <c r="Y11" s="436">
        <v>0</v>
      </c>
      <c r="Z11" s="436">
        <v>0</v>
      </c>
      <c r="AA11" s="436">
        <v>0</v>
      </c>
      <c r="AB11" s="436">
        <v>0</v>
      </c>
      <c r="AC11" s="436">
        <v>0</v>
      </c>
      <c r="AD11" s="436">
        <v>0</v>
      </c>
      <c r="AE11" s="436">
        <v>0</v>
      </c>
      <c r="AF11" s="436">
        <v>0</v>
      </c>
      <c r="AG11" s="436">
        <v>2000</v>
      </c>
      <c r="AH11" s="436">
        <v>0</v>
      </c>
      <c r="AI11" s="436">
        <v>0</v>
      </c>
      <c r="AJ11" s="436">
        <v>1974</v>
      </c>
      <c r="AK11" s="436">
        <v>0</v>
      </c>
      <c r="AL11" s="436">
        <v>0</v>
      </c>
      <c r="AM11" s="436">
        <v>0</v>
      </c>
      <c r="AN11" s="436">
        <v>0</v>
      </c>
      <c r="AO11" s="436">
        <v>0</v>
      </c>
      <c r="AP11" s="436">
        <v>0</v>
      </c>
      <c r="AQ11" s="436">
        <v>0</v>
      </c>
      <c r="AR11" s="436">
        <v>0</v>
      </c>
      <c r="AS11" s="436">
        <v>0</v>
      </c>
      <c r="AT11" s="436">
        <v>0</v>
      </c>
      <c r="AU11" s="436">
        <v>0</v>
      </c>
      <c r="AV11" s="453">
        <v>0</v>
      </c>
      <c r="AW11" s="454">
        <f t="shared" si="2"/>
        <v>3974</v>
      </c>
    </row>
    <row r="12" spans="1:49" ht="15" customHeight="1">
      <c r="A12" s="303"/>
      <c r="B12" s="43"/>
      <c r="C12" s="96"/>
      <c r="D12" s="1272"/>
      <c r="E12" s="715" t="s">
        <v>167</v>
      </c>
      <c r="F12" s="445">
        <v>0</v>
      </c>
      <c r="G12" s="436">
        <v>0</v>
      </c>
      <c r="H12" s="436">
        <v>0</v>
      </c>
      <c r="I12" s="436">
        <v>0</v>
      </c>
      <c r="J12" s="436">
        <v>0</v>
      </c>
      <c r="K12" s="436"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36">
        <v>0</v>
      </c>
      <c r="T12" s="436">
        <v>0</v>
      </c>
      <c r="U12" s="436">
        <v>0</v>
      </c>
      <c r="V12" s="436"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6">
        <v>0</v>
      </c>
      <c r="AE12" s="436">
        <v>0</v>
      </c>
      <c r="AF12" s="436">
        <v>0</v>
      </c>
      <c r="AG12" s="436">
        <v>2000</v>
      </c>
      <c r="AH12" s="436">
        <v>0</v>
      </c>
      <c r="AI12" s="436">
        <v>0</v>
      </c>
      <c r="AJ12" s="436">
        <v>1974</v>
      </c>
      <c r="AK12" s="436">
        <v>0</v>
      </c>
      <c r="AL12" s="436">
        <v>0</v>
      </c>
      <c r="AM12" s="436">
        <v>0</v>
      </c>
      <c r="AN12" s="436">
        <v>0</v>
      </c>
      <c r="AO12" s="436">
        <v>0</v>
      </c>
      <c r="AP12" s="436">
        <v>0</v>
      </c>
      <c r="AQ12" s="436">
        <v>0</v>
      </c>
      <c r="AR12" s="436">
        <v>0</v>
      </c>
      <c r="AS12" s="436">
        <v>0</v>
      </c>
      <c r="AT12" s="436">
        <v>0</v>
      </c>
      <c r="AU12" s="436">
        <v>0</v>
      </c>
      <c r="AV12" s="453">
        <v>0</v>
      </c>
      <c r="AW12" s="454">
        <f t="shared" si="2"/>
        <v>3974</v>
      </c>
    </row>
    <row r="13" spans="1:49" ht="15" customHeight="1">
      <c r="A13" s="303"/>
      <c r="B13" s="43"/>
      <c r="C13" s="96"/>
      <c r="D13" s="1274" t="s">
        <v>184</v>
      </c>
      <c r="E13" s="715"/>
      <c r="F13" s="445">
        <v>0</v>
      </c>
      <c r="G13" s="436">
        <v>0</v>
      </c>
      <c r="H13" s="436">
        <v>0</v>
      </c>
      <c r="I13" s="436">
        <v>0</v>
      </c>
      <c r="J13" s="436">
        <v>0</v>
      </c>
      <c r="K13" s="436">
        <v>0</v>
      </c>
      <c r="L13" s="436">
        <v>0</v>
      </c>
      <c r="M13" s="436">
        <v>0</v>
      </c>
      <c r="N13" s="436">
        <v>0</v>
      </c>
      <c r="O13" s="436">
        <v>0</v>
      </c>
      <c r="P13" s="436">
        <v>0</v>
      </c>
      <c r="Q13" s="436">
        <v>0</v>
      </c>
      <c r="R13" s="436">
        <v>0</v>
      </c>
      <c r="S13" s="436">
        <v>0</v>
      </c>
      <c r="T13" s="436">
        <v>0</v>
      </c>
      <c r="U13" s="436">
        <v>0</v>
      </c>
      <c r="V13" s="436">
        <v>0</v>
      </c>
      <c r="W13" s="436">
        <v>0</v>
      </c>
      <c r="X13" s="436">
        <v>0</v>
      </c>
      <c r="Y13" s="436">
        <v>0</v>
      </c>
      <c r="Z13" s="436">
        <v>0</v>
      </c>
      <c r="AA13" s="436">
        <v>0</v>
      </c>
      <c r="AB13" s="436">
        <v>0</v>
      </c>
      <c r="AC13" s="436">
        <v>0</v>
      </c>
      <c r="AD13" s="436">
        <v>0</v>
      </c>
      <c r="AE13" s="436">
        <v>0</v>
      </c>
      <c r="AF13" s="436">
        <v>0</v>
      </c>
      <c r="AG13" s="436">
        <v>0</v>
      </c>
      <c r="AH13" s="436">
        <v>0</v>
      </c>
      <c r="AI13" s="436">
        <v>0</v>
      </c>
      <c r="AJ13" s="436">
        <v>0</v>
      </c>
      <c r="AK13" s="436">
        <v>0</v>
      </c>
      <c r="AL13" s="436">
        <v>0</v>
      </c>
      <c r="AM13" s="436">
        <v>0</v>
      </c>
      <c r="AN13" s="436">
        <v>0</v>
      </c>
      <c r="AO13" s="436">
        <v>0</v>
      </c>
      <c r="AP13" s="436">
        <v>0</v>
      </c>
      <c r="AQ13" s="436">
        <v>0</v>
      </c>
      <c r="AR13" s="436">
        <v>0</v>
      </c>
      <c r="AS13" s="436">
        <v>0</v>
      </c>
      <c r="AT13" s="436">
        <v>0</v>
      </c>
      <c r="AU13" s="436">
        <v>0</v>
      </c>
      <c r="AV13" s="453">
        <v>0</v>
      </c>
      <c r="AW13" s="454">
        <f t="shared" si="2"/>
        <v>0</v>
      </c>
    </row>
    <row r="14" spans="1:49" ht="15" customHeight="1">
      <c r="A14" s="303"/>
      <c r="B14" s="43"/>
      <c r="C14" s="96"/>
      <c r="D14" s="1296"/>
      <c r="E14" s="718" t="s">
        <v>167</v>
      </c>
      <c r="F14" s="447">
        <v>0</v>
      </c>
      <c r="G14" s="439">
        <v>0</v>
      </c>
      <c r="H14" s="439">
        <v>0</v>
      </c>
      <c r="I14" s="439">
        <v>0</v>
      </c>
      <c r="J14" s="439">
        <v>0</v>
      </c>
      <c r="K14" s="439">
        <v>0</v>
      </c>
      <c r="L14" s="439">
        <v>7619</v>
      </c>
      <c r="M14" s="439">
        <v>0</v>
      </c>
      <c r="N14" s="439">
        <v>0</v>
      </c>
      <c r="O14" s="439">
        <v>0</v>
      </c>
      <c r="P14" s="439">
        <v>0</v>
      </c>
      <c r="Q14" s="439">
        <v>0</v>
      </c>
      <c r="R14" s="439">
        <v>0</v>
      </c>
      <c r="S14" s="439">
        <v>0</v>
      </c>
      <c r="T14" s="439">
        <v>0</v>
      </c>
      <c r="U14" s="439">
        <v>0</v>
      </c>
      <c r="V14" s="439">
        <v>0</v>
      </c>
      <c r="W14" s="439">
        <v>0</v>
      </c>
      <c r="X14" s="439">
        <v>0</v>
      </c>
      <c r="Y14" s="439">
        <v>0</v>
      </c>
      <c r="Z14" s="439">
        <v>0</v>
      </c>
      <c r="AA14" s="439">
        <v>300</v>
      </c>
      <c r="AB14" s="439">
        <v>0</v>
      </c>
      <c r="AC14" s="439">
        <v>1083</v>
      </c>
      <c r="AD14" s="439">
        <v>0</v>
      </c>
      <c r="AE14" s="439">
        <v>0</v>
      </c>
      <c r="AF14" s="439">
        <v>0</v>
      </c>
      <c r="AG14" s="439">
        <v>0</v>
      </c>
      <c r="AH14" s="439">
        <v>0</v>
      </c>
      <c r="AI14" s="439">
        <v>0</v>
      </c>
      <c r="AJ14" s="439">
        <v>0</v>
      </c>
      <c r="AK14" s="439">
        <v>0</v>
      </c>
      <c r="AL14" s="439">
        <v>0</v>
      </c>
      <c r="AM14" s="439">
        <v>0</v>
      </c>
      <c r="AN14" s="439">
        <v>0</v>
      </c>
      <c r="AO14" s="439">
        <v>0</v>
      </c>
      <c r="AP14" s="439">
        <v>0</v>
      </c>
      <c r="AQ14" s="439">
        <v>596</v>
      </c>
      <c r="AR14" s="439">
        <v>0</v>
      </c>
      <c r="AS14" s="439">
        <v>17128</v>
      </c>
      <c r="AT14" s="439">
        <v>0</v>
      </c>
      <c r="AU14" s="439">
        <v>0</v>
      </c>
      <c r="AV14" s="455">
        <v>0</v>
      </c>
      <c r="AW14" s="456">
        <f t="shared" si="2"/>
        <v>26726</v>
      </c>
    </row>
    <row r="15" spans="1:49" ht="15" customHeight="1">
      <c r="A15" s="303"/>
      <c r="B15" s="40" t="s">
        <v>169</v>
      </c>
      <c r="C15" s="45"/>
      <c r="D15" s="162"/>
      <c r="E15" s="357"/>
      <c r="F15" s="441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314"/>
      <c r="AW15" s="450"/>
    </row>
    <row r="16" spans="1:49" ht="15" customHeight="1">
      <c r="A16" s="303"/>
      <c r="B16" s="43"/>
      <c r="C16" s="1292" t="s">
        <v>170</v>
      </c>
      <c r="D16" s="1293"/>
      <c r="E16" s="880" t="s">
        <v>166</v>
      </c>
      <c r="F16" s="443">
        <v>40188</v>
      </c>
      <c r="G16" s="433">
        <v>30560</v>
      </c>
      <c r="H16" s="433">
        <v>0</v>
      </c>
      <c r="I16" s="433">
        <v>3515</v>
      </c>
      <c r="J16" s="433">
        <v>23234</v>
      </c>
      <c r="K16" s="433">
        <v>0</v>
      </c>
      <c r="L16" s="433">
        <v>238718</v>
      </c>
      <c r="M16" s="433">
        <v>40000</v>
      </c>
      <c r="N16" s="433">
        <v>0</v>
      </c>
      <c r="O16" s="433">
        <v>1120</v>
      </c>
      <c r="P16" s="433">
        <v>1821</v>
      </c>
      <c r="Q16" s="433">
        <v>194087</v>
      </c>
      <c r="R16" s="433">
        <v>0</v>
      </c>
      <c r="S16" s="433">
        <v>0</v>
      </c>
      <c r="T16" s="433">
        <v>65607</v>
      </c>
      <c r="U16" s="433">
        <v>5924</v>
      </c>
      <c r="V16" s="433">
        <v>27</v>
      </c>
      <c r="W16" s="433">
        <v>0</v>
      </c>
      <c r="X16" s="433">
        <v>2545</v>
      </c>
      <c r="Y16" s="433">
        <v>255275</v>
      </c>
      <c r="Z16" s="433">
        <v>0</v>
      </c>
      <c r="AA16" s="433">
        <v>33467</v>
      </c>
      <c r="AB16" s="433">
        <v>0</v>
      </c>
      <c r="AC16" s="433">
        <v>153373</v>
      </c>
      <c r="AD16" s="433">
        <v>0</v>
      </c>
      <c r="AE16" s="433">
        <v>27548</v>
      </c>
      <c r="AF16" s="433">
        <v>501367</v>
      </c>
      <c r="AG16" s="433">
        <v>9487</v>
      </c>
      <c r="AH16" s="433">
        <v>0</v>
      </c>
      <c r="AI16" s="433">
        <v>0</v>
      </c>
      <c r="AJ16" s="433">
        <v>0</v>
      </c>
      <c r="AK16" s="433">
        <v>20561</v>
      </c>
      <c r="AL16" s="433">
        <v>0</v>
      </c>
      <c r="AM16" s="433">
        <v>0</v>
      </c>
      <c r="AN16" s="433">
        <v>0</v>
      </c>
      <c r="AO16" s="433">
        <v>0</v>
      </c>
      <c r="AP16" s="433">
        <v>1568</v>
      </c>
      <c r="AQ16" s="433">
        <v>11551</v>
      </c>
      <c r="AR16" s="433">
        <v>0</v>
      </c>
      <c r="AS16" s="433">
        <v>529</v>
      </c>
      <c r="AT16" s="433">
        <v>0</v>
      </c>
      <c r="AU16" s="433">
        <v>0</v>
      </c>
      <c r="AV16" s="451">
        <v>0</v>
      </c>
      <c r="AW16" s="452">
        <f t="shared" si="2"/>
        <v>1662072</v>
      </c>
    </row>
    <row r="17" spans="1:49" ht="15" customHeight="1">
      <c r="A17" s="303"/>
      <c r="B17" s="43"/>
      <c r="C17" s="1294"/>
      <c r="D17" s="1295"/>
      <c r="E17" s="715" t="s">
        <v>167</v>
      </c>
      <c r="F17" s="445">
        <v>40188</v>
      </c>
      <c r="G17" s="436">
        <v>130985</v>
      </c>
      <c r="H17" s="436">
        <v>0</v>
      </c>
      <c r="I17" s="436">
        <v>3515</v>
      </c>
      <c r="J17" s="436">
        <v>80000</v>
      </c>
      <c r="K17" s="436">
        <v>1196</v>
      </c>
      <c r="L17" s="436">
        <v>188718</v>
      </c>
      <c r="M17" s="436">
        <v>40000</v>
      </c>
      <c r="N17" s="436">
        <v>127755</v>
      </c>
      <c r="O17" s="436">
        <v>1120</v>
      </c>
      <c r="P17" s="436">
        <v>3509</v>
      </c>
      <c r="Q17" s="436">
        <v>201234</v>
      </c>
      <c r="R17" s="436">
        <v>377843</v>
      </c>
      <c r="S17" s="436">
        <v>0</v>
      </c>
      <c r="T17" s="436">
        <v>80000</v>
      </c>
      <c r="U17" s="436">
        <v>5924</v>
      </c>
      <c r="V17" s="436">
        <v>27</v>
      </c>
      <c r="W17" s="436">
        <v>0</v>
      </c>
      <c r="X17" s="436">
        <v>2545</v>
      </c>
      <c r="Y17" s="436">
        <v>128180</v>
      </c>
      <c r="Z17" s="436">
        <v>6000</v>
      </c>
      <c r="AA17" s="436">
        <v>259364</v>
      </c>
      <c r="AB17" s="436">
        <v>110000</v>
      </c>
      <c r="AC17" s="436">
        <v>153373</v>
      </c>
      <c r="AD17" s="436">
        <v>50931</v>
      </c>
      <c r="AE17" s="436">
        <v>162000</v>
      </c>
      <c r="AF17" s="436">
        <v>599113</v>
      </c>
      <c r="AG17" s="436">
        <v>9487</v>
      </c>
      <c r="AH17" s="436">
        <v>14000</v>
      </c>
      <c r="AI17" s="436">
        <v>65235</v>
      </c>
      <c r="AJ17" s="436">
        <v>4425</v>
      </c>
      <c r="AK17" s="436">
        <v>76230</v>
      </c>
      <c r="AL17" s="436">
        <v>100000</v>
      </c>
      <c r="AM17" s="436">
        <v>9273</v>
      </c>
      <c r="AN17" s="436">
        <v>0</v>
      </c>
      <c r="AO17" s="436">
        <v>22660</v>
      </c>
      <c r="AP17" s="436">
        <v>40000</v>
      </c>
      <c r="AQ17" s="436">
        <v>11551</v>
      </c>
      <c r="AR17" s="436">
        <v>124768</v>
      </c>
      <c r="AS17" s="436">
        <v>529</v>
      </c>
      <c r="AT17" s="436">
        <v>0</v>
      </c>
      <c r="AU17" s="436">
        <v>0</v>
      </c>
      <c r="AV17" s="453">
        <v>0</v>
      </c>
      <c r="AW17" s="454">
        <f t="shared" si="2"/>
        <v>3231678</v>
      </c>
    </row>
    <row r="18" spans="1:49" ht="15" customHeight="1">
      <c r="A18" s="303"/>
      <c r="B18" s="43"/>
      <c r="C18" s="96"/>
      <c r="D18" s="1271" t="s">
        <v>628</v>
      </c>
      <c r="E18" s="715" t="s">
        <v>166</v>
      </c>
      <c r="F18" s="445">
        <v>37003</v>
      </c>
      <c r="G18" s="436">
        <v>22977</v>
      </c>
      <c r="H18" s="436">
        <v>0</v>
      </c>
      <c r="I18" s="436">
        <v>0</v>
      </c>
      <c r="J18" s="436">
        <v>0</v>
      </c>
      <c r="K18" s="436">
        <v>0</v>
      </c>
      <c r="L18" s="436">
        <v>0</v>
      </c>
      <c r="M18" s="436">
        <v>0</v>
      </c>
      <c r="N18" s="436">
        <v>0</v>
      </c>
      <c r="O18" s="436">
        <v>1120</v>
      </c>
      <c r="P18" s="436">
        <v>0</v>
      </c>
      <c r="Q18" s="436">
        <v>0</v>
      </c>
      <c r="R18" s="436">
        <v>0</v>
      </c>
      <c r="S18" s="436">
        <v>0</v>
      </c>
      <c r="T18" s="436">
        <v>0</v>
      </c>
      <c r="U18" s="436">
        <v>0</v>
      </c>
      <c r="V18" s="436"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6">
        <v>0</v>
      </c>
      <c r="AE18" s="436">
        <v>0</v>
      </c>
      <c r="AF18" s="436">
        <v>0</v>
      </c>
      <c r="AG18" s="436">
        <v>0</v>
      </c>
      <c r="AH18" s="436">
        <v>0</v>
      </c>
      <c r="AI18" s="436">
        <v>0</v>
      </c>
      <c r="AJ18" s="436">
        <v>0</v>
      </c>
      <c r="AK18" s="436">
        <v>0</v>
      </c>
      <c r="AL18" s="436">
        <v>0</v>
      </c>
      <c r="AM18" s="436">
        <v>0</v>
      </c>
      <c r="AN18" s="436">
        <v>0</v>
      </c>
      <c r="AO18" s="436">
        <v>0</v>
      </c>
      <c r="AP18" s="436">
        <v>0</v>
      </c>
      <c r="AQ18" s="436">
        <v>0</v>
      </c>
      <c r="AR18" s="436">
        <v>0</v>
      </c>
      <c r="AS18" s="436">
        <v>0</v>
      </c>
      <c r="AT18" s="436">
        <v>0</v>
      </c>
      <c r="AU18" s="436">
        <v>0</v>
      </c>
      <c r="AV18" s="453">
        <v>0</v>
      </c>
      <c r="AW18" s="454">
        <f t="shared" si="2"/>
        <v>61100</v>
      </c>
    </row>
    <row r="19" spans="1:49" ht="15" customHeight="1">
      <c r="A19" s="303"/>
      <c r="B19" s="43"/>
      <c r="C19" s="96"/>
      <c r="D19" s="1272"/>
      <c r="E19" s="715" t="s">
        <v>167</v>
      </c>
      <c r="F19" s="445">
        <v>37003</v>
      </c>
      <c r="G19" s="436">
        <v>22977</v>
      </c>
      <c r="H19" s="436">
        <v>0</v>
      </c>
      <c r="I19" s="436">
        <v>0</v>
      </c>
      <c r="J19" s="436">
        <v>0</v>
      </c>
      <c r="K19" s="436">
        <v>0</v>
      </c>
      <c r="L19" s="436">
        <v>0</v>
      </c>
      <c r="M19" s="436">
        <v>0</v>
      </c>
      <c r="N19" s="436">
        <v>0</v>
      </c>
      <c r="O19" s="436">
        <v>1120</v>
      </c>
      <c r="P19" s="436">
        <v>0</v>
      </c>
      <c r="Q19" s="436">
        <v>0</v>
      </c>
      <c r="R19" s="436">
        <v>0</v>
      </c>
      <c r="S19" s="436">
        <v>0</v>
      </c>
      <c r="T19" s="436">
        <v>0</v>
      </c>
      <c r="U19" s="436">
        <v>0</v>
      </c>
      <c r="V19" s="436"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6">
        <v>0</v>
      </c>
      <c r="AE19" s="436">
        <v>0</v>
      </c>
      <c r="AF19" s="436">
        <v>0</v>
      </c>
      <c r="AG19" s="436">
        <v>0</v>
      </c>
      <c r="AH19" s="436">
        <v>0</v>
      </c>
      <c r="AI19" s="436">
        <v>0</v>
      </c>
      <c r="AJ19" s="436">
        <v>0</v>
      </c>
      <c r="AK19" s="436">
        <v>0</v>
      </c>
      <c r="AL19" s="436">
        <v>0</v>
      </c>
      <c r="AM19" s="436">
        <v>0</v>
      </c>
      <c r="AN19" s="436">
        <v>0</v>
      </c>
      <c r="AO19" s="436">
        <v>0</v>
      </c>
      <c r="AP19" s="436">
        <v>0</v>
      </c>
      <c r="AQ19" s="436">
        <v>0</v>
      </c>
      <c r="AR19" s="436">
        <v>0</v>
      </c>
      <c r="AS19" s="436">
        <v>0</v>
      </c>
      <c r="AT19" s="436">
        <v>0</v>
      </c>
      <c r="AU19" s="436">
        <v>0</v>
      </c>
      <c r="AV19" s="453">
        <v>0</v>
      </c>
      <c r="AW19" s="454">
        <f t="shared" si="2"/>
        <v>61100</v>
      </c>
    </row>
    <row r="20" spans="1:49" ht="15" customHeight="1">
      <c r="A20" s="303"/>
      <c r="B20" s="43"/>
      <c r="C20" s="96"/>
      <c r="D20" s="1271" t="s">
        <v>629</v>
      </c>
      <c r="E20" s="715" t="s">
        <v>166</v>
      </c>
      <c r="F20" s="445">
        <v>3185</v>
      </c>
      <c r="G20" s="436">
        <v>0</v>
      </c>
      <c r="H20" s="436">
        <v>0</v>
      </c>
      <c r="I20" s="436">
        <v>0</v>
      </c>
      <c r="J20" s="436">
        <v>0</v>
      </c>
      <c r="K20" s="436">
        <v>0</v>
      </c>
      <c r="L20" s="436">
        <v>5109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36">
        <v>0</v>
      </c>
      <c r="T20" s="436">
        <v>0</v>
      </c>
      <c r="U20" s="436">
        <v>0</v>
      </c>
      <c r="V20" s="436">
        <v>0</v>
      </c>
      <c r="W20" s="436">
        <v>0</v>
      </c>
      <c r="X20" s="436">
        <v>2545</v>
      </c>
      <c r="Y20" s="436">
        <v>5712</v>
      </c>
      <c r="Z20" s="436">
        <v>0</v>
      </c>
      <c r="AA20" s="436">
        <v>6118</v>
      </c>
      <c r="AB20" s="436">
        <v>0</v>
      </c>
      <c r="AC20" s="436">
        <v>0</v>
      </c>
      <c r="AD20" s="436">
        <v>0</v>
      </c>
      <c r="AE20" s="436">
        <v>0</v>
      </c>
      <c r="AF20" s="436">
        <v>0</v>
      </c>
      <c r="AG20" s="436">
        <v>0</v>
      </c>
      <c r="AH20" s="436">
        <v>0</v>
      </c>
      <c r="AI20" s="436">
        <v>0</v>
      </c>
      <c r="AJ20" s="436">
        <v>0</v>
      </c>
      <c r="AK20" s="436">
        <v>0</v>
      </c>
      <c r="AL20" s="436">
        <v>0</v>
      </c>
      <c r="AM20" s="436">
        <v>0</v>
      </c>
      <c r="AN20" s="436">
        <v>0</v>
      </c>
      <c r="AO20" s="436">
        <v>0</v>
      </c>
      <c r="AP20" s="436">
        <v>0</v>
      </c>
      <c r="AQ20" s="436">
        <v>0</v>
      </c>
      <c r="AR20" s="436">
        <v>0</v>
      </c>
      <c r="AS20" s="436">
        <v>529</v>
      </c>
      <c r="AT20" s="436">
        <v>0</v>
      </c>
      <c r="AU20" s="436">
        <v>0</v>
      </c>
      <c r="AV20" s="453">
        <v>0</v>
      </c>
      <c r="AW20" s="454">
        <f t="shared" si="2"/>
        <v>23198</v>
      </c>
    </row>
    <row r="21" spans="1:49" ht="15" customHeight="1">
      <c r="A21" s="303"/>
      <c r="B21" s="43"/>
      <c r="C21" s="96"/>
      <c r="D21" s="1272"/>
      <c r="E21" s="715" t="s">
        <v>167</v>
      </c>
      <c r="F21" s="445">
        <v>3185</v>
      </c>
      <c r="G21" s="436">
        <v>0</v>
      </c>
      <c r="H21" s="436">
        <v>0</v>
      </c>
      <c r="I21" s="436">
        <v>0</v>
      </c>
      <c r="J21" s="436">
        <v>0</v>
      </c>
      <c r="K21" s="436">
        <v>0</v>
      </c>
      <c r="L21" s="436">
        <v>5109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36">
        <v>0</v>
      </c>
      <c r="T21" s="436">
        <v>0</v>
      </c>
      <c r="U21" s="436">
        <v>0</v>
      </c>
      <c r="V21" s="436">
        <v>0</v>
      </c>
      <c r="W21" s="436">
        <v>0</v>
      </c>
      <c r="X21" s="436">
        <v>2545</v>
      </c>
      <c r="Y21" s="436">
        <v>5712</v>
      </c>
      <c r="Z21" s="436">
        <v>0</v>
      </c>
      <c r="AA21" s="436">
        <v>6118</v>
      </c>
      <c r="AB21" s="436">
        <v>0</v>
      </c>
      <c r="AC21" s="436">
        <v>0</v>
      </c>
      <c r="AD21" s="436">
        <v>0</v>
      </c>
      <c r="AE21" s="436">
        <v>0</v>
      </c>
      <c r="AF21" s="436">
        <v>0</v>
      </c>
      <c r="AG21" s="436">
        <v>0</v>
      </c>
      <c r="AH21" s="436">
        <v>0</v>
      </c>
      <c r="AI21" s="436">
        <v>0</v>
      </c>
      <c r="AJ21" s="436">
        <v>0</v>
      </c>
      <c r="AK21" s="436">
        <v>0</v>
      </c>
      <c r="AL21" s="436">
        <v>0</v>
      </c>
      <c r="AM21" s="436">
        <v>0</v>
      </c>
      <c r="AN21" s="436">
        <v>0</v>
      </c>
      <c r="AO21" s="436">
        <v>0</v>
      </c>
      <c r="AP21" s="436">
        <v>0</v>
      </c>
      <c r="AQ21" s="436">
        <v>0</v>
      </c>
      <c r="AR21" s="436">
        <v>0</v>
      </c>
      <c r="AS21" s="436">
        <v>529</v>
      </c>
      <c r="AT21" s="436">
        <v>0</v>
      </c>
      <c r="AU21" s="436">
        <v>0</v>
      </c>
      <c r="AV21" s="453">
        <v>0</v>
      </c>
      <c r="AW21" s="454">
        <f t="shared" si="2"/>
        <v>23198</v>
      </c>
    </row>
    <row r="22" spans="1:49" ht="15" customHeight="1">
      <c r="A22" s="303"/>
      <c r="B22" s="43"/>
      <c r="C22" s="96"/>
      <c r="D22" s="1290" t="s">
        <v>630</v>
      </c>
      <c r="E22" s="715" t="s">
        <v>166</v>
      </c>
      <c r="F22" s="445">
        <v>0</v>
      </c>
      <c r="G22" s="436">
        <v>0</v>
      </c>
      <c r="H22" s="436">
        <v>0</v>
      </c>
      <c r="I22" s="436">
        <v>0</v>
      </c>
      <c r="J22" s="436">
        <v>0</v>
      </c>
      <c r="K22" s="436"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1821</v>
      </c>
      <c r="Q22" s="436">
        <v>0</v>
      </c>
      <c r="R22" s="436">
        <v>0</v>
      </c>
      <c r="S22" s="436">
        <v>0</v>
      </c>
      <c r="T22" s="436">
        <v>0</v>
      </c>
      <c r="U22" s="436">
        <v>5924</v>
      </c>
      <c r="V22" s="436"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981</v>
      </c>
      <c r="AB22" s="436">
        <v>0</v>
      </c>
      <c r="AC22" s="436">
        <v>0</v>
      </c>
      <c r="AD22" s="436">
        <v>0</v>
      </c>
      <c r="AE22" s="436">
        <v>0</v>
      </c>
      <c r="AF22" s="436">
        <v>0</v>
      </c>
      <c r="AG22" s="436">
        <v>0</v>
      </c>
      <c r="AH22" s="436">
        <v>0</v>
      </c>
      <c r="AI22" s="436">
        <v>0</v>
      </c>
      <c r="AJ22" s="436">
        <v>0</v>
      </c>
      <c r="AK22" s="436">
        <v>0</v>
      </c>
      <c r="AL22" s="436">
        <v>0</v>
      </c>
      <c r="AM22" s="436">
        <v>0</v>
      </c>
      <c r="AN22" s="436">
        <v>0</v>
      </c>
      <c r="AO22" s="436">
        <v>0</v>
      </c>
      <c r="AP22" s="436">
        <v>0</v>
      </c>
      <c r="AQ22" s="436">
        <v>0</v>
      </c>
      <c r="AR22" s="436">
        <v>0</v>
      </c>
      <c r="AS22" s="436">
        <v>0</v>
      </c>
      <c r="AT22" s="436">
        <v>0</v>
      </c>
      <c r="AU22" s="436">
        <v>0</v>
      </c>
      <c r="AV22" s="453">
        <v>0</v>
      </c>
      <c r="AW22" s="454">
        <f t="shared" si="2"/>
        <v>8726</v>
      </c>
    </row>
    <row r="23" spans="1:49" ht="15" customHeight="1">
      <c r="A23" s="303"/>
      <c r="B23" s="43"/>
      <c r="C23" s="96"/>
      <c r="D23" s="1291"/>
      <c r="E23" s="715" t="s">
        <v>167</v>
      </c>
      <c r="F23" s="445">
        <v>0</v>
      </c>
      <c r="G23" s="436">
        <v>0</v>
      </c>
      <c r="H23" s="436">
        <v>0</v>
      </c>
      <c r="I23" s="436">
        <v>0</v>
      </c>
      <c r="J23" s="436">
        <v>0</v>
      </c>
      <c r="K23" s="436"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1821</v>
      </c>
      <c r="Q23" s="436">
        <v>0</v>
      </c>
      <c r="R23" s="436">
        <v>0</v>
      </c>
      <c r="S23" s="436">
        <v>0</v>
      </c>
      <c r="T23" s="436">
        <v>0</v>
      </c>
      <c r="U23" s="436">
        <v>5924</v>
      </c>
      <c r="V23" s="436"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981</v>
      </c>
      <c r="AB23" s="436">
        <v>0</v>
      </c>
      <c r="AC23" s="436">
        <v>0</v>
      </c>
      <c r="AD23" s="436">
        <v>0</v>
      </c>
      <c r="AE23" s="436">
        <v>0</v>
      </c>
      <c r="AF23" s="436">
        <v>0</v>
      </c>
      <c r="AG23" s="436">
        <v>0</v>
      </c>
      <c r="AH23" s="436">
        <v>0</v>
      </c>
      <c r="AI23" s="436">
        <v>0</v>
      </c>
      <c r="AJ23" s="436">
        <v>0</v>
      </c>
      <c r="AK23" s="436">
        <v>0</v>
      </c>
      <c r="AL23" s="436">
        <v>0</v>
      </c>
      <c r="AM23" s="436">
        <v>0</v>
      </c>
      <c r="AN23" s="436">
        <v>0</v>
      </c>
      <c r="AO23" s="436">
        <v>0</v>
      </c>
      <c r="AP23" s="436">
        <v>0</v>
      </c>
      <c r="AQ23" s="436">
        <v>0</v>
      </c>
      <c r="AR23" s="436">
        <v>0</v>
      </c>
      <c r="AS23" s="436">
        <v>0</v>
      </c>
      <c r="AT23" s="436">
        <v>0</v>
      </c>
      <c r="AU23" s="436">
        <v>0</v>
      </c>
      <c r="AV23" s="453">
        <v>0</v>
      </c>
      <c r="AW23" s="454">
        <f t="shared" si="2"/>
        <v>8726</v>
      </c>
    </row>
    <row r="24" spans="1:49" ht="15" customHeight="1">
      <c r="A24" s="303"/>
      <c r="B24" s="43"/>
      <c r="C24" s="96"/>
      <c r="D24" s="1290" t="s">
        <v>631</v>
      </c>
      <c r="E24" s="715" t="s">
        <v>166</v>
      </c>
      <c r="F24" s="445">
        <v>0</v>
      </c>
      <c r="G24" s="436">
        <v>0</v>
      </c>
      <c r="H24" s="436">
        <v>0</v>
      </c>
      <c r="I24" s="436">
        <v>3515</v>
      </c>
      <c r="J24" s="436">
        <v>0</v>
      </c>
      <c r="K24" s="436">
        <v>0</v>
      </c>
      <c r="L24" s="436">
        <v>0</v>
      </c>
      <c r="M24" s="436">
        <v>40000</v>
      </c>
      <c r="N24" s="436">
        <v>0</v>
      </c>
      <c r="O24" s="436">
        <v>0</v>
      </c>
      <c r="P24" s="436">
        <v>0</v>
      </c>
      <c r="Q24" s="436">
        <v>11026</v>
      </c>
      <c r="R24" s="436">
        <v>0</v>
      </c>
      <c r="S24" s="436">
        <v>0</v>
      </c>
      <c r="T24" s="436">
        <v>0</v>
      </c>
      <c r="U24" s="436">
        <v>0</v>
      </c>
      <c r="V24" s="436">
        <v>0</v>
      </c>
      <c r="W24" s="436">
        <v>0</v>
      </c>
      <c r="X24" s="436">
        <v>0</v>
      </c>
      <c r="Y24" s="436">
        <v>0</v>
      </c>
      <c r="Z24" s="436">
        <v>0</v>
      </c>
      <c r="AA24" s="436">
        <v>0</v>
      </c>
      <c r="AB24" s="436">
        <v>0</v>
      </c>
      <c r="AC24" s="436">
        <v>8267</v>
      </c>
      <c r="AD24" s="436">
        <v>0</v>
      </c>
      <c r="AE24" s="436">
        <v>0</v>
      </c>
      <c r="AF24" s="436">
        <v>0</v>
      </c>
      <c r="AG24" s="436">
        <v>9487</v>
      </c>
      <c r="AH24" s="436">
        <v>0</v>
      </c>
      <c r="AI24" s="436">
        <v>0</v>
      </c>
      <c r="AJ24" s="436">
        <v>0</v>
      </c>
      <c r="AK24" s="436">
        <v>0</v>
      </c>
      <c r="AL24" s="436">
        <v>0</v>
      </c>
      <c r="AM24" s="436">
        <v>0</v>
      </c>
      <c r="AN24" s="436">
        <v>0</v>
      </c>
      <c r="AO24" s="436">
        <v>0</v>
      </c>
      <c r="AP24" s="436">
        <v>1568</v>
      </c>
      <c r="AQ24" s="436">
        <v>0</v>
      </c>
      <c r="AR24" s="436">
        <v>0</v>
      </c>
      <c r="AS24" s="436">
        <v>0</v>
      </c>
      <c r="AT24" s="436">
        <v>0</v>
      </c>
      <c r="AU24" s="436">
        <v>0</v>
      </c>
      <c r="AV24" s="453">
        <v>0</v>
      </c>
      <c r="AW24" s="454">
        <f t="shared" si="2"/>
        <v>73863</v>
      </c>
    </row>
    <row r="25" spans="1:49" ht="15" customHeight="1">
      <c r="A25" s="303"/>
      <c r="B25" s="43"/>
      <c r="C25" s="96"/>
      <c r="D25" s="1291"/>
      <c r="E25" s="715" t="s">
        <v>167</v>
      </c>
      <c r="F25" s="445">
        <v>0</v>
      </c>
      <c r="G25" s="436">
        <v>0</v>
      </c>
      <c r="H25" s="436">
        <v>0</v>
      </c>
      <c r="I25" s="436">
        <v>3515</v>
      </c>
      <c r="J25" s="436">
        <v>0</v>
      </c>
      <c r="K25" s="436">
        <v>0</v>
      </c>
      <c r="L25" s="436">
        <v>0</v>
      </c>
      <c r="M25" s="436">
        <v>40000</v>
      </c>
      <c r="N25" s="436">
        <v>0</v>
      </c>
      <c r="O25" s="436">
        <v>0</v>
      </c>
      <c r="P25" s="436">
        <v>0</v>
      </c>
      <c r="Q25" s="436">
        <v>11026</v>
      </c>
      <c r="R25" s="436">
        <v>0</v>
      </c>
      <c r="S25" s="436">
        <v>0</v>
      </c>
      <c r="T25" s="436">
        <v>0</v>
      </c>
      <c r="U25" s="436">
        <v>0</v>
      </c>
      <c r="V25" s="436"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8267</v>
      </c>
      <c r="AD25" s="436">
        <v>0</v>
      </c>
      <c r="AE25" s="436">
        <v>0</v>
      </c>
      <c r="AF25" s="436">
        <v>0</v>
      </c>
      <c r="AG25" s="436">
        <v>9487</v>
      </c>
      <c r="AH25" s="436">
        <v>0</v>
      </c>
      <c r="AI25" s="436">
        <v>0</v>
      </c>
      <c r="AJ25" s="436">
        <v>0</v>
      </c>
      <c r="AK25" s="436">
        <v>0</v>
      </c>
      <c r="AL25" s="436">
        <v>0</v>
      </c>
      <c r="AM25" s="436">
        <v>0</v>
      </c>
      <c r="AN25" s="436">
        <v>0</v>
      </c>
      <c r="AO25" s="436">
        <v>0</v>
      </c>
      <c r="AP25" s="436">
        <v>20131</v>
      </c>
      <c r="AQ25" s="436">
        <v>0</v>
      </c>
      <c r="AR25" s="436">
        <v>0</v>
      </c>
      <c r="AS25" s="436">
        <v>0</v>
      </c>
      <c r="AT25" s="436">
        <v>0</v>
      </c>
      <c r="AU25" s="436">
        <v>0</v>
      </c>
      <c r="AV25" s="453">
        <v>0</v>
      </c>
      <c r="AW25" s="454">
        <f t="shared" si="2"/>
        <v>92426</v>
      </c>
    </row>
    <row r="26" spans="1:49" ht="15" customHeight="1">
      <c r="A26" s="303"/>
      <c r="B26" s="43"/>
      <c r="C26" s="96"/>
      <c r="D26" s="1274" t="s">
        <v>185</v>
      </c>
      <c r="E26" s="715" t="s">
        <v>166</v>
      </c>
      <c r="F26" s="445">
        <v>0</v>
      </c>
      <c r="G26" s="436">
        <v>0</v>
      </c>
      <c r="H26" s="436">
        <v>0</v>
      </c>
      <c r="I26" s="436">
        <v>0</v>
      </c>
      <c r="J26" s="436">
        <v>23234</v>
      </c>
      <c r="K26" s="436">
        <v>0</v>
      </c>
      <c r="L26" s="436">
        <v>233609</v>
      </c>
      <c r="M26" s="436">
        <v>0</v>
      </c>
      <c r="N26" s="436">
        <v>0</v>
      </c>
      <c r="O26" s="436">
        <v>0</v>
      </c>
      <c r="P26" s="436">
        <v>0</v>
      </c>
      <c r="Q26" s="436">
        <v>183061</v>
      </c>
      <c r="R26" s="436">
        <v>0</v>
      </c>
      <c r="S26" s="436">
        <v>0</v>
      </c>
      <c r="T26" s="436">
        <v>64090</v>
      </c>
      <c r="U26" s="436">
        <v>0</v>
      </c>
      <c r="V26" s="436">
        <v>0</v>
      </c>
      <c r="W26" s="436">
        <v>0</v>
      </c>
      <c r="X26" s="436">
        <v>0</v>
      </c>
      <c r="Y26" s="436">
        <v>249563</v>
      </c>
      <c r="Z26" s="436">
        <v>0</v>
      </c>
      <c r="AA26" s="436">
        <v>26368</v>
      </c>
      <c r="AB26" s="436">
        <v>0</v>
      </c>
      <c r="AC26" s="436">
        <v>145106</v>
      </c>
      <c r="AD26" s="436">
        <v>0</v>
      </c>
      <c r="AE26" s="436">
        <v>0</v>
      </c>
      <c r="AF26" s="436">
        <v>501367</v>
      </c>
      <c r="AG26" s="436">
        <v>0</v>
      </c>
      <c r="AH26" s="436">
        <v>0</v>
      </c>
      <c r="AI26" s="436">
        <v>0</v>
      </c>
      <c r="AJ26" s="436">
        <v>0</v>
      </c>
      <c r="AK26" s="436">
        <v>0</v>
      </c>
      <c r="AL26" s="436">
        <v>0</v>
      </c>
      <c r="AM26" s="436">
        <v>0</v>
      </c>
      <c r="AN26" s="436">
        <v>0</v>
      </c>
      <c r="AO26" s="436">
        <v>0</v>
      </c>
      <c r="AP26" s="436">
        <v>0</v>
      </c>
      <c r="AQ26" s="436">
        <v>11551</v>
      </c>
      <c r="AR26" s="436">
        <v>0</v>
      </c>
      <c r="AS26" s="436">
        <v>0</v>
      </c>
      <c r="AT26" s="436">
        <v>0</v>
      </c>
      <c r="AU26" s="436">
        <v>0</v>
      </c>
      <c r="AV26" s="453">
        <v>0</v>
      </c>
      <c r="AW26" s="454">
        <f t="shared" si="2"/>
        <v>1437949</v>
      </c>
    </row>
    <row r="27" spans="1:49" ht="15" customHeight="1">
      <c r="A27" s="303"/>
      <c r="B27" s="43"/>
      <c r="C27" s="96"/>
      <c r="D27" s="1274"/>
      <c r="E27" s="715" t="s">
        <v>167</v>
      </c>
      <c r="F27" s="445">
        <v>0</v>
      </c>
      <c r="G27" s="436">
        <v>0</v>
      </c>
      <c r="H27" s="436">
        <v>0</v>
      </c>
      <c r="I27" s="436">
        <v>0</v>
      </c>
      <c r="J27" s="436">
        <v>80000</v>
      </c>
      <c r="K27" s="436">
        <v>0</v>
      </c>
      <c r="L27" s="436">
        <v>183609</v>
      </c>
      <c r="M27" s="436">
        <v>0</v>
      </c>
      <c r="N27" s="436">
        <v>0</v>
      </c>
      <c r="O27" s="436">
        <v>0</v>
      </c>
      <c r="P27" s="436">
        <v>0</v>
      </c>
      <c r="Q27" s="436">
        <v>183061</v>
      </c>
      <c r="R27" s="436">
        <v>0</v>
      </c>
      <c r="S27" s="436">
        <v>0</v>
      </c>
      <c r="T27" s="436">
        <v>64090</v>
      </c>
      <c r="U27" s="436">
        <v>0</v>
      </c>
      <c r="V27" s="436">
        <v>0</v>
      </c>
      <c r="W27" s="436">
        <v>0</v>
      </c>
      <c r="X27" s="436">
        <v>0</v>
      </c>
      <c r="Y27" s="436">
        <v>122468</v>
      </c>
      <c r="Z27" s="436">
        <v>0</v>
      </c>
      <c r="AA27" s="436">
        <v>26368</v>
      </c>
      <c r="AB27" s="436">
        <v>0</v>
      </c>
      <c r="AC27" s="436">
        <v>145106</v>
      </c>
      <c r="AD27" s="436">
        <v>0</v>
      </c>
      <c r="AE27" s="436">
        <v>0</v>
      </c>
      <c r="AF27" s="436">
        <v>501367</v>
      </c>
      <c r="AG27" s="436">
        <v>0</v>
      </c>
      <c r="AH27" s="436">
        <v>0</v>
      </c>
      <c r="AI27" s="436">
        <v>0</v>
      </c>
      <c r="AJ27" s="436">
        <v>0</v>
      </c>
      <c r="AK27" s="436">
        <v>0</v>
      </c>
      <c r="AL27" s="436">
        <v>0</v>
      </c>
      <c r="AM27" s="436">
        <v>0</v>
      </c>
      <c r="AN27" s="436">
        <v>0</v>
      </c>
      <c r="AO27" s="436">
        <v>0</v>
      </c>
      <c r="AP27" s="436">
        <v>0</v>
      </c>
      <c r="AQ27" s="436">
        <v>11551</v>
      </c>
      <c r="AR27" s="436">
        <v>0</v>
      </c>
      <c r="AS27" s="436">
        <v>0</v>
      </c>
      <c r="AT27" s="436">
        <v>0</v>
      </c>
      <c r="AU27" s="436">
        <v>0</v>
      </c>
      <c r="AV27" s="453">
        <v>0</v>
      </c>
      <c r="AW27" s="454">
        <f t="shared" si="2"/>
        <v>1317620</v>
      </c>
    </row>
    <row r="28" spans="1:49" ht="15" customHeight="1">
      <c r="A28" s="303"/>
      <c r="B28" s="43"/>
      <c r="C28" s="96"/>
      <c r="D28" s="1273" t="s">
        <v>632</v>
      </c>
      <c r="E28" s="715" t="s">
        <v>166</v>
      </c>
      <c r="F28" s="445">
        <v>0</v>
      </c>
      <c r="G28" s="436">
        <v>7583</v>
      </c>
      <c r="H28" s="436">
        <v>0</v>
      </c>
      <c r="I28" s="436">
        <v>0</v>
      </c>
      <c r="J28" s="436">
        <v>0</v>
      </c>
      <c r="K28" s="436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36">
        <v>0</v>
      </c>
      <c r="T28" s="436">
        <v>1517</v>
      </c>
      <c r="U28" s="436">
        <v>0</v>
      </c>
      <c r="V28" s="436"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6">
        <v>0</v>
      </c>
      <c r="AE28" s="436">
        <v>27548</v>
      </c>
      <c r="AF28" s="436">
        <v>0</v>
      </c>
      <c r="AG28" s="436">
        <v>0</v>
      </c>
      <c r="AH28" s="436">
        <v>0</v>
      </c>
      <c r="AI28" s="436">
        <v>0</v>
      </c>
      <c r="AJ28" s="436">
        <v>0</v>
      </c>
      <c r="AK28" s="436">
        <v>20561</v>
      </c>
      <c r="AL28" s="436">
        <v>0</v>
      </c>
      <c r="AM28" s="436">
        <v>0</v>
      </c>
      <c r="AN28" s="436">
        <v>0</v>
      </c>
      <c r="AO28" s="436">
        <v>0</v>
      </c>
      <c r="AP28" s="436">
        <v>0</v>
      </c>
      <c r="AQ28" s="436">
        <v>0</v>
      </c>
      <c r="AR28" s="436">
        <v>0</v>
      </c>
      <c r="AS28" s="436">
        <v>0</v>
      </c>
      <c r="AT28" s="436">
        <v>0</v>
      </c>
      <c r="AU28" s="436">
        <v>0</v>
      </c>
      <c r="AV28" s="453">
        <v>0</v>
      </c>
      <c r="AW28" s="454">
        <f t="shared" si="2"/>
        <v>57209</v>
      </c>
    </row>
    <row r="29" spans="1:49" ht="15" customHeight="1">
      <c r="A29" s="303"/>
      <c r="B29" s="43"/>
      <c r="C29" s="96"/>
      <c r="D29" s="1274"/>
      <c r="E29" s="715" t="s">
        <v>167</v>
      </c>
      <c r="F29" s="445">
        <v>0</v>
      </c>
      <c r="G29" s="436">
        <v>7583</v>
      </c>
      <c r="H29" s="436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1517</v>
      </c>
      <c r="U29" s="436">
        <v>0</v>
      </c>
      <c r="V29" s="436"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  <c r="AD29" s="436">
        <v>0</v>
      </c>
      <c r="AE29" s="436">
        <v>103000</v>
      </c>
      <c r="AF29" s="436">
        <v>0</v>
      </c>
      <c r="AG29" s="436">
        <v>0</v>
      </c>
      <c r="AH29" s="436">
        <v>0</v>
      </c>
      <c r="AI29" s="436">
        <v>0</v>
      </c>
      <c r="AJ29" s="436">
        <v>0</v>
      </c>
      <c r="AK29" s="436">
        <v>76230</v>
      </c>
      <c r="AL29" s="436">
        <v>0</v>
      </c>
      <c r="AM29" s="436">
        <v>0</v>
      </c>
      <c r="AN29" s="436">
        <v>0</v>
      </c>
      <c r="AO29" s="436">
        <v>0</v>
      </c>
      <c r="AP29" s="436">
        <v>0</v>
      </c>
      <c r="AQ29" s="436">
        <v>0</v>
      </c>
      <c r="AR29" s="436">
        <v>0</v>
      </c>
      <c r="AS29" s="436">
        <v>0</v>
      </c>
      <c r="AT29" s="436">
        <v>0</v>
      </c>
      <c r="AU29" s="436">
        <v>0</v>
      </c>
      <c r="AV29" s="453">
        <v>0</v>
      </c>
      <c r="AW29" s="454">
        <f t="shared" si="2"/>
        <v>188330</v>
      </c>
    </row>
    <row r="30" spans="1:49" ht="15" customHeight="1">
      <c r="A30" s="303"/>
      <c r="B30" s="43"/>
      <c r="C30" s="96"/>
      <c r="D30" s="1271" t="s">
        <v>626</v>
      </c>
      <c r="E30" s="715" t="s">
        <v>166</v>
      </c>
      <c r="F30" s="445">
        <v>0</v>
      </c>
      <c r="G30" s="436">
        <v>0</v>
      </c>
      <c r="H30" s="436">
        <v>0</v>
      </c>
      <c r="I30" s="436">
        <v>0</v>
      </c>
      <c r="J30" s="436">
        <v>0</v>
      </c>
      <c r="K30" s="436"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36">
        <v>0</v>
      </c>
      <c r="T30" s="436">
        <v>0</v>
      </c>
      <c r="U30" s="436">
        <v>0</v>
      </c>
      <c r="V30" s="436"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6">
        <v>0</v>
      </c>
      <c r="AE30" s="436">
        <v>0</v>
      </c>
      <c r="AF30" s="436">
        <v>0</v>
      </c>
      <c r="AG30" s="436">
        <v>0</v>
      </c>
      <c r="AH30" s="436">
        <v>0</v>
      </c>
      <c r="AI30" s="436">
        <v>0</v>
      </c>
      <c r="AJ30" s="436">
        <v>0</v>
      </c>
      <c r="AK30" s="436">
        <v>0</v>
      </c>
      <c r="AL30" s="436">
        <v>0</v>
      </c>
      <c r="AM30" s="436">
        <v>0</v>
      </c>
      <c r="AN30" s="436">
        <v>0</v>
      </c>
      <c r="AO30" s="436">
        <v>0</v>
      </c>
      <c r="AP30" s="436">
        <v>0</v>
      </c>
      <c r="AQ30" s="436">
        <v>0</v>
      </c>
      <c r="AR30" s="436">
        <v>0</v>
      </c>
      <c r="AS30" s="436">
        <v>0</v>
      </c>
      <c r="AT30" s="436">
        <v>0</v>
      </c>
      <c r="AU30" s="436">
        <v>0</v>
      </c>
      <c r="AV30" s="453">
        <v>0</v>
      </c>
      <c r="AW30" s="454">
        <f t="shared" si="2"/>
        <v>0</v>
      </c>
    </row>
    <row r="31" spans="1:49" ht="15" customHeight="1">
      <c r="A31" s="303"/>
      <c r="B31" s="43"/>
      <c r="C31" s="96"/>
      <c r="D31" s="1272"/>
      <c r="E31" s="715" t="s">
        <v>167</v>
      </c>
      <c r="F31" s="445">
        <v>0</v>
      </c>
      <c r="G31" s="436">
        <v>0</v>
      </c>
      <c r="H31" s="436">
        <v>0</v>
      </c>
      <c r="I31" s="436">
        <v>0</v>
      </c>
      <c r="J31" s="436">
        <v>0</v>
      </c>
      <c r="K31" s="436"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v>0</v>
      </c>
      <c r="U31" s="436">
        <v>0</v>
      </c>
      <c r="V31" s="436"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6">
        <v>0</v>
      </c>
      <c r="AE31" s="436">
        <v>0</v>
      </c>
      <c r="AF31" s="436">
        <v>0</v>
      </c>
      <c r="AG31" s="436">
        <v>0</v>
      </c>
      <c r="AH31" s="436">
        <v>0</v>
      </c>
      <c r="AI31" s="436">
        <v>0</v>
      </c>
      <c r="AJ31" s="436">
        <v>0</v>
      </c>
      <c r="AK31" s="436">
        <v>0</v>
      </c>
      <c r="AL31" s="436">
        <v>0</v>
      </c>
      <c r="AM31" s="436">
        <v>0</v>
      </c>
      <c r="AN31" s="436">
        <v>0</v>
      </c>
      <c r="AO31" s="436">
        <v>0</v>
      </c>
      <c r="AP31" s="436">
        <v>0</v>
      </c>
      <c r="AQ31" s="436">
        <v>0</v>
      </c>
      <c r="AR31" s="436">
        <v>0</v>
      </c>
      <c r="AS31" s="436">
        <v>0</v>
      </c>
      <c r="AT31" s="436">
        <v>0</v>
      </c>
      <c r="AU31" s="436">
        <v>0</v>
      </c>
      <c r="AV31" s="453">
        <v>0</v>
      </c>
      <c r="AW31" s="454">
        <f t="shared" si="2"/>
        <v>0</v>
      </c>
    </row>
    <row r="32" spans="1:49" ht="15" customHeight="1">
      <c r="A32" s="303"/>
      <c r="B32" s="43"/>
      <c r="C32" s="96"/>
      <c r="D32" s="1290" t="s">
        <v>762</v>
      </c>
      <c r="E32" s="715" t="s">
        <v>166</v>
      </c>
      <c r="F32" s="445">
        <v>0</v>
      </c>
      <c r="G32" s="436">
        <v>0</v>
      </c>
      <c r="H32" s="436">
        <v>0</v>
      </c>
      <c r="I32" s="436">
        <v>0</v>
      </c>
      <c r="J32" s="436">
        <v>0</v>
      </c>
      <c r="K32" s="436"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36">
        <v>0</v>
      </c>
      <c r="T32" s="436">
        <v>0</v>
      </c>
      <c r="U32" s="436">
        <v>0</v>
      </c>
      <c r="V32" s="436"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6">
        <v>0</v>
      </c>
      <c r="AE32" s="436">
        <v>0</v>
      </c>
      <c r="AF32" s="436">
        <v>0</v>
      </c>
      <c r="AG32" s="436">
        <v>0</v>
      </c>
      <c r="AH32" s="436">
        <v>0</v>
      </c>
      <c r="AI32" s="436">
        <v>0</v>
      </c>
      <c r="AJ32" s="436">
        <v>0</v>
      </c>
      <c r="AK32" s="436">
        <v>0</v>
      </c>
      <c r="AL32" s="436">
        <v>0</v>
      </c>
      <c r="AM32" s="436">
        <v>0</v>
      </c>
      <c r="AN32" s="436">
        <v>0</v>
      </c>
      <c r="AO32" s="436">
        <v>0</v>
      </c>
      <c r="AP32" s="436">
        <v>0</v>
      </c>
      <c r="AQ32" s="436">
        <v>0</v>
      </c>
      <c r="AR32" s="436">
        <v>0</v>
      </c>
      <c r="AS32" s="436">
        <v>0</v>
      </c>
      <c r="AT32" s="436">
        <v>0</v>
      </c>
      <c r="AU32" s="436">
        <v>0</v>
      </c>
      <c r="AV32" s="453">
        <v>0</v>
      </c>
      <c r="AW32" s="454">
        <f t="shared" si="2"/>
        <v>0</v>
      </c>
    </row>
    <row r="33" spans="1:49" ht="15" customHeight="1">
      <c r="A33" s="303"/>
      <c r="B33" s="43"/>
      <c r="C33" s="96"/>
      <c r="D33" s="1291"/>
      <c r="E33" s="715" t="s">
        <v>167</v>
      </c>
      <c r="F33" s="445">
        <v>0</v>
      </c>
      <c r="G33" s="436">
        <v>0</v>
      </c>
      <c r="H33" s="436">
        <v>0</v>
      </c>
      <c r="I33" s="436">
        <v>0</v>
      </c>
      <c r="J33" s="436">
        <v>0</v>
      </c>
      <c r="K33" s="436"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36">
        <v>0</v>
      </c>
      <c r="T33" s="436">
        <v>0</v>
      </c>
      <c r="U33" s="436">
        <v>0</v>
      </c>
      <c r="V33" s="436"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6">
        <v>0</v>
      </c>
      <c r="AE33" s="436">
        <v>0</v>
      </c>
      <c r="AF33" s="436">
        <v>0</v>
      </c>
      <c r="AG33" s="436">
        <v>0</v>
      </c>
      <c r="AH33" s="436">
        <v>0</v>
      </c>
      <c r="AI33" s="436">
        <v>0</v>
      </c>
      <c r="AJ33" s="436">
        <v>0</v>
      </c>
      <c r="AK33" s="436">
        <v>0</v>
      </c>
      <c r="AL33" s="436">
        <v>0</v>
      </c>
      <c r="AM33" s="436">
        <v>0</v>
      </c>
      <c r="AN33" s="436">
        <v>0</v>
      </c>
      <c r="AO33" s="436">
        <v>0</v>
      </c>
      <c r="AP33" s="436">
        <v>0</v>
      </c>
      <c r="AQ33" s="436">
        <v>0</v>
      </c>
      <c r="AR33" s="436">
        <v>0</v>
      </c>
      <c r="AS33" s="436">
        <v>0</v>
      </c>
      <c r="AT33" s="436">
        <v>0</v>
      </c>
      <c r="AU33" s="436">
        <v>0</v>
      </c>
      <c r="AV33" s="453">
        <v>0</v>
      </c>
      <c r="AW33" s="454">
        <f t="shared" si="2"/>
        <v>0</v>
      </c>
    </row>
    <row r="34" spans="1:49" ht="15" customHeight="1">
      <c r="A34" s="303"/>
      <c r="B34" s="43"/>
      <c r="C34" s="96"/>
      <c r="D34" s="1273" t="s">
        <v>763</v>
      </c>
      <c r="E34" s="715" t="s">
        <v>166</v>
      </c>
      <c r="F34" s="445">
        <v>0</v>
      </c>
      <c r="G34" s="436">
        <v>0</v>
      </c>
      <c r="H34" s="436">
        <v>0</v>
      </c>
      <c r="I34" s="436">
        <v>0</v>
      </c>
      <c r="J34" s="436">
        <v>0</v>
      </c>
      <c r="K34" s="436">
        <v>0</v>
      </c>
      <c r="L34" s="436">
        <v>0</v>
      </c>
      <c r="M34" s="436">
        <v>0</v>
      </c>
      <c r="N34" s="436">
        <v>0</v>
      </c>
      <c r="O34" s="436">
        <v>0</v>
      </c>
      <c r="P34" s="436">
        <v>0</v>
      </c>
      <c r="Q34" s="436">
        <v>0</v>
      </c>
      <c r="R34" s="436">
        <v>0</v>
      </c>
      <c r="S34" s="436">
        <v>0</v>
      </c>
      <c r="T34" s="436">
        <v>0</v>
      </c>
      <c r="U34" s="436">
        <v>0</v>
      </c>
      <c r="V34" s="436">
        <v>0</v>
      </c>
      <c r="W34" s="436">
        <v>0</v>
      </c>
      <c r="X34" s="436">
        <v>0</v>
      </c>
      <c r="Y34" s="436">
        <v>0</v>
      </c>
      <c r="Z34" s="436">
        <v>0</v>
      </c>
      <c r="AA34" s="436">
        <v>0</v>
      </c>
      <c r="AB34" s="436">
        <v>0</v>
      </c>
      <c r="AC34" s="436">
        <v>0</v>
      </c>
      <c r="AD34" s="436">
        <v>0</v>
      </c>
      <c r="AE34" s="436">
        <v>0</v>
      </c>
      <c r="AF34" s="436">
        <v>0</v>
      </c>
      <c r="AG34" s="436">
        <v>0</v>
      </c>
      <c r="AH34" s="436">
        <v>0</v>
      </c>
      <c r="AI34" s="436">
        <v>0</v>
      </c>
      <c r="AJ34" s="436">
        <v>0</v>
      </c>
      <c r="AK34" s="436">
        <v>0</v>
      </c>
      <c r="AL34" s="436">
        <v>0</v>
      </c>
      <c r="AM34" s="436">
        <v>0</v>
      </c>
      <c r="AN34" s="436">
        <v>0</v>
      </c>
      <c r="AO34" s="436">
        <v>0</v>
      </c>
      <c r="AP34" s="436">
        <v>0</v>
      </c>
      <c r="AQ34" s="436">
        <v>0</v>
      </c>
      <c r="AR34" s="436">
        <v>0</v>
      </c>
      <c r="AS34" s="436">
        <v>0</v>
      </c>
      <c r="AT34" s="436">
        <v>0</v>
      </c>
      <c r="AU34" s="436">
        <v>0</v>
      </c>
      <c r="AV34" s="453">
        <v>0</v>
      </c>
      <c r="AW34" s="454">
        <f t="shared" si="2"/>
        <v>0</v>
      </c>
    </row>
    <row r="35" spans="1:49" ht="15" customHeight="1">
      <c r="A35" s="303"/>
      <c r="B35" s="43"/>
      <c r="C35" s="96"/>
      <c r="D35" s="1274"/>
      <c r="E35" s="715" t="s">
        <v>167</v>
      </c>
      <c r="F35" s="445">
        <v>0</v>
      </c>
      <c r="G35" s="436">
        <v>0</v>
      </c>
      <c r="H35" s="436">
        <v>0</v>
      </c>
      <c r="I35" s="436">
        <v>0</v>
      </c>
      <c r="J35" s="436">
        <v>0</v>
      </c>
      <c r="K35" s="436"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36">
        <v>0</v>
      </c>
      <c r="T35" s="436">
        <v>0</v>
      </c>
      <c r="U35" s="436">
        <v>0</v>
      </c>
      <c r="V35" s="436"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6">
        <v>0</v>
      </c>
      <c r="AE35" s="436">
        <v>0</v>
      </c>
      <c r="AF35" s="436">
        <v>0</v>
      </c>
      <c r="AG35" s="436">
        <v>0</v>
      </c>
      <c r="AH35" s="436">
        <v>0</v>
      </c>
      <c r="AI35" s="436">
        <v>0</v>
      </c>
      <c r="AJ35" s="436">
        <v>0</v>
      </c>
      <c r="AK35" s="436">
        <v>0</v>
      </c>
      <c r="AL35" s="436">
        <v>0</v>
      </c>
      <c r="AM35" s="436">
        <v>0</v>
      </c>
      <c r="AN35" s="436">
        <v>0</v>
      </c>
      <c r="AO35" s="436">
        <v>0</v>
      </c>
      <c r="AP35" s="436">
        <v>0</v>
      </c>
      <c r="AQ35" s="436">
        <v>0</v>
      </c>
      <c r="AR35" s="436">
        <v>0</v>
      </c>
      <c r="AS35" s="436">
        <v>0</v>
      </c>
      <c r="AT35" s="436">
        <v>0</v>
      </c>
      <c r="AU35" s="436">
        <v>0</v>
      </c>
      <c r="AV35" s="453">
        <v>0</v>
      </c>
      <c r="AW35" s="454">
        <f t="shared" si="2"/>
        <v>0</v>
      </c>
    </row>
    <row r="36" spans="1:49" ht="15" customHeight="1">
      <c r="A36" s="303"/>
      <c r="B36" s="43"/>
      <c r="C36" s="96"/>
      <c r="D36" s="1274" t="s">
        <v>764</v>
      </c>
      <c r="E36" s="715" t="s">
        <v>166</v>
      </c>
      <c r="F36" s="445">
        <v>0</v>
      </c>
      <c r="G36" s="436">
        <v>0</v>
      </c>
      <c r="H36" s="436">
        <v>0</v>
      </c>
      <c r="I36" s="436">
        <v>0</v>
      </c>
      <c r="J36" s="436">
        <v>0</v>
      </c>
      <c r="K36" s="436"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36">
        <v>0</v>
      </c>
      <c r="T36" s="436">
        <v>0</v>
      </c>
      <c r="U36" s="436">
        <v>0</v>
      </c>
      <c r="V36" s="436">
        <v>27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6">
        <v>0</v>
      </c>
      <c r="AE36" s="436">
        <v>0</v>
      </c>
      <c r="AF36" s="436">
        <v>0</v>
      </c>
      <c r="AG36" s="436">
        <v>0</v>
      </c>
      <c r="AH36" s="436">
        <v>0</v>
      </c>
      <c r="AI36" s="436">
        <v>0</v>
      </c>
      <c r="AJ36" s="436">
        <v>0</v>
      </c>
      <c r="AK36" s="436">
        <v>0</v>
      </c>
      <c r="AL36" s="436">
        <v>0</v>
      </c>
      <c r="AM36" s="436">
        <v>0</v>
      </c>
      <c r="AN36" s="436">
        <v>0</v>
      </c>
      <c r="AO36" s="436">
        <v>0</v>
      </c>
      <c r="AP36" s="436">
        <v>0</v>
      </c>
      <c r="AQ36" s="436">
        <v>0</v>
      </c>
      <c r="AR36" s="436">
        <v>0</v>
      </c>
      <c r="AS36" s="436">
        <v>0</v>
      </c>
      <c r="AT36" s="436">
        <v>0</v>
      </c>
      <c r="AU36" s="436">
        <v>0</v>
      </c>
      <c r="AV36" s="453">
        <v>0</v>
      </c>
      <c r="AW36" s="454">
        <f t="shared" si="2"/>
        <v>27</v>
      </c>
    </row>
    <row r="37" spans="1:49" ht="15" customHeight="1">
      <c r="A37" s="303"/>
      <c r="B37" s="43"/>
      <c r="C37" s="96"/>
      <c r="D37" s="1274"/>
      <c r="E37" s="715" t="s">
        <v>167</v>
      </c>
      <c r="F37" s="445">
        <v>0</v>
      </c>
      <c r="G37" s="436">
        <v>0</v>
      </c>
      <c r="H37" s="436">
        <v>0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6">
        <v>0</v>
      </c>
      <c r="U37" s="436">
        <v>0</v>
      </c>
      <c r="V37" s="436">
        <v>27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6">
        <v>0</v>
      </c>
      <c r="AE37" s="436">
        <v>0</v>
      </c>
      <c r="AF37" s="436">
        <v>0</v>
      </c>
      <c r="AG37" s="436">
        <v>0</v>
      </c>
      <c r="AH37" s="436">
        <v>0</v>
      </c>
      <c r="AI37" s="436">
        <v>0</v>
      </c>
      <c r="AJ37" s="436">
        <v>0</v>
      </c>
      <c r="AK37" s="436">
        <v>0</v>
      </c>
      <c r="AL37" s="436">
        <v>0</v>
      </c>
      <c r="AM37" s="436">
        <v>0</v>
      </c>
      <c r="AN37" s="436">
        <v>0</v>
      </c>
      <c r="AO37" s="436">
        <v>0</v>
      </c>
      <c r="AP37" s="436">
        <v>0</v>
      </c>
      <c r="AQ37" s="436">
        <v>0</v>
      </c>
      <c r="AR37" s="436">
        <v>0</v>
      </c>
      <c r="AS37" s="436">
        <v>0</v>
      </c>
      <c r="AT37" s="436">
        <v>0</v>
      </c>
      <c r="AU37" s="436">
        <v>0</v>
      </c>
      <c r="AV37" s="453">
        <v>0</v>
      </c>
      <c r="AW37" s="454">
        <f t="shared" si="2"/>
        <v>27</v>
      </c>
    </row>
    <row r="38" spans="1:49" ht="15" customHeight="1">
      <c r="A38" s="303"/>
      <c r="B38" s="43"/>
      <c r="C38" s="96"/>
      <c r="D38" s="1271" t="s">
        <v>765</v>
      </c>
      <c r="E38" s="715" t="s">
        <v>166</v>
      </c>
      <c r="F38" s="445">
        <v>0</v>
      </c>
      <c r="G38" s="436">
        <v>0</v>
      </c>
      <c r="H38" s="436">
        <v>0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6">
        <v>0</v>
      </c>
      <c r="AE38" s="436">
        <v>0</v>
      </c>
      <c r="AF38" s="436">
        <v>0</v>
      </c>
      <c r="AG38" s="436">
        <v>0</v>
      </c>
      <c r="AH38" s="436">
        <v>0</v>
      </c>
      <c r="AI38" s="436">
        <v>0</v>
      </c>
      <c r="AJ38" s="436">
        <v>0</v>
      </c>
      <c r="AK38" s="436">
        <v>0</v>
      </c>
      <c r="AL38" s="436">
        <v>0</v>
      </c>
      <c r="AM38" s="436">
        <v>0</v>
      </c>
      <c r="AN38" s="436">
        <v>0</v>
      </c>
      <c r="AO38" s="436">
        <v>0</v>
      </c>
      <c r="AP38" s="436">
        <v>0</v>
      </c>
      <c r="AQ38" s="436">
        <v>0</v>
      </c>
      <c r="AR38" s="436">
        <v>0</v>
      </c>
      <c r="AS38" s="436">
        <v>0</v>
      </c>
      <c r="AT38" s="436">
        <v>0</v>
      </c>
      <c r="AU38" s="436">
        <v>0</v>
      </c>
      <c r="AV38" s="453">
        <v>0</v>
      </c>
      <c r="AW38" s="454">
        <f t="shared" si="2"/>
        <v>0</v>
      </c>
    </row>
    <row r="39" spans="1:49" ht="15" customHeight="1">
      <c r="A39" s="303"/>
      <c r="B39" s="43"/>
      <c r="C39" s="96"/>
      <c r="D39" s="1272"/>
      <c r="E39" s="715" t="s">
        <v>167</v>
      </c>
      <c r="F39" s="445">
        <v>0</v>
      </c>
      <c r="G39" s="436">
        <v>0</v>
      </c>
      <c r="H39" s="436">
        <v>0</v>
      </c>
      <c r="I39" s="436">
        <v>0</v>
      </c>
      <c r="J39" s="436">
        <v>0</v>
      </c>
      <c r="K39" s="436"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36">
        <v>0</v>
      </c>
      <c r="T39" s="436">
        <v>0</v>
      </c>
      <c r="U39" s="436">
        <v>0</v>
      </c>
      <c r="V39" s="436"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6">
        <v>0</v>
      </c>
      <c r="AE39" s="436">
        <v>0</v>
      </c>
      <c r="AF39" s="436">
        <v>0</v>
      </c>
      <c r="AG39" s="436">
        <v>0</v>
      </c>
      <c r="AH39" s="436">
        <v>0</v>
      </c>
      <c r="AI39" s="436">
        <v>0</v>
      </c>
      <c r="AJ39" s="436">
        <v>0</v>
      </c>
      <c r="AK39" s="436">
        <v>0</v>
      </c>
      <c r="AL39" s="436">
        <v>0</v>
      </c>
      <c r="AM39" s="436">
        <v>0</v>
      </c>
      <c r="AN39" s="436">
        <v>0</v>
      </c>
      <c r="AO39" s="436">
        <v>0</v>
      </c>
      <c r="AP39" s="436">
        <v>0</v>
      </c>
      <c r="AQ39" s="436">
        <v>0</v>
      </c>
      <c r="AR39" s="436">
        <v>0</v>
      </c>
      <c r="AS39" s="436">
        <v>0</v>
      </c>
      <c r="AT39" s="436">
        <v>0</v>
      </c>
      <c r="AU39" s="436">
        <v>0</v>
      </c>
      <c r="AV39" s="453">
        <v>0</v>
      </c>
      <c r="AW39" s="454">
        <f t="shared" si="2"/>
        <v>0</v>
      </c>
    </row>
    <row r="40" spans="1:49" ht="15" customHeight="1">
      <c r="A40" s="303"/>
      <c r="B40" s="43"/>
      <c r="C40" s="96"/>
      <c r="D40" s="1273" t="s">
        <v>767</v>
      </c>
      <c r="E40" s="715" t="s">
        <v>166</v>
      </c>
      <c r="F40" s="445">
        <v>0</v>
      </c>
      <c r="G40" s="436">
        <v>0</v>
      </c>
      <c r="H40" s="436">
        <v>0</v>
      </c>
      <c r="I40" s="436">
        <v>0</v>
      </c>
      <c r="J40" s="436">
        <v>0</v>
      </c>
      <c r="K40" s="436"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6">
        <v>0</v>
      </c>
      <c r="AE40" s="436">
        <v>0</v>
      </c>
      <c r="AF40" s="436">
        <v>0</v>
      </c>
      <c r="AG40" s="436">
        <v>0</v>
      </c>
      <c r="AH40" s="436">
        <v>0</v>
      </c>
      <c r="AI40" s="436">
        <v>0</v>
      </c>
      <c r="AJ40" s="436">
        <v>0</v>
      </c>
      <c r="AK40" s="436">
        <v>0</v>
      </c>
      <c r="AL40" s="436">
        <v>0</v>
      </c>
      <c r="AM40" s="436">
        <v>0</v>
      </c>
      <c r="AN40" s="436">
        <v>0</v>
      </c>
      <c r="AO40" s="436">
        <v>0</v>
      </c>
      <c r="AP40" s="436">
        <v>0</v>
      </c>
      <c r="AQ40" s="436">
        <v>0</v>
      </c>
      <c r="AR40" s="436">
        <v>0</v>
      </c>
      <c r="AS40" s="436">
        <v>0</v>
      </c>
      <c r="AT40" s="436">
        <v>0</v>
      </c>
      <c r="AU40" s="436">
        <v>0</v>
      </c>
      <c r="AV40" s="453">
        <v>0</v>
      </c>
      <c r="AW40" s="454">
        <f t="shared" si="2"/>
        <v>0</v>
      </c>
    </row>
    <row r="41" spans="1:49" ht="15" customHeight="1">
      <c r="A41" s="303"/>
      <c r="B41" s="43"/>
      <c r="C41" s="96"/>
      <c r="D41" s="1274"/>
      <c r="E41" s="715" t="s">
        <v>167</v>
      </c>
      <c r="F41" s="445">
        <v>0</v>
      </c>
      <c r="G41" s="436">
        <v>0</v>
      </c>
      <c r="H41" s="436">
        <v>0</v>
      </c>
      <c r="I41" s="436">
        <v>0</v>
      </c>
      <c r="J41" s="436">
        <v>0</v>
      </c>
      <c r="K41" s="436"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36">
        <v>0</v>
      </c>
      <c r="T41" s="436">
        <v>0</v>
      </c>
      <c r="U41" s="436">
        <v>0</v>
      </c>
      <c r="V41" s="436"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6">
        <v>0</v>
      </c>
      <c r="AE41" s="436">
        <v>0</v>
      </c>
      <c r="AF41" s="436">
        <v>0</v>
      </c>
      <c r="AG41" s="436">
        <v>0</v>
      </c>
      <c r="AH41" s="436">
        <v>0</v>
      </c>
      <c r="AI41" s="436">
        <v>0</v>
      </c>
      <c r="AJ41" s="436">
        <v>0</v>
      </c>
      <c r="AK41" s="436">
        <v>0</v>
      </c>
      <c r="AL41" s="436">
        <v>0</v>
      </c>
      <c r="AM41" s="436">
        <v>0</v>
      </c>
      <c r="AN41" s="436">
        <v>0</v>
      </c>
      <c r="AO41" s="436">
        <v>0</v>
      </c>
      <c r="AP41" s="436">
        <v>0</v>
      </c>
      <c r="AQ41" s="436">
        <v>0</v>
      </c>
      <c r="AR41" s="436">
        <v>0</v>
      </c>
      <c r="AS41" s="436">
        <v>0</v>
      </c>
      <c r="AT41" s="436">
        <v>0</v>
      </c>
      <c r="AU41" s="436">
        <v>0</v>
      </c>
      <c r="AV41" s="453">
        <v>0</v>
      </c>
      <c r="AW41" s="454">
        <f t="shared" si="2"/>
        <v>0</v>
      </c>
    </row>
    <row r="42" spans="1:49" ht="15" customHeight="1">
      <c r="A42" s="303"/>
      <c r="B42" s="43"/>
      <c r="C42" s="96"/>
      <c r="D42" s="1275" t="s">
        <v>766</v>
      </c>
      <c r="E42" s="715"/>
      <c r="F42" s="445">
        <v>0</v>
      </c>
      <c r="G42" s="436">
        <v>0</v>
      </c>
      <c r="H42" s="436">
        <v>0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6">
        <v>0</v>
      </c>
      <c r="O42" s="436">
        <v>0</v>
      </c>
      <c r="P42" s="436">
        <v>0</v>
      </c>
      <c r="Q42" s="436">
        <v>0</v>
      </c>
      <c r="R42" s="436">
        <v>0</v>
      </c>
      <c r="S42" s="436">
        <v>0</v>
      </c>
      <c r="T42" s="436">
        <v>0</v>
      </c>
      <c r="U42" s="436">
        <v>0</v>
      </c>
      <c r="V42" s="436">
        <v>0</v>
      </c>
      <c r="W42" s="436">
        <v>0</v>
      </c>
      <c r="X42" s="436">
        <v>0</v>
      </c>
      <c r="Y42" s="436">
        <v>0</v>
      </c>
      <c r="Z42" s="436">
        <v>0</v>
      </c>
      <c r="AA42" s="436">
        <v>0</v>
      </c>
      <c r="AB42" s="436">
        <v>0</v>
      </c>
      <c r="AC42" s="436">
        <v>0</v>
      </c>
      <c r="AD42" s="436">
        <v>0</v>
      </c>
      <c r="AE42" s="436">
        <v>0</v>
      </c>
      <c r="AF42" s="436">
        <v>0</v>
      </c>
      <c r="AG42" s="436">
        <v>0</v>
      </c>
      <c r="AH42" s="436">
        <v>0</v>
      </c>
      <c r="AI42" s="436">
        <v>0</v>
      </c>
      <c r="AJ42" s="436">
        <v>0</v>
      </c>
      <c r="AK42" s="436">
        <v>0</v>
      </c>
      <c r="AL42" s="436">
        <v>0</v>
      </c>
      <c r="AM42" s="436">
        <v>0</v>
      </c>
      <c r="AN42" s="436">
        <v>0</v>
      </c>
      <c r="AO42" s="436">
        <v>0</v>
      </c>
      <c r="AP42" s="436">
        <v>0</v>
      </c>
      <c r="AQ42" s="436">
        <v>0</v>
      </c>
      <c r="AR42" s="436">
        <v>0</v>
      </c>
      <c r="AS42" s="436">
        <v>0</v>
      </c>
      <c r="AT42" s="436">
        <v>0</v>
      </c>
      <c r="AU42" s="436">
        <v>0</v>
      </c>
      <c r="AV42" s="453">
        <v>0</v>
      </c>
      <c r="AW42" s="454">
        <f t="shared" si="2"/>
        <v>0</v>
      </c>
    </row>
    <row r="43" spans="1:49" ht="15" customHeight="1">
      <c r="A43" s="303"/>
      <c r="B43" s="44"/>
      <c r="C43" s="423"/>
      <c r="D43" s="1276"/>
      <c r="E43" s="718" t="s">
        <v>167</v>
      </c>
      <c r="F43" s="447">
        <v>0</v>
      </c>
      <c r="G43" s="439">
        <v>100425</v>
      </c>
      <c r="H43" s="439">
        <v>0</v>
      </c>
      <c r="I43" s="439">
        <v>0</v>
      </c>
      <c r="J43" s="439">
        <v>0</v>
      </c>
      <c r="K43" s="439">
        <v>1196</v>
      </c>
      <c r="L43" s="439">
        <v>0</v>
      </c>
      <c r="M43" s="439">
        <v>0</v>
      </c>
      <c r="N43" s="439">
        <v>127755</v>
      </c>
      <c r="O43" s="439">
        <v>0</v>
      </c>
      <c r="P43" s="439">
        <v>1688</v>
      </c>
      <c r="Q43" s="439">
        <v>7147</v>
      </c>
      <c r="R43" s="439">
        <v>377843</v>
      </c>
      <c r="S43" s="439">
        <v>0</v>
      </c>
      <c r="T43" s="439">
        <v>14393</v>
      </c>
      <c r="U43" s="439">
        <v>0</v>
      </c>
      <c r="V43" s="439">
        <v>0</v>
      </c>
      <c r="W43" s="439">
        <v>0</v>
      </c>
      <c r="X43" s="439">
        <v>0</v>
      </c>
      <c r="Y43" s="439">
        <v>0</v>
      </c>
      <c r="Z43" s="439">
        <v>6000</v>
      </c>
      <c r="AA43" s="439">
        <v>225897</v>
      </c>
      <c r="AB43" s="439">
        <v>110000</v>
      </c>
      <c r="AC43" s="439">
        <v>0</v>
      </c>
      <c r="AD43" s="439">
        <v>50931</v>
      </c>
      <c r="AE43" s="439">
        <v>59000</v>
      </c>
      <c r="AF43" s="439">
        <v>97746</v>
      </c>
      <c r="AG43" s="439">
        <v>0</v>
      </c>
      <c r="AH43" s="439">
        <v>14000</v>
      </c>
      <c r="AI43" s="439">
        <v>65235</v>
      </c>
      <c r="AJ43" s="439">
        <v>4425</v>
      </c>
      <c r="AK43" s="439">
        <v>0</v>
      </c>
      <c r="AL43" s="439">
        <v>100000</v>
      </c>
      <c r="AM43" s="439">
        <v>9273</v>
      </c>
      <c r="AN43" s="439">
        <v>0</v>
      </c>
      <c r="AO43" s="439">
        <v>22660</v>
      </c>
      <c r="AP43" s="439">
        <v>19869</v>
      </c>
      <c r="AQ43" s="439">
        <v>0</v>
      </c>
      <c r="AR43" s="439">
        <v>124768</v>
      </c>
      <c r="AS43" s="439">
        <v>0</v>
      </c>
      <c r="AT43" s="439">
        <v>0</v>
      </c>
      <c r="AU43" s="439">
        <v>0</v>
      </c>
      <c r="AV43" s="455">
        <v>0</v>
      </c>
      <c r="AW43" s="456">
        <f t="shared" si="2"/>
        <v>1540251</v>
      </c>
    </row>
    <row r="44" spans="1:49" ht="15" customHeight="1">
      <c r="A44" s="957"/>
      <c r="B44" s="40" t="s">
        <v>171</v>
      </c>
      <c r="C44" s="424"/>
      <c r="D44" s="964"/>
      <c r="E44" s="356"/>
      <c r="F44" s="965"/>
      <c r="G44" s="966"/>
      <c r="H44" s="966"/>
      <c r="I44" s="966"/>
      <c r="J44" s="966"/>
      <c r="K44" s="966"/>
      <c r="L44" s="966"/>
      <c r="M44" s="966"/>
      <c r="N44" s="966"/>
      <c r="O44" s="966"/>
      <c r="P44" s="966"/>
      <c r="Q44" s="966"/>
      <c r="R44" s="966"/>
      <c r="S44" s="966"/>
      <c r="T44" s="966"/>
      <c r="U44" s="966"/>
      <c r="V44" s="966"/>
      <c r="W44" s="966"/>
      <c r="X44" s="966"/>
      <c r="Y44" s="966"/>
      <c r="Z44" s="966"/>
      <c r="AA44" s="966"/>
      <c r="AB44" s="966"/>
      <c r="AC44" s="966"/>
      <c r="AD44" s="966"/>
      <c r="AE44" s="966"/>
      <c r="AF44" s="966"/>
      <c r="AG44" s="966"/>
      <c r="AH44" s="966"/>
      <c r="AI44" s="966"/>
      <c r="AJ44" s="966"/>
      <c r="AK44" s="966"/>
      <c r="AL44" s="966"/>
      <c r="AM44" s="966"/>
      <c r="AN44" s="966"/>
      <c r="AO44" s="966"/>
      <c r="AP44" s="966"/>
      <c r="AQ44" s="966"/>
      <c r="AR44" s="966"/>
      <c r="AS44" s="966"/>
      <c r="AT44" s="966"/>
      <c r="AU44" s="966"/>
      <c r="AV44" s="967"/>
      <c r="AW44" s="968"/>
    </row>
    <row r="45" spans="1:49" ht="15" customHeight="1">
      <c r="A45" s="303"/>
      <c r="B45" s="43"/>
      <c r="C45" s="1277" t="s">
        <v>172</v>
      </c>
      <c r="D45" s="1278"/>
      <c r="E45" s="715"/>
      <c r="F45" s="445">
        <v>0</v>
      </c>
      <c r="G45" s="436">
        <v>0</v>
      </c>
      <c r="H45" s="436">
        <v>0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6">
        <v>0</v>
      </c>
      <c r="P45" s="436">
        <v>0</v>
      </c>
      <c r="Q45" s="436">
        <v>0</v>
      </c>
      <c r="R45" s="436">
        <v>0</v>
      </c>
      <c r="S45" s="436">
        <v>0</v>
      </c>
      <c r="T45" s="436">
        <v>0</v>
      </c>
      <c r="U45" s="436">
        <v>0</v>
      </c>
      <c r="V45" s="436">
        <v>0</v>
      </c>
      <c r="W45" s="436">
        <v>0</v>
      </c>
      <c r="X45" s="436">
        <v>0</v>
      </c>
      <c r="Y45" s="436">
        <v>0</v>
      </c>
      <c r="Z45" s="436">
        <v>0</v>
      </c>
      <c r="AA45" s="436">
        <v>0</v>
      </c>
      <c r="AB45" s="436">
        <v>0</v>
      </c>
      <c r="AC45" s="436">
        <v>0</v>
      </c>
      <c r="AD45" s="436">
        <v>0</v>
      </c>
      <c r="AE45" s="436">
        <v>0</v>
      </c>
      <c r="AF45" s="436">
        <v>0</v>
      </c>
      <c r="AG45" s="436">
        <v>0</v>
      </c>
      <c r="AH45" s="436">
        <v>0</v>
      </c>
      <c r="AI45" s="436">
        <v>0</v>
      </c>
      <c r="AJ45" s="436">
        <v>0</v>
      </c>
      <c r="AK45" s="436">
        <v>0</v>
      </c>
      <c r="AL45" s="436">
        <v>0</v>
      </c>
      <c r="AM45" s="436">
        <v>0</v>
      </c>
      <c r="AN45" s="436">
        <v>0</v>
      </c>
      <c r="AO45" s="436">
        <v>0</v>
      </c>
      <c r="AP45" s="436">
        <v>0</v>
      </c>
      <c r="AQ45" s="436">
        <v>0</v>
      </c>
      <c r="AR45" s="436">
        <v>0</v>
      </c>
      <c r="AS45" s="436">
        <v>0</v>
      </c>
      <c r="AT45" s="436">
        <v>0</v>
      </c>
      <c r="AU45" s="436">
        <v>0</v>
      </c>
      <c r="AV45" s="453">
        <v>0</v>
      </c>
      <c r="AW45" s="454"/>
    </row>
    <row r="46" spans="1:49" ht="15" customHeight="1" thickBot="1">
      <c r="A46" s="840"/>
      <c r="B46" s="998"/>
      <c r="C46" s="1279"/>
      <c r="D46" s="1280"/>
      <c r="E46" s="882" t="s">
        <v>167</v>
      </c>
      <c r="F46" s="999">
        <v>0</v>
      </c>
      <c r="G46" s="1000">
        <v>0</v>
      </c>
      <c r="H46" s="1000">
        <v>0</v>
      </c>
      <c r="I46" s="1000">
        <v>0</v>
      </c>
      <c r="J46" s="1000">
        <v>0</v>
      </c>
      <c r="K46" s="1000">
        <v>0</v>
      </c>
      <c r="L46" s="1000">
        <v>0</v>
      </c>
      <c r="M46" s="1000">
        <v>0</v>
      </c>
      <c r="N46" s="1000">
        <v>0</v>
      </c>
      <c r="O46" s="1000">
        <v>0</v>
      </c>
      <c r="P46" s="1000">
        <v>0</v>
      </c>
      <c r="Q46" s="1000">
        <v>0</v>
      </c>
      <c r="R46" s="1000">
        <v>0</v>
      </c>
      <c r="S46" s="1000">
        <v>0</v>
      </c>
      <c r="T46" s="1000">
        <v>0</v>
      </c>
      <c r="U46" s="1000">
        <v>0</v>
      </c>
      <c r="V46" s="1000">
        <v>0</v>
      </c>
      <c r="W46" s="1000">
        <v>0</v>
      </c>
      <c r="X46" s="1000">
        <v>0</v>
      </c>
      <c r="Y46" s="1000">
        <v>0</v>
      </c>
      <c r="Z46" s="1000">
        <v>0</v>
      </c>
      <c r="AA46" s="1000">
        <v>0</v>
      </c>
      <c r="AB46" s="1000">
        <v>0</v>
      </c>
      <c r="AC46" s="1000">
        <v>0</v>
      </c>
      <c r="AD46" s="1000">
        <v>0</v>
      </c>
      <c r="AE46" s="1000">
        <v>0</v>
      </c>
      <c r="AF46" s="1000">
        <v>0</v>
      </c>
      <c r="AG46" s="1000">
        <v>0</v>
      </c>
      <c r="AH46" s="1000">
        <v>0</v>
      </c>
      <c r="AI46" s="1000">
        <v>0</v>
      </c>
      <c r="AJ46" s="1000">
        <v>0</v>
      </c>
      <c r="AK46" s="1000">
        <v>0</v>
      </c>
      <c r="AL46" s="1000">
        <v>0</v>
      </c>
      <c r="AM46" s="1000">
        <v>0</v>
      </c>
      <c r="AN46" s="1000">
        <v>0</v>
      </c>
      <c r="AO46" s="1000">
        <v>0</v>
      </c>
      <c r="AP46" s="1000">
        <v>0</v>
      </c>
      <c r="AQ46" s="1000">
        <v>0</v>
      </c>
      <c r="AR46" s="1000">
        <v>0</v>
      </c>
      <c r="AS46" s="1000">
        <v>0</v>
      </c>
      <c r="AT46" s="1000">
        <v>0</v>
      </c>
      <c r="AU46" s="1000">
        <v>0</v>
      </c>
      <c r="AV46" s="1001">
        <v>0</v>
      </c>
      <c r="AW46" s="1002">
        <f t="shared" si="2"/>
        <v>0</v>
      </c>
    </row>
    <row r="47" spans="1:49" ht="12" customHeight="1">
      <c r="A47" s="995" t="s">
        <v>173</v>
      </c>
      <c r="B47" s="996"/>
      <c r="C47" s="996"/>
      <c r="D47" s="997"/>
      <c r="E47" s="1003" t="s">
        <v>166</v>
      </c>
      <c r="F47" s="1058">
        <f>SUM(F49,F82,)</f>
        <v>115706</v>
      </c>
      <c r="G47" s="1004">
        <f aca="true" t="shared" si="3" ref="G47:AV47">SUM(G49,G82,)</f>
        <v>49136</v>
      </c>
      <c r="H47" s="1004">
        <f t="shared" si="3"/>
        <v>7991</v>
      </c>
      <c r="I47" s="1004">
        <f t="shared" si="3"/>
        <v>11441</v>
      </c>
      <c r="J47" s="1004">
        <f t="shared" si="3"/>
        <v>1800</v>
      </c>
      <c r="K47" s="1004">
        <f t="shared" si="3"/>
        <v>6090</v>
      </c>
      <c r="L47" s="1004">
        <f t="shared" si="3"/>
        <v>9652</v>
      </c>
      <c r="M47" s="1004">
        <f t="shared" si="3"/>
        <v>7350</v>
      </c>
      <c r="N47" s="1004">
        <f t="shared" si="3"/>
        <v>7326</v>
      </c>
      <c r="O47" s="1004">
        <f t="shared" si="3"/>
        <v>1823</v>
      </c>
      <c r="P47" s="1004">
        <f t="shared" si="3"/>
        <v>1978</v>
      </c>
      <c r="Q47" s="1004">
        <f t="shared" si="3"/>
        <v>23567</v>
      </c>
      <c r="R47" s="1004">
        <f t="shared" si="3"/>
        <v>3171</v>
      </c>
      <c r="S47" s="1004">
        <f t="shared" si="3"/>
        <v>15588</v>
      </c>
      <c r="T47" s="1004">
        <f t="shared" si="3"/>
        <v>92401</v>
      </c>
      <c r="U47" s="1004">
        <f t="shared" si="3"/>
        <v>9171</v>
      </c>
      <c r="V47" s="1004">
        <f t="shared" si="3"/>
        <v>22321</v>
      </c>
      <c r="W47" s="1004">
        <f t="shared" si="3"/>
        <v>0</v>
      </c>
      <c r="X47" s="1004">
        <f t="shared" si="3"/>
        <v>10655</v>
      </c>
      <c r="Y47" s="1004">
        <f t="shared" si="3"/>
        <v>22677</v>
      </c>
      <c r="Z47" s="1004">
        <f t="shared" si="3"/>
        <v>13494</v>
      </c>
      <c r="AA47" s="1004">
        <f t="shared" si="3"/>
        <v>17557</v>
      </c>
      <c r="AB47" s="1004">
        <f t="shared" si="3"/>
        <v>0</v>
      </c>
      <c r="AC47" s="1004">
        <f t="shared" si="3"/>
        <v>10570</v>
      </c>
      <c r="AD47" s="1004">
        <f t="shared" si="3"/>
        <v>18900</v>
      </c>
      <c r="AE47" s="1004">
        <f t="shared" si="3"/>
        <v>2600</v>
      </c>
      <c r="AF47" s="1004">
        <f t="shared" si="3"/>
        <v>142293</v>
      </c>
      <c r="AG47" s="1004">
        <f t="shared" si="3"/>
        <v>18497</v>
      </c>
      <c r="AH47" s="1004">
        <f t="shared" si="3"/>
        <v>5295</v>
      </c>
      <c r="AI47" s="1004">
        <f t="shared" si="3"/>
        <v>5470</v>
      </c>
      <c r="AJ47" s="1004">
        <f t="shared" si="3"/>
        <v>0</v>
      </c>
      <c r="AK47" s="1004">
        <f t="shared" si="3"/>
        <v>198135</v>
      </c>
      <c r="AL47" s="1004">
        <f t="shared" si="3"/>
        <v>5187</v>
      </c>
      <c r="AM47" s="1004">
        <f t="shared" si="3"/>
        <v>0</v>
      </c>
      <c r="AN47" s="1004">
        <f t="shared" si="3"/>
        <v>0</v>
      </c>
      <c r="AO47" s="1004">
        <f t="shared" si="3"/>
        <v>0</v>
      </c>
      <c r="AP47" s="1004">
        <f t="shared" si="3"/>
        <v>7644</v>
      </c>
      <c r="AQ47" s="1004">
        <f t="shared" si="3"/>
        <v>0</v>
      </c>
      <c r="AR47" s="1004">
        <f t="shared" si="3"/>
        <v>568</v>
      </c>
      <c r="AS47" s="1004">
        <f t="shared" si="3"/>
        <v>1115</v>
      </c>
      <c r="AT47" s="1004">
        <f t="shared" si="3"/>
        <v>4636</v>
      </c>
      <c r="AU47" s="1004">
        <f t="shared" si="3"/>
        <v>15025</v>
      </c>
      <c r="AV47" s="1005">
        <f t="shared" si="3"/>
        <v>46136</v>
      </c>
      <c r="AW47" s="1006">
        <f t="shared" si="2"/>
        <v>932966</v>
      </c>
    </row>
    <row r="48" spans="1:49" ht="12" customHeight="1">
      <c r="A48" s="303"/>
      <c r="B48" s="97"/>
      <c r="C48" s="97"/>
      <c r="D48" s="948"/>
      <c r="E48" s="718" t="s">
        <v>167</v>
      </c>
      <c r="F48" s="447">
        <f>SUM(F50,F83,)</f>
        <v>453269</v>
      </c>
      <c r="G48" s="439">
        <f aca="true" t="shared" si="4" ref="G48:AV48">SUM(G50,G83,)</f>
        <v>49136</v>
      </c>
      <c r="H48" s="439">
        <f t="shared" si="4"/>
        <v>7991</v>
      </c>
      <c r="I48" s="439">
        <f t="shared" si="4"/>
        <v>11441</v>
      </c>
      <c r="J48" s="439">
        <f t="shared" si="4"/>
        <v>1800</v>
      </c>
      <c r="K48" s="439">
        <f t="shared" si="4"/>
        <v>9090</v>
      </c>
      <c r="L48" s="439">
        <f t="shared" si="4"/>
        <v>9652</v>
      </c>
      <c r="M48" s="439">
        <f t="shared" si="4"/>
        <v>7350</v>
      </c>
      <c r="N48" s="439">
        <f t="shared" si="4"/>
        <v>7326</v>
      </c>
      <c r="O48" s="439">
        <f t="shared" si="4"/>
        <v>1823</v>
      </c>
      <c r="P48" s="439">
        <f t="shared" si="4"/>
        <v>1978</v>
      </c>
      <c r="Q48" s="439">
        <f t="shared" si="4"/>
        <v>23567</v>
      </c>
      <c r="R48" s="439">
        <f t="shared" si="4"/>
        <v>3171</v>
      </c>
      <c r="S48" s="439">
        <f t="shared" si="4"/>
        <v>15588</v>
      </c>
      <c r="T48" s="439">
        <f t="shared" si="4"/>
        <v>37915</v>
      </c>
      <c r="U48" s="439">
        <f t="shared" si="4"/>
        <v>79171</v>
      </c>
      <c r="V48" s="439">
        <f t="shared" si="4"/>
        <v>22577</v>
      </c>
      <c r="W48" s="439">
        <f t="shared" si="4"/>
        <v>441</v>
      </c>
      <c r="X48" s="439">
        <f t="shared" si="4"/>
        <v>10655</v>
      </c>
      <c r="Y48" s="439">
        <f t="shared" si="4"/>
        <v>22677</v>
      </c>
      <c r="Z48" s="439">
        <f t="shared" si="4"/>
        <v>13494</v>
      </c>
      <c r="AA48" s="439">
        <f t="shared" si="4"/>
        <v>127804</v>
      </c>
      <c r="AB48" s="439">
        <f t="shared" si="4"/>
        <v>13900</v>
      </c>
      <c r="AC48" s="439">
        <f t="shared" si="4"/>
        <v>10570</v>
      </c>
      <c r="AD48" s="439">
        <f t="shared" si="4"/>
        <v>310383</v>
      </c>
      <c r="AE48" s="439">
        <f t="shared" si="4"/>
        <v>2600</v>
      </c>
      <c r="AF48" s="439">
        <f t="shared" si="4"/>
        <v>142293</v>
      </c>
      <c r="AG48" s="439">
        <f t="shared" si="4"/>
        <v>16997</v>
      </c>
      <c r="AH48" s="439">
        <f t="shared" si="4"/>
        <v>52651</v>
      </c>
      <c r="AI48" s="439">
        <f t="shared" si="4"/>
        <v>62982</v>
      </c>
      <c r="AJ48" s="439">
        <f t="shared" si="4"/>
        <v>0</v>
      </c>
      <c r="AK48" s="439">
        <f t="shared" si="4"/>
        <v>199724</v>
      </c>
      <c r="AL48" s="439">
        <f t="shared" si="4"/>
        <v>55187</v>
      </c>
      <c r="AM48" s="439">
        <f t="shared" si="4"/>
        <v>0</v>
      </c>
      <c r="AN48" s="439">
        <f t="shared" si="4"/>
        <v>0</v>
      </c>
      <c r="AO48" s="439">
        <f t="shared" si="4"/>
        <v>0</v>
      </c>
      <c r="AP48" s="439">
        <f t="shared" si="4"/>
        <v>7644</v>
      </c>
      <c r="AQ48" s="439">
        <f t="shared" si="4"/>
        <v>0</v>
      </c>
      <c r="AR48" s="439">
        <f t="shared" si="4"/>
        <v>568</v>
      </c>
      <c r="AS48" s="439">
        <f t="shared" si="4"/>
        <v>1115</v>
      </c>
      <c r="AT48" s="439">
        <f t="shared" si="4"/>
        <v>4636</v>
      </c>
      <c r="AU48" s="439">
        <f t="shared" si="4"/>
        <v>16525</v>
      </c>
      <c r="AV48" s="455">
        <f t="shared" si="4"/>
        <v>46136</v>
      </c>
      <c r="AW48" s="456">
        <f t="shared" si="2"/>
        <v>1861827</v>
      </c>
    </row>
    <row r="49" spans="1:49" ht="12" customHeight="1">
      <c r="A49" s="303"/>
      <c r="B49" s="40" t="s">
        <v>186</v>
      </c>
      <c r="C49" s="95"/>
      <c r="D49" s="77"/>
      <c r="E49" s="978" t="s">
        <v>166</v>
      </c>
      <c r="F49" s="1059">
        <v>95695</v>
      </c>
      <c r="G49" s="979">
        <v>42596</v>
      </c>
      <c r="H49" s="979">
        <v>0</v>
      </c>
      <c r="I49" s="979">
        <v>3992</v>
      </c>
      <c r="J49" s="979">
        <v>0</v>
      </c>
      <c r="K49" s="979">
        <v>0</v>
      </c>
      <c r="L49" s="979">
        <v>9652</v>
      </c>
      <c r="M49" s="979">
        <v>0</v>
      </c>
      <c r="N49" s="979">
        <v>0</v>
      </c>
      <c r="O49" s="979">
        <v>1077</v>
      </c>
      <c r="P49" s="979">
        <v>1978</v>
      </c>
      <c r="Q49" s="979">
        <v>19215</v>
      </c>
      <c r="R49" s="979">
        <v>0</v>
      </c>
      <c r="S49" s="979">
        <v>0</v>
      </c>
      <c r="T49" s="979">
        <v>84486</v>
      </c>
      <c r="U49" s="979">
        <v>9171</v>
      </c>
      <c r="V49" s="979">
        <v>19157</v>
      </c>
      <c r="W49" s="979">
        <v>0</v>
      </c>
      <c r="X49" s="979">
        <v>3812</v>
      </c>
      <c r="Y49" s="979">
        <v>13311</v>
      </c>
      <c r="Z49" s="979">
        <v>0</v>
      </c>
      <c r="AA49" s="979">
        <v>13715</v>
      </c>
      <c r="AB49" s="979">
        <v>0</v>
      </c>
      <c r="AC49" s="979">
        <v>10570</v>
      </c>
      <c r="AD49" s="979">
        <v>0</v>
      </c>
      <c r="AE49" s="979">
        <v>0</v>
      </c>
      <c r="AF49" s="979">
        <v>126840</v>
      </c>
      <c r="AG49" s="979">
        <v>16553</v>
      </c>
      <c r="AH49" s="979">
        <v>0</v>
      </c>
      <c r="AI49" s="979">
        <v>0</v>
      </c>
      <c r="AJ49" s="979">
        <v>0</v>
      </c>
      <c r="AK49" s="979">
        <v>190100</v>
      </c>
      <c r="AL49" s="979">
        <v>0</v>
      </c>
      <c r="AM49" s="979">
        <v>0</v>
      </c>
      <c r="AN49" s="979">
        <v>0</v>
      </c>
      <c r="AO49" s="979">
        <v>0</v>
      </c>
      <c r="AP49" s="979">
        <v>7644</v>
      </c>
      <c r="AQ49" s="979">
        <v>0</v>
      </c>
      <c r="AR49" s="979">
        <v>0</v>
      </c>
      <c r="AS49" s="979">
        <v>791</v>
      </c>
      <c r="AT49" s="979">
        <v>0</v>
      </c>
      <c r="AU49" s="979">
        <v>0</v>
      </c>
      <c r="AV49" s="980">
        <v>39507</v>
      </c>
      <c r="AW49" s="981">
        <f t="shared" si="2"/>
        <v>709862</v>
      </c>
    </row>
    <row r="50" spans="1:49" ht="12" customHeight="1">
      <c r="A50" s="303"/>
      <c r="B50" s="43"/>
      <c r="C50" s="95"/>
      <c r="D50" s="77"/>
      <c r="E50" s="715" t="s">
        <v>167</v>
      </c>
      <c r="F50" s="445">
        <v>433258</v>
      </c>
      <c r="G50" s="436">
        <v>42596</v>
      </c>
      <c r="H50" s="436">
        <v>0</v>
      </c>
      <c r="I50" s="436">
        <v>3992</v>
      </c>
      <c r="J50" s="436">
        <v>0</v>
      </c>
      <c r="K50" s="436">
        <v>0</v>
      </c>
      <c r="L50" s="436">
        <v>9652</v>
      </c>
      <c r="M50" s="436">
        <v>0</v>
      </c>
      <c r="N50" s="436">
        <v>0</v>
      </c>
      <c r="O50" s="436">
        <v>1077</v>
      </c>
      <c r="P50" s="436">
        <v>1978</v>
      </c>
      <c r="Q50" s="436">
        <v>19215</v>
      </c>
      <c r="R50" s="436">
        <v>0</v>
      </c>
      <c r="S50" s="436">
        <v>0</v>
      </c>
      <c r="T50" s="436">
        <v>30000</v>
      </c>
      <c r="U50" s="436">
        <v>79171</v>
      </c>
      <c r="V50" s="436">
        <v>19413</v>
      </c>
      <c r="W50" s="436">
        <v>0</v>
      </c>
      <c r="X50" s="436">
        <v>3812</v>
      </c>
      <c r="Y50" s="436">
        <v>13311</v>
      </c>
      <c r="Z50" s="436">
        <v>0</v>
      </c>
      <c r="AA50" s="436">
        <v>113549</v>
      </c>
      <c r="AB50" s="436">
        <v>13900</v>
      </c>
      <c r="AC50" s="436">
        <v>10570</v>
      </c>
      <c r="AD50" s="436">
        <v>291483</v>
      </c>
      <c r="AE50" s="436">
        <v>0</v>
      </c>
      <c r="AF50" s="436">
        <v>126840</v>
      </c>
      <c r="AG50" s="436">
        <v>15053</v>
      </c>
      <c r="AH50" s="436">
        <v>0</v>
      </c>
      <c r="AI50" s="436">
        <v>57512</v>
      </c>
      <c r="AJ50" s="436">
        <v>0</v>
      </c>
      <c r="AK50" s="436">
        <v>190382</v>
      </c>
      <c r="AL50" s="436">
        <v>50000</v>
      </c>
      <c r="AM50" s="436">
        <v>0</v>
      </c>
      <c r="AN50" s="436">
        <v>0</v>
      </c>
      <c r="AO50" s="436">
        <v>0</v>
      </c>
      <c r="AP50" s="436">
        <v>7644</v>
      </c>
      <c r="AQ50" s="436">
        <v>0</v>
      </c>
      <c r="AR50" s="436">
        <v>0</v>
      </c>
      <c r="AS50" s="436">
        <v>791</v>
      </c>
      <c r="AT50" s="436">
        <v>0</v>
      </c>
      <c r="AU50" s="436">
        <v>0</v>
      </c>
      <c r="AV50" s="453">
        <v>39507</v>
      </c>
      <c r="AW50" s="454">
        <f t="shared" si="2"/>
        <v>1574706</v>
      </c>
    </row>
    <row r="51" spans="1:49" ht="12" customHeight="1">
      <c r="A51" s="303"/>
      <c r="B51" s="43"/>
      <c r="C51" s="969" t="s">
        <v>639</v>
      </c>
      <c r="D51" s="970"/>
      <c r="E51" s="715" t="s">
        <v>166</v>
      </c>
      <c r="F51" s="445">
        <v>0</v>
      </c>
      <c r="G51" s="436">
        <v>0</v>
      </c>
      <c r="H51" s="436">
        <v>0</v>
      </c>
      <c r="I51" s="436">
        <v>0</v>
      </c>
      <c r="J51" s="436">
        <v>0</v>
      </c>
      <c r="K51" s="436"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36">
        <v>0</v>
      </c>
      <c r="T51" s="436">
        <v>0</v>
      </c>
      <c r="U51" s="436">
        <v>0</v>
      </c>
      <c r="V51" s="436"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6">
        <v>0</v>
      </c>
      <c r="AE51" s="436">
        <v>0</v>
      </c>
      <c r="AF51" s="436">
        <v>0</v>
      </c>
      <c r="AG51" s="436">
        <v>0</v>
      </c>
      <c r="AH51" s="436">
        <v>0</v>
      </c>
      <c r="AI51" s="436">
        <v>0</v>
      </c>
      <c r="AJ51" s="436">
        <v>0</v>
      </c>
      <c r="AK51" s="436">
        <v>0</v>
      </c>
      <c r="AL51" s="436">
        <v>0</v>
      </c>
      <c r="AM51" s="436">
        <v>0</v>
      </c>
      <c r="AN51" s="436">
        <v>0</v>
      </c>
      <c r="AO51" s="436">
        <v>0</v>
      </c>
      <c r="AP51" s="436">
        <v>0</v>
      </c>
      <c r="AQ51" s="436">
        <v>0</v>
      </c>
      <c r="AR51" s="436">
        <v>0</v>
      </c>
      <c r="AS51" s="436">
        <v>0</v>
      </c>
      <c r="AT51" s="436">
        <v>0</v>
      </c>
      <c r="AU51" s="436">
        <v>0</v>
      </c>
      <c r="AV51" s="453">
        <v>0</v>
      </c>
      <c r="AW51" s="454">
        <f t="shared" si="2"/>
        <v>0</v>
      </c>
    </row>
    <row r="52" spans="1:49" ht="12" customHeight="1">
      <c r="A52" s="303"/>
      <c r="B52" s="43"/>
      <c r="C52" s="973" t="s">
        <v>633</v>
      </c>
      <c r="D52" s="974"/>
      <c r="E52" s="715" t="s">
        <v>167</v>
      </c>
      <c r="F52" s="445">
        <v>0</v>
      </c>
      <c r="G52" s="436">
        <v>0</v>
      </c>
      <c r="H52" s="436">
        <v>0</v>
      </c>
      <c r="I52" s="436">
        <v>0</v>
      </c>
      <c r="J52" s="436">
        <v>0</v>
      </c>
      <c r="K52" s="436"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v>0</v>
      </c>
      <c r="U52" s="436">
        <v>0</v>
      </c>
      <c r="V52" s="436"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6">
        <v>0</v>
      </c>
      <c r="AE52" s="436">
        <v>0</v>
      </c>
      <c r="AF52" s="436">
        <v>0</v>
      </c>
      <c r="AG52" s="436">
        <v>0</v>
      </c>
      <c r="AH52" s="436">
        <v>0</v>
      </c>
      <c r="AI52" s="436">
        <v>0</v>
      </c>
      <c r="AJ52" s="436">
        <v>0</v>
      </c>
      <c r="AK52" s="436">
        <v>0</v>
      </c>
      <c r="AL52" s="436">
        <v>0</v>
      </c>
      <c r="AM52" s="436">
        <v>0</v>
      </c>
      <c r="AN52" s="436">
        <v>0</v>
      </c>
      <c r="AO52" s="436">
        <v>0</v>
      </c>
      <c r="AP52" s="436">
        <v>0</v>
      </c>
      <c r="AQ52" s="436">
        <v>0</v>
      </c>
      <c r="AR52" s="436">
        <v>0</v>
      </c>
      <c r="AS52" s="436">
        <v>0</v>
      </c>
      <c r="AT52" s="436">
        <v>0</v>
      </c>
      <c r="AU52" s="436">
        <v>0</v>
      </c>
      <c r="AV52" s="453">
        <v>0</v>
      </c>
      <c r="AW52" s="454">
        <f t="shared" si="2"/>
        <v>0</v>
      </c>
    </row>
    <row r="53" spans="1:49" ht="12" customHeight="1">
      <c r="A53" s="303"/>
      <c r="B53" s="43"/>
      <c r="C53" s="969" t="s">
        <v>638</v>
      </c>
      <c r="D53" s="970"/>
      <c r="E53" s="715" t="s">
        <v>166</v>
      </c>
      <c r="F53" s="445">
        <v>0</v>
      </c>
      <c r="G53" s="436">
        <v>0</v>
      </c>
      <c r="H53" s="436">
        <v>0</v>
      </c>
      <c r="I53" s="436">
        <v>0</v>
      </c>
      <c r="J53" s="436">
        <v>0</v>
      </c>
      <c r="K53" s="436"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13615</v>
      </c>
      <c r="R53" s="436">
        <v>0</v>
      </c>
      <c r="S53" s="436">
        <v>0</v>
      </c>
      <c r="T53" s="436">
        <v>80000</v>
      </c>
      <c r="U53" s="436">
        <v>0</v>
      </c>
      <c r="V53" s="436"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6">
        <v>0</v>
      </c>
      <c r="AE53" s="436">
        <v>0</v>
      </c>
      <c r="AF53" s="436">
        <v>126840</v>
      </c>
      <c r="AG53" s="436">
        <v>0</v>
      </c>
      <c r="AH53" s="436">
        <v>0</v>
      </c>
      <c r="AI53" s="436">
        <v>0</v>
      </c>
      <c r="AJ53" s="436">
        <v>0</v>
      </c>
      <c r="AK53" s="436">
        <v>0</v>
      </c>
      <c r="AL53" s="436">
        <v>0</v>
      </c>
      <c r="AM53" s="436">
        <v>0</v>
      </c>
      <c r="AN53" s="436">
        <v>0</v>
      </c>
      <c r="AO53" s="436">
        <v>0</v>
      </c>
      <c r="AP53" s="436">
        <v>0</v>
      </c>
      <c r="AQ53" s="436">
        <v>0</v>
      </c>
      <c r="AR53" s="436">
        <v>0</v>
      </c>
      <c r="AS53" s="436">
        <v>0</v>
      </c>
      <c r="AT53" s="436">
        <v>0</v>
      </c>
      <c r="AU53" s="436">
        <v>0</v>
      </c>
      <c r="AV53" s="453">
        <v>0</v>
      </c>
      <c r="AW53" s="454">
        <f t="shared" si="2"/>
        <v>220455</v>
      </c>
    </row>
    <row r="54" spans="1:49" ht="12" customHeight="1">
      <c r="A54" s="303"/>
      <c r="B54" s="43"/>
      <c r="C54" s="975" t="s">
        <v>633</v>
      </c>
      <c r="D54" s="976"/>
      <c r="E54" s="715" t="s">
        <v>167</v>
      </c>
      <c r="F54" s="445">
        <v>0</v>
      </c>
      <c r="G54" s="436">
        <v>0</v>
      </c>
      <c r="H54" s="436">
        <v>0</v>
      </c>
      <c r="I54" s="436">
        <v>0</v>
      </c>
      <c r="J54" s="436">
        <v>0</v>
      </c>
      <c r="K54" s="436"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13615</v>
      </c>
      <c r="R54" s="436">
        <v>0</v>
      </c>
      <c r="S54" s="436">
        <v>0</v>
      </c>
      <c r="T54" s="436">
        <v>25514</v>
      </c>
      <c r="U54" s="436">
        <v>0</v>
      </c>
      <c r="V54" s="436"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6">
        <v>0</v>
      </c>
      <c r="AE54" s="436">
        <v>0</v>
      </c>
      <c r="AF54" s="436">
        <v>126840</v>
      </c>
      <c r="AG54" s="436">
        <v>0</v>
      </c>
      <c r="AH54" s="436">
        <v>0</v>
      </c>
      <c r="AI54" s="436">
        <v>0</v>
      </c>
      <c r="AJ54" s="436">
        <v>0</v>
      </c>
      <c r="AK54" s="436">
        <v>0</v>
      </c>
      <c r="AL54" s="436">
        <v>0</v>
      </c>
      <c r="AM54" s="436">
        <v>0</v>
      </c>
      <c r="AN54" s="436">
        <v>0</v>
      </c>
      <c r="AO54" s="436">
        <v>0</v>
      </c>
      <c r="AP54" s="436">
        <v>0</v>
      </c>
      <c r="AQ54" s="436">
        <v>0</v>
      </c>
      <c r="AR54" s="436">
        <v>0</v>
      </c>
      <c r="AS54" s="436">
        <v>0</v>
      </c>
      <c r="AT54" s="436">
        <v>0</v>
      </c>
      <c r="AU54" s="436">
        <v>0</v>
      </c>
      <c r="AV54" s="453">
        <v>0</v>
      </c>
      <c r="AW54" s="454">
        <f t="shared" si="2"/>
        <v>165969</v>
      </c>
    </row>
    <row r="55" spans="1:49" ht="12" customHeight="1">
      <c r="A55" s="303"/>
      <c r="B55" s="43"/>
      <c r="C55" s="973" t="s">
        <v>637</v>
      </c>
      <c r="D55" s="974"/>
      <c r="E55" s="715" t="s">
        <v>166</v>
      </c>
      <c r="F55" s="445">
        <v>90803</v>
      </c>
      <c r="G55" s="436">
        <v>35741</v>
      </c>
      <c r="H55" s="436">
        <v>0</v>
      </c>
      <c r="I55" s="436">
        <v>0</v>
      </c>
      <c r="J55" s="436">
        <v>0</v>
      </c>
      <c r="K55" s="436">
        <v>0</v>
      </c>
      <c r="L55" s="436">
        <v>0</v>
      </c>
      <c r="M55" s="436">
        <v>0</v>
      </c>
      <c r="N55" s="436">
        <v>0</v>
      </c>
      <c r="O55" s="436">
        <v>1077</v>
      </c>
      <c r="P55" s="436">
        <v>1978</v>
      </c>
      <c r="Q55" s="436">
        <v>0</v>
      </c>
      <c r="R55" s="436">
        <v>0</v>
      </c>
      <c r="S55" s="436">
        <v>0</v>
      </c>
      <c r="T55" s="436">
        <v>0</v>
      </c>
      <c r="U55" s="436">
        <v>0</v>
      </c>
      <c r="V55" s="436"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6">
        <v>0</v>
      </c>
      <c r="AE55" s="436">
        <v>0</v>
      </c>
      <c r="AF55" s="436">
        <v>0</v>
      </c>
      <c r="AG55" s="436">
        <v>0</v>
      </c>
      <c r="AH55" s="436">
        <v>0</v>
      </c>
      <c r="AI55" s="436">
        <v>0</v>
      </c>
      <c r="AJ55" s="436">
        <v>0</v>
      </c>
      <c r="AK55" s="436">
        <v>0</v>
      </c>
      <c r="AL55" s="436">
        <v>0</v>
      </c>
      <c r="AM55" s="436">
        <v>0</v>
      </c>
      <c r="AN55" s="436">
        <v>0</v>
      </c>
      <c r="AO55" s="436">
        <v>0</v>
      </c>
      <c r="AP55" s="436">
        <v>0</v>
      </c>
      <c r="AQ55" s="436">
        <v>0</v>
      </c>
      <c r="AR55" s="436">
        <v>0</v>
      </c>
      <c r="AS55" s="436">
        <v>0</v>
      </c>
      <c r="AT55" s="436">
        <v>0</v>
      </c>
      <c r="AU55" s="436">
        <v>0</v>
      </c>
      <c r="AV55" s="453">
        <v>0</v>
      </c>
      <c r="AW55" s="454">
        <f t="shared" si="2"/>
        <v>129599</v>
      </c>
    </row>
    <row r="56" spans="1:49" ht="12" customHeight="1">
      <c r="A56" s="303"/>
      <c r="B56" s="43"/>
      <c r="C56" s="973" t="s">
        <v>634</v>
      </c>
      <c r="D56" s="974"/>
      <c r="E56" s="715" t="s">
        <v>167</v>
      </c>
      <c r="F56" s="445">
        <v>90803</v>
      </c>
      <c r="G56" s="436">
        <v>35741</v>
      </c>
      <c r="H56" s="436">
        <v>0</v>
      </c>
      <c r="I56" s="436">
        <v>0</v>
      </c>
      <c r="J56" s="436">
        <v>0</v>
      </c>
      <c r="K56" s="436">
        <v>0</v>
      </c>
      <c r="L56" s="436">
        <v>0</v>
      </c>
      <c r="M56" s="436">
        <v>0</v>
      </c>
      <c r="N56" s="436">
        <v>0</v>
      </c>
      <c r="O56" s="436">
        <v>1077</v>
      </c>
      <c r="P56" s="436">
        <v>1978</v>
      </c>
      <c r="Q56" s="436">
        <v>0</v>
      </c>
      <c r="R56" s="436">
        <v>0</v>
      </c>
      <c r="S56" s="436">
        <v>0</v>
      </c>
      <c r="T56" s="436">
        <v>0</v>
      </c>
      <c r="U56" s="436">
        <v>0</v>
      </c>
      <c r="V56" s="436">
        <v>0</v>
      </c>
      <c r="W56" s="436">
        <v>0</v>
      </c>
      <c r="X56" s="436">
        <v>0</v>
      </c>
      <c r="Y56" s="436">
        <v>0</v>
      </c>
      <c r="Z56" s="436">
        <v>0</v>
      </c>
      <c r="AA56" s="436">
        <v>0</v>
      </c>
      <c r="AB56" s="436">
        <v>0</v>
      </c>
      <c r="AC56" s="436">
        <v>0</v>
      </c>
      <c r="AD56" s="436">
        <v>0</v>
      </c>
      <c r="AE56" s="436">
        <v>0</v>
      </c>
      <c r="AF56" s="436">
        <v>0</v>
      </c>
      <c r="AG56" s="436">
        <v>0</v>
      </c>
      <c r="AH56" s="436">
        <v>0</v>
      </c>
      <c r="AI56" s="436">
        <v>0</v>
      </c>
      <c r="AJ56" s="436">
        <v>0</v>
      </c>
      <c r="AK56" s="436">
        <v>0</v>
      </c>
      <c r="AL56" s="436">
        <v>0</v>
      </c>
      <c r="AM56" s="436">
        <v>0</v>
      </c>
      <c r="AN56" s="436">
        <v>0</v>
      </c>
      <c r="AO56" s="436">
        <v>0</v>
      </c>
      <c r="AP56" s="436">
        <v>0</v>
      </c>
      <c r="AQ56" s="436">
        <v>0</v>
      </c>
      <c r="AR56" s="436">
        <v>0</v>
      </c>
      <c r="AS56" s="436">
        <v>0</v>
      </c>
      <c r="AT56" s="436">
        <v>0</v>
      </c>
      <c r="AU56" s="436">
        <v>0</v>
      </c>
      <c r="AV56" s="453">
        <v>0</v>
      </c>
      <c r="AW56" s="454">
        <f t="shared" si="2"/>
        <v>129599</v>
      </c>
    </row>
    <row r="57" spans="1:49" ht="12" customHeight="1">
      <c r="A57" s="303"/>
      <c r="B57" s="43"/>
      <c r="C57" s="969" t="s">
        <v>635</v>
      </c>
      <c r="D57" s="970"/>
      <c r="E57" s="715" t="s">
        <v>166</v>
      </c>
      <c r="F57" s="445">
        <v>0</v>
      </c>
      <c r="G57" s="436">
        <v>0</v>
      </c>
      <c r="H57" s="436">
        <v>0</v>
      </c>
      <c r="I57" s="436">
        <v>0</v>
      </c>
      <c r="J57" s="436">
        <v>0</v>
      </c>
      <c r="K57" s="436">
        <v>0</v>
      </c>
      <c r="L57" s="436">
        <v>0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0</v>
      </c>
      <c r="S57" s="436">
        <v>0</v>
      </c>
      <c r="T57" s="436">
        <v>0</v>
      </c>
      <c r="U57" s="436">
        <v>0</v>
      </c>
      <c r="V57" s="436">
        <v>0</v>
      </c>
      <c r="W57" s="436">
        <v>0</v>
      </c>
      <c r="X57" s="436">
        <v>0</v>
      </c>
      <c r="Y57" s="436">
        <v>0</v>
      </c>
      <c r="Z57" s="436">
        <v>0</v>
      </c>
      <c r="AA57" s="436">
        <v>0</v>
      </c>
      <c r="AB57" s="436">
        <v>0</v>
      </c>
      <c r="AC57" s="436">
        <v>0</v>
      </c>
      <c r="AD57" s="436">
        <v>0</v>
      </c>
      <c r="AE57" s="436">
        <v>0</v>
      </c>
      <c r="AF57" s="436">
        <v>0</v>
      </c>
      <c r="AG57" s="436">
        <v>0</v>
      </c>
      <c r="AH57" s="436">
        <v>0</v>
      </c>
      <c r="AI57" s="436">
        <v>0</v>
      </c>
      <c r="AJ57" s="436">
        <v>0</v>
      </c>
      <c r="AK57" s="436">
        <v>0</v>
      </c>
      <c r="AL57" s="436">
        <v>0</v>
      </c>
      <c r="AM57" s="436">
        <v>0</v>
      </c>
      <c r="AN57" s="436">
        <v>0</v>
      </c>
      <c r="AO57" s="436">
        <v>0</v>
      </c>
      <c r="AP57" s="436">
        <v>0</v>
      </c>
      <c r="AQ57" s="436">
        <v>0</v>
      </c>
      <c r="AR57" s="436">
        <v>0</v>
      </c>
      <c r="AS57" s="436">
        <v>0</v>
      </c>
      <c r="AT57" s="436">
        <v>0</v>
      </c>
      <c r="AU57" s="436">
        <v>0</v>
      </c>
      <c r="AV57" s="453">
        <v>0</v>
      </c>
      <c r="AW57" s="454">
        <f t="shared" si="2"/>
        <v>0</v>
      </c>
    </row>
    <row r="58" spans="1:49" ht="12" customHeight="1">
      <c r="A58" s="303"/>
      <c r="B58" s="43"/>
      <c r="C58" s="975" t="s">
        <v>636</v>
      </c>
      <c r="D58" s="976"/>
      <c r="E58" s="715" t="s">
        <v>167</v>
      </c>
      <c r="F58" s="445">
        <v>0</v>
      </c>
      <c r="G58" s="436">
        <v>0</v>
      </c>
      <c r="H58" s="436">
        <v>0</v>
      </c>
      <c r="I58" s="436">
        <v>0</v>
      </c>
      <c r="J58" s="436">
        <v>0</v>
      </c>
      <c r="K58" s="436">
        <v>0</v>
      </c>
      <c r="L58" s="436">
        <v>0</v>
      </c>
      <c r="M58" s="436">
        <v>0</v>
      </c>
      <c r="N58" s="436">
        <v>0</v>
      </c>
      <c r="O58" s="436">
        <v>0</v>
      </c>
      <c r="P58" s="436">
        <v>0</v>
      </c>
      <c r="Q58" s="436">
        <v>0</v>
      </c>
      <c r="R58" s="436">
        <v>0</v>
      </c>
      <c r="S58" s="436">
        <v>0</v>
      </c>
      <c r="T58" s="436">
        <v>0</v>
      </c>
      <c r="U58" s="436">
        <v>0</v>
      </c>
      <c r="V58" s="436"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6">
        <v>0</v>
      </c>
      <c r="AE58" s="436">
        <v>0</v>
      </c>
      <c r="AF58" s="436">
        <v>0</v>
      </c>
      <c r="AG58" s="436">
        <v>0</v>
      </c>
      <c r="AH58" s="436">
        <v>0</v>
      </c>
      <c r="AI58" s="436">
        <v>0</v>
      </c>
      <c r="AJ58" s="436">
        <v>0</v>
      </c>
      <c r="AK58" s="436">
        <v>0</v>
      </c>
      <c r="AL58" s="436">
        <v>0</v>
      </c>
      <c r="AM58" s="436">
        <v>0</v>
      </c>
      <c r="AN58" s="436">
        <v>0</v>
      </c>
      <c r="AO58" s="436">
        <v>0</v>
      </c>
      <c r="AP58" s="436">
        <v>0</v>
      </c>
      <c r="AQ58" s="436">
        <v>0</v>
      </c>
      <c r="AR58" s="436">
        <v>0</v>
      </c>
      <c r="AS58" s="436">
        <v>0</v>
      </c>
      <c r="AT58" s="436">
        <v>0</v>
      </c>
      <c r="AU58" s="436">
        <v>0</v>
      </c>
      <c r="AV58" s="453">
        <v>0</v>
      </c>
      <c r="AW58" s="454">
        <f t="shared" si="2"/>
        <v>0</v>
      </c>
    </row>
    <row r="59" spans="1:49" ht="12" customHeight="1">
      <c r="A59" s="303"/>
      <c r="B59" s="43"/>
      <c r="C59" s="973" t="s">
        <v>640</v>
      </c>
      <c r="D59" s="974"/>
      <c r="E59" s="715" t="s">
        <v>166</v>
      </c>
      <c r="F59" s="445">
        <v>4892</v>
      </c>
      <c r="G59" s="436">
        <v>0</v>
      </c>
      <c r="H59" s="436">
        <v>0</v>
      </c>
      <c r="I59" s="436">
        <v>0</v>
      </c>
      <c r="J59" s="436">
        <v>0</v>
      </c>
      <c r="K59" s="436"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36">
        <v>0</v>
      </c>
      <c r="T59" s="436">
        <v>0</v>
      </c>
      <c r="U59" s="436">
        <v>0</v>
      </c>
      <c r="V59" s="436">
        <v>0</v>
      </c>
      <c r="W59" s="436">
        <v>0</v>
      </c>
      <c r="X59" s="436">
        <v>3812</v>
      </c>
      <c r="Y59" s="436">
        <v>0</v>
      </c>
      <c r="Z59" s="436">
        <v>0</v>
      </c>
      <c r="AA59" s="436">
        <v>12196</v>
      </c>
      <c r="AB59" s="436">
        <v>0</v>
      </c>
      <c r="AC59" s="436">
        <v>0</v>
      </c>
      <c r="AD59" s="436">
        <v>0</v>
      </c>
      <c r="AE59" s="436">
        <v>0</v>
      </c>
      <c r="AF59" s="436">
        <v>0</v>
      </c>
      <c r="AG59" s="436">
        <v>0</v>
      </c>
      <c r="AH59" s="436">
        <v>0</v>
      </c>
      <c r="AI59" s="436">
        <v>0</v>
      </c>
      <c r="AJ59" s="436">
        <v>0</v>
      </c>
      <c r="AK59" s="436">
        <v>0</v>
      </c>
      <c r="AL59" s="436">
        <v>0</v>
      </c>
      <c r="AM59" s="436">
        <v>0</v>
      </c>
      <c r="AN59" s="436">
        <v>0</v>
      </c>
      <c r="AO59" s="436">
        <v>0</v>
      </c>
      <c r="AP59" s="436">
        <v>0</v>
      </c>
      <c r="AQ59" s="436">
        <v>0</v>
      </c>
      <c r="AR59" s="436">
        <v>0</v>
      </c>
      <c r="AS59" s="436">
        <v>791</v>
      </c>
      <c r="AT59" s="436">
        <v>0</v>
      </c>
      <c r="AU59" s="436">
        <v>0</v>
      </c>
      <c r="AV59" s="453">
        <v>0</v>
      </c>
      <c r="AW59" s="454">
        <f t="shared" si="2"/>
        <v>21691</v>
      </c>
    </row>
    <row r="60" spans="1:49" ht="12" customHeight="1">
      <c r="A60" s="303"/>
      <c r="B60" s="43"/>
      <c r="C60" s="973" t="s">
        <v>641</v>
      </c>
      <c r="D60" s="974"/>
      <c r="E60" s="715" t="s">
        <v>167</v>
      </c>
      <c r="F60" s="445">
        <v>4892</v>
      </c>
      <c r="G60" s="436">
        <v>0</v>
      </c>
      <c r="H60" s="436">
        <v>0</v>
      </c>
      <c r="I60" s="436">
        <v>0</v>
      </c>
      <c r="J60" s="436">
        <v>0</v>
      </c>
      <c r="K60" s="436"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v>0</v>
      </c>
      <c r="U60" s="436">
        <v>0</v>
      </c>
      <c r="V60" s="436">
        <v>0</v>
      </c>
      <c r="W60" s="436">
        <v>0</v>
      </c>
      <c r="X60" s="436">
        <v>3812</v>
      </c>
      <c r="Y60" s="436">
        <v>0</v>
      </c>
      <c r="Z60" s="436">
        <v>0</v>
      </c>
      <c r="AA60" s="436">
        <v>12196</v>
      </c>
      <c r="AB60" s="436">
        <v>0</v>
      </c>
      <c r="AC60" s="436">
        <v>0</v>
      </c>
      <c r="AD60" s="436">
        <v>0</v>
      </c>
      <c r="AE60" s="436">
        <v>0</v>
      </c>
      <c r="AF60" s="436">
        <v>0</v>
      </c>
      <c r="AG60" s="436">
        <v>0</v>
      </c>
      <c r="AH60" s="436">
        <v>0</v>
      </c>
      <c r="AI60" s="436">
        <v>0</v>
      </c>
      <c r="AJ60" s="436">
        <v>0</v>
      </c>
      <c r="AK60" s="436">
        <v>0</v>
      </c>
      <c r="AL60" s="436">
        <v>0</v>
      </c>
      <c r="AM60" s="436">
        <v>0</v>
      </c>
      <c r="AN60" s="436">
        <v>0</v>
      </c>
      <c r="AO60" s="436">
        <v>0</v>
      </c>
      <c r="AP60" s="436">
        <v>0</v>
      </c>
      <c r="AQ60" s="436">
        <v>0</v>
      </c>
      <c r="AR60" s="436">
        <v>0</v>
      </c>
      <c r="AS60" s="436">
        <v>791</v>
      </c>
      <c r="AT60" s="436">
        <v>0</v>
      </c>
      <c r="AU60" s="436">
        <v>0</v>
      </c>
      <c r="AV60" s="453">
        <v>0</v>
      </c>
      <c r="AW60" s="454">
        <f t="shared" si="2"/>
        <v>21691</v>
      </c>
    </row>
    <row r="61" spans="1:49" ht="12" customHeight="1">
      <c r="A61" s="303"/>
      <c r="B61" s="43"/>
      <c r="C61" s="969" t="s">
        <v>642</v>
      </c>
      <c r="D61" s="970"/>
      <c r="E61" s="715" t="s">
        <v>166</v>
      </c>
      <c r="F61" s="445">
        <v>0</v>
      </c>
      <c r="G61" s="436">
        <v>0</v>
      </c>
      <c r="H61" s="436">
        <v>0</v>
      </c>
      <c r="I61" s="436">
        <v>0</v>
      </c>
      <c r="J61" s="436">
        <v>0</v>
      </c>
      <c r="K61" s="436"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36">
        <v>0</v>
      </c>
      <c r="T61" s="436">
        <v>0</v>
      </c>
      <c r="U61" s="436">
        <v>0</v>
      </c>
      <c r="V61" s="436">
        <v>0</v>
      </c>
      <c r="W61" s="436">
        <v>0</v>
      </c>
      <c r="X61" s="436">
        <v>0</v>
      </c>
      <c r="Y61" s="436">
        <v>0</v>
      </c>
      <c r="Z61" s="436">
        <v>0</v>
      </c>
      <c r="AA61" s="436">
        <v>0</v>
      </c>
      <c r="AB61" s="436">
        <v>0</v>
      </c>
      <c r="AC61" s="436">
        <v>0</v>
      </c>
      <c r="AD61" s="436">
        <v>0</v>
      </c>
      <c r="AE61" s="436">
        <v>0</v>
      </c>
      <c r="AF61" s="436">
        <v>0</v>
      </c>
      <c r="AG61" s="436">
        <v>0</v>
      </c>
      <c r="AH61" s="436">
        <v>0</v>
      </c>
      <c r="AI61" s="436">
        <v>0</v>
      </c>
      <c r="AJ61" s="436">
        <v>0</v>
      </c>
      <c r="AK61" s="436">
        <v>0</v>
      </c>
      <c r="AL61" s="436">
        <v>0</v>
      </c>
      <c r="AM61" s="436">
        <v>0</v>
      </c>
      <c r="AN61" s="436">
        <v>0</v>
      </c>
      <c r="AO61" s="436">
        <v>0</v>
      </c>
      <c r="AP61" s="436">
        <v>0</v>
      </c>
      <c r="AQ61" s="436">
        <v>0</v>
      </c>
      <c r="AR61" s="436">
        <v>0</v>
      </c>
      <c r="AS61" s="436">
        <v>0</v>
      </c>
      <c r="AT61" s="436">
        <v>0</v>
      </c>
      <c r="AU61" s="436">
        <v>0</v>
      </c>
      <c r="AV61" s="453">
        <v>0</v>
      </c>
      <c r="AW61" s="454">
        <f t="shared" si="2"/>
        <v>0</v>
      </c>
    </row>
    <row r="62" spans="1:49" ht="12" customHeight="1">
      <c r="A62" s="303"/>
      <c r="B62" s="43"/>
      <c r="C62" s="975" t="s">
        <v>643</v>
      </c>
      <c r="D62" s="976"/>
      <c r="E62" s="715" t="s">
        <v>167</v>
      </c>
      <c r="F62" s="445">
        <v>0</v>
      </c>
      <c r="G62" s="436">
        <v>0</v>
      </c>
      <c r="H62" s="436">
        <v>0</v>
      </c>
      <c r="I62" s="436">
        <v>0</v>
      </c>
      <c r="J62" s="436">
        <v>0</v>
      </c>
      <c r="K62" s="436">
        <v>0</v>
      </c>
      <c r="L62" s="436">
        <v>0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36">
        <v>0</v>
      </c>
      <c r="T62" s="436">
        <v>0</v>
      </c>
      <c r="U62" s="436">
        <v>0</v>
      </c>
      <c r="V62" s="436">
        <v>0</v>
      </c>
      <c r="W62" s="436">
        <v>0</v>
      </c>
      <c r="X62" s="436">
        <v>0</v>
      </c>
      <c r="Y62" s="436">
        <v>0</v>
      </c>
      <c r="Z62" s="436">
        <v>0</v>
      </c>
      <c r="AA62" s="436">
        <v>0</v>
      </c>
      <c r="AB62" s="436">
        <v>0</v>
      </c>
      <c r="AC62" s="436">
        <v>0</v>
      </c>
      <c r="AD62" s="436">
        <v>0</v>
      </c>
      <c r="AE62" s="436">
        <v>0</v>
      </c>
      <c r="AF62" s="436">
        <v>0</v>
      </c>
      <c r="AG62" s="436">
        <v>0</v>
      </c>
      <c r="AH62" s="436">
        <v>0</v>
      </c>
      <c r="AI62" s="436">
        <v>0</v>
      </c>
      <c r="AJ62" s="436">
        <v>0</v>
      </c>
      <c r="AK62" s="436">
        <v>0</v>
      </c>
      <c r="AL62" s="436">
        <v>0</v>
      </c>
      <c r="AM62" s="436">
        <v>0</v>
      </c>
      <c r="AN62" s="436">
        <v>0</v>
      </c>
      <c r="AO62" s="436">
        <v>0</v>
      </c>
      <c r="AP62" s="436">
        <v>0</v>
      </c>
      <c r="AQ62" s="436">
        <v>0</v>
      </c>
      <c r="AR62" s="436">
        <v>0</v>
      </c>
      <c r="AS62" s="436">
        <v>0</v>
      </c>
      <c r="AT62" s="436">
        <v>0</v>
      </c>
      <c r="AU62" s="436">
        <v>0</v>
      </c>
      <c r="AV62" s="453">
        <v>0</v>
      </c>
      <c r="AW62" s="454">
        <f t="shared" si="2"/>
        <v>0</v>
      </c>
    </row>
    <row r="63" spans="1:49" ht="12" customHeight="1">
      <c r="A63" s="303"/>
      <c r="B63" s="43"/>
      <c r="C63" s="969" t="s">
        <v>752</v>
      </c>
      <c r="D63" s="970"/>
      <c r="E63" s="715" t="s">
        <v>166</v>
      </c>
      <c r="F63" s="445">
        <v>0</v>
      </c>
      <c r="G63" s="436">
        <v>0</v>
      </c>
      <c r="H63" s="436">
        <v>0</v>
      </c>
      <c r="I63" s="436">
        <v>0</v>
      </c>
      <c r="J63" s="436">
        <v>0</v>
      </c>
      <c r="K63" s="436"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36">
        <v>0</v>
      </c>
      <c r="T63" s="436">
        <v>0</v>
      </c>
      <c r="U63" s="436">
        <v>0</v>
      </c>
      <c r="V63" s="436"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6">
        <v>0</v>
      </c>
      <c r="AE63" s="436">
        <v>0</v>
      </c>
      <c r="AF63" s="436">
        <v>0</v>
      </c>
      <c r="AG63" s="436">
        <v>0</v>
      </c>
      <c r="AH63" s="436">
        <v>0</v>
      </c>
      <c r="AI63" s="436">
        <v>0</v>
      </c>
      <c r="AJ63" s="436">
        <v>0</v>
      </c>
      <c r="AK63" s="436">
        <v>190100</v>
      </c>
      <c r="AL63" s="436">
        <v>0</v>
      </c>
      <c r="AM63" s="436">
        <v>0</v>
      </c>
      <c r="AN63" s="436">
        <v>0</v>
      </c>
      <c r="AO63" s="436">
        <v>0</v>
      </c>
      <c r="AP63" s="436">
        <v>0</v>
      </c>
      <c r="AQ63" s="436">
        <v>0</v>
      </c>
      <c r="AR63" s="436">
        <v>0</v>
      </c>
      <c r="AS63" s="436">
        <v>0</v>
      </c>
      <c r="AT63" s="436">
        <v>0</v>
      </c>
      <c r="AU63" s="436">
        <v>0</v>
      </c>
      <c r="AV63" s="453">
        <v>0</v>
      </c>
      <c r="AW63" s="454">
        <f t="shared" si="2"/>
        <v>190100</v>
      </c>
    </row>
    <row r="64" spans="1:49" ht="12" customHeight="1">
      <c r="A64" s="303"/>
      <c r="B64" s="43"/>
      <c r="C64" s="975"/>
      <c r="D64" s="976"/>
      <c r="E64" s="715" t="s">
        <v>167</v>
      </c>
      <c r="F64" s="445">
        <v>0</v>
      </c>
      <c r="G64" s="436">
        <v>0</v>
      </c>
      <c r="H64" s="436">
        <v>0</v>
      </c>
      <c r="I64" s="436">
        <v>0</v>
      </c>
      <c r="J64" s="436">
        <v>0</v>
      </c>
      <c r="K64" s="436"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36">
        <v>0</v>
      </c>
      <c r="T64" s="436">
        <v>0</v>
      </c>
      <c r="U64" s="436">
        <v>0</v>
      </c>
      <c r="V64" s="436"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6">
        <v>0</v>
      </c>
      <c r="AE64" s="436">
        <v>0</v>
      </c>
      <c r="AF64" s="436">
        <v>0</v>
      </c>
      <c r="AG64" s="436">
        <v>0</v>
      </c>
      <c r="AH64" s="436">
        <v>0</v>
      </c>
      <c r="AI64" s="436">
        <v>0</v>
      </c>
      <c r="AJ64" s="436">
        <v>0</v>
      </c>
      <c r="AK64" s="436">
        <v>190382</v>
      </c>
      <c r="AL64" s="436">
        <v>0</v>
      </c>
      <c r="AM64" s="436">
        <v>0</v>
      </c>
      <c r="AN64" s="436">
        <v>0</v>
      </c>
      <c r="AO64" s="436">
        <v>0</v>
      </c>
      <c r="AP64" s="436">
        <v>0</v>
      </c>
      <c r="AQ64" s="436">
        <v>0</v>
      </c>
      <c r="AR64" s="436">
        <v>0</v>
      </c>
      <c r="AS64" s="436">
        <v>0</v>
      </c>
      <c r="AT64" s="436">
        <v>0</v>
      </c>
      <c r="AU64" s="436">
        <v>0</v>
      </c>
      <c r="AV64" s="453">
        <v>0</v>
      </c>
      <c r="AW64" s="454">
        <f t="shared" si="2"/>
        <v>190382</v>
      </c>
    </row>
    <row r="65" spans="1:49" ht="12" customHeight="1">
      <c r="A65" s="303"/>
      <c r="B65" s="43"/>
      <c r="C65" s="973" t="s">
        <v>753</v>
      </c>
      <c r="D65" s="974"/>
      <c r="E65" s="715" t="s">
        <v>166</v>
      </c>
      <c r="F65" s="445">
        <v>0</v>
      </c>
      <c r="G65" s="436">
        <v>0</v>
      </c>
      <c r="H65" s="436">
        <v>0</v>
      </c>
      <c r="I65" s="436">
        <v>0</v>
      </c>
      <c r="J65" s="436">
        <v>0</v>
      </c>
      <c r="K65" s="436"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5600</v>
      </c>
      <c r="R65" s="436">
        <v>0</v>
      </c>
      <c r="S65" s="436">
        <v>0</v>
      </c>
      <c r="T65" s="436">
        <v>0</v>
      </c>
      <c r="U65" s="436">
        <v>0</v>
      </c>
      <c r="V65" s="436">
        <v>19157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6">
        <v>0</v>
      </c>
      <c r="AE65" s="436">
        <v>0</v>
      </c>
      <c r="AF65" s="436">
        <v>0</v>
      </c>
      <c r="AG65" s="436">
        <v>1500</v>
      </c>
      <c r="AH65" s="436">
        <v>0</v>
      </c>
      <c r="AI65" s="436">
        <v>0</v>
      </c>
      <c r="AJ65" s="436">
        <v>0</v>
      </c>
      <c r="AK65" s="436">
        <v>0</v>
      </c>
      <c r="AL65" s="436">
        <v>0</v>
      </c>
      <c r="AM65" s="436">
        <v>0</v>
      </c>
      <c r="AN65" s="436">
        <v>0</v>
      </c>
      <c r="AO65" s="436">
        <v>0</v>
      </c>
      <c r="AP65" s="436">
        <v>3500</v>
      </c>
      <c r="AQ65" s="436">
        <v>0</v>
      </c>
      <c r="AR65" s="436">
        <v>0</v>
      </c>
      <c r="AS65" s="436">
        <v>0</v>
      </c>
      <c r="AT65" s="436">
        <v>0</v>
      </c>
      <c r="AU65" s="436">
        <v>0</v>
      </c>
      <c r="AV65" s="453">
        <v>39507</v>
      </c>
      <c r="AW65" s="454">
        <f t="shared" si="2"/>
        <v>69264</v>
      </c>
    </row>
    <row r="66" spans="1:49" ht="12" customHeight="1">
      <c r="A66" s="303"/>
      <c r="B66" s="43"/>
      <c r="C66" s="973"/>
      <c r="D66" s="974"/>
      <c r="E66" s="715" t="s">
        <v>167</v>
      </c>
      <c r="F66" s="445">
        <v>0</v>
      </c>
      <c r="G66" s="436">
        <v>0</v>
      </c>
      <c r="H66" s="436">
        <v>0</v>
      </c>
      <c r="I66" s="436">
        <v>0</v>
      </c>
      <c r="J66" s="436">
        <v>0</v>
      </c>
      <c r="K66" s="436"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5600</v>
      </c>
      <c r="R66" s="436">
        <v>0</v>
      </c>
      <c r="S66" s="436">
        <v>0</v>
      </c>
      <c r="T66" s="436">
        <v>0</v>
      </c>
      <c r="U66" s="436">
        <v>0</v>
      </c>
      <c r="V66" s="436">
        <v>19157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6">
        <v>0</v>
      </c>
      <c r="AE66" s="436">
        <v>0</v>
      </c>
      <c r="AF66" s="436">
        <v>0</v>
      </c>
      <c r="AG66" s="436">
        <v>0</v>
      </c>
      <c r="AH66" s="436">
        <v>0</v>
      </c>
      <c r="AI66" s="436">
        <v>0</v>
      </c>
      <c r="AJ66" s="436">
        <v>0</v>
      </c>
      <c r="AK66" s="436">
        <v>0</v>
      </c>
      <c r="AL66" s="436">
        <v>0</v>
      </c>
      <c r="AM66" s="436">
        <v>0</v>
      </c>
      <c r="AN66" s="436">
        <v>0</v>
      </c>
      <c r="AO66" s="436">
        <v>0</v>
      </c>
      <c r="AP66" s="436">
        <v>3500</v>
      </c>
      <c r="AQ66" s="436">
        <v>0</v>
      </c>
      <c r="AR66" s="436">
        <v>0</v>
      </c>
      <c r="AS66" s="436">
        <v>0</v>
      </c>
      <c r="AT66" s="436">
        <v>0</v>
      </c>
      <c r="AU66" s="436">
        <v>0</v>
      </c>
      <c r="AV66" s="453">
        <v>39507</v>
      </c>
      <c r="AW66" s="454">
        <f t="shared" si="2"/>
        <v>67764</v>
      </c>
    </row>
    <row r="67" spans="1:49" ht="12" customHeight="1">
      <c r="A67" s="303"/>
      <c r="B67" s="43"/>
      <c r="C67" s="969" t="s">
        <v>754</v>
      </c>
      <c r="D67" s="970"/>
      <c r="E67" s="715" t="s">
        <v>166</v>
      </c>
      <c r="F67" s="445">
        <v>0</v>
      </c>
      <c r="G67" s="436">
        <v>0</v>
      </c>
      <c r="H67" s="436">
        <v>0</v>
      </c>
      <c r="I67" s="436">
        <v>0</v>
      </c>
      <c r="J67" s="436">
        <v>0</v>
      </c>
      <c r="K67" s="436"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36">
        <v>0</v>
      </c>
      <c r="T67" s="436">
        <v>0</v>
      </c>
      <c r="U67" s="436">
        <v>0</v>
      </c>
      <c r="V67" s="436"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6">
        <v>0</v>
      </c>
      <c r="AE67" s="436">
        <v>0</v>
      </c>
      <c r="AF67" s="436">
        <v>0</v>
      </c>
      <c r="AG67" s="436">
        <v>0</v>
      </c>
      <c r="AH67" s="436">
        <v>0</v>
      </c>
      <c r="AI67" s="436">
        <v>0</v>
      </c>
      <c r="AJ67" s="436">
        <v>0</v>
      </c>
      <c r="AK67" s="436">
        <v>0</v>
      </c>
      <c r="AL67" s="436">
        <v>0</v>
      </c>
      <c r="AM67" s="436">
        <v>0</v>
      </c>
      <c r="AN67" s="436">
        <v>0</v>
      </c>
      <c r="AO67" s="436">
        <v>0</v>
      </c>
      <c r="AP67" s="436">
        <v>0</v>
      </c>
      <c r="AQ67" s="436">
        <v>0</v>
      </c>
      <c r="AR67" s="436">
        <v>0</v>
      </c>
      <c r="AS67" s="436">
        <v>0</v>
      </c>
      <c r="AT67" s="436">
        <v>0</v>
      </c>
      <c r="AU67" s="436">
        <v>0</v>
      </c>
      <c r="AV67" s="453">
        <v>0</v>
      </c>
      <c r="AW67" s="454">
        <f aca="true" t="shared" si="5" ref="AW67:AW104">SUM(F67:AV67)</f>
        <v>0</v>
      </c>
    </row>
    <row r="68" spans="1:49" ht="12" customHeight="1">
      <c r="A68" s="303"/>
      <c r="B68" s="43"/>
      <c r="C68" s="975"/>
      <c r="D68" s="976"/>
      <c r="E68" s="715" t="s">
        <v>167</v>
      </c>
      <c r="F68" s="445">
        <v>0</v>
      </c>
      <c r="G68" s="436">
        <v>0</v>
      </c>
      <c r="H68" s="436">
        <v>0</v>
      </c>
      <c r="I68" s="436">
        <v>0</v>
      </c>
      <c r="J68" s="436">
        <v>0</v>
      </c>
      <c r="K68" s="436"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v>0</v>
      </c>
      <c r="U68" s="436">
        <v>0</v>
      </c>
      <c r="V68" s="436"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6">
        <v>0</v>
      </c>
      <c r="AE68" s="436">
        <v>0</v>
      </c>
      <c r="AF68" s="436">
        <v>0</v>
      </c>
      <c r="AG68" s="436">
        <v>0</v>
      </c>
      <c r="AH68" s="436">
        <v>0</v>
      </c>
      <c r="AI68" s="436">
        <v>0</v>
      </c>
      <c r="AJ68" s="436">
        <v>0</v>
      </c>
      <c r="AK68" s="436">
        <v>0</v>
      </c>
      <c r="AL68" s="436">
        <v>0</v>
      </c>
      <c r="AM68" s="436">
        <v>0</v>
      </c>
      <c r="AN68" s="436">
        <v>0</v>
      </c>
      <c r="AO68" s="436">
        <v>0</v>
      </c>
      <c r="AP68" s="436">
        <v>0</v>
      </c>
      <c r="AQ68" s="436">
        <v>0</v>
      </c>
      <c r="AR68" s="436">
        <v>0</v>
      </c>
      <c r="AS68" s="436">
        <v>0</v>
      </c>
      <c r="AT68" s="436">
        <v>0</v>
      </c>
      <c r="AU68" s="436">
        <v>0</v>
      </c>
      <c r="AV68" s="453">
        <v>0</v>
      </c>
      <c r="AW68" s="454">
        <f t="shared" si="5"/>
        <v>0</v>
      </c>
    </row>
    <row r="69" spans="1:49" ht="12" customHeight="1">
      <c r="A69" s="303"/>
      <c r="B69" s="43"/>
      <c r="C69" s="973" t="s">
        <v>755</v>
      </c>
      <c r="D69" s="974"/>
      <c r="E69" s="715" t="s">
        <v>166</v>
      </c>
      <c r="F69" s="445">
        <v>0</v>
      </c>
      <c r="G69" s="436">
        <v>0</v>
      </c>
      <c r="H69" s="436">
        <v>0</v>
      </c>
      <c r="I69" s="436">
        <v>0</v>
      </c>
      <c r="J69" s="436">
        <v>0</v>
      </c>
      <c r="K69" s="436"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36">
        <v>0</v>
      </c>
      <c r="T69" s="436">
        <v>0</v>
      </c>
      <c r="U69" s="436">
        <v>0</v>
      </c>
      <c r="V69" s="436"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6">
        <v>0</v>
      </c>
      <c r="AE69" s="436">
        <v>0</v>
      </c>
      <c r="AF69" s="436">
        <v>0</v>
      </c>
      <c r="AG69" s="436">
        <v>0</v>
      </c>
      <c r="AH69" s="436">
        <v>0</v>
      </c>
      <c r="AI69" s="436">
        <v>0</v>
      </c>
      <c r="AJ69" s="436">
        <v>0</v>
      </c>
      <c r="AK69" s="436">
        <v>0</v>
      </c>
      <c r="AL69" s="436">
        <v>0</v>
      </c>
      <c r="AM69" s="436">
        <v>0</v>
      </c>
      <c r="AN69" s="436">
        <v>0</v>
      </c>
      <c r="AO69" s="436">
        <v>0</v>
      </c>
      <c r="AP69" s="436">
        <v>0</v>
      </c>
      <c r="AQ69" s="436">
        <v>0</v>
      </c>
      <c r="AR69" s="436">
        <v>0</v>
      </c>
      <c r="AS69" s="436">
        <v>0</v>
      </c>
      <c r="AT69" s="436">
        <v>0</v>
      </c>
      <c r="AU69" s="436">
        <v>0</v>
      </c>
      <c r="AV69" s="453">
        <v>0</v>
      </c>
      <c r="AW69" s="454">
        <f t="shared" si="5"/>
        <v>0</v>
      </c>
    </row>
    <row r="70" spans="1:49" ht="12" customHeight="1">
      <c r="A70" s="303"/>
      <c r="B70" s="43"/>
      <c r="C70" s="973"/>
      <c r="D70" s="974"/>
      <c r="E70" s="715" t="s">
        <v>167</v>
      </c>
      <c r="F70" s="445">
        <v>0</v>
      </c>
      <c r="G70" s="436">
        <v>0</v>
      </c>
      <c r="H70" s="436">
        <v>0</v>
      </c>
      <c r="I70" s="436">
        <v>0</v>
      </c>
      <c r="J70" s="436">
        <v>0</v>
      </c>
      <c r="K70" s="436"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36">
        <v>0</v>
      </c>
      <c r="T70" s="436">
        <v>0</v>
      </c>
      <c r="U70" s="436">
        <v>0</v>
      </c>
      <c r="V70" s="436"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6">
        <v>0</v>
      </c>
      <c r="AE70" s="436">
        <v>0</v>
      </c>
      <c r="AF70" s="436">
        <v>0</v>
      </c>
      <c r="AG70" s="436">
        <v>0</v>
      </c>
      <c r="AH70" s="436">
        <v>0</v>
      </c>
      <c r="AI70" s="436">
        <v>0</v>
      </c>
      <c r="AJ70" s="436">
        <v>0</v>
      </c>
      <c r="AK70" s="436">
        <v>0</v>
      </c>
      <c r="AL70" s="436">
        <v>0</v>
      </c>
      <c r="AM70" s="436">
        <v>0</v>
      </c>
      <c r="AN70" s="436">
        <v>0</v>
      </c>
      <c r="AO70" s="436">
        <v>0</v>
      </c>
      <c r="AP70" s="436">
        <v>0</v>
      </c>
      <c r="AQ70" s="436">
        <v>0</v>
      </c>
      <c r="AR70" s="436">
        <v>0</v>
      </c>
      <c r="AS70" s="436">
        <v>0</v>
      </c>
      <c r="AT70" s="436">
        <v>0</v>
      </c>
      <c r="AU70" s="436">
        <v>0</v>
      </c>
      <c r="AV70" s="453">
        <v>0</v>
      </c>
      <c r="AW70" s="454">
        <f t="shared" si="5"/>
        <v>0</v>
      </c>
    </row>
    <row r="71" spans="1:49" ht="12" customHeight="1">
      <c r="A71" s="303"/>
      <c r="B71" s="43"/>
      <c r="C71" s="969" t="s">
        <v>756</v>
      </c>
      <c r="D71" s="970"/>
      <c r="E71" s="715" t="s">
        <v>166</v>
      </c>
      <c r="F71" s="445">
        <v>0</v>
      </c>
      <c r="G71" s="436">
        <v>0</v>
      </c>
      <c r="H71" s="436">
        <v>0</v>
      </c>
      <c r="I71" s="436">
        <v>0</v>
      </c>
      <c r="J71" s="436">
        <v>0</v>
      </c>
      <c r="K71" s="436"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v>0</v>
      </c>
      <c r="U71" s="436">
        <v>0</v>
      </c>
      <c r="V71" s="436"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6">
        <v>0</v>
      </c>
      <c r="AE71" s="436">
        <v>0</v>
      </c>
      <c r="AF71" s="436">
        <v>0</v>
      </c>
      <c r="AG71" s="436">
        <v>0</v>
      </c>
      <c r="AH71" s="436">
        <v>0</v>
      </c>
      <c r="AI71" s="436">
        <v>0</v>
      </c>
      <c r="AJ71" s="436">
        <v>0</v>
      </c>
      <c r="AK71" s="436">
        <v>0</v>
      </c>
      <c r="AL71" s="436">
        <v>0</v>
      </c>
      <c r="AM71" s="436">
        <v>0</v>
      </c>
      <c r="AN71" s="436">
        <v>0</v>
      </c>
      <c r="AO71" s="436">
        <v>0</v>
      </c>
      <c r="AP71" s="436">
        <v>0</v>
      </c>
      <c r="AQ71" s="436">
        <v>0</v>
      </c>
      <c r="AR71" s="436">
        <v>0</v>
      </c>
      <c r="AS71" s="436">
        <v>0</v>
      </c>
      <c r="AT71" s="436">
        <v>0</v>
      </c>
      <c r="AU71" s="436">
        <v>0</v>
      </c>
      <c r="AV71" s="453">
        <v>0</v>
      </c>
      <c r="AW71" s="454">
        <f t="shared" si="5"/>
        <v>0</v>
      </c>
    </row>
    <row r="72" spans="1:49" ht="12" customHeight="1">
      <c r="A72" s="303"/>
      <c r="B72" s="43"/>
      <c r="C72" s="975"/>
      <c r="D72" s="976"/>
      <c r="E72" s="715" t="s">
        <v>167</v>
      </c>
      <c r="F72" s="445">
        <v>0</v>
      </c>
      <c r="G72" s="436">
        <v>0</v>
      </c>
      <c r="H72" s="436">
        <v>0</v>
      </c>
      <c r="I72" s="436">
        <v>0</v>
      </c>
      <c r="J72" s="436">
        <v>0</v>
      </c>
      <c r="K72" s="436"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36">
        <v>0</v>
      </c>
      <c r="T72" s="436">
        <v>0</v>
      </c>
      <c r="U72" s="436">
        <v>0</v>
      </c>
      <c r="V72" s="436"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6">
        <v>0</v>
      </c>
      <c r="AE72" s="436">
        <v>0</v>
      </c>
      <c r="AF72" s="436">
        <v>0</v>
      </c>
      <c r="AG72" s="436">
        <v>0</v>
      </c>
      <c r="AH72" s="436">
        <v>0</v>
      </c>
      <c r="AI72" s="436">
        <v>0</v>
      </c>
      <c r="AJ72" s="436">
        <v>0</v>
      </c>
      <c r="AK72" s="436">
        <v>0</v>
      </c>
      <c r="AL72" s="436">
        <v>0</v>
      </c>
      <c r="AM72" s="436">
        <v>0</v>
      </c>
      <c r="AN72" s="436">
        <v>0</v>
      </c>
      <c r="AO72" s="436">
        <v>0</v>
      </c>
      <c r="AP72" s="436">
        <v>0</v>
      </c>
      <c r="AQ72" s="436">
        <v>0</v>
      </c>
      <c r="AR72" s="436">
        <v>0</v>
      </c>
      <c r="AS72" s="436">
        <v>0</v>
      </c>
      <c r="AT72" s="436">
        <v>0</v>
      </c>
      <c r="AU72" s="436">
        <v>0</v>
      </c>
      <c r="AV72" s="453">
        <v>0</v>
      </c>
      <c r="AW72" s="454">
        <f t="shared" si="5"/>
        <v>0</v>
      </c>
    </row>
    <row r="73" spans="1:49" ht="12" customHeight="1">
      <c r="A73" s="303"/>
      <c r="B73" s="43"/>
      <c r="C73" s="973" t="s">
        <v>757</v>
      </c>
      <c r="D73" s="974"/>
      <c r="E73" s="715" t="s">
        <v>166</v>
      </c>
      <c r="F73" s="445">
        <v>0</v>
      </c>
      <c r="G73" s="436">
        <v>0</v>
      </c>
      <c r="H73" s="436">
        <v>0</v>
      </c>
      <c r="I73" s="436">
        <v>0</v>
      </c>
      <c r="J73" s="436">
        <v>0</v>
      </c>
      <c r="K73" s="436">
        <v>0</v>
      </c>
      <c r="L73" s="436">
        <v>0</v>
      </c>
      <c r="M73" s="436">
        <v>0</v>
      </c>
      <c r="N73" s="436">
        <v>0</v>
      </c>
      <c r="O73" s="436">
        <v>0</v>
      </c>
      <c r="P73" s="436">
        <v>0</v>
      </c>
      <c r="Q73" s="436">
        <v>0</v>
      </c>
      <c r="R73" s="436">
        <v>0</v>
      </c>
      <c r="S73" s="436">
        <v>0</v>
      </c>
      <c r="T73" s="436">
        <v>0</v>
      </c>
      <c r="U73" s="436">
        <v>9171</v>
      </c>
      <c r="V73" s="436">
        <v>0</v>
      </c>
      <c r="W73" s="436">
        <v>0</v>
      </c>
      <c r="X73" s="436">
        <v>0</v>
      </c>
      <c r="Y73" s="436">
        <v>0</v>
      </c>
      <c r="Z73" s="436">
        <v>0</v>
      </c>
      <c r="AA73" s="436">
        <v>1519</v>
      </c>
      <c r="AB73" s="436">
        <v>0</v>
      </c>
      <c r="AC73" s="436">
        <v>0</v>
      </c>
      <c r="AD73" s="436">
        <v>0</v>
      </c>
      <c r="AE73" s="436">
        <v>0</v>
      </c>
      <c r="AF73" s="436">
        <v>0</v>
      </c>
      <c r="AG73" s="436">
        <v>0</v>
      </c>
      <c r="AH73" s="436">
        <v>0</v>
      </c>
      <c r="AI73" s="436">
        <v>0</v>
      </c>
      <c r="AJ73" s="436">
        <v>0</v>
      </c>
      <c r="AK73" s="436">
        <v>0</v>
      </c>
      <c r="AL73" s="436">
        <v>0</v>
      </c>
      <c r="AM73" s="436">
        <v>0</v>
      </c>
      <c r="AN73" s="436">
        <v>0</v>
      </c>
      <c r="AO73" s="436">
        <v>0</v>
      </c>
      <c r="AP73" s="436">
        <v>0</v>
      </c>
      <c r="AQ73" s="436">
        <v>0</v>
      </c>
      <c r="AR73" s="436">
        <v>0</v>
      </c>
      <c r="AS73" s="436">
        <v>0</v>
      </c>
      <c r="AT73" s="436">
        <v>0</v>
      </c>
      <c r="AU73" s="436">
        <v>0</v>
      </c>
      <c r="AV73" s="453">
        <v>0</v>
      </c>
      <c r="AW73" s="454">
        <f t="shared" si="5"/>
        <v>10690</v>
      </c>
    </row>
    <row r="74" spans="1:49" ht="12" customHeight="1">
      <c r="A74" s="303"/>
      <c r="B74" s="43"/>
      <c r="C74" s="973" t="s">
        <v>644</v>
      </c>
      <c r="D74" s="974"/>
      <c r="E74" s="715" t="s">
        <v>167</v>
      </c>
      <c r="F74" s="445">
        <v>0</v>
      </c>
      <c r="G74" s="436">
        <v>0</v>
      </c>
      <c r="H74" s="436">
        <v>0</v>
      </c>
      <c r="I74" s="436">
        <v>0</v>
      </c>
      <c r="J74" s="436">
        <v>0</v>
      </c>
      <c r="K74" s="436">
        <v>0</v>
      </c>
      <c r="L74" s="436">
        <v>0</v>
      </c>
      <c r="M74" s="436">
        <v>0</v>
      </c>
      <c r="N74" s="436">
        <v>0</v>
      </c>
      <c r="O74" s="436">
        <v>0</v>
      </c>
      <c r="P74" s="436">
        <v>0</v>
      </c>
      <c r="Q74" s="436">
        <v>0</v>
      </c>
      <c r="R74" s="436">
        <v>0</v>
      </c>
      <c r="S74" s="436">
        <v>0</v>
      </c>
      <c r="T74" s="436">
        <v>0</v>
      </c>
      <c r="U74" s="436">
        <v>9171</v>
      </c>
      <c r="V74" s="436">
        <v>0</v>
      </c>
      <c r="W74" s="436">
        <v>0</v>
      </c>
      <c r="X74" s="436">
        <v>0</v>
      </c>
      <c r="Y74" s="436">
        <v>0</v>
      </c>
      <c r="Z74" s="436">
        <v>0</v>
      </c>
      <c r="AA74" s="436">
        <v>1519</v>
      </c>
      <c r="AB74" s="436">
        <v>0</v>
      </c>
      <c r="AC74" s="436">
        <v>0</v>
      </c>
      <c r="AD74" s="436">
        <v>0</v>
      </c>
      <c r="AE74" s="436">
        <v>0</v>
      </c>
      <c r="AF74" s="436">
        <v>0</v>
      </c>
      <c r="AG74" s="436">
        <v>0</v>
      </c>
      <c r="AH74" s="436">
        <v>0</v>
      </c>
      <c r="AI74" s="436">
        <v>0</v>
      </c>
      <c r="AJ74" s="436">
        <v>0</v>
      </c>
      <c r="AK74" s="436">
        <v>0</v>
      </c>
      <c r="AL74" s="436">
        <v>0</v>
      </c>
      <c r="AM74" s="436">
        <v>0</v>
      </c>
      <c r="AN74" s="436">
        <v>0</v>
      </c>
      <c r="AO74" s="436">
        <v>0</v>
      </c>
      <c r="AP74" s="436">
        <v>0</v>
      </c>
      <c r="AQ74" s="436">
        <v>0</v>
      </c>
      <c r="AR74" s="436">
        <v>0</v>
      </c>
      <c r="AS74" s="436">
        <v>0</v>
      </c>
      <c r="AT74" s="436">
        <v>0</v>
      </c>
      <c r="AU74" s="436">
        <v>0</v>
      </c>
      <c r="AV74" s="453">
        <v>0</v>
      </c>
      <c r="AW74" s="454">
        <f t="shared" si="5"/>
        <v>10690</v>
      </c>
    </row>
    <row r="75" spans="1:49" ht="12" customHeight="1">
      <c r="A75" s="303"/>
      <c r="B75" s="43"/>
      <c r="C75" s="969" t="s">
        <v>758</v>
      </c>
      <c r="D75" s="970"/>
      <c r="E75" s="715" t="s">
        <v>166</v>
      </c>
      <c r="F75" s="445">
        <v>0</v>
      </c>
      <c r="G75" s="436">
        <v>0</v>
      </c>
      <c r="H75" s="436">
        <v>0</v>
      </c>
      <c r="I75" s="436">
        <v>0</v>
      </c>
      <c r="J75" s="436">
        <v>0</v>
      </c>
      <c r="K75" s="436">
        <v>0</v>
      </c>
      <c r="L75" s="436">
        <v>9652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36">
        <v>0</v>
      </c>
      <c r="T75" s="436">
        <v>0</v>
      </c>
      <c r="U75" s="436">
        <v>0</v>
      </c>
      <c r="V75" s="436">
        <v>0</v>
      </c>
      <c r="W75" s="436">
        <v>0</v>
      </c>
      <c r="X75" s="436">
        <v>0</v>
      </c>
      <c r="Y75" s="436">
        <v>13311</v>
      </c>
      <c r="Z75" s="436">
        <v>0</v>
      </c>
      <c r="AA75" s="436">
        <v>0</v>
      </c>
      <c r="AB75" s="436">
        <v>0</v>
      </c>
      <c r="AC75" s="436">
        <v>10570</v>
      </c>
      <c r="AD75" s="436">
        <v>0</v>
      </c>
      <c r="AE75" s="436">
        <v>0</v>
      </c>
      <c r="AF75" s="436">
        <v>0</v>
      </c>
      <c r="AG75" s="436">
        <v>15053</v>
      </c>
      <c r="AH75" s="436">
        <v>0</v>
      </c>
      <c r="AI75" s="436">
        <v>0</v>
      </c>
      <c r="AJ75" s="436">
        <v>0</v>
      </c>
      <c r="AK75" s="436">
        <v>0</v>
      </c>
      <c r="AL75" s="436">
        <v>0</v>
      </c>
      <c r="AM75" s="436">
        <v>0</v>
      </c>
      <c r="AN75" s="436">
        <v>0</v>
      </c>
      <c r="AO75" s="436">
        <v>0</v>
      </c>
      <c r="AP75" s="436">
        <v>4144</v>
      </c>
      <c r="AQ75" s="436">
        <v>0</v>
      </c>
      <c r="AR75" s="436">
        <v>0</v>
      </c>
      <c r="AS75" s="436">
        <v>0</v>
      </c>
      <c r="AT75" s="436">
        <v>0</v>
      </c>
      <c r="AU75" s="436">
        <v>0</v>
      </c>
      <c r="AV75" s="453">
        <v>0</v>
      </c>
      <c r="AW75" s="454">
        <f t="shared" si="5"/>
        <v>52730</v>
      </c>
    </row>
    <row r="76" spans="1:49" ht="12" customHeight="1">
      <c r="A76" s="303"/>
      <c r="B76" s="43"/>
      <c r="C76" s="975" t="s">
        <v>644</v>
      </c>
      <c r="D76" s="976"/>
      <c r="E76" s="715" t="s">
        <v>167</v>
      </c>
      <c r="F76" s="445">
        <v>0</v>
      </c>
      <c r="G76" s="436">
        <v>0</v>
      </c>
      <c r="H76" s="436">
        <v>0</v>
      </c>
      <c r="I76" s="436">
        <v>0</v>
      </c>
      <c r="J76" s="436">
        <v>0</v>
      </c>
      <c r="K76" s="436">
        <v>0</v>
      </c>
      <c r="L76" s="436">
        <v>9652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36">
        <v>0</v>
      </c>
      <c r="T76" s="436">
        <v>0</v>
      </c>
      <c r="U76" s="436">
        <v>0</v>
      </c>
      <c r="V76" s="436">
        <v>0</v>
      </c>
      <c r="W76" s="436">
        <v>0</v>
      </c>
      <c r="X76" s="436">
        <v>0</v>
      </c>
      <c r="Y76" s="436">
        <v>13311</v>
      </c>
      <c r="Z76" s="436">
        <v>0</v>
      </c>
      <c r="AA76" s="436">
        <v>0</v>
      </c>
      <c r="AB76" s="436">
        <v>0</v>
      </c>
      <c r="AC76" s="436">
        <v>10570</v>
      </c>
      <c r="AD76" s="436">
        <v>0</v>
      </c>
      <c r="AE76" s="436">
        <v>0</v>
      </c>
      <c r="AF76" s="436">
        <v>0</v>
      </c>
      <c r="AG76" s="436">
        <v>15053</v>
      </c>
      <c r="AH76" s="436">
        <v>0</v>
      </c>
      <c r="AI76" s="436">
        <v>0</v>
      </c>
      <c r="AJ76" s="436">
        <v>0</v>
      </c>
      <c r="AK76" s="436">
        <v>0</v>
      </c>
      <c r="AL76" s="436">
        <v>0</v>
      </c>
      <c r="AM76" s="436">
        <v>0</v>
      </c>
      <c r="AN76" s="436">
        <v>0</v>
      </c>
      <c r="AO76" s="436">
        <v>0</v>
      </c>
      <c r="AP76" s="436">
        <v>4144</v>
      </c>
      <c r="AQ76" s="436">
        <v>0</v>
      </c>
      <c r="AR76" s="436">
        <v>0</v>
      </c>
      <c r="AS76" s="436">
        <v>0</v>
      </c>
      <c r="AT76" s="436">
        <v>0</v>
      </c>
      <c r="AU76" s="436">
        <v>0</v>
      </c>
      <c r="AV76" s="453">
        <v>0</v>
      </c>
      <c r="AW76" s="454">
        <f t="shared" si="5"/>
        <v>52730</v>
      </c>
    </row>
    <row r="77" spans="1:49" ht="12" customHeight="1">
      <c r="A77" s="303"/>
      <c r="B77" s="43"/>
      <c r="C77" s="973" t="s">
        <v>759</v>
      </c>
      <c r="D77" s="974"/>
      <c r="E77" s="715" t="s">
        <v>166</v>
      </c>
      <c r="F77" s="445">
        <v>0</v>
      </c>
      <c r="G77" s="436">
        <v>6855</v>
      </c>
      <c r="H77" s="436">
        <v>0</v>
      </c>
      <c r="I77" s="436">
        <v>3992</v>
      </c>
      <c r="J77" s="436">
        <v>0</v>
      </c>
      <c r="K77" s="436"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36">
        <v>0</v>
      </c>
      <c r="T77" s="436">
        <v>4486</v>
      </c>
      <c r="U77" s="436">
        <v>0</v>
      </c>
      <c r="V77" s="436"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6">
        <v>0</v>
      </c>
      <c r="AE77" s="436">
        <v>0</v>
      </c>
      <c r="AF77" s="436">
        <v>0</v>
      </c>
      <c r="AG77" s="436">
        <v>0</v>
      </c>
      <c r="AH77" s="436">
        <v>0</v>
      </c>
      <c r="AI77" s="436">
        <v>0</v>
      </c>
      <c r="AJ77" s="436">
        <v>0</v>
      </c>
      <c r="AK77" s="436">
        <v>0</v>
      </c>
      <c r="AL77" s="436">
        <v>0</v>
      </c>
      <c r="AM77" s="436">
        <v>0</v>
      </c>
      <c r="AN77" s="436">
        <v>0</v>
      </c>
      <c r="AO77" s="436">
        <v>0</v>
      </c>
      <c r="AP77" s="436">
        <v>0</v>
      </c>
      <c r="AQ77" s="436">
        <v>0</v>
      </c>
      <c r="AR77" s="436">
        <v>0</v>
      </c>
      <c r="AS77" s="436">
        <v>0</v>
      </c>
      <c r="AT77" s="436">
        <v>0</v>
      </c>
      <c r="AU77" s="436">
        <v>0</v>
      </c>
      <c r="AV77" s="453">
        <v>0</v>
      </c>
      <c r="AW77" s="454">
        <f t="shared" si="5"/>
        <v>15333</v>
      </c>
    </row>
    <row r="78" spans="1:49" ht="12" customHeight="1">
      <c r="A78" s="303"/>
      <c r="B78" s="43"/>
      <c r="C78" s="973"/>
      <c r="D78" s="974"/>
      <c r="E78" s="715" t="s">
        <v>167</v>
      </c>
      <c r="F78" s="445">
        <v>0</v>
      </c>
      <c r="G78" s="436">
        <v>6855</v>
      </c>
      <c r="H78" s="436">
        <v>0</v>
      </c>
      <c r="I78" s="436">
        <v>3992</v>
      </c>
      <c r="J78" s="436">
        <v>0</v>
      </c>
      <c r="K78" s="436"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36">
        <v>0</v>
      </c>
      <c r="T78" s="436">
        <v>4486</v>
      </c>
      <c r="U78" s="436">
        <v>0</v>
      </c>
      <c r="V78" s="436"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6">
        <v>0</v>
      </c>
      <c r="AE78" s="436">
        <v>0</v>
      </c>
      <c r="AF78" s="436">
        <v>0</v>
      </c>
      <c r="AG78" s="436">
        <v>0</v>
      </c>
      <c r="AH78" s="436">
        <v>0</v>
      </c>
      <c r="AI78" s="436">
        <v>0</v>
      </c>
      <c r="AJ78" s="436">
        <v>0</v>
      </c>
      <c r="AK78" s="436">
        <v>0</v>
      </c>
      <c r="AL78" s="436">
        <v>0</v>
      </c>
      <c r="AM78" s="436">
        <v>0</v>
      </c>
      <c r="AN78" s="436">
        <v>0</v>
      </c>
      <c r="AO78" s="436">
        <v>0</v>
      </c>
      <c r="AP78" s="436">
        <v>0</v>
      </c>
      <c r="AQ78" s="436">
        <v>0</v>
      </c>
      <c r="AR78" s="436">
        <v>0</v>
      </c>
      <c r="AS78" s="436">
        <v>0</v>
      </c>
      <c r="AT78" s="436">
        <v>0</v>
      </c>
      <c r="AU78" s="436">
        <v>0</v>
      </c>
      <c r="AV78" s="453">
        <v>0</v>
      </c>
      <c r="AW78" s="454">
        <f t="shared" si="5"/>
        <v>15333</v>
      </c>
    </row>
    <row r="79" spans="1:49" ht="12" customHeight="1">
      <c r="A79" s="303"/>
      <c r="B79" s="43"/>
      <c r="C79" s="969" t="s">
        <v>760</v>
      </c>
      <c r="D79" s="970"/>
      <c r="E79" s="715" t="s">
        <v>166</v>
      </c>
      <c r="F79" s="445">
        <v>0</v>
      </c>
      <c r="G79" s="436">
        <v>0</v>
      </c>
      <c r="H79" s="436">
        <v>0</v>
      </c>
      <c r="I79" s="436">
        <v>0</v>
      </c>
      <c r="J79" s="436">
        <v>0</v>
      </c>
      <c r="K79" s="436">
        <v>0</v>
      </c>
      <c r="L79" s="436">
        <v>0</v>
      </c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36">
        <v>0</v>
      </c>
      <c r="T79" s="436">
        <v>0</v>
      </c>
      <c r="U79" s="436">
        <v>0</v>
      </c>
      <c r="V79" s="436"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6">
        <v>0</v>
      </c>
      <c r="AE79" s="436">
        <v>0</v>
      </c>
      <c r="AF79" s="436">
        <v>0</v>
      </c>
      <c r="AG79" s="436">
        <v>0</v>
      </c>
      <c r="AH79" s="436">
        <v>0</v>
      </c>
      <c r="AI79" s="436">
        <v>0</v>
      </c>
      <c r="AJ79" s="436">
        <v>0</v>
      </c>
      <c r="AK79" s="436">
        <v>0</v>
      </c>
      <c r="AL79" s="436">
        <v>0</v>
      </c>
      <c r="AM79" s="436">
        <v>0</v>
      </c>
      <c r="AN79" s="436">
        <v>0</v>
      </c>
      <c r="AO79" s="436">
        <v>0</v>
      </c>
      <c r="AP79" s="436">
        <v>0</v>
      </c>
      <c r="AQ79" s="436">
        <v>0</v>
      </c>
      <c r="AR79" s="436">
        <v>0</v>
      </c>
      <c r="AS79" s="436">
        <v>0</v>
      </c>
      <c r="AT79" s="436">
        <v>0</v>
      </c>
      <c r="AU79" s="436">
        <v>0</v>
      </c>
      <c r="AV79" s="453">
        <v>0</v>
      </c>
      <c r="AW79" s="454">
        <f t="shared" si="5"/>
        <v>0</v>
      </c>
    </row>
    <row r="80" spans="1:49" ht="12" customHeight="1">
      <c r="A80" s="303"/>
      <c r="B80" s="43"/>
      <c r="C80" s="975" t="s">
        <v>645</v>
      </c>
      <c r="D80" s="976"/>
      <c r="E80" s="715" t="s">
        <v>167</v>
      </c>
      <c r="F80" s="445">
        <v>0</v>
      </c>
      <c r="G80" s="436">
        <v>0</v>
      </c>
      <c r="H80" s="436">
        <v>0</v>
      </c>
      <c r="I80" s="436">
        <v>0</v>
      </c>
      <c r="J80" s="436">
        <v>0</v>
      </c>
      <c r="K80" s="436">
        <v>0</v>
      </c>
      <c r="L80" s="436">
        <v>0</v>
      </c>
      <c r="M80" s="436">
        <v>0</v>
      </c>
      <c r="N80" s="436">
        <v>0</v>
      </c>
      <c r="O80" s="436">
        <v>0</v>
      </c>
      <c r="P80" s="436">
        <v>0</v>
      </c>
      <c r="Q80" s="436">
        <v>0</v>
      </c>
      <c r="R80" s="436">
        <v>0</v>
      </c>
      <c r="S80" s="436">
        <v>0</v>
      </c>
      <c r="T80" s="436">
        <v>0</v>
      </c>
      <c r="U80" s="436">
        <v>0</v>
      </c>
      <c r="V80" s="436">
        <v>0</v>
      </c>
      <c r="W80" s="436">
        <v>0</v>
      </c>
      <c r="X80" s="436">
        <v>0</v>
      </c>
      <c r="Y80" s="436">
        <v>0</v>
      </c>
      <c r="Z80" s="436">
        <v>0</v>
      </c>
      <c r="AA80" s="436">
        <v>0</v>
      </c>
      <c r="AB80" s="436">
        <v>0</v>
      </c>
      <c r="AC80" s="436">
        <v>0</v>
      </c>
      <c r="AD80" s="436">
        <v>0</v>
      </c>
      <c r="AE80" s="436">
        <v>0</v>
      </c>
      <c r="AF80" s="436">
        <v>0</v>
      </c>
      <c r="AG80" s="436">
        <v>0</v>
      </c>
      <c r="AH80" s="436">
        <v>0</v>
      </c>
      <c r="AI80" s="436">
        <v>0</v>
      </c>
      <c r="AJ80" s="436">
        <v>0</v>
      </c>
      <c r="AK80" s="436">
        <v>0</v>
      </c>
      <c r="AL80" s="436">
        <v>0</v>
      </c>
      <c r="AM80" s="436">
        <v>0</v>
      </c>
      <c r="AN80" s="436">
        <v>0</v>
      </c>
      <c r="AO80" s="436">
        <v>0</v>
      </c>
      <c r="AP80" s="436">
        <v>0</v>
      </c>
      <c r="AQ80" s="436">
        <v>0</v>
      </c>
      <c r="AR80" s="436">
        <v>0</v>
      </c>
      <c r="AS80" s="436">
        <v>0</v>
      </c>
      <c r="AT80" s="436">
        <v>0</v>
      </c>
      <c r="AU80" s="436">
        <v>0</v>
      </c>
      <c r="AV80" s="453">
        <v>0</v>
      </c>
      <c r="AW80" s="454">
        <f t="shared" si="5"/>
        <v>0</v>
      </c>
    </row>
    <row r="81" spans="1:49" ht="12" customHeight="1">
      <c r="A81" s="303"/>
      <c r="B81" s="44"/>
      <c r="C81" s="971" t="s">
        <v>761</v>
      </c>
      <c r="D81" s="972"/>
      <c r="E81" s="718" t="s">
        <v>167</v>
      </c>
      <c r="F81" s="447">
        <v>337563</v>
      </c>
      <c r="G81" s="439">
        <v>0</v>
      </c>
      <c r="H81" s="439">
        <v>0</v>
      </c>
      <c r="I81" s="439">
        <v>0</v>
      </c>
      <c r="J81" s="439">
        <v>0</v>
      </c>
      <c r="K81" s="439">
        <v>0</v>
      </c>
      <c r="L81" s="439">
        <v>0</v>
      </c>
      <c r="M81" s="439">
        <v>0</v>
      </c>
      <c r="N81" s="439">
        <v>0</v>
      </c>
      <c r="O81" s="439">
        <v>0</v>
      </c>
      <c r="P81" s="439">
        <v>0</v>
      </c>
      <c r="Q81" s="439">
        <v>0</v>
      </c>
      <c r="R81" s="439">
        <v>0</v>
      </c>
      <c r="S81" s="439">
        <v>0</v>
      </c>
      <c r="T81" s="439">
        <v>0</v>
      </c>
      <c r="U81" s="439">
        <v>70000</v>
      </c>
      <c r="V81" s="439">
        <v>256</v>
      </c>
      <c r="W81" s="439">
        <v>0</v>
      </c>
      <c r="X81" s="439">
        <v>0</v>
      </c>
      <c r="Y81" s="439">
        <v>0</v>
      </c>
      <c r="Z81" s="439">
        <v>0</v>
      </c>
      <c r="AA81" s="439">
        <v>99834</v>
      </c>
      <c r="AB81" s="439">
        <v>13900</v>
      </c>
      <c r="AC81" s="439">
        <v>0</v>
      </c>
      <c r="AD81" s="439">
        <v>291483</v>
      </c>
      <c r="AE81" s="439">
        <v>0</v>
      </c>
      <c r="AF81" s="439">
        <v>0</v>
      </c>
      <c r="AG81" s="439">
        <v>0</v>
      </c>
      <c r="AH81" s="439">
        <v>0</v>
      </c>
      <c r="AI81" s="439">
        <v>57512</v>
      </c>
      <c r="AJ81" s="439">
        <v>0</v>
      </c>
      <c r="AK81" s="439">
        <v>0</v>
      </c>
      <c r="AL81" s="439">
        <v>50000</v>
      </c>
      <c r="AM81" s="439">
        <v>0</v>
      </c>
      <c r="AN81" s="439">
        <v>0</v>
      </c>
      <c r="AO81" s="439">
        <v>0</v>
      </c>
      <c r="AP81" s="439">
        <v>0</v>
      </c>
      <c r="AQ81" s="439">
        <v>0</v>
      </c>
      <c r="AR81" s="439">
        <v>0</v>
      </c>
      <c r="AS81" s="439">
        <v>0</v>
      </c>
      <c r="AT81" s="439">
        <v>0</v>
      </c>
      <c r="AU81" s="439">
        <v>0</v>
      </c>
      <c r="AV81" s="455">
        <v>0</v>
      </c>
      <c r="AW81" s="456">
        <f t="shared" si="5"/>
        <v>920548</v>
      </c>
    </row>
    <row r="82" spans="1:49" ht="12" customHeight="1">
      <c r="A82" s="303"/>
      <c r="B82" s="43" t="s">
        <v>187</v>
      </c>
      <c r="C82" s="95"/>
      <c r="D82" s="77"/>
      <c r="E82" s="877" t="s">
        <v>166</v>
      </c>
      <c r="F82" s="46">
        <v>20011</v>
      </c>
      <c r="G82" s="945">
        <v>6540</v>
      </c>
      <c r="H82" s="945">
        <v>7991</v>
      </c>
      <c r="I82" s="945">
        <v>7449</v>
      </c>
      <c r="J82" s="945">
        <v>1800</v>
      </c>
      <c r="K82" s="945">
        <v>6090</v>
      </c>
      <c r="L82" s="945">
        <v>0</v>
      </c>
      <c r="M82" s="945">
        <v>7350</v>
      </c>
      <c r="N82" s="945">
        <v>7326</v>
      </c>
      <c r="O82" s="945">
        <v>746</v>
      </c>
      <c r="P82" s="945">
        <v>0</v>
      </c>
      <c r="Q82" s="945">
        <v>4352</v>
      </c>
      <c r="R82" s="945">
        <v>3171</v>
      </c>
      <c r="S82" s="945">
        <v>15588</v>
      </c>
      <c r="T82" s="945">
        <v>7915</v>
      </c>
      <c r="U82" s="945">
        <v>0</v>
      </c>
      <c r="V82" s="945">
        <v>3164</v>
      </c>
      <c r="W82" s="945">
        <v>0</v>
      </c>
      <c r="X82" s="945">
        <v>6843</v>
      </c>
      <c r="Y82" s="945">
        <v>9366</v>
      </c>
      <c r="Z82" s="945">
        <v>13494</v>
      </c>
      <c r="AA82" s="945">
        <v>3842</v>
      </c>
      <c r="AB82" s="945">
        <v>0</v>
      </c>
      <c r="AC82" s="945">
        <v>0</v>
      </c>
      <c r="AD82" s="945">
        <v>18900</v>
      </c>
      <c r="AE82" s="945">
        <v>2600</v>
      </c>
      <c r="AF82" s="945">
        <v>15453</v>
      </c>
      <c r="AG82" s="945">
        <v>1944</v>
      </c>
      <c r="AH82" s="945">
        <v>5295</v>
      </c>
      <c r="AI82" s="945">
        <v>5470</v>
      </c>
      <c r="AJ82" s="945">
        <v>0</v>
      </c>
      <c r="AK82" s="945">
        <v>8035</v>
      </c>
      <c r="AL82" s="945">
        <v>5187</v>
      </c>
      <c r="AM82" s="945">
        <v>0</v>
      </c>
      <c r="AN82" s="945">
        <v>0</v>
      </c>
      <c r="AO82" s="945">
        <v>0</v>
      </c>
      <c r="AP82" s="945">
        <v>0</v>
      </c>
      <c r="AQ82" s="945">
        <v>0</v>
      </c>
      <c r="AR82" s="945">
        <v>568</v>
      </c>
      <c r="AS82" s="945">
        <v>324</v>
      </c>
      <c r="AT82" s="945">
        <v>4636</v>
      </c>
      <c r="AU82" s="945">
        <v>15025</v>
      </c>
      <c r="AV82" s="982">
        <v>6629</v>
      </c>
      <c r="AW82" s="977">
        <f t="shared" si="5"/>
        <v>223104</v>
      </c>
    </row>
    <row r="83" spans="1:49" ht="12" customHeight="1">
      <c r="A83" s="303"/>
      <c r="B83" s="43"/>
      <c r="C83" s="95"/>
      <c r="D83" s="77"/>
      <c r="E83" s="715" t="s">
        <v>167</v>
      </c>
      <c r="F83" s="445">
        <v>20011</v>
      </c>
      <c r="G83" s="436">
        <v>6540</v>
      </c>
      <c r="H83" s="436">
        <v>7991</v>
      </c>
      <c r="I83" s="436">
        <v>7449</v>
      </c>
      <c r="J83" s="436">
        <v>1800</v>
      </c>
      <c r="K83" s="436">
        <v>9090</v>
      </c>
      <c r="L83" s="436">
        <v>0</v>
      </c>
      <c r="M83" s="436">
        <v>7350</v>
      </c>
      <c r="N83" s="436">
        <v>7326</v>
      </c>
      <c r="O83" s="436">
        <v>746</v>
      </c>
      <c r="P83" s="436">
        <v>0</v>
      </c>
      <c r="Q83" s="436">
        <v>4352</v>
      </c>
      <c r="R83" s="436">
        <v>3171</v>
      </c>
      <c r="S83" s="436">
        <v>15588</v>
      </c>
      <c r="T83" s="436">
        <v>7915</v>
      </c>
      <c r="U83" s="436">
        <v>0</v>
      </c>
      <c r="V83" s="436">
        <v>3164</v>
      </c>
      <c r="W83" s="436">
        <v>441</v>
      </c>
      <c r="X83" s="436">
        <v>6843</v>
      </c>
      <c r="Y83" s="436">
        <v>9366</v>
      </c>
      <c r="Z83" s="436">
        <v>13494</v>
      </c>
      <c r="AA83" s="436">
        <v>14255</v>
      </c>
      <c r="AB83" s="436">
        <v>0</v>
      </c>
      <c r="AC83" s="436">
        <v>0</v>
      </c>
      <c r="AD83" s="436">
        <v>18900</v>
      </c>
      <c r="AE83" s="436">
        <v>2600</v>
      </c>
      <c r="AF83" s="436">
        <v>15453</v>
      </c>
      <c r="AG83" s="436">
        <v>1944</v>
      </c>
      <c r="AH83" s="436">
        <v>52651</v>
      </c>
      <c r="AI83" s="436">
        <v>5470</v>
      </c>
      <c r="AJ83" s="436">
        <v>0</v>
      </c>
      <c r="AK83" s="436">
        <v>9342</v>
      </c>
      <c r="AL83" s="436">
        <v>5187</v>
      </c>
      <c r="AM83" s="436">
        <v>0</v>
      </c>
      <c r="AN83" s="436">
        <v>0</v>
      </c>
      <c r="AO83" s="436">
        <v>0</v>
      </c>
      <c r="AP83" s="436">
        <v>0</v>
      </c>
      <c r="AQ83" s="436">
        <v>0</v>
      </c>
      <c r="AR83" s="436">
        <v>568</v>
      </c>
      <c r="AS83" s="436">
        <v>324</v>
      </c>
      <c r="AT83" s="436">
        <v>4636</v>
      </c>
      <c r="AU83" s="436">
        <v>16525</v>
      </c>
      <c r="AV83" s="983">
        <v>6629</v>
      </c>
      <c r="AW83" s="454">
        <f t="shared" si="5"/>
        <v>287121</v>
      </c>
    </row>
    <row r="84" spans="1:49" ht="12" customHeight="1">
      <c r="A84" s="303"/>
      <c r="B84" s="43"/>
      <c r="C84" s="969" t="s">
        <v>188</v>
      </c>
      <c r="D84" s="970"/>
      <c r="E84" s="715" t="s">
        <v>166</v>
      </c>
      <c r="F84" s="445">
        <v>20011</v>
      </c>
      <c r="G84" s="436">
        <v>6540</v>
      </c>
      <c r="H84" s="436">
        <v>7991</v>
      </c>
      <c r="I84" s="436">
        <v>7449</v>
      </c>
      <c r="J84" s="436">
        <v>1800</v>
      </c>
      <c r="K84" s="436">
        <v>6090</v>
      </c>
      <c r="L84" s="436">
        <v>0</v>
      </c>
      <c r="M84" s="436">
        <v>2289</v>
      </c>
      <c r="N84" s="436">
        <v>7326</v>
      </c>
      <c r="O84" s="436">
        <v>746</v>
      </c>
      <c r="P84" s="436">
        <v>0</v>
      </c>
      <c r="Q84" s="436">
        <v>4352</v>
      </c>
      <c r="R84" s="436">
        <v>3171</v>
      </c>
      <c r="S84" s="436">
        <v>15588</v>
      </c>
      <c r="T84" s="436">
        <v>7915</v>
      </c>
      <c r="U84" s="436">
        <v>0</v>
      </c>
      <c r="V84" s="436">
        <v>3164</v>
      </c>
      <c r="W84" s="436">
        <v>0</v>
      </c>
      <c r="X84" s="436">
        <v>6843</v>
      </c>
      <c r="Y84" s="436">
        <v>9366</v>
      </c>
      <c r="Z84" s="436">
        <v>13494</v>
      </c>
      <c r="AA84" s="436">
        <v>3842</v>
      </c>
      <c r="AB84" s="436">
        <v>0</v>
      </c>
      <c r="AC84" s="436">
        <v>0</v>
      </c>
      <c r="AD84" s="436">
        <v>18900</v>
      </c>
      <c r="AE84" s="436">
        <v>2600</v>
      </c>
      <c r="AF84" s="436">
        <v>15453</v>
      </c>
      <c r="AG84" s="436">
        <v>1944</v>
      </c>
      <c r="AH84" s="436">
        <v>5295</v>
      </c>
      <c r="AI84" s="436">
        <v>5470</v>
      </c>
      <c r="AJ84" s="436">
        <v>0</v>
      </c>
      <c r="AK84" s="436">
        <v>8035</v>
      </c>
      <c r="AL84" s="436">
        <v>5187</v>
      </c>
      <c r="AM84" s="436">
        <v>0</v>
      </c>
      <c r="AN84" s="436">
        <v>0</v>
      </c>
      <c r="AO84" s="436">
        <v>0</v>
      </c>
      <c r="AP84" s="436">
        <v>0</v>
      </c>
      <c r="AQ84" s="436">
        <v>0</v>
      </c>
      <c r="AR84" s="436">
        <v>568</v>
      </c>
      <c r="AS84" s="436">
        <v>324</v>
      </c>
      <c r="AT84" s="436">
        <v>4636</v>
      </c>
      <c r="AU84" s="436">
        <v>8793</v>
      </c>
      <c r="AV84" s="983">
        <v>6629</v>
      </c>
      <c r="AW84" s="454">
        <f t="shared" si="5"/>
        <v>211811</v>
      </c>
    </row>
    <row r="85" spans="1:49" ht="12" customHeight="1">
      <c r="A85" s="303"/>
      <c r="B85" s="43"/>
      <c r="C85" s="973"/>
      <c r="D85" s="974"/>
      <c r="E85" s="715" t="s">
        <v>167</v>
      </c>
      <c r="F85" s="445">
        <v>20011</v>
      </c>
      <c r="G85" s="436">
        <v>6540</v>
      </c>
      <c r="H85" s="436">
        <v>7991</v>
      </c>
      <c r="I85" s="436">
        <v>7449</v>
      </c>
      <c r="J85" s="436">
        <v>1800</v>
      </c>
      <c r="K85" s="436">
        <v>6090</v>
      </c>
      <c r="L85" s="436">
        <v>0</v>
      </c>
      <c r="M85" s="436">
        <v>2289</v>
      </c>
      <c r="N85" s="436">
        <v>7326</v>
      </c>
      <c r="O85" s="436">
        <v>746</v>
      </c>
      <c r="P85" s="436">
        <v>0</v>
      </c>
      <c r="Q85" s="436">
        <v>4352</v>
      </c>
      <c r="R85" s="436">
        <v>3171</v>
      </c>
      <c r="S85" s="436">
        <v>15588</v>
      </c>
      <c r="T85" s="436">
        <v>7915</v>
      </c>
      <c r="U85" s="436">
        <v>0</v>
      </c>
      <c r="V85" s="436">
        <v>3164</v>
      </c>
      <c r="W85" s="436">
        <v>0</v>
      </c>
      <c r="X85" s="436">
        <v>6843</v>
      </c>
      <c r="Y85" s="436">
        <v>9366</v>
      </c>
      <c r="Z85" s="436">
        <v>13494</v>
      </c>
      <c r="AA85" s="436">
        <v>3842</v>
      </c>
      <c r="AB85" s="436">
        <v>0</v>
      </c>
      <c r="AC85" s="436">
        <v>0</v>
      </c>
      <c r="AD85" s="436">
        <v>18900</v>
      </c>
      <c r="AE85" s="436">
        <v>2600</v>
      </c>
      <c r="AF85" s="436">
        <v>15453</v>
      </c>
      <c r="AG85" s="436">
        <v>1944</v>
      </c>
      <c r="AH85" s="436">
        <v>5295</v>
      </c>
      <c r="AI85" s="436">
        <v>5470</v>
      </c>
      <c r="AJ85" s="436">
        <v>0</v>
      </c>
      <c r="AK85" s="436">
        <v>8035</v>
      </c>
      <c r="AL85" s="436">
        <v>5187</v>
      </c>
      <c r="AM85" s="436">
        <v>0</v>
      </c>
      <c r="AN85" s="436">
        <v>0</v>
      </c>
      <c r="AO85" s="436">
        <v>0</v>
      </c>
      <c r="AP85" s="436">
        <v>0</v>
      </c>
      <c r="AQ85" s="436">
        <v>0</v>
      </c>
      <c r="AR85" s="436">
        <v>568</v>
      </c>
      <c r="AS85" s="436">
        <v>324</v>
      </c>
      <c r="AT85" s="436">
        <v>4636</v>
      </c>
      <c r="AU85" s="436">
        <v>8793</v>
      </c>
      <c r="AV85" s="983">
        <v>6629</v>
      </c>
      <c r="AW85" s="454">
        <f t="shared" si="5"/>
        <v>211811</v>
      </c>
    </row>
    <row r="86" spans="1:49" ht="12" customHeight="1">
      <c r="A86" s="303"/>
      <c r="B86" s="43"/>
      <c r="C86" s="969" t="s">
        <v>189</v>
      </c>
      <c r="D86" s="970"/>
      <c r="E86" s="715" t="s">
        <v>166</v>
      </c>
      <c r="F86" s="445">
        <v>0</v>
      </c>
      <c r="G86" s="436">
        <v>0</v>
      </c>
      <c r="H86" s="436">
        <v>0</v>
      </c>
      <c r="I86" s="436">
        <v>0</v>
      </c>
      <c r="J86" s="436">
        <v>0</v>
      </c>
      <c r="K86" s="436">
        <v>0</v>
      </c>
      <c r="L86" s="436">
        <v>0</v>
      </c>
      <c r="M86" s="436">
        <v>5061</v>
      </c>
      <c r="N86" s="436">
        <v>0</v>
      </c>
      <c r="O86" s="436">
        <v>0</v>
      </c>
      <c r="P86" s="436">
        <v>0</v>
      </c>
      <c r="Q86" s="436">
        <v>0</v>
      </c>
      <c r="R86" s="436">
        <v>0</v>
      </c>
      <c r="S86" s="436">
        <v>0</v>
      </c>
      <c r="T86" s="436">
        <v>0</v>
      </c>
      <c r="U86" s="436">
        <v>0</v>
      </c>
      <c r="V86" s="436">
        <v>0</v>
      </c>
      <c r="W86" s="436">
        <v>0</v>
      </c>
      <c r="X86" s="436">
        <v>0</v>
      </c>
      <c r="Y86" s="436">
        <v>0</v>
      </c>
      <c r="Z86" s="436">
        <v>0</v>
      </c>
      <c r="AA86" s="436">
        <v>0</v>
      </c>
      <c r="AB86" s="436">
        <v>0</v>
      </c>
      <c r="AC86" s="436">
        <v>0</v>
      </c>
      <c r="AD86" s="436">
        <v>0</v>
      </c>
      <c r="AE86" s="436">
        <v>0</v>
      </c>
      <c r="AF86" s="436">
        <v>0</v>
      </c>
      <c r="AG86" s="436">
        <v>0</v>
      </c>
      <c r="AH86" s="436">
        <v>0</v>
      </c>
      <c r="AI86" s="436">
        <v>0</v>
      </c>
      <c r="AJ86" s="436">
        <v>0</v>
      </c>
      <c r="AK86" s="436">
        <v>0</v>
      </c>
      <c r="AL86" s="436">
        <v>0</v>
      </c>
      <c r="AM86" s="436">
        <v>0</v>
      </c>
      <c r="AN86" s="436">
        <v>0</v>
      </c>
      <c r="AO86" s="436">
        <v>0</v>
      </c>
      <c r="AP86" s="436">
        <v>0</v>
      </c>
      <c r="AQ86" s="436">
        <v>0</v>
      </c>
      <c r="AR86" s="436">
        <v>0</v>
      </c>
      <c r="AS86" s="436">
        <v>0</v>
      </c>
      <c r="AT86" s="436">
        <v>0</v>
      </c>
      <c r="AU86" s="436">
        <v>6232</v>
      </c>
      <c r="AV86" s="983">
        <v>0</v>
      </c>
      <c r="AW86" s="454">
        <f t="shared" si="5"/>
        <v>11293</v>
      </c>
    </row>
    <row r="87" spans="1:49" ht="12" customHeight="1">
      <c r="A87" s="303"/>
      <c r="B87" s="43"/>
      <c r="C87" s="975"/>
      <c r="D87" s="976"/>
      <c r="E87" s="715" t="s">
        <v>167</v>
      </c>
      <c r="F87" s="445">
        <v>0</v>
      </c>
      <c r="G87" s="436">
        <v>0</v>
      </c>
      <c r="H87" s="436">
        <v>0</v>
      </c>
      <c r="I87" s="436">
        <v>0</v>
      </c>
      <c r="J87" s="436">
        <v>0</v>
      </c>
      <c r="K87" s="436">
        <v>0</v>
      </c>
      <c r="L87" s="436">
        <v>0</v>
      </c>
      <c r="M87" s="436">
        <v>5061</v>
      </c>
      <c r="N87" s="436">
        <v>0</v>
      </c>
      <c r="O87" s="436">
        <v>0</v>
      </c>
      <c r="P87" s="436">
        <v>0</v>
      </c>
      <c r="Q87" s="436">
        <v>0</v>
      </c>
      <c r="R87" s="436">
        <v>0</v>
      </c>
      <c r="S87" s="436">
        <v>0</v>
      </c>
      <c r="T87" s="436">
        <v>0</v>
      </c>
      <c r="U87" s="436">
        <v>0</v>
      </c>
      <c r="V87" s="436">
        <v>0</v>
      </c>
      <c r="W87" s="436">
        <v>0</v>
      </c>
      <c r="X87" s="436">
        <v>0</v>
      </c>
      <c r="Y87" s="436">
        <v>0</v>
      </c>
      <c r="Z87" s="436">
        <v>0</v>
      </c>
      <c r="AA87" s="436">
        <v>0</v>
      </c>
      <c r="AB87" s="436">
        <v>0</v>
      </c>
      <c r="AC87" s="436">
        <v>0</v>
      </c>
      <c r="AD87" s="436">
        <v>0</v>
      </c>
      <c r="AE87" s="436">
        <v>0</v>
      </c>
      <c r="AF87" s="436">
        <v>0</v>
      </c>
      <c r="AG87" s="436">
        <v>0</v>
      </c>
      <c r="AH87" s="436">
        <v>0</v>
      </c>
      <c r="AI87" s="436">
        <v>0</v>
      </c>
      <c r="AJ87" s="436">
        <v>0</v>
      </c>
      <c r="AK87" s="436">
        <v>0</v>
      </c>
      <c r="AL87" s="436">
        <v>0</v>
      </c>
      <c r="AM87" s="436">
        <v>0</v>
      </c>
      <c r="AN87" s="436">
        <v>0</v>
      </c>
      <c r="AO87" s="436">
        <v>0</v>
      </c>
      <c r="AP87" s="436">
        <v>0</v>
      </c>
      <c r="AQ87" s="436">
        <v>0</v>
      </c>
      <c r="AR87" s="436">
        <v>0</v>
      </c>
      <c r="AS87" s="436">
        <v>0</v>
      </c>
      <c r="AT87" s="436">
        <v>0</v>
      </c>
      <c r="AU87" s="436">
        <v>6232</v>
      </c>
      <c r="AV87" s="983">
        <v>0</v>
      </c>
      <c r="AW87" s="454">
        <f t="shared" si="5"/>
        <v>11293</v>
      </c>
    </row>
    <row r="88" spans="1:49" ht="12" customHeight="1">
      <c r="A88" s="303"/>
      <c r="B88" s="44"/>
      <c r="C88" s="971" t="s">
        <v>190</v>
      </c>
      <c r="D88" s="972"/>
      <c r="E88" s="718" t="s">
        <v>167</v>
      </c>
      <c r="F88" s="447">
        <v>0</v>
      </c>
      <c r="G88" s="439">
        <v>0</v>
      </c>
      <c r="H88" s="439">
        <v>0</v>
      </c>
      <c r="I88" s="439">
        <v>0</v>
      </c>
      <c r="J88" s="439">
        <v>0</v>
      </c>
      <c r="K88" s="439">
        <v>3000</v>
      </c>
      <c r="L88" s="439">
        <v>0</v>
      </c>
      <c r="M88" s="439">
        <v>0</v>
      </c>
      <c r="N88" s="439">
        <v>0</v>
      </c>
      <c r="O88" s="439">
        <v>0</v>
      </c>
      <c r="P88" s="439">
        <v>0</v>
      </c>
      <c r="Q88" s="439">
        <v>0</v>
      </c>
      <c r="R88" s="439">
        <v>0</v>
      </c>
      <c r="S88" s="439">
        <v>0</v>
      </c>
      <c r="T88" s="439">
        <v>0</v>
      </c>
      <c r="U88" s="439">
        <v>0</v>
      </c>
      <c r="V88" s="439">
        <v>0</v>
      </c>
      <c r="W88" s="439">
        <v>441</v>
      </c>
      <c r="X88" s="439">
        <v>0</v>
      </c>
      <c r="Y88" s="439">
        <v>0</v>
      </c>
      <c r="Z88" s="439">
        <v>0</v>
      </c>
      <c r="AA88" s="439">
        <v>10413</v>
      </c>
      <c r="AB88" s="439">
        <v>0</v>
      </c>
      <c r="AC88" s="439">
        <v>0</v>
      </c>
      <c r="AD88" s="439">
        <v>0</v>
      </c>
      <c r="AE88" s="439">
        <v>0</v>
      </c>
      <c r="AF88" s="439">
        <v>0</v>
      </c>
      <c r="AG88" s="439">
        <v>0</v>
      </c>
      <c r="AH88" s="439">
        <v>47356</v>
      </c>
      <c r="AI88" s="439">
        <v>0</v>
      </c>
      <c r="AJ88" s="439">
        <v>0</v>
      </c>
      <c r="AK88" s="439">
        <v>1307</v>
      </c>
      <c r="AL88" s="439">
        <v>0</v>
      </c>
      <c r="AM88" s="439">
        <v>0</v>
      </c>
      <c r="AN88" s="439">
        <v>0</v>
      </c>
      <c r="AO88" s="439">
        <v>0</v>
      </c>
      <c r="AP88" s="439">
        <v>0</v>
      </c>
      <c r="AQ88" s="439">
        <v>0</v>
      </c>
      <c r="AR88" s="439">
        <v>0</v>
      </c>
      <c r="AS88" s="439">
        <v>0</v>
      </c>
      <c r="AT88" s="439">
        <v>0</v>
      </c>
      <c r="AU88" s="439">
        <v>1500</v>
      </c>
      <c r="AV88" s="984">
        <v>0</v>
      </c>
      <c r="AW88" s="456">
        <f t="shared" si="5"/>
        <v>64017</v>
      </c>
    </row>
    <row r="89" spans="1:49" ht="12" customHeight="1" thickBot="1">
      <c r="A89" s="840"/>
      <c r="B89" s="998" t="s">
        <v>371</v>
      </c>
      <c r="C89" s="1007"/>
      <c r="D89" s="311"/>
      <c r="E89" s="876" t="s">
        <v>167</v>
      </c>
      <c r="F89" s="412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R89" s="139">
        <v>0</v>
      </c>
      <c r="S89" s="139">
        <v>0</v>
      </c>
      <c r="T89" s="139">
        <v>0</v>
      </c>
      <c r="U89" s="139">
        <v>0</v>
      </c>
      <c r="V89" s="139">
        <v>0</v>
      </c>
      <c r="W89" s="139">
        <v>0</v>
      </c>
      <c r="X89" s="139">
        <v>0</v>
      </c>
      <c r="Y89" s="139">
        <v>0</v>
      </c>
      <c r="Z89" s="139">
        <v>0</v>
      </c>
      <c r="AA89" s="139">
        <v>0</v>
      </c>
      <c r="AB89" s="139">
        <v>0</v>
      </c>
      <c r="AC89" s="139">
        <v>0</v>
      </c>
      <c r="AD89" s="139">
        <v>0</v>
      </c>
      <c r="AE89" s="139">
        <v>0</v>
      </c>
      <c r="AF89" s="139">
        <v>0</v>
      </c>
      <c r="AG89" s="139">
        <v>0</v>
      </c>
      <c r="AH89" s="139">
        <v>0</v>
      </c>
      <c r="AI89" s="139">
        <v>0</v>
      </c>
      <c r="AJ89" s="139">
        <v>0</v>
      </c>
      <c r="AK89" s="139">
        <v>0</v>
      </c>
      <c r="AL89" s="139">
        <v>0</v>
      </c>
      <c r="AM89" s="139">
        <v>0</v>
      </c>
      <c r="AN89" s="139">
        <v>0</v>
      </c>
      <c r="AO89" s="139">
        <v>0</v>
      </c>
      <c r="AP89" s="139">
        <v>0</v>
      </c>
      <c r="AQ89" s="139">
        <v>0</v>
      </c>
      <c r="AR89" s="139">
        <v>0</v>
      </c>
      <c r="AS89" s="139">
        <v>0</v>
      </c>
      <c r="AT89" s="139">
        <v>0</v>
      </c>
      <c r="AU89" s="139">
        <v>0</v>
      </c>
      <c r="AV89" s="1008">
        <v>0</v>
      </c>
      <c r="AW89" s="449">
        <f t="shared" si="5"/>
        <v>0</v>
      </c>
    </row>
    <row r="90" spans="1:49" ht="12" customHeight="1">
      <c r="A90" s="303" t="s">
        <v>191</v>
      </c>
      <c r="B90" s="95"/>
      <c r="C90" s="95"/>
      <c r="D90" s="77"/>
      <c r="E90" s="878" t="s">
        <v>166</v>
      </c>
      <c r="F90" s="410">
        <v>163308</v>
      </c>
      <c r="G90" s="100">
        <v>83611</v>
      </c>
      <c r="H90" s="100">
        <v>9611</v>
      </c>
      <c r="I90" s="100">
        <v>17898</v>
      </c>
      <c r="J90" s="100">
        <v>25841</v>
      </c>
      <c r="K90" s="100">
        <v>8245</v>
      </c>
      <c r="L90" s="100">
        <v>256600</v>
      </c>
      <c r="M90" s="100">
        <v>75623</v>
      </c>
      <c r="N90" s="100">
        <v>13092</v>
      </c>
      <c r="O90" s="100">
        <v>2943</v>
      </c>
      <c r="P90" s="100">
        <v>4681</v>
      </c>
      <c r="Q90" s="100">
        <v>232224</v>
      </c>
      <c r="R90" s="100">
        <v>8955</v>
      </c>
      <c r="S90" s="100">
        <v>17651</v>
      </c>
      <c r="T90" s="100">
        <v>158008</v>
      </c>
      <c r="U90" s="100">
        <v>25561</v>
      </c>
      <c r="V90" s="100">
        <v>27968</v>
      </c>
      <c r="W90" s="100">
        <v>0</v>
      </c>
      <c r="X90" s="100">
        <v>13200</v>
      </c>
      <c r="Y90" s="100">
        <v>280157</v>
      </c>
      <c r="Z90" s="100">
        <v>25454</v>
      </c>
      <c r="AA90" s="100">
        <v>55632</v>
      </c>
      <c r="AB90" s="100">
        <v>0</v>
      </c>
      <c r="AC90" s="100">
        <v>163943</v>
      </c>
      <c r="AD90" s="100">
        <v>25900</v>
      </c>
      <c r="AE90" s="100">
        <v>30148</v>
      </c>
      <c r="AF90" s="100">
        <v>643660</v>
      </c>
      <c r="AG90" s="100">
        <v>29984</v>
      </c>
      <c r="AH90" s="100">
        <v>5529</v>
      </c>
      <c r="AI90" s="100">
        <v>5470</v>
      </c>
      <c r="AJ90" s="100">
        <v>1974</v>
      </c>
      <c r="AK90" s="100">
        <v>218696</v>
      </c>
      <c r="AL90" s="100">
        <v>5187</v>
      </c>
      <c r="AM90" s="100">
        <v>0</v>
      </c>
      <c r="AN90" s="100">
        <v>0</v>
      </c>
      <c r="AO90" s="100">
        <v>0</v>
      </c>
      <c r="AP90" s="100">
        <v>9212</v>
      </c>
      <c r="AQ90" s="100">
        <v>16111</v>
      </c>
      <c r="AR90" s="100">
        <v>568</v>
      </c>
      <c r="AS90" s="100">
        <v>1921</v>
      </c>
      <c r="AT90" s="100">
        <v>4636</v>
      </c>
      <c r="AU90" s="100">
        <v>18193</v>
      </c>
      <c r="AV90" s="954">
        <v>58750</v>
      </c>
      <c r="AW90" s="955">
        <f t="shared" si="5"/>
        <v>2746145</v>
      </c>
    </row>
    <row r="91" spans="1:50" ht="12" customHeight="1" thickBot="1">
      <c r="A91" s="303"/>
      <c r="B91" s="95"/>
      <c r="C91" s="95"/>
      <c r="D91" s="77"/>
      <c r="E91" s="877" t="s">
        <v>167</v>
      </c>
      <c r="F91" s="46">
        <v>500871</v>
      </c>
      <c r="G91" s="945">
        <v>184036</v>
      </c>
      <c r="H91" s="945">
        <v>9611</v>
      </c>
      <c r="I91" s="945">
        <v>17898</v>
      </c>
      <c r="J91" s="945">
        <v>82607</v>
      </c>
      <c r="K91" s="945">
        <v>12441</v>
      </c>
      <c r="L91" s="945">
        <v>214219</v>
      </c>
      <c r="M91" s="945">
        <v>75623</v>
      </c>
      <c r="N91" s="945">
        <v>140847</v>
      </c>
      <c r="O91" s="945">
        <v>2943</v>
      </c>
      <c r="P91" s="945">
        <v>6369</v>
      </c>
      <c r="Q91" s="945">
        <v>239371</v>
      </c>
      <c r="R91" s="945">
        <v>386798</v>
      </c>
      <c r="S91" s="945">
        <v>17651</v>
      </c>
      <c r="T91" s="945">
        <v>117915</v>
      </c>
      <c r="U91" s="945">
        <v>95561</v>
      </c>
      <c r="V91" s="945">
        <v>28224</v>
      </c>
      <c r="W91" s="945">
        <v>441</v>
      </c>
      <c r="X91" s="945">
        <v>13200</v>
      </c>
      <c r="Y91" s="945">
        <v>153062</v>
      </c>
      <c r="Z91" s="945">
        <v>31454</v>
      </c>
      <c r="AA91" s="945">
        <v>392076</v>
      </c>
      <c r="AB91" s="945">
        <v>123900</v>
      </c>
      <c r="AC91" s="945">
        <v>165026</v>
      </c>
      <c r="AD91" s="945">
        <v>368314</v>
      </c>
      <c r="AE91" s="945">
        <v>164600</v>
      </c>
      <c r="AF91" s="945">
        <v>741406</v>
      </c>
      <c r="AG91" s="945">
        <v>28484</v>
      </c>
      <c r="AH91" s="945">
        <v>66885</v>
      </c>
      <c r="AI91" s="945">
        <v>128217</v>
      </c>
      <c r="AJ91" s="945">
        <v>6399</v>
      </c>
      <c r="AK91" s="945">
        <v>275954</v>
      </c>
      <c r="AL91" s="945">
        <v>155187</v>
      </c>
      <c r="AM91" s="945">
        <v>9273</v>
      </c>
      <c r="AN91" s="945">
        <v>0</v>
      </c>
      <c r="AO91" s="945">
        <v>22660</v>
      </c>
      <c r="AP91" s="945">
        <v>47644</v>
      </c>
      <c r="AQ91" s="945">
        <v>16707</v>
      </c>
      <c r="AR91" s="945">
        <v>125336</v>
      </c>
      <c r="AS91" s="945">
        <v>19049</v>
      </c>
      <c r="AT91" s="945">
        <v>4636</v>
      </c>
      <c r="AU91" s="945">
        <v>19693</v>
      </c>
      <c r="AV91" s="947">
        <v>58750</v>
      </c>
      <c r="AW91" s="977">
        <f t="shared" si="5"/>
        <v>5271338</v>
      </c>
      <c r="AX91" s="70">
        <f>SUM(E91:AV91)</f>
        <v>5271338</v>
      </c>
    </row>
    <row r="92" spans="1:50" ht="12" customHeight="1">
      <c r="A92" s="1281" t="s">
        <v>192</v>
      </c>
      <c r="B92" s="1282"/>
      <c r="C92" s="1282"/>
      <c r="D92" s="1282"/>
      <c r="E92" s="1283"/>
      <c r="F92" s="1009"/>
      <c r="G92" s="1010"/>
      <c r="H92" s="1010"/>
      <c r="I92" s="1010"/>
      <c r="J92" s="1010"/>
      <c r="K92" s="1010"/>
      <c r="L92" s="1010"/>
      <c r="M92" s="1010"/>
      <c r="N92" s="1010"/>
      <c r="O92" s="1010"/>
      <c r="P92" s="1010"/>
      <c r="Q92" s="1010"/>
      <c r="R92" s="1010"/>
      <c r="S92" s="1010"/>
      <c r="T92" s="1010"/>
      <c r="U92" s="1010"/>
      <c r="V92" s="1010"/>
      <c r="W92" s="1010"/>
      <c r="X92" s="1010"/>
      <c r="Y92" s="1010"/>
      <c r="Z92" s="1010"/>
      <c r="AA92" s="1010"/>
      <c r="AB92" s="1010"/>
      <c r="AC92" s="1010"/>
      <c r="AD92" s="1010"/>
      <c r="AE92" s="1010"/>
      <c r="AF92" s="1010"/>
      <c r="AG92" s="1010"/>
      <c r="AH92" s="1010"/>
      <c r="AI92" s="1010"/>
      <c r="AJ92" s="1010"/>
      <c r="AK92" s="1010"/>
      <c r="AL92" s="1010"/>
      <c r="AM92" s="1010"/>
      <c r="AN92" s="1010"/>
      <c r="AO92" s="1010"/>
      <c r="AP92" s="1010"/>
      <c r="AQ92" s="1010"/>
      <c r="AR92" s="1010"/>
      <c r="AS92" s="1010"/>
      <c r="AT92" s="1010"/>
      <c r="AU92" s="1010"/>
      <c r="AV92" s="1011"/>
      <c r="AW92" s="1012"/>
      <c r="AX92" s="70">
        <f aca="true" t="shared" si="6" ref="AX92:AX104">SUM(E92:AV92)</f>
        <v>0</v>
      </c>
    </row>
    <row r="93" spans="1:50" ht="12" customHeight="1">
      <c r="A93" s="303"/>
      <c r="B93" s="40" t="s">
        <v>18</v>
      </c>
      <c r="C93" s="41"/>
      <c r="D93" s="985" t="s">
        <v>174</v>
      </c>
      <c r="E93" s="987" t="s">
        <v>193</v>
      </c>
      <c r="F93" s="443">
        <v>0</v>
      </c>
      <c r="G93" s="433">
        <v>0</v>
      </c>
      <c r="H93" s="433">
        <v>0</v>
      </c>
      <c r="I93" s="433">
        <v>0</v>
      </c>
      <c r="J93" s="433">
        <v>0</v>
      </c>
      <c r="K93" s="433">
        <v>0</v>
      </c>
      <c r="L93" s="433">
        <v>7619</v>
      </c>
      <c r="M93" s="433">
        <v>0</v>
      </c>
      <c r="N93" s="433">
        <v>0</v>
      </c>
      <c r="O93" s="433">
        <v>0</v>
      </c>
      <c r="P93" s="433">
        <v>0</v>
      </c>
      <c r="Q93" s="433">
        <v>0</v>
      </c>
      <c r="R93" s="433">
        <v>0</v>
      </c>
      <c r="S93" s="433">
        <v>0</v>
      </c>
      <c r="T93" s="433">
        <v>0</v>
      </c>
      <c r="U93" s="433">
        <v>0</v>
      </c>
      <c r="V93" s="433">
        <v>0</v>
      </c>
      <c r="W93" s="433">
        <v>0</v>
      </c>
      <c r="X93" s="433">
        <v>0</v>
      </c>
      <c r="Y93" s="433">
        <v>0</v>
      </c>
      <c r="Z93" s="433">
        <v>0</v>
      </c>
      <c r="AA93" s="433">
        <v>300</v>
      </c>
      <c r="AB93" s="433">
        <v>0</v>
      </c>
      <c r="AC93" s="433">
        <v>1083</v>
      </c>
      <c r="AD93" s="433">
        <v>0</v>
      </c>
      <c r="AE93" s="433">
        <v>0</v>
      </c>
      <c r="AF93" s="433">
        <v>0</v>
      </c>
      <c r="AG93" s="433">
        <v>0</v>
      </c>
      <c r="AH93" s="433">
        <v>0</v>
      </c>
      <c r="AI93" s="433">
        <v>0</v>
      </c>
      <c r="AJ93" s="433">
        <v>0</v>
      </c>
      <c r="AK93" s="433">
        <v>0</v>
      </c>
      <c r="AL93" s="433">
        <v>0</v>
      </c>
      <c r="AM93" s="433">
        <v>0</v>
      </c>
      <c r="AN93" s="433">
        <v>0</v>
      </c>
      <c r="AO93" s="433">
        <v>0</v>
      </c>
      <c r="AP93" s="433">
        <v>0</v>
      </c>
      <c r="AQ93" s="433">
        <v>596</v>
      </c>
      <c r="AR93" s="433">
        <v>0</v>
      </c>
      <c r="AS93" s="433">
        <v>17128</v>
      </c>
      <c r="AT93" s="433">
        <v>0</v>
      </c>
      <c r="AU93" s="433">
        <v>0</v>
      </c>
      <c r="AV93" s="451">
        <v>0</v>
      </c>
      <c r="AW93" s="452">
        <f t="shared" si="5"/>
        <v>26726</v>
      </c>
      <c r="AX93" s="70">
        <f t="shared" si="6"/>
        <v>26726</v>
      </c>
    </row>
    <row r="94" spans="1:51" ht="12" customHeight="1">
      <c r="A94" s="303"/>
      <c r="B94" s="43" t="s">
        <v>19</v>
      </c>
      <c r="C94" s="95"/>
      <c r="D94" s="986" t="s">
        <v>175</v>
      </c>
      <c r="E94" s="903" t="s">
        <v>179</v>
      </c>
      <c r="F94" s="445">
        <v>0</v>
      </c>
      <c r="G94" s="436">
        <v>100425</v>
      </c>
      <c r="H94" s="436">
        <v>0</v>
      </c>
      <c r="I94" s="436">
        <v>0</v>
      </c>
      <c r="J94" s="436">
        <v>56766</v>
      </c>
      <c r="K94" s="436">
        <v>1196</v>
      </c>
      <c r="L94" s="436">
        <v>0</v>
      </c>
      <c r="M94" s="436">
        <v>0</v>
      </c>
      <c r="N94" s="436">
        <v>127755</v>
      </c>
      <c r="O94" s="436">
        <v>0</v>
      </c>
      <c r="P94" s="436">
        <v>1688</v>
      </c>
      <c r="Q94" s="436">
        <v>7147</v>
      </c>
      <c r="R94" s="436">
        <v>377843</v>
      </c>
      <c r="S94" s="436">
        <v>0</v>
      </c>
      <c r="T94" s="436">
        <v>14393</v>
      </c>
      <c r="U94" s="436">
        <v>0</v>
      </c>
      <c r="V94" s="436">
        <v>0</v>
      </c>
      <c r="W94" s="436">
        <v>0</v>
      </c>
      <c r="X94" s="436">
        <v>0</v>
      </c>
      <c r="Y94" s="436">
        <v>0</v>
      </c>
      <c r="Z94" s="436">
        <v>6000</v>
      </c>
      <c r="AA94" s="436">
        <v>225897</v>
      </c>
      <c r="AB94" s="436">
        <v>110000</v>
      </c>
      <c r="AC94" s="436">
        <v>0</v>
      </c>
      <c r="AD94" s="436">
        <v>50931</v>
      </c>
      <c r="AE94" s="436">
        <v>134452</v>
      </c>
      <c r="AF94" s="436">
        <v>97746</v>
      </c>
      <c r="AG94" s="436">
        <v>0</v>
      </c>
      <c r="AH94" s="436">
        <v>14000</v>
      </c>
      <c r="AI94" s="436">
        <v>65235</v>
      </c>
      <c r="AJ94" s="436">
        <v>4425</v>
      </c>
      <c r="AK94" s="436">
        <v>55669</v>
      </c>
      <c r="AL94" s="436">
        <v>100000</v>
      </c>
      <c r="AM94" s="436">
        <v>9273</v>
      </c>
      <c r="AN94" s="436">
        <v>0</v>
      </c>
      <c r="AO94" s="436">
        <v>22660</v>
      </c>
      <c r="AP94" s="436">
        <v>38432</v>
      </c>
      <c r="AQ94" s="436">
        <v>0</v>
      </c>
      <c r="AR94" s="436">
        <v>124768</v>
      </c>
      <c r="AS94" s="436">
        <v>0</v>
      </c>
      <c r="AT94" s="436">
        <v>0</v>
      </c>
      <c r="AU94" s="436">
        <v>0</v>
      </c>
      <c r="AV94" s="453">
        <v>0</v>
      </c>
      <c r="AW94" s="454">
        <f t="shared" si="5"/>
        <v>1746701</v>
      </c>
      <c r="AX94" s="70">
        <f t="shared" si="6"/>
        <v>1746701</v>
      </c>
      <c r="AY94" s="70">
        <f>AW93+AW94+AW95</f>
        <v>1773427</v>
      </c>
    </row>
    <row r="95" spans="1:50" ht="12" customHeight="1">
      <c r="A95" s="303"/>
      <c r="B95" s="988"/>
      <c r="C95" s="989"/>
      <c r="D95" s="986" t="s">
        <v>176</v>
      </c>
      <c r="E95" s="903" t="s">
        <v>194</v>
      </c>
      <c r="F95" s="445">
        <v>0</v>
      </c>
      <c r="G95" s="436">
        <v>0</v>
      </c>
      <c r="H95" s="436">
        <v>0</v>
      </c>
      <c r="I95" s="436">
        <v>0</v>
      </c>
      <c r="J95" s="436">
        <v>0</v>
      </c>
      <c r="K95" s="436">
        <v>0</v>
      </c>
      <c r="L95" s="436">
        <v>0</v>
      </c>
      <c r="M95" s="436">
        <v>0</v>
      </c>
      <c r="N95" s="436">
        <v>0</v>
      </c>
      <c r="O95" s="436">
        <v>0</v>
      </c>
      <c r="P95" s="436">
        <v>0</v>
      </c>
      <c r="Q95" s="436">
        <v>0</v>
      </c>
      <c r="R95" s="436">
        <v>0</v>
      </c>
      <c r="S95" s="436">
        <v>0</v>
      </c>
      <c r="T95" s="436">
        <v>0</v>
      </c>
      <c r="U95" s="436">
        <v>0</v>
      </c>
      <c r="V95" s="436">
        <v>0</v>
      </c>
      <c r="W95" s="436">
        <v>0</v>
      </c>
      <c r="X95" s="436">
        <v>0</v>
      </c>
      <c r="Y95" s="436">
        <v>0</v>
      </c>
      <c r="Z95" s="436">
        <v>0</v>
      </c>
      <c r="AA95" s="436">
        <v>0</v>
      </c>
      <c r="AB95" s="436">
        <v>0</v>
      </c>
      <c r="AC95" s="436">
        <v>0</v>
      </c>
      <c r="AD95" s="436">
        <v>0</v>
      </c>
      <c r="AE95" s="436">
        <v>0</v>
      </c>
      <c r="AF95" s="436">
        <v>0</v>
      </c>
      <c r="AG95" s="436">
        <v>0</v>
      </c>
      <c r="AH95" s="436">
        <v>0</v>
      </c>
      <c r="AI95" s="436">
        <v>0</v>
      </c>
      <c r="AJ95" s="436">
        <v>0</v>
      </c>
      <c r="AK95" s="436">
        <v>0</v>
      </c>
      <c r="AL95" s="436">
        <v>0</v>
      </c>
      <c r="AM95" s="436">
        <v>0</v>
      </c>
      <c r="AN95" s="436">
        <v>0</v>
      </c>
      <c r="AO95" s="436">
        <v>0</v>
      </c>
      <c r="AP95" s="436">
        <v>0</v>
      </c>
      <c r="AQ95" s="436">
        <v>0</v>
      </c>
      <c r="AR95" s="436">
        <v>0</v>
      </c>
      <c r="AS95" s="436">
        <v>0</v>
      </c>
      <c r="AT95" s="436">
        <v>0</v>
      </c>
      <c r="AU95" s="436">
        <v>0</v>
      </c>
      <c r="AV95" s="453">
        <v>0</v>
      </c>
      <c r="AW95" s="454">
        <f t="shared" si="5"/>
        <v>0</v>
      </c>
      <c r="AX95" s="70">
        <f t="shared" si="6"/>
        <v>0</v>
      </c>
    </row>
    <row r="96" spans="1:50" ht="12" customHeight="1">
      <c r="A96" s="303"/>
      <c r="B96" s="43" t="s">
        <v>177</v>
      </c>
      <c r="C96" s="95"/>
      <c r="D96" s="77"/>
      <c r="E96" s="903" t="s">
        <v>178</v>
      </c>
      <c r="F96" s="445">
        <v>337563</v>
      </c>
      <c r="G96" s="436">
        <v>0</v>
      </c>
      <c r="H96" s="436">
        <v>0</v>
      </c>
      <c r="I96" s="436">
        <v>0</v>
      </c>
      <c r="J96" s="436">
        <v>0</v>
      </c>
      <c r="K96" s="436">
        <v>0</v>
      </c>
      <c r="L96" s="436">
        <v>0</v>
      </c>
      <c r="M96" s="436">
        <v>0</v>
      </c>
      <c r="N96" s="436">
        <v>0</v>
      </c>
      <c r="O96" s="436">
        <v>0</v>
      </c>
      <c r="P96" s="436">
        <v>0</v>
      </c>
      <c r="Q96" s="436">
        <v>0</v>
      </c>
      <c r="R96" s="436">
        <v>0</v>
      </c>
      <c r="S96" s="436">
        <v>0</v>
      </c>
      <c r="T96" s="436">
        <v>0</v>
      </c>
      <c r="U96" s="436">
        <v>70000</v>
      </c>
      <c r="V96" s="436">
        <v>0</v>
      </c>
      <c r="W96" s="436">
        <v>0</v>
      </c>
      <c r="X96" s="436">
        <v>0</v>
      </c>
      <c r="Y96" s="436">
        <v>0</v>
      </c>
      <c r="Z96" s="436">
        <v>0</v>
      </c>
      <c r="AA96" s="436">
        <v>99834</v>
      </c>
      <c r="AB96" s="436">
        <v>13900</v>
      </c>
      <c r="AC96" s="436">
        <v>0</v>
      </c>
      <c r="AD96" s="436">
        <v>291483</v>
      </c>
      <c r="AE96" s="436">
        <v>0</v>
      </c>
      <c r="AF96" s="436">
        <v>0</v>
      </c>
      <c r="AG96" s="436">
        <v>0</v>
      </c>
      <c r="AH96" s="436">
        <v>0</v>
      </c>
      <c r="AI96" s="436">
        <v>57512</v>
      </c>
      <c r="AJ96" s="436">
        <v>0</v>
      </c>
      <c r="AK96" s="436">
        <v>0</v>
      </c>
      <c r="AL96" s="436">
        <v>50000</v>
      </c>
      <c r="AM96" s="436">
        <v>0</v>
      </c>
      <c r="AN96" s="436">
        <v>0</v>
      </c>
      <c r="AO96" s="436">
        <v>0</v>
      </c>
      <c r="AP96" s="436">
        <v>0</v>
      </c>
      <c r="AQ96" s="436">
        <v>0</v>
      </c>
      <c r="AR96" s="436">
        <v>0</v>
      </c>
      <c r="AS96" s="436">
        <v>0</v>
      </c>
      <c r="AT96" s="436">
        <v>0</v>
      </c>
      <c r="AU96" s="436">
        <v>0</v>
      </c>
      <c r="AV96" s="453">
        <v>0</v>
      </c>
      <c r="AW96" s="454">
        <f t="shared" si="5"/>
        <v>920292</v>
      </c>
      <c r="AX96" s="70">
        <f t="shared" si="6"/>
        <v>920292</v>
      </c>
    </row>
    <row r="97" spans="1:50" ht="12" customHeight="1">
      <c r="A97" s="303"/>
      <c r="B97" s="43"/>
      <c r="C97" s="95"/>
      <c r="D97" s="77"/>
      <c r="E97" s="903" t="s">
        <v>193</v>
      </c>
      <c r="F97" s="445">
        <v>0</v>
      </c>
      <c r="G97" s="436">
        <v>0</v>
      </c>
      <c r="H97" s="436">
        <v>0</v>
      </c>
      <c r="I97" s="436">
        <v>0</v>
      </c>
      <c r="J97" s="436">
        <v>0</v>
      </c>
      <c r="K97" s="436">
        <v>3000</v>
      </c>
      <c r="L97" s="436">
        <v>0</v>
      </c>
      <c r="M97" s="436">
        <v>0</v>
      </c>
      <c r="N97" s="436">
        <v>0</v>
      </c>
      <c r="O97" s="436">
        <v>0</v>
      </c>
      <c r="P97" s="436">
        <v>0</v>
      </c>
      <c r="Q97" s="436">
        <v>0</v>
      </c>
      <c r="R97" s="436">
        <v>0</v>
      </c>
      <c r="S97" s="436">
        <v>0</v>
      </c>
      <c r="T97" s="436">
        <v>0</v>
      </c>
      <c r="U97" s="436">
        <v>0</v>
      </c>
      <c r="V97" s="436">
        <v>0</v>
      </c>
      <c r="W97" s="436">
        <v>441</v>
      </c>
      <c r="X97" s="436">
        <v>0</v>
      </c>
      <c r="Y97" s="436">
        <v>0</v>
      </c>
      <c r="Z97" s="436">
        <v>0</v>
      </c>
      <c r="AA97" s="436">
        <v>10413</v>
      </c>
      <c r="AB97" s="436">
        <v>0</v>
      </c>
      <c r="AC97" s="436">
        <v>0</v>
      </c>
      <c r="AD97" s="436">
        <v>0</v>
      </c>
      <c r="AE97" s="436">
        <v>0</v>
      </c>
      <c r="AF97" s="436">
        <v>0</v>
      </c>
      <c r="AG97" s="436">
        <v>0</v>
      </c>
      <c r="AH97" s="436">
        <v>47356</v>
      </c>
      <c r="AI97" s="436">
        <v>0</v>
      </c>
      <c r="AJ97" s="436">
        <v>0</v>
      </c>
      <c r="AK97" s="436">
        <v>1307</v>
      </c>
      <c r="AL97" s="436">
        <v>0</v>
      </c>
      <c r="AM97" s="436">
        <v>0</v>
      </c>
      <c r="AN97" s="436">
        <v>0</v>
      </c>
      <c r="AO97" s="436">
        <v>0</v>
      </c>
      <c r="AP97" s="436">
        <v>0</v>
      </c>
      <c r="AQ97" s="436">
        <v>0</v>
      </c>
      <c r="AR97" s="436">
        <v>0</v>
      </c>
      <c r="AS97" s="436">
        <v>0</v>
      </c>
      <c r="AT97" s="436">
        <v>0</v>
      </c>
      <c r="AU97" s="436">
        <v>1500</v>
      </c>
      <c r="AV97" s="453">
        <v>0</v>
      </c>
      <c r="AW97" s="454">
        <f t="shared" si="5"/>
        <v>64017</v>
      </c>
      <c r="AX97" s="70">
        <f t="shared" si="6"/>
        <v>64017</v>
      </c>
    </row>
    <row r="98" spans="1:51" ht="12" customHeight="1">
      <c r="A98" s="303"/>
      <c r="B98" s="988"/>
      <c r="C98" s="989"/>
      <c r="D98" s="990"/>
      <c r="E98" s="903" t="s">
        <v>179</v>
      </c>
      <c r="F98" s="445">
        <v>0</v>
      </c>
      <c r="G98" s="436">
        <v>0</v>
      </c>
      <c r="H98" s="436">
        <v>0</v>
      </c>
      <c r="I98" s="436">
        <v>0</v>
      </c>
      <c r="J98" s="436">
        <v>0</v>
      </c>
      <c r="K98" s="436">
        <v>0</v>
      </c>
      <c r="L98" s="436">
        <v>0</v>
      </c>
      <c r="M98" s="436">
        <v>0</v>
      </c>
      <c r="N98" s="436">
        <v>0</v>
      </c>
      <c r="O98" s="436">
        <v>0</v>
      </c>
      <c r="P98" s="436">
        <v>0</v>
      </c>
      <c r="Q98" s="436">
        <v>0</v>
      </c>
      <c r="R98" s="436">
        <v>0</v>
      </c>
      <c r="S98" s="436">
        <v>0</v>
      </c>
      <c r="T98" s="436">
        <v>0</v>
      </c>
      <c r="U98" s="436">
        <v>0</v>
      </c>
      <c r="V98" s="436">
        <v>256</v>
      </c>
      <c r="W98" s="436">
        <v>0</v>
      </c>
      <c r="X98" s="436">
        <v>0</v>
      </c>
      <c r="Y98" s="436">
        <v>0</v>
      </c>
      <c r="Z98" s="436">
        <v>0</v>
      </c>
      <c r="AA98" s="436">
        <v>0</v>
      </c>
      <c r="AB98" s="436">
        <v>0</v>
      </c>
      <c r="AC98" s="436">
        <v>0</v>
      </c>
      <c r="AD98" s="436">
        <v>0</v>
      </c>
      <c r="AE98" s="436">
        <v>0</v>
      </c>
      <c r="AF98" s="436">
        <v>0</v>
      </c>
      <c r="AG98" s="436">
        <v>0</v>
      </c>
      <c r="AH98" s="436">
        <v>0</v>
      </c>
      <c r="AI98" s="436">
        <v>0</v>
      </c>
      <c r="AJ98" s="436">
        <v>0</v>
      </c>
      <c r="AK98" s="436">
        <v>282</v>
      </c>
      <c r="AL98" s="436">
        <v>0</v>
      </c>
      <c r="AM98" s="436">
        <v>0</v>
      </c>
      <c r="AN98" s="436">
        <v>0</v>
      </c>
      <c r="AO98" s="436">
        <v>0</v>
      </c>
      <c r="AP98" s="436">
        <v>0</v>
      </c>
      <c r="AQ98" s="436">
        <v>0</v>
      </c>
      <c r="AR98" s="436">
        <v>0</v>
      </c>
      <c r="AS98" s="436">
        <v>0</v>
      </c>
      <c r="AT98" s="436">
        <v>0</v>
      </c>
      <c r="AU98" s="436">
        <v>0</v>
      </c>
      <c r="AV98" s="453">
        <v>0</v>
      </c>
      <c r="AW98" s="454">
        <f t="shared" si="5"/>
        <v>538</v>
      </c>
      <c r="AX98" s="70">
        <f t="shared" si="6"/>
        <v>538</v>
      </c>
      <c r="AY98" s="70">
        <f>AW96+AW97+AW98</f>
        <v>984847</v>
      </c>
    </row>
    <row r="99" spans="1:51" ht="12" customHeight="1">
      <c r="A99" s="825"/>
      <c r="B99" s="44" t="s">
        <v>195</v>
      </c>
      <c r="C99" s="97"/>
      <c r="D99" s="1288" t="s">
        <v>622</v>
      </c>
      <c r="E99" s="1289"/>
      <c r="F99" s="410">
        <v>337563</v>
      </c>
      <c r="G99" s="100">
        <v>100425</v>
      </c>
      <c r="H99" s="100">
        <v>0</v>
      </c>
      <c r="I99" s="100">
        <v>0</v>
      </c>
      <c r="J99" s="100">
        <v>56766</v>
      </c>
      <c r="K99" s="100">
        <v>4196</v>
      </c>
      <c r="L99" s="100">
        <v>7619</v>
      </c>
      <c r="M99" s="100">
        <v>0</v>
      </c>
      <c r="N99" s="100">
        <v>127755</v>
      </c>
      <c r="O99" s="100">
        <v>0</v>
      </c>
      <c r="P99" s="100">
        <v>1688</v>
      </c>
      <c r="Q99" s="100">
        <v>7147</v>
      </c>
      <c r="R99" s="100">
        <v>377843</v>
      </c>
      <c r="S99" s="100">
        <v>0</v>
      </c>
      <c r="T99" s="100">
        <v>14393</v>
      </c>
      <c r="U99" s="100">
        <v>70000</v>
      </c>
      <c r="V99" s="100">
        <v>256</v>
      </c>
      <c r="W99" s="100">
        <v>441</v>
      </c>
      <c r="X99" s="100">
        <v>0</v>
      </c>
      <c r="Y99" s="100">
        <v>0</v>
      </c>
      <c r="Z99" s="100">
        <v>6000</v>
      </c>
      <c r="AA99" s="100">
        <v>336444</v>
      </c>
      <c r="AB99" s="100">
        <v>123900</v>
      </c>
      <c r="AC99" s="100">
        <v>1083</v>
      </c>
      <c r="AD99" s="100">
        <v>342414</v>
      </c>
      <c r="AE99" s="100">
        <v>134452</v>
      </c>
      <c r="AF99" s="100">
        <v>97746</v>
      </c>
      <c r="AG99" s="100">
        <v>0</v>
      </c>
      <c r="AH99" s="100">
        <v>61356</v>
      </c>
      <c r="AI99" s="100">
        <v>122747</v>
      </c>
      <c r="AJ99" s="100">
        <v>4425</v>
      </c>
      <c r="AK99" s="100">
        <v>57258</v>
      </c>
      <c r="AL99" s="100">
        <v>150000</v>
      </c>
      <c r="AM99" s="100">
        <v>9273</v>
      </c>
      <c r="AN99" s="100">
        <v>0</v>
      </c>
      <c r="AO99" s="100">
        <v>22660</v>
      </c>
      <c r="AP99" s="100">
        <v>38432</v>
      </c>
      <c r="AQ99" s="100">
        <v>596</v>
      </c>
      <c r="AR99" s="100">
        <v>124768</v>
      </c>
      <c r="AS99" s="100">
        <v>17128</v>
      </c>
      <c r="AT99" s="100">
        <v>0</v>
      </c>
      <c r="AU99" s="100">
        <v>1500</v>
      </c>
      <c r="AV99" s="954">
        <v>0</v>
      </c>
      <c r="AW99" s="955">
        <f t="shared" si="5"/>
        <v>2758274</v>
      </c>
      <c r="AX99" s="70">
        <f t="shared" si="6"/>
        <v>2758274</v>
      </c>
      <c r="AY99" s="70">
        <f>SUM(AY94:AY98)</f>
        <v>2758274</v>
      </c>
    </row>
    <row r="100" spans="1:61" s="79" customFormat="1" ht="10.5" customHeight="1">
      <c r="A100" s="1284" t="s">
        <v>646</v>
      </c>
      <c r="B100" s="1285"/>
      <c r="C100" s="1285"/>
      <c r="D100" s="991" t="s">
        <v>180</v>
      </c>
      <c r="E100" s="356"/>
      <c r="F100" s="46">
        <v>0</v>
      </c>
      <c r="G100" s="945">
        <v>0</v>
      </c>
      <c r="H100" s="945">
        <v>0</v>
      </c>
      <c r="I100" s="945">
        <v>0</v>
      </c>
      <c r="J100" s="945">
        <v>0</v>
      </c>
      <c r="K100" s="945">
        <v>0</v>
      </c>
      <c r="L100" s="945">
        <v>0</v>
      </c>
      <c r="M100" s="945">
        <v>0</v>
      </c>
      <c r="N100" s="945">
        <v>0</v>
      </c>
      <c r="O100" s="945">
        <v>0</v>
      </c>
      <c r="P100" s="945">
        <v>0</v>
      </c>
      <c r="Q100" s="945">
        <v>0</v>
      </c>
      <c r="R100" s="945">
        <v>0</v>
      </c>
      <c r="S100" s="945">
        <v>0</v>
      </c>
      <c r="T100" s="945">
        <v>0</v>
      </c>
      <c r="U100" s="945">
        <v>0</v>
      </c>
      <c r="V100" s="945">
        <v>0</v>
      </c>
      <c r="W100" s="945">
        <v>0</v>
      </c>
      <c r="X100" s="945">
        <v>0</v>
      </c>
      <c r="Y100" s="945">
        <v>0</v>
      </c>
      <c r="Z100" s="945">
        <v>0</v>
      </c>
      <c r="AA100" s="945">
        <v>0</v>
      </c>
      <c r="AB100" s="945">
        <v>0</v>
      </c>
      <c r="AC100" s="945">
        <v>0</v>
      </c>
      <c r="AD100" s="945">
        <v>0</v>
      </c>
      <c r="AE100" s="945">
        <v>0</v>
      </c>
      <c r="AF100" s="945">
        <v>0</v>
      </c>
      <c r="AG100" s="945">
        <v>0</v>
      </c>
      <c r="AH100" s="945">
        <v>0</v>
      </c>
      <c r="AI100" s="945">
        <v>0</v>
      </c>
      <c r="AJ100" s="945">
        <v>0</v>
      </c>
      <c r="AK100" s="945">
        <v>0</v>
      </c>
      <c r="AL100" s="945">
        <v>0</v>
      </c>
      <c r="AM100" s="945">
        <v>0</v>
      </c>
      <c r="AN100" s="945">
        <v>0</v>
      </c>
      <c r="AO100" s="945">
        <v>0</v>
      </c>
      <c r="AP100" s="945">
        <v>0</v>
      </c>
      <c r="AQ100" s="945">
        <v>0</v>
      </c>
      <c r="AR100" s="945">
        <v>0</v>
      </c>
      <c r="AS100" s="945">
        <v>0</v>
      </c>
      <c r="AT100" s="945">
        <v>0</v>
      </c>
      <c r="AU100" s="945">
        <v>0</v>
      </c>
      <c r="AV100" s="947">
        <v>0</v>
      </c>
      <c r="AW100" s="977">
        <f t="shared" si="5"/>
        <v>0</v>
      </c>
      <c r="AX100" s="70">
        <f t="shared" si="6"/>
        <v>0</v>
      </c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</row>
    <row r="101" spans="1:61" s="79" customFormat="1" ht="10.5" customHeight="1">
      <c r="A101" s="1286"/>
      <c r="B101" s="1287"/>
      <c r="C101" s="1287"/>
      <c r="D101" s="993" t="s">
        <v>196</v>
      </c>
      <c r="E101" s="728" t="s">
        <v>623</v>
      </c>
      <c r="F101" s="447">
        <v>0</v>
      </c>
      <c r="G101" s="439">
        <v>0</v>
      </c>
      <c r="H101" s="439">
        <v>0</v>
      </c>
      <c r="I101" s="439">
        <v>0</v>
      </c>
      <c r="J101" s="439">
        <v>0</v>
      </c>
      <c r="K101" s="439">
        <v>0</v>
      </c>
      <c r="L101" s="439">
        <v>0</v>
      </c>
      <c r="M101" s="439">
        <v>0</v>
      </c>
      <c r="N101" s="439">
        <v>0</v>
      </c>
      <c r="O101" s="439">
        <v>0</v>
      </c>
      <c r="P101" s="439">
        <v>0</v>
      </c>
      <c r="Q101" s="439">
        <v>0</v>
      </c>
      <c r="R101" s="439">
        <v>0</v>
      </c>
      <c r="S101" s="439">
        <v>0</v>
      </c>
      <c r="T101" s="439">
        <v>0</v>
      </c>
      <c r="U101" s="439">
        <v>0</v>
      </c>
      <c r="V101" s="439">
        <v>0</v>
      </c>
      <c r="W101" s="439">
        <v>0</v>
      </c>
      <c r="X101" s="439">
        <v>0</v>
      </c>
      <c r="Y101" s="439">
        <v>0</v>
      </c>
      <c r="Z101" s="439">
        <v>0</v>
      </c>
      <c r="AA101" s="439">
        <v>0</v>
      </c>
      <c r="AB101" s="439">
        <v>0</v>
      </c>
      <c r="AC101" s="439">
        <v>0</v>
      </c>
      <c r="AD101" s="439">
        <v>0</v>
      </c>
      <c r="AE101" s="439">
        <v>0</v>
      </c>
      <c r="AF101" s="439">
        <v>0</v>
      </c>
      <c r="AG101" s="439">
        <v>0</v>
      </c>
      <c r="AH101" s="439">
        <v>0</v>
      </c>
      <c r="AI101" s="439">
        <v>0</v>
      </c>
      <c r="AJ101" s="439">
        <v>0</v>
      </c>
      <c r="AK101" s="439">
        <v>0</v>
      </c>
      <c r="AL101" s="439">
        <v>0</v>
      </c>
      <c r="AM101" s="439">
        <v>0</v>
      </c>
      <c r="AN101" s="439">
        <v>0</v>
      </c>
      <c r="AO101" s="439">
        <v>0</v>
      </c>
      <c r="AP101" s="439">
        <v>0</v>
      </c>
      <c r="AQ101" s="439">
        <v>0</v>
      </c>
      <c r="AR101" s="439">
        <v>0</v>
      </c>
      <c r="AS101" s="439">
        <v>0</v>
      </c>
      <c r="AT101" s="439">
        <v>0</v>
      </c>
      <c r="AU101" s="439">
        <v>0</v>
      </c>
      <c r="AV101" s="455">
        <v>0</v>
      </c>
      <c r="AW101" s="456">
        <f t="shared" si="5"/>
        <v>0</v>
      </c>
      <c r="AX101" s="70">
        <f t="shared" si="6"/>
        <v>0</v>
      </c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</row>
    <row r="102" spans="1:61" s="79" customFormat="1" ht="10.5" customHeight="1">
      <c r="A102" s="1284" t="s">
        <v>647</v>
      </c>
      <c r="B102" s="1285"/>
      <c r="C102" s="1285"/>
      <c r="D102" s="994" t="s">
        <v>180</v>
      </c>
      <c r="E102" s="733"/>
      <c r="F102" s="443">
        <v>0</v>
      </c>
      <c r="G102" s="433">
        <v>0</v>
      </c>
      <c r="H102" s="433">
        <v>0</v>
      </c>
      <c r="I102" s="433">
        <v>0</v>
      </c>
      <c r="J102" s="433">
        <v>0</v>
      </c>
      <c r="K102" s="433">
        <v>0</v>
      </c>
      <c r="L102" s="433">
        <v>0</v>
      </c>
      <c r="M102" s="433">
        <v>0</v>
      </c>
      <c r="N102" s="433">
        <v>0</v>
      </c>
      <c r="O102" s="433">
        <v>0</v>
      </c>
      <c r="P102" s="433">
        <v>0</v>
      </c>
      <c r="Q102" s="433">
        <v>0</v>
      </c>
      <c r="R102" s="433">
        <v>0</v>
      </c>
      <c r="S102" s="433">
        <v>0</v>
      </c>
      <c r="T102" s="433">
        <v>0</v>
      </c>
      <c r="U102" s="433">
        <v>0</v>
      </c>
      <c r="V102" s="433">
        <v>0</v>
      </c>
      <c r="W102" s="433">
        <v>0</v>
      </c>
      <c r="X102" s="433">
        <v>0</v>
      </c>
      <c r="Y102" s="433">
        <v>0</v>
      </c>
      <c r="Z102" s="433">
        <v>0</v>
      </c>
      <c r="AA102" s="433">
        <v>0</v>
      </c>
      <c r="AB102" s="433">
        <v>0</v>
      </c>
      <c r="AC102" s="433">
        <v>0</v>
      </c>
      <c r="AD102" s="433">
        <v>0</v>
      </c>
      <c r="AE102" s="433">
        <v>0</v>
      </c>
      <c r="AF102" s="433">
        <v>0</v>
      </c>
      <c r="AG102" s="433">
        <v>0</v>
      </c>
      <c r="AH102" s="433">
        <v>0</v>
      </c>
      <c r="AI102" s="433">
        <v>0</v>
      </c>
      <c r="AJ102" s="433">
        <v>0</v>
      </c>
      <c r="AK102" s="433">
        <v>0</v>
      </c>
      <c r="AL102" s="433">
        <v>0</v>
      </c>
      <c r="AM102" s="433">
        <v>0</v>
      </c>
      <c r="AN102" s="433">
        <v>0</v>
      </c>
      <c r="AO102" s="433">
        <v>0</v>
      </c>
      <c r="AP102" s="433">
        <v>0</v>
      </c>
      <c r="AQ102" s="433">
        <v>0</v>
      </c>
      <c r="AR102" s="433">
        <v>0</v>
      </c>
      <c r="AS102" s="433">
        <v>0</v>
      </c>
      <c r="AT102" s="433">
        <v>0</v>
      </c>
      <c r="AU102" s="433">
        <v>0</v>
      </c>
      <c r="AV102" s="451">
        <v>0</v>
      </c>
      <c r="AW102" s="452">
        <f t="shared" si="5"/>
        <v>0</v>
      </c>
      <c r="AX102" s="70">
        <f t="shared" si="6"/>
        <v>0</v>
      </c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</row>
    <row r="103" spans="1:61" s="79" customFormat="1" ht="10.5" customHeight="1">
      <c r="A103" s="1286"/>
      <c r="B103" s="1287"/>
      <c r="C103" s="1287"/>
      <c r="D103" s="992" t="s">
        <v>196</v>
      </c>
      <c r="E103" s="355" t="s">
        <v>624</v>
      </c>
      <c r="F103" s="41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0">
        <v>0</v>
      </c>
      <c r="T103" s="100">
        <v>0</v>
      </c>
      <c r="U103" s="100">
        <v>0</v>
      </c>
      <c r="V103" s="100">
        <v>0</v>
      </c>
      <c r="W103" s="100">
        <v>0</v>
      </c>
      <c r="X103" s="100">
        <v>0</v>
      </c>
      <c r="Y103" s="100">
        <v>0</v>
      </c>
      <c r="Z103" s="100">
        <v>0</v>
      </c>
      <c r="AA103" s="100">
        <v>0</v>
      </c>
      <c r="AB103" s="100">
        <v>0</v>
      </c>
      <c r="AC103" s="100">
        <v>0</v>
      </c>
      <c r="AD103" s="100">
        <v>0</v>
      </c>
      <c r="AE103" s="100">
        <v>0</v>
      </c>
      <c r="AF103" s="100">
        <v>0</v>
      </c>
      <c r="AG103" s="100">
        <v>0</v>
      </c>
      <c r="AH103" s="100">
        <v>0</v>
      </c>
      <c r="AI103" s="100">
        <v>0</v>
      </c>
      <c r="AJ103" s="100">
        <v>0</v>
      </c>
      <c r="AK103" s="100">
        <v>0</v>
      </c>
      <c r="AL103" s="100">
        <v>0</v>
      </c>
      <c r="AM103" s="100">
        <v>0</v>
      </c>
      <c r="AN103" s="100">
        <v>0</v>
      </c>
      <c r="AO103" s="100">
        <v>0</v>
      </c>
      <c r="AP103" s="100">
        <v>0</v>
      </c>
      <c r="AQ103" s="100">
        <v>0</v>
      </c>
      <c r="AR103" s="100">
        <v>0</v>
      </c>
      <c r="AS103" s="100">
        <v>0</v>
      </c>
      <c r="AT103" s="100">
        <v>0</v>
      </c>
      <c r="AU103" s="100">
        <v>0</v>
      </c>
      <c r="AV103" s="954">
        <v>0</v>
      </c>
      <c r="AW103" s="955">
        <f t="shared" si="5"/>
        <v>0</v>
      </c>
      <c r="AX103" s="70">
        <f t="shared" si="6"/>
        <v>0</v>
      </c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</row>
    <row r="104" spans="1:50" ht="12" customHeight="1" thickBot="1">
      <c r="A104" s="958" t="s">
        <v>197</v>
      </c>
      <c r="B104" s="137"/>
      <c r="C104" s="137"/>
      <c r="D104" s="137"/>
      <c r="E104" s="359"/>
      <c r="F104" s="412">
        <v>337563</v>
      </c>
      <c r="G104" s="139">
        <v>100425</v>
      </c>
      <c r="H104" s="139">
        <v>0</v>
      </c>
      <c r="I104" s="139">
        <v>0</v>
      </c>
      <c r="J104" s="139">
        <v>56766</v>
      </c>
      <c r="K104" s="139">
        <v>4196</v>
      </c>
      <c r="L104" s="139">
        <v>7619</v>
      </c>
      <c r="M104" s="139">
        <v>0</v>
      </c>
      <c r="N104" s="139">
        <v>127755</v>
      </c>
      <c r="O104" s="139">
        <v>0</v>
      </c>
      <c r="P104" s="139">
        <v>1688</v>
      </c>
      <c r="Q104" s="139">
        <v>7147</v>
      </c>
      <c r="R104" s="139">
        <v>377843</v>
      </c>
      <c r="S104" s="139">
        <v>0</v>
      </c>
      <c r="T104" s="139">
        <v>14393</v>
      </c>
      <c r="U104" s="139">
        <v>70000</v>
      </c>
      <c r="V104" s="139">
        <v>256</v>
      </c>
      <c r="W104" s="139">
        <v>441</v>
      </c>
      <c r="X104" s="139">
        <v>0</v>
      </c>
      <c r="Y104" s="139">
        <v>0</v>
      </c>
      <c r="Z104" s="139">
        <v>6000</v>
      </c>
      <c r="AA104" s="139">
        <v>336444</v>
      </c>
      <c r="AB104" s="139">
        <v>123900</v>
      </c>
      <c r="AC104" s="139">
        <v>1083</v>
      </c>
      <c r="AD104" s="139">
        <v>342414</v>
      </c>
      <c r="AE104" s="139">
        <v>134452</v>
      </c>
      <c r="AF104" s="139">
        <v>97746</v>
      </c>
      <c r="AG104" s="139">
        <v>0</v>
      </c>
      <c r="AH104" s="139">
        <v>61356</v>
      </c>
      <c r="AI104" s="139">
        <v>122747</v>
      </c>
      <c r="AJ104" s="139">
        <v>4425</v>
      </c>
      <c r="AK104" s="139">
        <v>57258</v>
      </c>
      <c r="AL104" s="139">
        <v>150000</v>
      </c>
      <c r="AM104" s="139">
        <v>9273</v>
      </c>
      <c r="AN104" s="139">
        <v>0</v>
      </c>
      <c r="AO104" s="139">
        <v>22660</v>
      </c>
      <c r="AP104" s="139">
        <v>38432</v>
      </c>
      <c r="AQ104" s="139">
        <v>596</v>
      </c>
      <c r="AR104" s="139">
        <v>124768</v>
      </c>
      <c r="AS104" s="139">
        <v>17128</v>
      </c>
      <c r="AT104" s="139">
        <v>0</v>
      </c>
      <c r="AU104" s="139">
        <v>1500</v>
      </c>
      <c r="AV104" s="448">
        <v>0</v>
      </c>
      <c r="AW104" s="449">
        <f t="shared" si="5"/>
        <v>2758274</v>
      </c>
      <c r="AX104" s="70">
        <f t="shared" si="6"/>
        <v>2758274</v>
      </c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25">
    <mergeCell ref="C7:D8"/>
    <mergeCell ref="C16:D17"/>
    <mergeCell ref="D18:D19"/>
    <mergeCell ref="D20:D21"/>
    <mergeCell ref="D9:D10"/>
    <mergeCell ref="D11:D12"/>
    <mergeCell ref="D13:D14"/>
    <mergeCell ref="D32:D33"/>
    <mergeCell ref="D34:D35"/>
    <mergeCell ref="D36:D37"/>
    <mergeCell ref="D22:D23"/>
    <mergeCell ref="D24:D25"/>
    <mergeCell ref="D26:D27"/>
    <mergeCell ref="D28:D29"/>
    <mergeCell ref="A100:C101"/>
    <mergeCell ref="A102:C103"/>
    <mergeCell ref="D99:E99"/>
    <mergeCell ref="B3:C3"/>
    <mergeCell ref="AW2:AW3"/>
    <mergeCell ref="D38:D39"/>
    <mergeCell ref="D40:D41"/>
    <mergeCell ref="D42:D43"/>
    <mergeCell ref="C45:D46"/>
    <mergeCell ref="A92:E92"/>
    <mergeCell ref="D30:D31"/>
  </mergeCells>
  <conditionalFormatting sqref="A1:IV65536">
    <cfRule type="cellIs" priority="1" dxfId="0" operator="equal" stopIfTrue="1">
      <formula>0</formula>
    </cfRule>
  </conditionalFormatting>
  <printOptions/>
  <pageMargins left="0.75" right="0.75" top="0.52" bottom="0.54" header="0.55" footer="0.512"/>
  <pageSetup horizontalDpi="600" verticalDpi="600" orientation="landscape" pageOrder="overThenDown" paperSize="9" scale="56" r:id="rId2"/>
  <rowBreaks count="1" manualBreakCount="1">
    <brk id="46" max="48" man="1"/>
  </rowBreaks>
  <colBreaks count="2" manualBreakCount="2">
    <brk id="22" max="103" man="1"/>
    <brk id="39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W53"/>
  <sheetViews>
    <sheetView showZeros="0" view="pageBreakPreview" zoomScale="85" zoomScaleSheetLayoutView="8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Z12" sqref="AZ12"/>
    </sheetView>
  </sheetViews>
  <sheetFormatPr defaultColWidth="9.00390625" defaultRowHeight="13.5"/>
  <cols>
    <col min="1" max="1" width="3.375" style="140" customWidth="1"/>
    <col min="2" max="2" width="3.50390625" style="140" customWidth="1"/>
    <col min="3" max="4" width="7.125" style="140" customWidth="1"/>
    <col min="5" max="5" width="17.875" style="140" customWidth="1"/>
    <col min="6" max="48" width="12.875" style="150" customWidth="1"/>
    <col min="49" max="49" width="12.875" style="140" customWidth="1"/>
    <col min="50" max="16384" width="9.00390625" style="140" customWidth="1"/>
  </cols>
  <sheetData>
    <row r="1" spans="1:49" ht="25.5" customHeight="1" thickBot="1">
      <c r="A1" s="616" t="s">
        <v>326</v>
      </c>
      <c r="B1" s="141"/>
      <c r="C1" s="141"/>
      <c r="D1" s="141"/>
      <c r="E1" s="142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165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4" t="s">
        <v>165</v>
      </c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4" t="s">
        <v>165</v>
      </c>
      <c r="AP1" s="143"/>
      <c r="AQ1" s="143"/>
      <c r="AR1" s="143"/>
      <c r="AS1" s="143"/>
      <c r="AT1" s="143"/>
      <c r="AU1" s="143"/>
      <c r="AV1" s="143"/>
      <c r="AW1" s="144" t="s">
        <v>165</v>
      </c>
    </row>
    <row r="2" spans="1:49" s="5" customFormat="1" ht="15.75" customHeight="1">
      <c r="A2" s="258"/>
      <c r="B2" s="259"/>
      <c r="C2" s="259"/>
      <c r="D2" s="259"/>
      <c r="E2" s="266" t="s">
        <v>242</v>
      </c>
      <c r="F2" s="260" t="s">
        <v>586</v>
      </c>
      <c r="G2" s="260" t="s">
        <v>587</v>
      </c>
      <c r="H2" s="260" t="s">
        <v>588</v>
      </c>
      <c r="I2" s="260" t="s">
        <v>589</v>
      </c>
      <c r="J2" s="260" t="s">
        <v>590</v>
      </c>
      <c r="K2" s="260" t="s">
        <v>591</v>
      </c>
      <c r="L2" s="260" t="s">
        <v>592</v>
      </c>
      <c r="M2" s="260" t="s">
        <v>593</v>
      </c>
      <c r="N2" s="260" t="s">
        <v>594</v>
      </c>
      <c r="O2" s="260" t="s">
        <v>595</v>
      </c>
      <c r="P2" s="260" t="s">
        <v>596</v>
      </c>
      <c r="Q2" s="260" t="s">
        <v>597</v>
      </c>
      <c r="R2" s="260" t="s">
        <v>598</v>
      </c>
      <c r="S2" s="260" t="s">
        <v>599</v>
      </c>
      <c r="T2" s="260" t="s">
        <v>600</v>
      </c>
      <c r="U2" s="260" t="s">
        <v>601</v>
      </c>
      <c r="V2" s="261" t="s">
        <v>27</v>
      </c>
      <c r="W2" s="261" t="s">
        <v>28</v>
      </c>
      <c r="X2" s="261" t="s">
        <v>29</v>
      </c>
      <c r="Y2" s="261" t="s">
        <v>30</v>
      </c>
      <c r="Z2" s="261" t="s">
        <v>31</v>
      </c>
      <c r="AA2" s="261" t="s">
        <v>32</v>
      </c>
      <c r="AB2" s="261" t="s">
        <v>33</v>
      </c>
      <c r="AC2" s="261" t="s">
        <v>34</v>
      </c>
      <c r="AD2" s="261" t="s">
        <v>35</v>
      </c>
      <c r="AE2" s="261" t="s">
        <v>36</v>
      </c>
      <c r="AF2" s="261" t="s">
        <v>37</v>
      </c>
      <c r="AG2" s="261" t="s">
        <v>38</v>
      </c>
      <c r="AH2" s="261" t="s">
        <v>39</v>
      </c>
      <c r="AI2" s="261" t="s">
        <v>40</v>
      </c>
      <c r="AJ2" s="261" t="s">
        <v>41</v>
      </c>
      <c r="AK2" s="261" t="s">
        <v>42</v>
      </c>
      <c r="AL2" s="261" t="s">
        <v>43</v>
      </c>
      <c r="AM2" s="261" t="s">
        <v>44</v>
      </c>
      <c r="AN2" s="261" t="s">
        <v>45</v>
      </c>
      <c r="AO2" s="261" t="s">
        <v>46</v>
      </c>
      <c r="AP2" s="261" t="s">
        <v>47</v>
      </c>
      <c r="AQ2" s="261" t="s">
        <v>48</v>
      </c>
      <c r="AR2" s="261" t="s">
        <v>49</v>
      </c>
      <c r="AS2" s="261" t="s">
        <v>50</v>
      </c>
      <c r="AT2" s="261" t="s">
        <v>51</v>
      </c>
      <c r="AU2" s="261" t="s">
        <v>52</v>
      </c>
      <c r="AV2" s="280" t="s">
        <v>53</v>
      </c>
      <c r="AW2" s="1181" t="s">
        <v>378</v>
      </c>
    </row>
    <row r="3" spans="1:49" s="147" customFormat="1" ht="15.75" customHeight="1" thickBot="1">
      <c r="A3" s="274"/>
      <c r="B3" s="275" t="s">
        <v>379</v>
      </c>
      <c r="C3" s="275"/>
      <c r="D3" s="275"/>
      <c r="E3" s="276" t="s">
        <v>380</v>
      </c>
      <c r="F3" s="277" t="s">
        <v>243</v>
      </c>
      <c r="G3" s="277" t="s">
        <v>244</v>
      </c>
      <c r="H3" s="277" t="s">
        <v>245</v>
      </c>
      <c r="I3" s="277" t="s">
        <v>246</v>
      </c>
      <c r="J3" s="277" t="s">
        <v>21</v>
      </c>
      <c r="K3" s="277" t="s">
        <v>247</v>
      </c>
      <c r="L3" s="277" t="s">
        <v>248</v>
      </c>
      <c r="M3" s="277" t="s">
        <v>22</v>
      </c>
      <c r="N3" s="277" t="s">
        <v>249</v>
      </c>
      <c r="O3" s="277" t="s">
        <v>250</v>
      </c>
      <c r="P3" s="277" t="s">
        <v>251</v>
      </c>
      <c r="Q3" s="277" t="s">
        <v>252</v>
      </c>
      <c r="R3" s="277" t="s">
        <v>23</v>
      </c>
      <c r="S3" s="277" t="s">
        <v>253</v>
      </c>
      <c r="T3" s="277" t="s">
        <v>254</v>
      </c>
      <c r="U3" s="277" t="s">
        <v>26</v>
      </c>
      <c r="V3" s="278" t="s">
        <v>54</v>
      </c>
      <c r="W3" s="278" t="s">
        <v>55</v>
      </c>
      <c r="X3" s="278" t="s">
        <v>56</v>
      </c>
      <c r="Y3" s="278" t="s">
        <v>57</v>
      </c>
      <c r="Z3" s="278" t="s">
        <v>58</v>
      </c>
      <c r="AA3" s="278" t="s">
        <v>59</v>
      </c>
      <c r="AB3" s="278" t="s">
        <v>60</v>
      </c>
      <c r="AC3" s="278" t="s">
        <v>61</v>
      </c>
      <c r="AD3" s="278" t="s">
        <v>62</v>
      </c>
      <c r="AE3" s="278" t="s">
        <v>63</v>
      </c>
      <c r="AF3" s="278" t="s">
        <v>64</v>
      </c>
      <c r="AG3" s="278" t="s">
        <v>65</v>
      </c>
      <c r="AH3" s="278" t="s">
        <v>66</v>
      </c>
      <c r="AI3" s="278" t="s">
        <v>67</v>
      </c>
      <c r="AJ3" s="278" t="s">
        <v>68</v>
      </c>
      <c r="AK3" s="278" t="s">
        <v>69</v>
      </c>
      <c r="AL3" s="278" t="s">
        <v>70</v>
      </c>
      <c r="AM3" s="278" t="s">
        <v>71</v>
      </c>
      <c r="AN3" s="278" t="s">
        <v>72</v>
      </c>
      <c r="AO3" s="278" t="s">
        <v>73</v>
      </c>
      <c r="AP3" s="278" t="s">
        <v>74</v>
      </c>
      <c r="AQ3" s="278" t="s">
        <v>75</v>
      </c>
      <c r="AR3" s="278" t="s">
        <v>76</v>
      </c>
      <c r="AS3" s="278" t="s">
        <v>77</v>
      </c>
      <c r="AT3" s="278" t="s">
        <v>78</v>
      </c>
      <c r="AU3" s="279" t="s">
        <v>79</v>
      </c>
      <c r="AV3" s="281" t="s">
        <v>80</v>
      </c>
      <c r="AW3" s="1182"/>
    </row>
    <row r="4" spans="1:49" ht="13.5">
      <c r="A4" s="263" t="s">
        <v>381</v>
      </c>
      <c r="B4" s="166"/>
      <c r="C4" s="166"/>
      <c r="D4" s="166"/>
      <c r="E4" s="268"/>
      <c r="F4" s="272">
        <v>5511211</v>
      </c>
      <c r="G4" s="273">
        <v>3687818</v>
      </c>
      <c r="H4" s="273">
        <v>3620239</v>
      </c>
      <c r="I4" s="273">
        <v>2068357</v>
      </c>
      <c r="J4" s="273">
        <v>584731</v>
      </c>
      <c r="K4" s="273">
        <v>1031362</v>
      </c>
      <c r="L4" s="273">
        <v>993448</v>
      </c>
      <c r="M4" s="273">
        <v>1374567</v>
      </c>
      <c r="N4" s="273">
        <v>1047067</v>
      </c>
      <c r="O4" s="273">
        <v>626288</v>
      </c>
      <c r="P4" s="273">
        <v>999737</v>
      </c>
      <c r="Q4" s="273">
        <v>1849880</v>
      </c>
      <c r="R4" s="273">
        <v>4202416</v>
      </c>
      <c r="S4" s="273">
        <v>3018643</v>
      </c>
      <c r="T4" s="273">
        <v>1582634</v>
      </c>
      <c r="U4" s="273">
        <v>685481</v>
      </c>
      <c r="V4" s="273">
        <v>1367796</v>
      </c>
      <c r="W4" s="273">
        <v>664329</v>
      </c>
      <c r="X4" s="273">
        <v>1093765</v>
      </c>
      <c r="Y4" s="273">
        <v>1893023</v>
      </c>
      <c r="Z4" s="273">
        <v>1071361</v>
      </c>
      <c r="AA4" s="273">
        <v>1158882</v>
      </c>
      <c r="AB4" s="273">
        <v>1065463</v>
      </c>
      <c r="AC4" s="273">
        <v>1014136</v>
      </c>
      <c r="AD4" s="273">
        <v>2342238</v>
      </c>
      <c r="AE4" s="273">
        <v>781879</v>
      </c>
      <c r="AF4" s="273">
        <v>1065015</v>
      </c>
      <c r="AG4" s="273">
        <v>991743</v>
      </c>
      <c r="AH4" s="273">
        <v>693250</v>
      </c>
      <c r="AI4" s="273">
        <v>755336</v>
      </c>
      <c r="AJ4" s="273">
        <v>495381</v>
      </c>
      <c r="AK4" s="273">
        <v>483393</v>
      </c>
      <c r="AL4" s="273">
        <v>763747</v>
      </c>
      <c r="AM4" s="273">
        <v>466487</v>
      </c>
      <c r="AN4" s="273">
        <v>661998</v>
      </c>
      <c r="AO4" s="273">
        <v>846289</v>
      </c>
      <c r="AP4" s="273">
        <v>273359</v>
      </c>
      <c r="AQ4" s="273">
        <v>391999</v>
      </c>
      <c r="AR4" s="273">
        <v>522830</v>
      </c>
      <c r="AS4" s="273">
        <v>570813</v>
      </c>
      <c r="AT4" s="273">
        <v>409921</v>
      </c>
      <c r="AU4" s="273">
        <v>5043198</v>
      </c>
      <c r="AV4" s="282">
        <v>1625312</v>
      </c>
      <c r="AW4" s="285">
        <f aca="true" t="shared" si="0" ref="AW4:AW35">SUM(F4:AV4)</f>
        <v>61396822</v>
      </c>
    </row>
    <row r="5" spans="1:49" ht="13.5">
      <c r="A5" s="263"/>
      <c r="B5" s="145" t="s">
        <v>382</v>
      </c>
      <c r="C5" s="146"/>
      <c r="D5" s="146"/>
      <c r="E5" s="267"/>
      <c r="F5" s="664">
        <v>5455335</v>
      </c>
      <c r="G5" s="665">
        <v>3215210</v>
      </c>
      <c r="H5" s="665">
        <v>3589387</v>
      </c>
      <c r="I5" s="665">
        <v>2058373</v>
      </c>
      <c r="J5" s="665">
        <v>504134</v>
      </c>
      <c r="K5" s="665">
        <v>1025996</v>
      </c>
      <c r="L5" s="665">
        <v>802900</v>
      </c>
      <c r="M5" s="665">
        <v>1315950</v>
      </c>
      <c r="N5" s="665">
        <v>881774</v>
      </c>
      <c r="O5" s="665">
        <v>595541</v>
      </c>
      <c r="P5" s="665">
        <v>993746</v>
      </c>
      <c r="Q5" s="665">
        <v>1630595</v>
      </c>
      <c r="R5" s="665">
        <v>3803999</v>
      </c>
      <c r="S5" s="665">
        <v>3000138</v>
      </c>
      <c r="T5" s="665">
        <v>1501605</v>
      </c>
      <c r="U5" s="665">
        <v>673322</v>
      </c>
      <c r="V5" s="665">
        <v>1160461</v>
      </c>
      <c r="W5" s="665">
        <v>660420</v>
      </c>
      <c r="X5" s="665">
        <v>1091045</v>
      </c>
      <c r="Y5" s="665">
        <v>1761497</v>
      </c>
      <c r="Z5" s="665">
        <v>1044145</v>
      </c>
      <c r="AA5" s="665">
        <v>896497</v>
      </c>
      <c r="AB5" s="665">
        <v>921056</v>
      </c>
      <c r="AC5" s="665">
        <v>857407</v>
      </c>
      <c r="AD5" s="665">
        <v>2288231</v>
      </c>
      <c r="AE5" s="665">
        <v>618642</v>
      </c>
      <c r="AF5" s="665">
        <v>459478</v>
      </c>
      <c r="AG5" s="665">
        <v>964486</v>
      </c>
      <c r="AH5" s="665">
        <v>662952</v>
      </c>
      <c r="AI5" s="665">
        <v>682455</v>
      </c>
      <c r="AJ5" s="665">
        <v>488696</v>
      </c>
      <c r="AK5" s="665">
        <v>406737</v>
      </c>
      <c r="AL5" s="665">
        <v>661434</v>
      </c>
      <c r="AM5" s="665">
        <v>456571</v>
      </c>
      <c r="AN5" s="665">
        <v>661921</v>
      </c>
      <c r="AO5" s="665">
        <v>823424</v>
      </c>
      <c r="AP5" s="665">
        <v>233155</v>
      </c>
      <c r="AQ5" s="665">
        <v>365815</v>
      </c>
      <c r="AR5" s="665">
        <v>394851</v>
      </c>
      <c r="AS5" s="665">
        <v>567532</v>
      </c>
      <c r="AT5" s="665">
        <v>399077</v>
      </c>
      <c r="AU5" s="665">
        <v>5040082</v>
      </c>
      <c r="AV5" s="666">
        <v>1622048</v>
      </c>
      <c r="AW5" s="620">
        <f t="shared" si="0"/>
        <v>57238120</v>
      </c>
    </row>
    <row r="6" spans="1:49" ht="13.5">
      <c r="A6" s="263"/>
      <c r="B6" s="148"/>
      <c r="C6" s="642" t="s">
        <v>383</v>
      </c>
      <c r="D6" s="643"/>
      <c r="E6" s="644"/>
      <c r="F6" s="654">
        <v>4855335</v>
      </c>
      <c r="G6" s="622">
        <v>3118751</v>
      </c>
      <c r="H6" s="622">
        <v>3579206</v>
      </c>
      <c r="I6" s="622">
        <v>1938294</v>
      </c>
      <c r="J6" s="622">
        <v>490343</v>
      </c>
      <c r="K6" s="622">
        <v>981780</v>
      </c>
      <c r="L6" s="622">
        <v>750361</v>
      </c>
      <c r="M6" s="622">
        <v>1219320</v>
      </c>
      <c r="N6" s="622">
        <v>870488</v>
      </c>
      <c r="O6" s="622">
        <v>559855</v>
      </c>
      <c r="P6" s="622">
        <v>949919</v>
      </c>
      <c r="Q6" s="622">
        <v>1521506</v>
      </c>
      <c r="R6" s="622">
        <v>3439080</v>
      </c>
      <c r="S6" s="622">
        <v>2747341</v>
      </c>
      <c r="T6" s="622">
        <v>1410129</v>
      </c>
      <c r="U6" s="622">
        <v>619893</v>
      </c>
      <c r="V6" s="622">
        <v>1113827</v>
      </c>
      <c r="W6" s="622">
        <v>638401</v>
      </c>
      <c r="X6" s="622">
        <v>1004278</v>
      </c>
      <c r="Y6" s="622">
        <v>1659947</v>
      </c>
      <c r="Z6" s="622">
        <v>974696</v>
      </c>
      <c r="AA6" s="622">
        <v>866743</v>
      </c>
      <c r="AB6" s="622">
        <v>887677</v>
      </c>
      <c r="AC6" s="622">
        <v>826342</v>
      </c>
      <c r="AD6" s="622">
        <v>2169499</v>
      </c>
      <c r="AE6" s="622">
        <v>599275</v>
      </c>
      <c r="AF6" s="622">
        <v>388985</v>
      </c>
      <c r="AG6" s="622">
        <v>945096</v>
      </c>
      <c r="AH6" s="622">
        <v>652380</v>
      </c>
      <c r="AI6" s="622">
        <v>680701</v>
      </c>
      <c r="AJ6" s="622">
        <v>486612</v>
      </c>
      <c r="AK6" s="622">
        <v>348872</v>
      </c>
      <c r="AL6" s="622">
        <v>523226</v>
      </c>
      <c r="AM6" s="622">
        <v>451993</v>
      </c>
      <c r="AN6" s="622">
        <v>661727</v>
      </c>
      <c r="AO6" s="622">
        <v>818628</v>
      </c>
      <c r="AP6" s="622">
        <v>229551</v>
      </c>
      <c r="AQ6" s="622">
        <v>351930</v>
      </c>
      <c r="AR6" s="622">
        <v>391635</v>
      </c>
      <c r="AS6" s="622">
        <v>525019</v>
      </c>
      <c r="AT6" s="622">
        <v>398347</v>
      </c>
      <c r="AU6" s="622">
        <v>4514711</v>
      </c>
      <c r="AV6" s="623">
        <v>1574731</v>
      </c>
      <c r="AW6" s="624">
        <f t="shared" si="0"/>
        <v>53736430</v>
      </c>
    </row>
    <row r="7" spans="1:49" ht="13.5">
      <c r="A7" s="263"/>
      <c r="B7" s="148"/>
      <c r="C7" s="642" t="s">
        <v>384</v>
      </c>
      <c r="D7" s="643"/>
      <c r="E7" s="644"/>
      <c r="F7" s="654">
        <v>139008</v>
      </c>
      <c r="G7" s="622">
        <v>10464</v>
      </c>
      <c r="H7" s="622">
        <v>5401</v>
      </c>
      <c r="I7" s="622">
        <v>3456</v>
      </c>
      <c r="J7" s="622">
        <v>0</v>
      </c>
      <c r="K7" s="622">
        <v>0</v>
      </c>
      <c r="L7" s="622">
        <v>2055</v>
      </c>
      <c r="M7" s="622">
        <v>0</v>
      </c>
      <c r="N7" s="622">
        <v>762</v>
      </c>
      <c r="O7" s="622">
        <v>31416</v>
      </c>
      <c r="P7" s="622">
        <v>0</v>
      </c>
      <c r="Q7" s="622">
        <v>18202</v>
      </c>
      <c r="R7" s="622">
        <v>0</v>
      </c>
      <c r="S7" s="622">
        <v>35732</v>
      </c>
      <c r="T7" s="622">
        <v>60749</v>
      </c>
      <c r="U7" s="622">
        <v>0</v>
      </c>
      <c r="V7" s="622">
        <v>775</v>
      </c>
      <c r="W7" s="622">
        <v>20214</v>
      </c>
      <c r="X7" s="622">
        <v>0</v>
      </c>
      <c r="Y7" s="622">
        <v>304</v>
      </c>
      <c r="Z7" s="622">
        <v>4756</v>
      </c>
      <c r="AA7" s="622">
        <v>1787</v>
      </c>
      <c r="AB7" s="622">
        <v>3028</v>
      </c>
      <c r="AC7" s="622">
        <v>0</v>
      </c>
      <c r="AD7" s="622">
        <v>0</v>
      </c>
      <c r="AE7" s="622">
        <v>11734</v>
      </c>
      <c r="AF7" s="622">
        <v>32230</v>
      </c>
      <c r="AG7" s="622">
        <v>12470</v>
      </c>
      <c r="AH7" s="622">
        <v>0</v>
      </c>
      <c r="AI7" s="622">
        <v>592</v>
      </c>
      <c r="AJ7" s="622">
        <v>0</v>
      </c>
      <c r="AK7" s="622">
        <v>40817</v>
      </c>
      <c r="AL7" s="622">
        <v>0</v>
      </c>
      <c r="AM7" s="622">
        <v>2328</v>
      </c>
      <c r="AN7" s="622">
        <v>194</v>
      </c>
      <c r="AO7" s="622">
        <v>3721</v>
      </c>
      <c r="AP7" s="622">
        <v>1074</v>
      </c>
      <c r="AQ7" s="622">
        <v>0</v>
      </c>
      <c r="AR7" s="622">
        <v>0</v>
      </c>
      <c r="AS7" s="622">
        <v>3668</v>
      </c>
      <c r="AT7" s="622">
        <v>291</v>
      </c>
      <c r="AU7" s="622">
        <v>9898</v>
      </c>
      <c r="AV7" s="623">
        <v>3059</v>
      </c>
      <c r="AW7" s="624">
        <f t="shared" si="0"/>
        <v>460185</v>
      </c>
    </row>
    <row r="8" spans="1:49" ht="13.5">
      <c r="A8" s="263"/>
      <c r="B8" s="148"/>
      <c r="C8" s="653" t="s">
        <v>385</v>
      </c>
      <c r="D8" s="166"/>
      <c r="E8" s="268"/>
      <c r="F8" s="667">
        <v>460992</v>
      </c>
      <c r="G8" s="668">
        <v>85995</v>
      </c>
      <c r="H8" s="668">
        <v>4780</v>
      </c>
      <c r="I8" s="668">
        <v>116623</v>
      </c>
      <c r="J8" s="668">
        <v>13791</v>
      </c>
      <c r="K8" s="668">
        <v>44216</v>
      </c>
      <c r="L8" s="668">
        <v>50484</v>
      </c>
      <c r="M8" s="668">
        <v>96630</v>
      </c>
      <c r="N8" s="668">
        <v>10524</v>
      </c>
      <c r="O8" s="668">
        <v>4270</v>
      </c>
      <c r="P8" s="668">
        <v>43827</v>
      </c>
      <c r="Q8" s="668">
        <v>90887</v>
      </c>
      <c r="R8" s="668">
        <v>364919</v>
      </c>
      <c r="S8" s="668">
        <v>217065</v>
      </c>
      <c r="T8" s="668">
        <v>30727</v>
      </c>
      <c r="U8" s="668">
        <v>53429</v>
      </c>
      <c r="V8" s="668">
        <v>45859</v>
      </c>
      <c r="W8" s="668">
        <v>1805</v>
      </c>
      <c r="X8" s="668">
        <v>86767</v>
      </c>
      <c r="Y8" s="668">
        <v>101246</v>
      </c>
      <c r="Z8" s="668">
        <v>64693</v>
      </c>
      <c r="AA8" s="668">
        <v>27967</v>
      </c>
      <c r="AB8" s="668">
        <v>30351</v>
      </c>
      <c r="AC8" s="668">
        <v>31065</v>
      </c>
      <c r="AD8" s="668">
        <v>118732</v>
      </c>
      <c r="AE8" s="668">
        <v>7633</v>
      </c>
      <c r="AF8" s="668">
        <v>38263</v>
      </c>
      <c r="AG8" s="668">
        <v>6920</v>
      </c>
      <c r="AH8" s="668">
        <v>10572</v>
      </c>
      <c r="AI8" s="668">
        <v>1162</v>
      </c>
      <c r="AJ8" s="668">
        <v>2084</v>
      </c>
      <c r="AK8" s="668">
        <v>17048</v>
      </c>
      <c r="AL8" s="668">
        <v>138208</v>
      </c>
      <c r="AM8" s="668">
        <v>2250</v>
      </c>
      <c r="AN8" s="668">
        <v>0</v>
      </c>
      <c r="AO8" s="668">
        <v>1075</v>
      </c>
      <c r="AP8" s="668">
        <v>2530</v>
      </c>
      <c r="AQ8" s="668">
        <v>13885</v>
      </c>
      <c r="AR8" s="668">
        <v>3216</v>
      </c>
      <c r="AS8" s="668">
        <v>38845</v>
      </c>
      <c r="AT8" s="668">
        <v>439</v>
      </c>
      <c r="AU8" s="668">
        <v>515473</v>
      </c>
      <c r="AV8" s="669">
        <v>44258</v>
      </c>
      <c r="AW8" s="624">
        <f t="shared" si="0"/>
        <v>3041505</v>
      </c>
    </row>
    <row r="9" spans="1:49" ht="13.5">
      <c r="A9" s="263"/>
      <c r="B9" s="148"/>
      <c r="C9" s="1195"/>
      <c r="D9" s="1196"/>
      <c r="E9" s="651" t="s">
        <v>386</v>
      </c>
      <c r="F9" s="654">
        <v>7414</v>
      </c>
      <c r="G9" s="622">
        <v>3915</v>
      </c>
      <c r="H9" s="622">
        <v>1620</v>
      </c>
      <c r="I9" s="622">
        <v>2942</v>
      </c>
      <c r="J9" s="622">
        <v>807</v>
      </c>
      <c r="K9" s="622">
        <v>2155</v>
      </c>
      <c r="L9" s="622">
        <v>15849</v>
      </c>
      <c r="M9" s="622">
        <v>28273</v>
      </c>
      <c r="N9" s="622">
        <v>5766</v>
      </c>
      <c r="O9" s="622">
        <v>0</v>
      </c>
      <c r="P9" s="622">
        <v>882</v>
      </c>
      <c r="Q9" s="622">
        <v>14570</v>
      </c>
      <c r="R9" s="622">
        <v>5784</v>
      </c>
      <c r="S9" s="622">
        <v>2063</v>
      </c>
      <c r="T9" s="622">
        <v>0</v>
      </c>
      <c r="U9" s="622">
        <v>10466</v>
      </c>
      <c r="V9" s="622">
        <v>5620</v>
      </c>
      <c r="W9" s="622">
        <v>0</v>
      </c>
      <c r="X9" s="622">
        <v>0</v>
      </c>
      <c r="Y9" s="622">
        <v>2205</v>
      </c>
      <c r="Z9" s="622">
        <v>11960</v>
      </c>
      <c r="AA9" s="622">
        <v>4908</v>
      </c>
      <c r="AB9" s="622">
        <v>0</v>
      </c>
      <c r="AC9" s="622">
        <v>1083</v>
      </c>
      <c r="AD9" s="622">
        <v>7000</v>
      </c>
      <c r="AE9" s="622">
        <v>0</v>
      </c>
      <c r="AF9" s="622">
        <v>0</v>
      </c>
      <c r="AG9" s="622">
        <v>2000</v>
      </c>
      <c r="AH9" s="622">
        <v>234</v>
      </c>
      <c r="AI9" s="622">
        <v>0</v>
      </c>
      <c r="AJ9" s="622">
        <v>1974</v>
      </c>
      <c r="AK9" s="622">
        <v>0</v>
      </c>
      <c r="AL9" s="622">
        <v>0</v>
      </c>
      <c r="AM9" s="622">
        <v>0</v>
      </c>
      <c r="AN9" s="622">
        <v>0</v>
      </c>
      <c r="AO9" s="622">
        <v>0</v>
      </c>
      <c r="AP9" s="622">
        <v>0</v>
      </c>
      <c r="AQ9" s="622">
        <v>5156</v>
      </c>
      <c r="AR9" s="622">
        <v>0</v>
      </c>
      <c r="AS9" s="622">
        <v>17405</v>
      </c>
      <c r="AT9" s="622">
        <v>0</v>
      </c>
      <c r="AU9" s="622">
        <v>3168</v>
      </c>
      <c r="AV9" s="623">
        <v>12614</v>
      </c>
      <c r="AW9" s="624">
        <f t="shared" si="0"/>
        <v>177833</v>
      </c>
    </row>
    <row r="10" spans="1:49" ht="13.5">
      <c r="A10" s="263"/>
      <c r="B10" s="149"/>
      <c r="C10" s="1197"/>
      <c r="D10" s="1198"/>
      <c r="E10" s="652" t="s">
        <v>387</v>
      </c>
      <c r="F10" s="659">
        <v>453578</v>
      </c>
      <c r="G10" s="660">
        <v>82080</v>
      </c>
      <c r="H10" s="660">
        <v>3160</v>
      </c>
      <c r="I10" s="660">
        <v>113681</v>
      </c>
      <c r="J10" s="660">
        <v>12984</v>
      </c>
      <c r="K10" s="660">
        <v>42061</v>
      </c>
      <c r="L10" s="660">
        <v>34635</v>
      </c>
      <c r="M10" s="660">
        <v>68357</v>
      </c>
      <c r="N10" s="660">
        <v>4758</v>
      </c>
      <c r="O10" s="660">
        <v>4270</v>
      </c>
      <c r="P10" s="660">
        <v>42945</v>
      </c>
      <c r="Q10" s="660">
        <v>76317</v>
      </c>
      <c r="R10" s="660">
        <v>359135</v>
      </c>
      <c r="S10" s="660">
        <v>215002</v>
      </c>
      <c r="T10" s="660">
        <v>30727</v>
      </c>
      <c r="U10" s="660">
        <v>42963</v>
      </c>
      <c r="V10" s="660">
        <v>40239</v>
      </c>
      <c r="W10" s="660">
        <v>1805</v>
      </c>
      <c r="X10" s="660">
        <v>86767</v>
      </c>
      <c r="Y10" s="660">
        <v>99041</v>
      </c>
      <c r="Z10" s="660">
        <v>52733</v>
      </c>
      <c r="AA10" s="660">
        <v>23059</v>
      </c>
      <c r="AB10" s="660">
        <v>30351</v>
      </c>
      <c r="AC10" s="660">
        <v>29982</v>
      </c>
      <c r="AD10" s="660">
        <v>111732</v>
      </c>
      <c r="AE10" s="660">
        <v>7633</v>
      </c>
      <c r="AF10" s="660">
        <v>38263</v>
      </c>
      <c r="AG10" s="660">
        <v>4920</v>
      </c>
      <c r="AH10" s="660">
        <v>10338</v>
      </c>
      <c r="AI10" s="660">
        <v>1162</v>
      </c>
      <c r="AJ10" s="660">
        <v>110</v>
      </c>
      <c r="AK10" s="660">
        <v>17048</v>
      </c>
      <c r="AL10" s="660">
        <v>138208</v>
      </c>
      <c r="AM10" s="660">
        <v>2250</v>
      </c>
      <c r="AN10" s="660">
        <v>0</v>
      </c>
      <c r="AO10" s="660">
        <v>1075</v>
      </c>
      <c r="AP10" s="660">
        <v>2530</v>
      </c>
      <c r="AQ10" s="660">
        <v>8729</v>
      </c>
      <c r="AR10" s="660">
        <v>3216</v>
      </c>
      <c r="AS10" s="660">
        <v>21440</v>
      </c>
      <c r="AT10" s="660">
        <v>439</v>
      </c>
      <c r="AU10" s="660">
        <v>512305</v>
      </c>
      <c r="AV10" s="661">
        <v>31644</v>
      </c>
      <c r="AW10" s="662">
        <f t="shared" si="0"/>
        <v>2863672</v>
      </c>
    </row>
    <row r="11" spans="1:49" ht="13.5">
      <c r="A11" s="263"/>
      <c r="B11" s="145" t="s">
        <v>388</v>
      </c>
      <c r="C11" s="146"/>
      <c r="D11" s="146"/>
      <c r="E11" s="267"/>
      <c r="F11" s="618">
        <v>55638</v>
      </c>
      <c r="G11" s="619">
        <v>472608</v>
      </c>
      <c r="H11" s="619">
        <v>30852</v>
      </c>
      <c r="I11" s="619">
        <v>9984</v>
      </c>
      <c r="J11" s="619">
        <v>80597</v>
      </c>
      <c r="K11" s="619">
        <v>5366</v>
      </c>
      <c r="L11" s="619">
        <v>190548</v>
      </c>
      <c r="M11" s="619">
        <v>58617</v>
      </c>
      <c r="N11" s="619">
        <v>165293</v>
      </c>
      <c r="O11" s="619">
        <v>30747</v>
      </c>
      <c r="P11" s="619">
        <v>5991</v>
      </c>
      <c r="Q11" s="619">
        <v>219285</v>
      </c>
      <c r="R11" s="619">
        <v>398417</v>
      </c>
      <c r="S11" s="619">
        <v>18505</v>
      </c>
      <c r="T11" s="619">
        <v>81029</v>
      </c>
      <c r="U11" s="619">
        <v>12159</v>
      </c>
      <c r="V11" s="619">
        <v>207335</v>
      </c>
      <c r="W11" s="619">
        <v>3909</v>
      </c>
      <c r="X11" s="619">
        <v>2719</v>
      </c>
      <c r="Y11" s="619">
        <v>131526</v>
      </c>
      <c r="Z11" s="619">
        <v>27216</v>
      </c>
      <c r="AA11" s="619">
        <v>262385</v>
      </c>
      <c r="AB11" s="619">
        <v>110541</v>
      </c>
      <c r="AC11" s="619">
        <v>155887</v>
      </c>
      <c r="AD11" s="619">
        <v>54007</v>
      </c>
      <c r="AE11" s="619">
        <v>163237</v>
      </c>
      <c r="AF11" s="619">
        <v>605537</v>
      </c>
      <c r="AG11" s="619">
        <v>27257</v>
      </c>
      <c r="AH11" s="619">
        <v>30298</v>
      </c>
      <c r="AI11" s="619">
        <v>72873</v>
      </c>
      <c r="AJ11" s="619">
        <v>6685</v>
      </c>
      <c r="AK11" s="619">
        <v>76656</v>
      </c>
      <c r="AL11" s="619">
        <v>102313</v>
      </c>
      <c r="AM11" s="619">
        <v>9916</v>
      </c>
      <c r="AN11" s="619">
        <v>77</v>
      </c>
      <c r="AO11" s="619">
        <v>22865</v>
      </c>
      <c r="AP11" s="619">
        <v>40204</v>
      </c>
      <c r="AQ11" s="619">
        <v>26184</v>
      </c>
      <c r="AR11" s="619">
        <v>127979</v>
      </c>
      <c r="AS11" s="619">
        <v>3281</v>
      </c>
      <c r="AT11" s="619">
        <v>10844</v>
      </c>
      <c r="AU11" s="619">
        <v>3116</v>
      </c>
      <c r="AV11" s="183">
        <v>3264</v>
      </c>
      <c r="AW11" s="620">
        <f t="shared" si="0"/>
        <v>4123747</v>
      </c>
    </row>
    <row r="12" spans="1:49" ht="13.5">
      <c r="A12" s="263"/>
      <c r="B12" s="148"/>
      <c r="C12" s="642" t="s">
        <v>389</v>
      </c>
      <c r="D12" s="643"/>
      <c r="E12" s="644"/>
      <c r="F12" s="654">
        <v>2204</v>
      </c>
      <c r="G12" s="622">
        <v>1427</v>
      </c>
      <c r="H12" s="622">
        <v>14842</v>
      </c>
      <c r="I12" s="622">
        <v>2043</v>
      </c>
      <c r="J12" s="622">
        <v>1</v>
      </c>
      <c r="K12" s="622">
        <v>3449</v>
      </c>
      <c r="L12" s="622">
        <v>852</v>
      </c>
      <c r="M12" s="622">
        <v>3717</v>
      </c>
      <c r="N12" s="622">
        <v>3140</v>
      </c>
      <c r="O12" s="622">
        <v>171</v>
      </c>
      <c r="P12" s="622">
        <v>1554</v>
      </c>
      <c r="Q12" s="622">
        <v>366</v>
      </c>
      <c r="R12" s="622">
        <v>13638</v>
      </c>
      <c r="S12" s="622">
        <v>6969</v>
      </c>
      <c r="T12" s="622">
        <v>772</v>
      </c>
      <c r="U12" s="622">
        <v>600</v>
      </c>
      <c r="V12" s="622">
        <v>9454</v>
      </c>
      <c r="W12" s="622">
        <v>1782</v>
      </c>
      <c r="X12" s="622">
        <v>0</v>
      </c>
      <c r="Y12" s="622">
        <v>3334</v>
      </c>
      <c r="Z12" s="622">
        <v>6996</v>
      </c>
      <c r="AA12" s="622">
        <v>2472</v>
      </c>
      <c r="AB12" s="622">
        <v>0</v>
      </c>
      <c r="AC12" s="622">
        <v>2385</v>
      </c>
      <c r="AD12" s="622">
        <v>2904</v>
      </c>
      <c r="AE12" s="622">
        <v>564</v>
      </c>
      <c r="AF12" s="622">
        <v>6108</v>
      </c>
      <c r="AG12" s="622">
        <v>1583</v>
      </c>
      <c r="AH12" s="622">
        <v>10</v>
      </c>
      <c r="AI12" s="622">
        <v>1132</v>
      </c>
      <c r="AJ12" s="622">
        <v>347</v>
      </c>
      <c r="AK12" s="622">
        <v>417</v>
      </c>
      <c r="AL12" s="622">
        <v>15</v>
      </c>
      <c r="AM12" s="622">
        <v>605</v>
      </c>
      <c r="AN12" s="622">
        <v>75</v>
      </c>
      <c r="AO12" s="622">
        <v>0</v>
      </c>
      <c r="AP12" s="622">
        <v>109</v>
      </c>
      <c r="AQ12" s="622">
        <v>2800</v>
      </c>
      <c r="AR12" s="622">
        <v>3077</v>
      </c>
      <c r="AS12" s="622">
        <v>2624</v>
      </c>
      <c r="AT12" s="622">
        <v>5940</v>
      </c>
      <c r="AU12" s="622">
        <v>70</v>
      </c>
      <c r="AV12" s="623">
        <v>2126</v>
      </c>
      <c r="AW12" s="624">
        <f t="shared" si="0"/>
        <v>112674</v>
      </c>
    </row>
    <row r="13" spans="1:49" ht="13.5">
      <c r="A13" s="263"/>
      <c r="B13" s="148"/>
      <c r="C13" s="642" t="s">
        <v>384</v>
      </c>
      <c r="D13" s="643"/>
      <c r="E13" s="644"/>
      <c r="F13" s="654">
        <v>0</v>
      </c>
      <c r="G13" s="622">
        <v>27615</v>
      </c>
      <c r="H13" s="622">
        <v>0</v>
      </c>
      <c r="I13" s="622">
        <v>0</v>
      </c>
      <c r="J13" s="622">
        <v>0</v>
      </c>
      <c r="K13" s="622">
        <v>0</v>
      </c>
      <c r="L13" s="622">
        <v>0</v>
      </c>
      <c r="M13" s="622">
        <v>0</v>
      </c>
      <c r="N13" s="622">
        <v>0</v>
      </c>
      <c r="O13" s="622">
        <v>1250</v>
      </c>
      <c r="P13" s="622">
        <v>900</v>
      </c>
      <c r="Q13" s="622">
        <v>0</v>
      </c>
      <c r="R13" s="622">
        <v>0</v>
      </c>
      <c r="S13" s="622">
        <v>0</v>
      </c>
      <c r="T13" s="622">
        <v>0</v>
      </c>
      <c r="U13" s="622">
        <v>0</v>
      </c>
      <c r="V13" s="622">
        <v>10437</v>
      </c>
      <c r="W13" s="622">
        <v>0</v>
      </c>
      <c r="X13" s="622">
        <v>0</v>
      </c>
      <c r="Y13" s="622">
        <v>0</v>
      </c>
      <c r="Z13" s="622">
        <v>0</v>
      </c>
      <c r="AA13" s="622">
        <v>0</v>
      </c>
      <c r="AB13" s="622">
        <v>0</v>
      </c>
      <c r="AC13" s="622">
        <v>0</v>
      </c>
      <c r="AD13" s="622">
        <v>0</v>
      </c>
      <c r="AE13" s="622">
        <v>0</v>
      </c>
      <c r="AF13" s="622">
        <v>0</v>
      </c>
      <c r="AG13" s="622">
        <v>0</v>
      </c>
      <c r="AH13" s="622">
        <v>0</v>
      </c>
      <c r="AI13" s="622">
        <v>0</v>
      </c>
      <c r="AJ13" s="622">
        <v>0</v>
      </c>
      <c r="AK13" s="622">
        <v>0</v>
      </c>
      <c r="AL13" s="622">
        <v>0</v>
      </c>
      <c r="AM13" s="622">
        <v>0</v>
      </c>
      <c r="AN13" s="622">
        <v>0</v>
      </c>
      <c r="AO13" s="622">
        <v>0</v>
      </c>
      <c r="AP13" s="622">
        <v>0</v>
      </c>
      <c r="AQ13" s="622">
        <v>0</v>
      </c>
      <c r="AR13" s="622">
        <v>0</v>
      </c>
      <c r="AS13" s="622">
        <v>0</v>
      </c>
      <c r="AT13" s="622">
        <v>355</v>
      </c>
      <c r="AU13" s="622">
        <v>0</v>
      </c>
      <c r="AV13" s="623">
        <v>0</v>
      </c>
      <c r="AW13" s="624">
        <f t="shared" si="0"/>
        <v>40557</v>
      </c>
    </row>
    <row r="14" spans="1:49" ht="13.5">
      <c r="A14" s="263"/>
      <c r="B14" s="148"/>
      <c r="C14" s="642" t="s">
        <v>390</v>
      </c>
      <c r="D14" s="643"/>
      <c r="E14" s="644"/>
      <c r="F14" s="654">
        <v>0</v>
      </c>
      <c r="G14" s="622">
        <v>0</v>
      </c>
      <c r="H14" s="622">
        <v>0</v>
      </c>
      <c r="I14" s="622">
        <v>0</v>
      </c>
      <c r="J14" s="622">
        <v>0</v>
      </c>
      <c r="K14" s="622">
        <v>0</v>
      </c>
      <c r="L14" s="622">
        <v>0</v>
      </c>
      <c r="M14" s="622">
        <v>0</v>
      </c>
      <c r="N14" s="622">
        <v>0</v>
      </c>
      <c r="O14" s="622">
        <v>0</v>
      </c>
      <c r="P14" s="622">
        <v>0</v>
      </c>
      <c r="Q14" s="622">
        <v>0</v>
      </c>
      <c r="R14" s="622">
        <v>0</v>
      </c>
      <c r="S14" s="622">
        <v>0</v>
      </c>
      <c r="T14" s="622">
        <v>0</v>
      </c>
      <c r="U14" s="622">
        <v>0</v>
      </c>
      <c r="V14" s="622">
        <v>0</v>
      </c>
      <c r="W14" s="622">
        <v>0</v>
      </c>
      <c r="X14" s="622">
        <v>0</v>
      </c>
      <c r="Y14" s="622">
        <v>0</v>
      </c>
      <c r="Z14" s="622">
        <v>0</v>
      </c>
      <c r="AA14" s="622">
        <v>0</v>
      </c>
      <c r="AB14" s="622">
        <v>0</v>
      </c>
      <c r="AC14" s="622">
        <v>0</v>
      </c>
      <c r="AD14" s="622">
        <v>0</v>
      </c>
      <c r="AE14" s="622">
        <v>0</v>
      </c>
      <c r="AF14" s="622">
        <v>0</v>
      </c>
      <c r="AG14" s="622">
        <v>0</v>
      </c>
      <c r="AH14" s="622">
        <v>16000</v>
      </c>
      <c r="AI14" s="622">
        <v>0</v>
      </c>
      <c r="AJ14" s="622">
        <v>0</v>
      </c>
      <c r="AK14" s="622">
        <v>0</v>
      </c>
      <c r="AL14" s="622">
        <v>0</v>
      </c>
      <c r="AM14" s="622">
        <v>0</v>
      </c>
      <c r="AN14" s="622">
        <v>0</v>
      </c>
      <c r="AO14" s="622">
        <v>0</v>
      </c>
      <c r="AP14" s="622">
        <v>0</v>
      </c>
      <c r="AQ14" s="622">
        <v>0</v>
      </c>
      <c r="AR14" s="622">
        <v>0</v>
      </c>
      <c r="AS14" s="622">
        <v>0</v>
      </c>
      <c r="AT14" s="622">
        <v>0</v>
      </c>
      <c r="AU14" s="622">
        <v>0</v>
      </c>
      <c r="AV14" s="623">
        <v>0</v>
      </c>
      <c r="AW14" s="624">
        <f t="shared" si="0"/>
        <v>16000</v>
      </c>
    </row>
    <row r="15" spans="1:49" ht="13.5">
      <c r="A15" s="263"/>
      <c r="B15" s="148"/>
      <c r="C15" s="642" t="s">
        <v>391</v>
      </c>
      <c r="D15" s="643"/>
      <c r="E15" s="644"/>
      <c r="F15" s="654">
        <v>0</v>
      </c>
      <c r="G15" s="622">
        <v>0</v>
      </c>
      <c r="H15" s="622">
        <v>0</v>
      </c>
      <c r="I15" s="622">
        <v>0</v>
      </c>
      <c r="J15" s="622">
        <v>0</v>
      </c>
      <c r="K15" s="622">
        <v>0</v>
      </c>
      <c r="L15" s="622">
        <v>0</v>
      </c>
      <c r="M15" s="622">
        <v>0</v>
      </c>
      <c r="N15" s="622">
        <v>0</v>
      </c>
      <c r="O15" s="622">
        <v>0</v>
      </c>
      <c r="P15" s="622">
        <v>0</v>
      </c>
      <c r="Q15" s="622">
        <v>0</v>
      </c>
      <c r="R15" s="622">
        <v>0</v>
      </c>
      <c r="S15" s="622">
        <v>0</v>
      </c>
      <c r="T15" s="622">
        <v>0</v>
      </c>
      <c r="U15" s="622">
        <v>0</v>
      </c>
      <c r="V15" s="622">
        <v>0</v>
      </c>
      <c r="W15" s="622">
        <v>0</v>
      </c>
      <c r="X15" s="622">
        <v>0</v>
      </c>
      <c r="Y15" s="622">
        <v>0</v>
      </c>
      <c r="Z15" s="622">
        <v>0</v>
      </c>
      <c r="AA15" s="622">
        <v>0</v>
      </c>
      <c r="AB15" s="622">
        <v>0</v>
      </c>
      <c r="AC15" s="622">
        <v>0</v>
      </c>
      <c r="AD15" s="622">
        <v>0</v>
      </c>
      <c r="AE15" s="622">
        <v>0</v>
      </c>
      <c r="AF15" s="622">
        <v>0</v>
      </c>
      <c r="AG15" s="622">
        <v>14000</v>
      </c>
      <c r="AH15" s="622">
        <v>0</v>
      </c>
      <c r="AI15" s="622">
        <v>0</v>
      </c>
      <c r="AJ15" s="622">
        <v>0</v>
      </c>
      <c r="AK15" s="622">
        <v>0</v>
      </c>
      <c r="AL15" s="622">
        <v>0</v>
      </c>
      <c r="AM15" s="622">
        <v>0</v>
      </c>
      <c r="AN15" s="622">
        <v>0</v>
      </c>
      <c r="AO15" s="622">
        <v>0</v>
      </c>
      <c r="AP15" s="622">
        <v>0</v>
      </c>
      <c r="AQ15" s="622">
        <v>0</v>
      </c>
      <c r="AR15" s="622">
        <v>0</v>
      </c>
      <c r="AS15" s="622">
        <v>0</v>
      </c>
      <c r="AT15" s="622">
        <v>0</v>
      </c>
      <c r="AU15" s="622">
        <v>0</v>
      </c>
      <c r="AV15" s="623">
        <v>0</v>
      </c>
      <c r="AW15" s="624">
        <f t="shared" si="0"/>
        <v>14000</v>
      </c>
    </row>
    <row r="16" spans="1:49" ht="13.5">
      <c r="A16" s="263"/>
      <c r="B16" s="148"/>
      <c r="C16" s="642" t="s">
        <v>392</v>
      </c>
      <c r="D16" s="643"/>
      <c r="E16" s="644"/>
      <c r="F16" s="654">
        <v>40188</v>
      </c>
      <c r="G16" s="622">
        <v>130985</v>
      </c>
      <c r="H16" s="622">
        <v>0</v>
      </c>
      <c r="I16" s="622">
        <v>3515</v>
      </c>
      <c r="J16" s="622">
        <v>80000</v>
      </c>
      <c r="K16" s="622">
        <v>1196</v>
      </c>
      <c r="L16" s="622">
        <v>188718</v>
      </c>
      <c r="M16" s="622">
        <v>40000</v>
      </c>
      <c r="N16" s="622">
        <v>127755</v>
      </c>
      <c r="O16" s="622">
        <v>1120</v>
      </c>
      <c r="P16" s="622">
        <v>3509</v>
      </c>
      <c r="Q16" s="622">
        <v>201234</v>
      </c>
      <c r="R16" s="622">
        <v>377843</v>
      </c>
      <c r="S16" s="622">
        <v>0</v>
      </c>
      <c r="T16" s="622">
        <v>80000</v>
      </c>
      <c r="U16" s="622">
        <v>5924</v>
      </c>
      <c r="V16" s="622">
        <v>27</v>
      </c>
      <c r="W16" s="622">
        <v>0</v>
      </c>
      <c r="X16" s="622">
        <v>2545</v>
      </c>
      <c r="Y16" s="622">
        <v>128180</v>
      </c>
      <c r="Z16" s="622">
        <v>6000</v>
      </c>
      <c r="AA16" s="622">
        <v>259364</v>
      </c>
      <c r="AB16" s="622">
        <v>110000</v>
      </c>
      <c r="AC16" s="622">
        <v>153373</v>
      </c>
      <c r="AD16" s="622">
        <v>50931</v>
      </c>
      <c r="AE16" s="622">
        <v>162000</v>
      </c>
      <c r="AF16" s="622">
        <v>599113</v>
      </c>
      <c r="AG16" s="622">
        <v>9487</v>
      </c>
      <c r="AH16" s="622">
        <v>14000</v>
      </c>
      <c r="AI16" s="622">
        <v>65235</v>
      </c>
      <c r="AJ16" s="622">
        <v>4425</v>
      </c>
      <c r="AK16" s="622">
        <v>76230</v>
      </c>
      <c r="AL16" s="622">
        <v>100000</v>
      </c>
      <c r="AM16" s="622">
        <v>9273</v>
      </c>
      <c r="AN16" s="622">
        <v>0</v>
      </c>
      <c r="AO16" s="622">
        <v>22660</v>
      </c>
      <c r="AP16" s="622">
        <v>40000</v>
      </c>
      <c r="AQ16" s="622">
        <v>11551</v>
      </c>
      <c r="AR16" s="622">
        <v>124768</v>
      </c>
      <c r="AS16" s="622">
        <v>529</v>
      </c>
      <c r="AT16" s="622">
        <v>0</v>
      </c>
      <c r="AU16" s="622">
        <v>0</v>
      </c>
      <c r="AV16" s="623">
        <v>0</v>
      </c>
      <c r="AW16" s="624">
        <f t="shared" si="0"/>
        <v>3231678</v>
      </c>
    </row>
    <row r="17" spans="1:49" ht="14.25" thickBot="1">
      <c r="A17" s="290"/>
      <c r="B17" s="291"/>
      <c r="C17" s="645" t="s">
        <v>393</v>
      </c>
      <c r="D17" s="646"/>
      <c r="E17" s="647"/>
      <c r="F17" s="655">
        <v>13246</v>
      </c>
      <c r="G17" s="629">
        <v>312581</v>
      </c>
      <c r="H17" s="629">
        <v>16010</v>
      </c>
      <c r="I17" s="629">
        <v>4426</v>
      </c>
      <c r="J17" s="629">
        <v>596</v>
      </c>
      <c r="K17" s="629">
        <v>721</v>
      </c>
      <c r="L17" s="629">
        <v>978</v>
      </c>
      <c r="M17" s="629">
        <v>14900</v>
      </c>
      <c r="N17" s="629">
        <v>34398</v>
      </c>
      <c r="O17" s="629">
        <v>28206</v>
      </c>
      <c r="P17" s="629">
        <v>28</v>
      </c>
      <c r="Q17" s="629">
        <v>17685</v>
      </c>
      <c r="R17" s="629">
        <v>6936</v>
      </c>
      <c r="S17" s="629">
        <v>11536</v>
      </c>
      <c r="T17" s="629">
        <v>257</v>
      </c>
      <c r="U17" s="629">
        <v>5635</v>
      </c>
      <c r="V17" s="629">
        <v>187417</v>
      </c>
      <c r="W17" s="629">
        <v>2127</v>
      </c>
      <c r="X17" s="629">
        <v>174</v>
      </c>
      <c r="Y17" s="629">
        <v>12</v>
      </c>
      <c r="Z17" s="629">
        <v>14220</v>
      </c>
      <c r="AA17" s="629">
        <v>549</v>
      </c>
      <c r="AB17" s="629">
        <v>541</v>
      </c>
      <c r="AC17" s="629">
        <v>129</v>
      </c>
      <c r="AD17" s="629">
        <v>172</v>
      </c>
      <c r="AE17" s="629">
        <v>673</v>
      </c>
      <c r="AF17" s="629">
        <v>316</v>
      </c>
      <c r="AG17" s="629">
        <v>2187</v>
      </c>
      <c r="AH17" s="629">
        <v>288</v>
      </c>
      <c r="AI17" s="629">
        <v>6506</v>
      </c>
      <c r="AJ17" s="629">
        <v>1913</v>
      </c>
      <c r="AK17" s="629">
        <v>9</v>
      </c>
      <c r="AL17" s="629">
        <v>2298</v>
      </c>
      <c r="AM17" s="629">
        <v>38</v>
      </c>
      <c r="AN17" s="629">
        <v>2</v>
      </c>
      <c r="AO17" s="629">
        <v>205</v>
      </c>
      <c r="AP17" s="629">
        <v>95</v>
      </c>
      <c r="AQ17" s="629">
        <v>11833</v>
      </c>
      <c r="AR17" s="629">
        <v>134</v>
      </c>
      <c r="AS17" s="629">
        <v>128</v>
      </c>
      <c r="AT17" s="629">
        <v>4549</v>
      </c>
      <c r="AU17" s="629">
        <v>3046</v>
      </c>
      <c r="AV17" s="630">
        <v>1138</v>
      </c>
      <c r="AW17" s="631">
        <f t="shared" si="0"/>
        <v>708838</v>
      </c>
    </row>
    <row r="18" spans="1:49" ht="13.5">
      <c r="A18" s="263" t="s">
        <v>394</v>
      </c>
      <c r="B18" s="166"/>
      <c r="C18" s="166"/>
      <c r="D18" s="166"/>
      <c r="E18" s="268"/>
      <c r="F18" s="272">
        <v>4970041</v>
      </c>
      <c r="G18" s="273">
        <v>3587870</v>
      </c>
      <c r="H18" s="273">
        <v>3103808</v>
      </c>
      <c r="I18" s="273">
        <v>2124819</v>
      </c>
      <c r="J18" s="273">
        <v>570345</v>
      </c>
      <c r="K18" s="273">
        <v>1001444</v>
      </c>
      <c r="L18" s="273">
        <v>1038396</v>
      </c>
      <c r="M18" s="273">
        <v>1453386</v>
      </c>
      <c r="N18" s="273">
        <v>1024525</v>
      </c>
      <c r="O18" s="273">
        <v>634134</v>
      </c>
      <c r="P18" s="273">
        <v>911469</v>
      </c>
      <c r="Q18" s="273">
        <v>1667994</v>
      </c>
      <c r="R18" s="273">
        <v>4789673</v>
      </c>
      <c r="S18" s="273">
        <v>2973577</v>
      </c>
      <c r="T18" s="273">
        <v>1425396</v>
      </c>
      <c r="U18" s="273">
        <v>656794</v>
      </c>
      <c r="V18" s="273">
        <v>1144257</v>
      </c>
      <c r="W18" s="273">
        <v>643078</v>
      </c>
      <c r="X18" s="273">
        <v>978302</v>
      </c>
      <c r="Y18" s="273">
        <v>2028259</v>
      </c>
      <c r="Z18" s="273">
        <v>1000802</v>
      </c>
      <c r="AA18" s="273">
        <v>1047096</v>
      </c>
      <c r="AB18" s="273">
        <v>1014136</v>
      </c>
      <c r="AC18" s="273">
        <v>1096750</v>
      </c>
      <c r="AD18" s="273">
        <v>2409708</v>
      </c>
      <c r="AE18" s="273">
        <v>796440</v>
      </c>
      <c r="AF18" s="289">
        <v>1049314</v>
      </c>
      <c r="AG18" s="273">
        <v>873191</v>
      </c>
      <c r="AH18" s="273">
        <v>614481</v>
      </c>
      <c r="AI18" s="273">
        <v>711955</v>
      </c>
      <c r="AJ18" s="273">
        <v>500365</v>
      </c>
      <c r="AK18" s="273">
        <v>517544</v>
      </c>
      <c r="AL18" s="273">
        <v>603338</v>
      </c>
      <c r="AM18" s="273">
        <v>441953</v>
      </c>
      <c r="AN18" s="273">
        <v>590134</v>
      </c>
      <c r="AO18" s="273">
        <v>780983</v>
      </c>
      <c r="AP18" s="273">
        <v>240998</v>
      </c>
      <c r="AQ18" s="273">
        <v>426566</v>
      </c>
      <c r="AR18" s="273">
        <v>526219</v>
      </c>
      <c r="AS18" s="273">
        <v>611052</v>
      </c>
      <c r="AT18" s="273">
        <v>336012</v>
      </c>
      <c r="AU18" s="273">
        <v>4882693</v>
      </c>
      <c r="AV18" s="282">
        <v>1557995</v>
      </c>
      <c r="AW18" s="285">
        <f t="shared" si="0"/>
        <v>59357292</v>
      </c>
    </row>
    <row r="19" spans="1:49" ht="13.5">
      <c r="A19" s="263"/>
      <c r="B19" s="145" t="s">
        <v>395</v>
      </c>
      <c r="C19" s="146"/>
      <c r="D19" s="146"/>
      <c r="E19" s="267"/>
      <c r="F19" s="618">
        <v>3914303</v>
      </c>
      <c r="G19" s="619">
        <v>2886258</v>
      </c>
      <c r="H19" s="619">
        <v>2796533</v>
      </c>
      <c r="I19" s="619">
        <v>1743390</v>
      </c>
      <c r="J19" s="619">
        <v>425697</v>
      </c>
      <c r="K19" s="619">
        <v>831149</v>
      </c>
      <c r="L19" s="619">
        <v>769799</v>
      </c>
      <c r="M19" s="619">
        <v>1194592</v>
      </c>
      <c r="N19" s="619">
        <v>835776</v>
      </c>
      <c r="O19" s="619">
        <v>479830</v>
      </c>
      <c r="P19" s="619">
        <v>767009</v>
      </c>
      <c r="Q19" s="619">
        <v>1461829</v>
      </c>
      <c r="R19" s="619">
        <v>4162922</v>
      </c>
      <c r="S19" s="619">
        <v>2367155</v>
      </c>
      <c r="T19" s="619">
        <v>1275728</v>
      </c>
      <c r="U19" s="619">
        <v>542890</v>
      </c>
      <c r="V19" s="619">
        <v>1092341</v>
      </c>
      <c r="W19" s="619">
        <v>574700</v>
      </c>
      <c r="X19" s="619">
        <v>869373</v>
      </c>
      <c r="Y19" s="619">
        <v>1569995</v>
      </c>
      <c r="Z19" s="619">
        <v>888169</v>
      </c>
      <c r="AA19" s="619">
        <v>907428</v>
      </c>
      <c r="AB19" s="619">
        <v>822824</v>
      </c>
      <c r="AC19" s="619">
        <v>943321</v>
      </c>
      <c r="AD19" s="619">
        <v>2263797</v>
      </c>
      <c r="AE19" s="619">
        <v>615404</v>
      </c>
      <c r="AF19" s="663">
        <v>835117</v>
      </c>
      <c r="AG19" s="619">
        <v>776332</v>
      </c>
      <c r="AH19" s="619">
        <v>499199</v>
      </c>
      <c r="AI19" s="619">
        <v>571479</v>
      </c>
      <c r="AJ19" s="619">
        <v>474437</v>
      </c>
      <c r="AK19" s="619">
        <v>408797</v>
      </c>
      <c r="AL19" s="619">
        <v>547834</v>
      </c>
      <c r="AM19" s="619">
        <v>355116</v>
      </c>
      <c r="AN19" s="619">
        <v>523668</v>
      </c>
      <c r="AO19" s="619">
        <v>736138</v>
      </c>
      <c r="AP19" s="619">
        <v>218282</v>
      </c>
      <c r="AQ19" s="619">
        <v>344771</v>
      </c>
      <c r="AR19" s="619">
        <v>368390</v>
      </c>
      <c r="AS19" s="619">
        <v>596108</v>
      </c>
      <c r="AT19" s="619">
        <v>328736</v>
      </c>
      <c r="AU19" s="619">
        <v>4712025</v>
      </c>
      <c r="AV19" s="183">
        <v>1450296</v>
      </c>
      <c r="AW19" s="620">
        <f t="shared" si="0"/>
        <v>50748937</v>
      </c>
    </row>
    <row r="20" spans="1:49" ht="13.5">
      <c r="A20" s="263"/>
      <c r="B20" s="148"/>
      <c r="C20" s="642" t="s">
        <v>396</v>
      </c>
      <c r="D20" s="643"/>
      <c r="E20" s="644"/>
      <c r="F20" s="654">
        <v>1097166</v>
      </c>
      <c r="G20" s="622">
        <v>758703</v>
      </c>
      <c r="H20" s="622">
        <v>1624306</v>
      </c>
      <c r="I20" s="622">
        <v>495118</v>
      </c>
      <c r="J20" s="622">
        <v>137349</v>
      </c>
      <c r="K20" s="622">
        <v>368460</v>
      </c>
      <c r="L20" s="622">
        <v>252525</v>
      </c>
      <c r="M20" s="622">
        <v>445615</v>
      </c>
      <c r="N20" s="622">
        <v>172102</v>
      </c>
      <c r="O20" s="622">
        <v>108338</v>
      </c>
      <c r="P20" s="622">
        <v>237965</v>
      </c>
      <c r="Q20" s="622">
        <v>767106</v>
      </c>
      <c r="R20" s="622">
        <v>2097075</v>
      </c>
      <c r="S20" s="622">
        <v>922661</v>
      </c>
      <c r="T20" s="622">
        <v>795919</v>
      </c>
      <c r="U20" s="622">
        <v>216455</v>
      </c>
      <c r="V20" s="622">
        <v>508507</v>
      </c>
      <c r="W20" s="622">
        <v>151910</v>
      </c>
      <c r="X20" s="622">
        <v>385729</v>
      </c>
      <c r="Y20" s="622">
        <v>457950</v>
      </c>
      <c r="Z20" s="622">
        <v>412892</v>
      </c>
      <c r="AA20" s="622">
        <v>324087</v>
      </c>
      <c r="AB20" s="622">
        <v>349559</v>
      </c>
      <c r="AC20" s="622">
        <v>474279</v>
      </c>
      <c r="AD20" s="622">
        <v>1410726</v>
      </c>
      <c r="AE20" s="622">
        <v>198942</v>
      </c>
      <c r="AF20" s="622">
        <v>210927</v>
      </c>
      <c r="AG20" s="622">
        <v>392106</v>
      </c>
      <c r="AH20" s="622">
        <v>144145</v>
      </c>
      <c r="AI20" s="622">
        <v>127703</v>
      </c>
      <c r="AJ20" s="622">
        <v>272106</v>
      </c>
      <c r="AK20" s="622">
        <v>55208</v>
      </c>
      <c r="AL20" s="622">
        <v>118911</v>
      </c>
      <c r="AM20" s="622">
        <v>156862</v>
      </c>
      <c r="AN20" s="622">
        <v>298299</v>
      </c>
      <c r="AO20" s="622">
        <v>363346</v>
      </c>
      <c r="AP20" s="622">
        <v>114728</v>
      </c>
      <c r="AQ20" s="622">
        <v>102437</v>
      </c>
      <c r="AR20" s="622">
        <v>131334</v>
      </c>
      <c r="AS20" s="622">
        <v>316157</v>
      </c>
      <c r="AT20" s="622">
        <v>144423</v>
      </c>
      <c r="AU20" s="622">
        <v>2396829</v>
      </c>
      <c r="AV20" s="623">
        <v>561031</v>
      </c>
      <c r="AW20" s="624">
        <f t="shared" si="0"/>
        <v>21077996</v>
      </c>
    </row>
    <row r="21" spans="1:49" ht="13.5">
      <c r="A21" s="263"/>
      <c r="B21" s="148"/>
      <c r="C21" s="642" t="s">
        <v>397</v>
      </c>
      <c r="D21" s="643"/>
      <c r="E21" s="644"/>
      <c r="F21" s="654">
        <v>414137</v>
      </c>
      <c r="G21" s="622">
        <v>280808</v>
      </c>
      <c r="H21" s="622">
        <v>324414</v>
      </c>
      <c r="I21" s="622">
        <v>199751</v>
      </c>
      <c r="J21" s="622">
        <v>23518</v>
      </c>
      <c r="K21" s="622">
        <v>46999</v>
      </c>
      <c r="L21" s="622">
        <v>38070</v>
      </c>
      <c r="M21" s="622">
        <v>168684</v>
      </c>
      <c r="N21" s="622">
        <v>139889</v>
      </c>
      <c r="O21" s="622">
        <v>54239</v>
      </c>
      <c r="P21" s="622">
        <v>152028</v>
      </c>
      <c r="Q21" s="622">
        <v>54257</v>
      </c>
      <c r="R21" s="622">
        <v>465477</v>
      </c>
      <c r="S21" s="622">
        <v>215811</v>
      </c>
      <c r="T21" s="622">
        <v>81587</v>
      </c>
      <c r="U21" s="622">
        <v>73664</v>
      </c>
      <c r="V21" s="622">
        <v>225345</v>
      </c>
      <c r="W21" s="622">
        <v>65024</v>
      </c>
      <c r="X21" s="622">
        <v>50441</v>
      </c>
      <c r="Y21" s="622">
        <v>220680</v>
      </c>
      <c r="Z21" s="622">
        <v>79639</v>
      </c>
      <c r="AA21" s="622">
        <v>114725</v>
      </c>
      <c r="AB21" s="622">
        <v>81820</v>
      </c>
      <c r="AC21" s="622">
        <v>33103</v>
      </c>
      <c r="AD21" s="622">
        <v>214377</v>
      </c>
      <c r="AE21" s="622">
        <v>14470</v>
      </c>
      <c r="AF21" s="622">
        <v>27437</v>
      </c>
      <c r="AG21" s="622">
        <v>79525</v>
      </c>
      <c r="AH21" s="622">
        <v>0</v>
      </c>
      <c r="AI21" s="622">
        <v>100296</v>
      </c>
      <c r="AJ21" s="622">
        <v>23385</v>
      </c>
      <c r="AK21" s="622">
        <v>6893</v>
      </c>
      <c r="AL21" s="622">
        <v>176812</v>
      </c>
      <c r="AM21" s="622">
        <v>0</v>
      </c>
      <c r="AN21" s="622">
        <v>72309</v>
      </c>
      <c r="AO21" s="622">
        <v>74037</v>
      </c>
      <c r="AP21" s="622">
        <v>2579</v>
      </c>
      <c r="AQ21" s="622">
        <v>55825</v>
      </c>
      <c r="AR21" s="622">
        <v>4740</v>
      </c>
      <c r="AS21" s="622">
        <v>78143</v>
      </c>
      <c r="AT21" s="622">
        <v>14382</v>
      </c>
      <c r="AU21" s="622">
        <v>797159</v>
      </c>
      <c r="AV21" s="623">
        <v>269224</v>
      </c>
      <c r="AW21" s="624">
        <f t="shared" si="0"/>
        <v>5615703</v>
      </c>
    </row>
    <row r="22" spans="1:49" ht="13.5">
      <c r="A22" s="263"/>
      <c r="B22" s="148"/>
      <c r="C22" s="642" t="s">
        <v>398</v>
      </c>
      <c r="D22" s="643"/>
      <c r="E22" s="644"/>
      <c r="F22" s="654">
        <v>137311</v>
      </c>
      <c r="G22" s="622">
        <v>9676</v>
      </c>
      <c r="H22" s="622">
        <v>7085</v>
      </c>
      <c r="I22" s="622">
        <v>9882</v>
      </c>
      <c r="J22" s="622">
        <v>0</v>
      </c>
      <c r="K22" s="622">
        <v>0</v>
      </c>
      <c r="L22" s="622">
        <v>2055</v>
      </c>
      <c r="M22" s="622">
        <v>0</v>
      </c>
      <c r="N22" s="622">
        <v>762</v>
      </c>
      <c r="O22" s="622">
        <v>31416</v>
      </c>
      <c r="P22" s="622">
        <v>0</v>
      </c>
      <c r="Q22" s="622">
        <v>15060</v>
      </c>
      <c r="R22" s="622">
        <v>0</v>
      </c>
      <c r="S22" s="622">
        <v>32080</v>
      </c>
      <c r="T22" s="622">
        <v>1330</v>
      </c>
      <c r="U22" s="622">
        <v>0</v>
      </c>
      <c r="V22" s="622">
        <v>738</v>
      </c>
      <c r="W22" s="622">
        <v>21851</v>
      </c>
      <c r="X22" s="622">
        <v>0</v>
      </c>
      <c r="Y22" s="622">
        <v>740</v>
      </c>
      <c r="Z22" s="622">
        <v>4756</v>
      </c>
      <c r="AA22" s="622">
        <v>5247</v>
      </c>
      <c r="AB22" s="622">
        <v>8397</v>
      </c>
      <c r="AC22" s="622">
        <v>0</v>
      </c>
      <c r="AD22" s="622">
        <v>0</v>
      </c>
      <c r="AE22" s="622">
        <v>12302</v>
      </c>
      <c r="AF22" s="622">
        <v>68693</v>
      </c>
      <c r="AG22" s="622">
        <v>12470</v>
      </c>
      <c r="AH22" s="622">
        <v>0</v>
      </c>
      <c r="AI22" s="622">
        <v>308</v>
      </c>
      <c r="AJ22" s="622">
        <v>0</v>
      </c>
      <c r="AK22" s="622">
        <v>45850</v>
      </c>
      <c r="AL22" s="622">
        <v>0</v>
      </c>
      <c r="AM22" s="622">
        <v>5055</v>
      </c>
      <c r="AN22" s="622">
        <v>0</v>
      </c>
      <c r="AO22" s="622">
        <v>122</v>
      </c>
      <c r="AP22" s="622">
        <v>1438</v>
      </c>
      <c r="AQ22" s="622">
        <v>0</v>
      </c>
      <c r="AR22" s="622">
        <v>0</v>
      </c>
      <c r="AS22" s="622">
        <v>3668</v>
      </c>
      <c r="AT22" s="622">
        <v>216</v>
      </c>
      <c r="AU22" s="622">
        <v>9252</v>
      </c>
      <c r="AV22" s="623">
        <v>11351</v>
      </c>
      <c r="AW22" s="624">
        <f t="shared" si="0"/>
        <v>459111</v>
      </c>
    </row>
    <row r="23" spans="1:49" ht="13.5">
      <c r="A23" s="263"/>
      <c r="B23" s="148"/>
      <c r="C23" s="642" t="s">
        <v>399</v>
      </c>
      <c r="D23" s="643"/>
      <c r="E23" s="644"/>
      <c r="F23" s="654">
        <v>437786</v>
      </c>
      <c r="G23" s="622">
        <v>285478</v>
      </c>
      <c r="H23" s="622">
        <v>142261</v>
      </c>
      <c r="I23" s="622">
        <v>0</v>
      </c>
      <c r="J23" s="622">
        <v>0</v>
      </c>
      <c r="K23" s="622">
        <v>0</v>
      </c>
      <c r="L23" s="622">
        <v>0</v>
      </c>
      <c r="M23" s="622">
        <v>0</v>
      </c>
      <c r="N23" s="622">
        <v>0</v>
      </c>
      <c r="O23" s="622">
        <v>0</v>
      </c>
      <c r="P23" s="622">
        <v>57310</v>
      </c>
      <c r="Q23" s="622">
        <v>18950</v>
      </c>
      <c r="R23" s="622">
        <v>244349</v>
      </c>
      <c r="S23" s="622">
        <v>166592</v>
      </c>
      <c r="T23" s="622">
        <v>0</v>
      </c>
      <c r="U23" s="622">
        <v>0</v>
      </c>
      <c r="V23" s="622">
        <v>0</v>
      </c>
      <c r="W23" s="622">
        <v>15363</v>
      </c>
      <c r="X23" s="622">
        <v>0</v>
      </c>
      <c r="Y23" s="622">
        <v>0</v>
      </c>
      <c r="Z23" s="622">
        <v>0</v>
      </c>
      <c r="AA23" s="622">
        <v>0</v>
      </c>
      <c r="AB23" s="622">
        <v>0</v>
      </c>
      <c r="AC23" s="622">
        <v>0</v>
      </c>
      <c r="AD23" s="622">
        <v>138386</v>
      </c>
      <c r="AE23" s="622">
        <v>29760</v>
      </c>
      <c r="AF23" s="622">
        <v>0</v>
      </c>
      <c r="AG23" s="622">
        <v>0</v>
      </c>
      <c r="AH23" s="622">
        <v>0</v>
      </c>
      <c r="AI23" s="622">
        <v>0</v>
      </c>
      <c r="AJ23" s="622">
        <v>25704</v>
      </c>
      <c r="AK23" s="622">
        <v>0</v>
      </c>
      <c r="AL23" s="622">
        <v>0</v>
      </c>
      <c r="AM23" s="622">
        <v>0</v>
      </c>
      <c r="AN23" s="622">
        <v>0</v>
      </c>
      <c r="AO23" s="622">
        <v>0</v>
      </c>
      <c r="AP23" s="622">
        <v>0</v>
      </c>
      <c r="AQ23" s="622">
        <v>0</v>
      </c>
      <c r="AR23" s="622">
        <v>0</v>
      </c>
      <c r="AS23" s="622">
        <v>0</v>
      </c>
      <c r="AT23" s="622">
        <v>0</v>
      </c>
      <c r="AU23" s="622">
        <v>397779</v>
      </c>
      <c r="AV23" s="623">
        <v>0</v>
      </c>
      <c r="AW23" s="624">
        <f t="shared" si="0"/>
        <v>1959718</v>
      </c>
    </row>
    <row r="24" spans="1:49" ht="13.5">
      <c r="A24" s="263"/>
      <c r="B24" s="148"/>
      <c r="C24" s="642" t="s">
        <v>400</v>
      </c>
      <c r="D24" s="643"/>
      <c r="E24" s="644"/>
      <c r="F24" s="654">
        <v>387383</v>
      </c>
      <c r="G24" s="622">
        <v>274694</v>
      </c>
      <c r="H24" s="622">
        <v>65056</v>
      </c>
      <c r="I24" s="622">
        <v>282283</v>
      </c>
      <c r="J24" s="622">
        <v>86187</v>
      </c>
      <c r="K24" s="622">
        <v>110629</v>
      </c>
      <c r="L24" s="622">
        <v>102150</v>
      </c>
      <c r="M24" s="622">
        <v>147683</v>
      </c>
      <c r="N24" s="622">
        <v>120781</v>
      </c>
      <c r="O24" s="622">
        <v>77044</v>
      </c>
      <c r="P24" s="622">
        <v>61487</v>
      </c>
      <c r="Q24" s="622">
        <v>163294</v>
      </c>
      <c r="R24" s="622">
        <v>179679</v>
      </c>
      <c r="S24" s="622">
        <v>149279</v>
      </c>
      <c r="T24" s="622">
        <v>169141</v>
      </c>
      <c r="U24" s="622">
        <v>70964</v>
      </c>
      <c r="V24" s="622">
        <v>159068</v>
      </c>
      <c r="W24" s="622">
        <v>57975</v>
      </c>
      <c r="X24" s="622">
        <v>148944</v>
      </c>
      <c r="Y24" s="622">
        <v>236106</v>
      </c>
      <c r="Z24" s="622">
        <v>138913</v>
      </c>
      <c r="AA24" s="622">
        <v>224575</v>
      </c>
      <c r="AB24" s="622">
        <v>94962</v>
      </c>
      <c r="AC24" s="622">
        <v>172733</v>
      </c>
      <c r="AD24" s="622">
        <v>132301</v>
      </c>
      <c r="AE24" s="622">
        <v>89433</v>
      </c>
      <c r="AF24" s="622">
        <v>122952</v>
      </c>
      <c r="AG24" s="622">
        <v>125675</v>
      </c>
      <c r="AH24" s="622">
        <v>164742</v>
      </c>
      <c r="AI24" s="622">
        <v>75583</v>
      </c>
      <c r="AJ24" s="622">
        <v>35909</v>
      </c>
      <c r="AK24" s="622">
        <v>100066</v>
      </c>
      <c r="AL24" s="622">
        <v>69948</v>
      </c>
      <c r="AM24" s="622">
        <v>73382</v>
      </c>
      <c r="AN24" s="622">
        <v>54640</v>
      </c>
      <c r="AO24" s="622">
        <v>111389</v>
      </c>
      <c r="AP24" s="622">
        <v>39686</v>
      </c>
      <c r="AQ24" s="622">
        <v>74017</v>
      </c>
      <c r="AR24" s="622">
        <v>47279</v>
      </c>
      <c r="AS24" s="622">
        <v>78468</v>
      </c>
      <c r="AT24" s="622">
        <v>84825</v>
      </c>
      <c r="AU24" s="622">
        <v>174292</v>
      </c>
      <c r="AV24" s="623">
        <v>225473</v>
      </c>
      <c r="AW24" s="624">
        <f t="shared" si="0"/>
        <v>5561070</v>
      </c>
    </row>
    <row r="25" spans="1:49" ht="13.5">
      <c r="A25" s="263"/>
      <c r="B25" s="148"/>
      <c r="C25" s="642" t="s">
        <v>401</v>
      </c>
      <c r="D25" s="643"/>
      <c r="E25" s="644"/>
      <c r="F25" s="654">
        <v>1231926</v>
      </c>
      <c r="G25" s="622">
        <v>1246557</v>
      </c>
      <c r="H25" s="622">
        <v>605632</v>
      </c>
      <c r="I25" s="622">
        <v>711176</v>
      </c>
      <c r="J25" s="622">
        <v>177054</v>
      </c>
      <c r="K25" s="622">
        <v>305061</v>
      </c>
      <c r="L25" s="622">
        <v>360581</v>
      </c>
      <c r="M25" s="622">
        <v>426661</v>
      </c>
      <c r="N25" s="622">
        <v>382087</v>
      </c>
      <c r="O25" s="622">
        <v>205750</v>
      </c>
      <c r="P25" s="622">
        <v>256292</v>
      </c>
      <c r="Q25" s="622">
        <v>433431</v>
      </c>
      <c r="R25" s="622">
        <v>1151507</v>
      </c>
      <c r="S25" s="622">
        <v>869016</v>
      </c>
      <c r="T25" s="622">
        <v>227751</v>
      </c>
      <c r="U25" s="622">
        <v>178963</v>
      </c>
      <c r="V25" s="622">
        <v>195084</v>
      </c>
      <c r="W25" s="622">
        <v>237207</v>
      </c>
      <c r="X25" s="622">
        <v>284259</v>
      </c>
      <c r="Y25" s="622">
        <v>633076</v>
      </c>
      <c r="Z25" s="622">
        <v>251894</v>
      </c>
      <c r="AA25" s="622">
        <v>225603</v>
      </c>
      <c r="AB25" s="622">
        <v>287368</v>
      </c>
      <c r="AC25" s="622">
        <v>255811</v>
      </c>
      <c r="AD25" s="622">
        <v>367665</v>
      </c>
      <c r="AE25" s="622">
        <v>270497</v>
      </c>
      <c r="AF25" s="622">
        <v>405083</v>
      </c>
      <c r="AG25" s="622">
        <v>166549</v>
      </c>
      <c r="AH25" s="622">
        <v>188357</v>
      </c>
      <c r="AI25" s="622">
        <v>250041</v>
      </c>
      <c r="AJ25" s="622">
        <v>117327</v>
      </c>
      <c r="AK25" s="622">
        <v>194785</v>
      </c>
      <c r="AL25" s="622">
        <v>181753</v>
      </c>
      <c r="AM25" s="622">
        <v>114809</v>
      </c>
      <c r="AN25" s="622">
        <v>98420</v>
      </c>
      <c r="AO25" s="622">
        <v>187230</v>
      </c>
      <c r="AP25" s="622">
        <v>59851</v>
      </c>
      <c r="AQ25" s="622">
        <v>112492</v>
      </c>
      <c r="AR25" s="622">
        <v>185037</v>
      </c>
      <c r="AS25" s="622">
        <v>117445</v>
      </c>
      <c r="AT25" s="622">
        <v>84627</v>
      </c>
      <c r="AU25" s="622">
        <v>929890</v>
      </c>
      <c r="AV25" s="623">
        <v>367746</v>
      </c>
      <c r="AW25" s="624">
        <f t="shared" si="0"/>
        <v>15539351</v>
      </c>
    </row>
    <row r="26" spans="1:49" ht="13.5">
      <c r="A26" s="263"/>
      <c r="B26" s="148"/>
      <c r="C26" s="642" t="s">
        <v>402</v>
      </c>
      <c r="D26" s="643"/>
      <c r="E26" s="644"/>
      <c r="F26" s="654">
        <v>208593</v>
      </c>
      <c r="G26" s="622">
        <v>30342</v>
      </c>
      <c r="H26" s="622">
        <v>27779</v>
      </c>
      <c r="I26" s="622">
        <v>45180</v>
      </c>
      <c r="J26" s="622">
        <v>1589</v>
      </c>
      <c r="K26" s="622">
        <v>0</v>
      </c>
      <c r="L26" s="622">
        <v>14418</v>
      </c>
      <c r="M26" s="622">
        <v>5949</v>
      </c>
      <c r="N26" s="622">
        <v>20155</v>
      </c>
      <c r="O26" s="622">
        <v>3043</v>
      </c>
      <c r="P26" s="622">
        <v>1927</v>
      </c>
      <c r="Q26" s="622">
        <v>9731</v>
      </c>
      <c r="R26" s="622">
        <v>24835</v>
      </c>
      <c r="S26" s="622">
        <v>11716</v>
      </c>
      <c r="T26" s="622">
        <v>0</v>
      </c>
      <c r="U26" s="622">
        <v>2844</v>
      </c>
      <c r="V26" s="622">
        <v>1102</v>
      </c>
      <c r="W26" s="622">
        <v>25370</v>
      </c>
      <c r="X26" s="622">
        <v>0</v>
      </c>
      <c r="Y26" s="622">
        <v>21443</v>
      </c>
      <c r="Z26" s="622">
        <v>75</v>
      </c>
      <c r="AA26" s="622">
        <v>13191</v>
      </c>
      <c r="AB26" s="622">
        <v>718</v>
      </c>
      <c r="AC26" s="622">
        <v>7395</v>
      </c>
      <c r="AD26" s="622">
        <v>342</v>
      </c>
      <c r="AE26" s="622">
        <v>0</v>
      </c>
      <c r="AF26" s="622">
        <v>25</v>
      </c>
      <c r="AG26" s="622">
        <v>7</v>
      </c>
      <c r="AH26" s="622">
        <v>1955</v>
      </c>
      <c r="AI26" s="622">
        <v>17548</v>
      </c>
      <c r="AJ26" s="622">
        <v>0</v>
      </c>
      <c r="AK26" s="622">
        <v>5995</v>
      </c>
      <c r="AL26" s="622">
        <v>410</v>
      </c>
      <c r="AM26" s="622">
        <v>5008</v>
      </c>
      <c r="AN26" s="622">
        <v>0</v>
      </c>
      <c r="AO26" s="622">
        <v>14</v>
      </c>
      <c r="AP26" s="622">
        <v>0</v>
      </c>
      <c r="AQ26" s="622">
        <v>0</v>
      </c>
      <c r="AR26" s="622">
        <v>0</v>
      </c>
      <c r="AS26" s="622">
        <v>2227</v>
      </c>
      <c r="AT26" s="622">
        <v>263</v>
      </c>
      <c r="AU26" s="622">
        <v>6824</v>
      </c>
      <c r="AV26" s="623">
        <v>13687</v>
      </c>
      <c r="AW26" s="624">
        <f t="shared" si="0"/>
        <v>531700</v>
      </c>
    </row>
    <row r="27" spans="1:49" ht="13.5">
      <c r="A27" s="263"/>
      <c r="B27" s="149"/>
      <c r="C27" s="648" t="s">
        <v>403</v>
      </c>
      <c r="D27" s="649"/>
      <c r="E27" s="650"/>
      <c r="F27" s="659">
        <v>1</v>
      </c>
      <c r="G27" s="660">
        <v>0</v>
      </c>
      <c r="H27" s="660">
        <v>0</v>
      </c>
      <c r="I27" s="660">
        <v>0</v>
      </c>
      <c r="J27" s="660">
        <v>0</v>
      </c>
      <c r="K27" s="660">
        <v>0</v>
      </c>
      <c r="L27" s="660">
        <v>0</v>
      </c>
      <c r="M27" s="660">
        <v>0</v>
      </c>
      <c r="N27" s="660">
        <v>0</v>
      </c>
      <c r="O27" s="660">
        <v>0</v>
      </c>
      <c r="P27" s="660">
        <v>0</v>
      </c>
      <c r="Q27" s="660">
        <v>0</v>
      </c>
      <c r="R27" s="660">
        <v>0</v>
      </c>
      <c r="S27" s="660">
        <v>0</v>
      </c>
      <c r="T27" s="660">
        <v>0</v>
      </c>
      <c r="U27" s="660">
        <v>0</v>
      </c>
      <c r="V27" s="660">
        <v>2497</v>
      </c>
      <c r="W27" s="660">
        <v>0</v>
      </c>
      <c r="X27" s="660">
        <v>0</v>
      </c>
      <c r="Y27" s="660">
        <v>0</v>
      </c>
      <c r="Z27" s="660">
        <v>0</v>
      </c>
      <c r="AA27" s="660">
        <v>0</v>
      </c>
      <c r="AB27" s="660">
        <v>0</v>
      </c>
      <c r="AC27" s="660">
        <v>0</v>
      </c>
      <c r="AD27" s="660">
        <v>0</v>
      </c>
      <c r="AE27" s="660">
        <v>0</v>
      </c>
      <c r="AF27" s="660">
        <v>0</v>
      </c>
      <c r="AG27" s="660">
        <v>0</v>
      </c>
      <c r="AH27" s="660">
        <v>0</v>
      </c>
      <c r="AI27" s="660">
        <v>0</v>
      </c>
      <c r="AJ27" s="660">
        <v>6</v>
      </c>
      <c r="AK27" s="660">
        <v>0</v>
      </c>
      <c r="AL27" s="660">
        <v>0</v>
      </c>
      <c r="AM27" s="660">
        <v>0</v>
      </c>
      <c r="AN27" s="660">
        <v>0</v>
      </c>
      <c r="AO27" s="660">
        <v>0</v>
      </c>
      <c r="AP27" s="660">
        <v>0</v>
      </c>
      <c r="AQ27" s="660">
        <v>0</v>
      </c>
      <c r="AR27" s="660">
        <v>0</v>
      </c>
      <c r="AS27" s="660">
        <v>0</v>
      </c>
      <c r="AT27" s="660">
        <v>0</v>
      </c>
      <c r="AU27" s="660">
        <v>0</v>
      </c>
      <c r="AV27" s="661">
        <v>1784</v>
      </c>
      <c r="AW27" s="662">
        <f t="shared" si="0"/>
        <v>4288</v>
      </c>
    </row>
    <row r="28" spans="1:49" ht="13.5">
      <c r="A28" s="263"/>
      <c r="B28" s="145" t="s">
        <v>404</v>
      </c>
      <c r="C28" s="146"/>
      <c r="D28" s="146"/>
      <c r="E28" s="267"/>
      <c r="F28" s="618">
        <v>1016820</v>
      </c>
      <c r="G28" s="619">
        <v>701612</v>
      </c>
      <c r="H28" s="619">
        <v>293397</v>
      </c>
      <c r="I28" s="619">
        <v>315088</v>
      </c>
      <c r="J28" s="619">
        <v>144548</v>
      </c>
      <c r="K28" s="619">
        <v>170295</v>
      </c>
      <c r="L28" s="619">
        <v>268597</v>
      </c>
      <c r="M28" s="619">
        <v>258794</v>
      </c>
      <c r="N28" s="619">
        <v>188749</v>
      </c>
      <c r="O28" s="619">
        <v>154304</v>
      </c>
      <c r="P28" s="619">
        <v>144460</v>
      </c>
      <c r="Q28" s="619">
        <v>206157</v>
      </c>
      <c r="R28" s="619">
        <v>621682</v>
      </c>
      <c r="S28" s="619">
        <v>606422</v>
      </c>
      <c r="T28" s="619">
        <v>137265</v>
      </c>
      <c r="U28" s="619">
        <v>105468</v>
      </c>
      <c r="V28" s="619">
        <v>49312</v>
      </c>
      <c r="W28" s="619">
        <v>68185</v>
      </c>
      <c r="X28" s="619">
        <v>107827</v>
      </c>
      <c r="Y28" s="619">
        <v>458264</v>
      </c>
      <c r="Z28" s="619">
        <v>112633</v>
      </c>
      <c r="AA28" s="619">
        <v>132624</v>
      </c>
      <c r="AB28" s="619">
        <v>188511</v>
      </c>
      <c r="AC28" s="619">
        <v>142598</v>
      </c>
      <c r="AD28" s="619">
        <v>145872</v>
      </c>
      <c r="AE28" s="619">
        <v>178011</v>
      </c>
      <c r="AF28" s="663">
        <v>210957</v>
      </c>
      <c r="AG28" s="619">
        <v>94946</v>
      </c>
      <c r="AH28" s="619">
        <v>112237</v>
      </c>
      <c r="AI28" s="619">
        <v>140430</v>
      </c>
      <c r="AJ28" s="619">
        <v>25928</v>
      </c>
      <c r="AK28" s="619">
        <v>108747</v>
      </c>
      <c r="AL28" s="619">
        <v>54273</v>
      </c>
      <c r="AM28" s="619">
        <v>86029</v>
      </c>
      <c r="AN28" s="619">
        <v>65064</v>
      </c>
      <c r="AO28" s="619">
        <v>39511</v>
      </c>
      <c r="AP28" s="619">
        <v>22716</v>
      </c>
      <c r="AQ28" s="619">
        <v>81795</v>
      </c>
      <c r="AR28" s="619">
        <v>157700</v>
      </c>
      <c r="AS28" s="619">
        <v>14944</v>
      </c>
      <c r="AT28" s="619">
        <v>7043</v>
      </c>
      <c r="AU28" s="619">
        <v>155503</v>
      </c>
      <c r="AV28" s="183">
        <v>103147</v>
      </c>
      <c r="AW28" s="620">
        <f t="shared" si="0"/>
        <v>8398465</v>
      </c>
    </row>
    <row r="29" spans="1:49" ht="13.5">
      <c r="A29" s="263"/>
      <c r="B29" s="148"/>
      <c r="C29" s="642" t="s">
        <v>405</v>
      </c>
      <c r="D29" s="643"/>
      <c r="E29" s="644"/>
      <c r="F29" s="654">
        <v>1011665</v>
      </c>
      <c r="G29" s="622">
        <v>662223</v>
      </c>
      <c r="H29" s="622">
        <v>278154</v>
      </c>
      <c r="I29" s="622">
        <v>315061</v>
      </c>
      <c r="J29" s="622">
        <v>144548</v>
      </c>
      <c r="K29" s="622">
        <v>164559</v>
      </c>
      <c r="L29" s="622">
        <v>267598</v>
      </c>
      <c r="M29" s="622">
        <v>255009</v>
      </c>
      <c r="N29" s="622">
        <v>188197</v>
      </c>
      <c r="O29" s="622">
        <v>152738</v>
      </c>
      <c r="P29" s="622">
        <v>141800</v>
      </c>
      <c r="Q29" s="622">
        <v>206101</v>
      </c>
      <c r="R29" s="622">
        <v>621374</v>
      </c>
      <c r="S29" s="622">
        <v>591838</v>
      </c>
      <c r="T29" s="622">
        <v>131692</v>
      </c>
      <c r="U29" s="622">
        <v>102505</v>
      </c>
      <c r="V29" s="622">
        <v>38875</v>
      </c>
      <c r="W29" s="622">
        <v>67132</v>
      </c>
      <c r="X29" s="622">
        <v>103935</v>
      </c>
      <c r="Y29" s="622">
        <v>452875</v>
      </c>
      <c r="Z29" s="622">
        <v>112468</v>
      </c>
      <c r="AA29" s="622">
        <v>132584</v>
      </c>
      <c r="AB29" s="622">
        <v>188511</v>
      </c>
      <c r="AC29" s="622">
        <v>142598</v>
      </c>
      <c r="AD29" s="622">
        <v>116704</v>
      </c>
      <c r="AE29" s="622">
        <v>178011</v>
      </c>
      <c r="AF29" s="622">
        <v>210218</v>
      </c>
      <c r="AG29" s="622">
        <v>93558</v>
      </c>
      <c r="AH29" s="622">
        <v>110798</v>
      </c>
      <c r="AI29" s="622">
        <v>140394</v>
      </c>
      <c r="AJ29" s="622">
        <v>24530</v>
      </c>
      <c r="AK29" s="622">
        <v>108593</v>
      </c>
      <c r="AL29" s="622">
        <v>54269</v>
      </c>
      <c r="AM29" s="622">
        <v>86029</v>
      </c>
      <c r="AN29" s="622">
        <v>65055</v>
      </c>
      <c r="AO29" s="622">
        <v>39169</v>
      </c>
      <c r="AP29" s="622">
        <v>20131</v>
      </c>
      <c r="AQ29" s="622">
        <v>81337</v>
      </c>
      <c r="AR29" s="622">
        <v>157700</v>
      </c>
      <c r="AS29" s="622">
        <v>11766</v>
      </c>
      <c r="AT29" s="622">
        <v>6688</v>
      </c>
      <c r="AU29" s="622">
        <v>155256</v>
      </c>
      <c r="AV29" s="623">
        <v>97875</v>
      </c>
      <c r="AW29" s="624">
        <f t="shared" si="0"/>
        <v>8232121</v>
      </c>
    </row>
    <row r="30" spans="1:49" ht="13.5">
      <c r="A30" s="263"/>
      <c r="B30" s="148"/>
      <c r="C30" s="642" t="s">
        <v>406</v>
      </c>
      <c r="D30" s="643"/>
      <c r="E30" s="644"/>
      <c r="F30" s="654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622">
        <v>0</v>
      </c>
      <c r="O30" s="622">
        <v>0</v>
      </c>
      <c r="P30" s="622">
        <v>0</v>
      </c>
      <c r="Q30" s="622">
        <v>0</v>
      </c>
      <c r="R30" s="622">
        <v>0</v>
      </c>
      <c r="S30" s="622">
        <v>0</v>
      </c>
      <c r="T30" s="622">
        <v>0</v>
      </c>
      <c r="U30" s="622">
        <v>0</v>
      </c>
      <c r="V30" s="622">
        <v>0</v>
      </c>
      <c r="W30" s="622">
        <v>0</v>
      </c>
      <c r="X30" s="622">
        <v>0</v>
      </c>
      <c r="Y30" s="622">
        <v>0</v>
      </c>
      <c r="Z30" s="622">
        <v>0</v>
      </c>
      <c r="AA30" s="622">
        <v>0</v>
      </c>
      <c r="AB30" s="622">
        <v>0</v>
      </c>
      <c r="AC30" s="622">
        <v>0</v>
      </c>
      <c r="AD30" s="622">
        <v>0</v>
      </c>
      <c r="AE30" s="622">
        <v>0</v>
      </c>
      <c r="AF30" s="622">
        <v>0</v>
      </c>
      <c r="AG30" s="622">
        <v>0</v>
      </c>
      <c r="AH30" s="622">
        <v>0</v>
      </c>
      <c r="AI30" s="622">
        <v>0</v>
      </c>
      <c r="AJ30" s="622">
        <v>0</v>
      </c>
      <c r="AK30" s="622">
        <v>0</v>
      </c>
      <c r="AL30" s="622">
        <v>0</v>
      </c>
      <c r="AM30" s="622">
        <v>0</v>
      </c>
      <c r="AN30" s="622">
        <v>0</v>
      </c>
      <c r="AO30" s="622">
        <v>0</v>
      </c>
      <c r="AP30" s="622">
        <v>0</v>
      </c>
      <c r="AQ30" s="622">
        <v>0</v>
      </c>
      <c r="AR30" s="622">
        <v>0</v>
      </c>
      <c r="AS30" s="622">
        <v>0</v>
      </c>
      <c r="AT30" s="622">
        <v>0</v>
      </c>
      <c r="AU30" s="622">
        <v>0</v>
      </c>
      <c r="AV30" s="623">
        <v>0</v>
      </c>
      <c r="AW30" s="624">
        <f t="shared" si="0"/>
        <v>0</v>
      </c>
    </row>
    <row r="31" spans="1:49" ht="17.25" customHeight="1">
      <c r="A31" s="263"/>
      <c r="B31" s="148"/>
      <c r="C31" s="642" t="s">
        <v>398</v>
      </c>
      <c r="D31" s="643"/>
      <c r="E31" s="644"/>
      <c r="F31" s="654">
        <v>0</v>
      </c>
      <c r="G31" s="622">
        <v>27317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622">
        <v>0</v>
      </c>
      <c r="O31" s="622">
        <v>1250</v>
      </c>
      <c r="P31" s="622">
        <v>0</v>
      </c>
      <c r="Q31" s="622">
        <v>0</v>
      </c>
      <c r="R31" s="622">
        <v>0</v>
      </c>
      <c r="S31" s="622">
        <v>0</v>
      </c>
      <c r="T31" s="622">
        <v>0</v>
      </c>
      <c r="U31" s="622">
        <v>0</v>
      </c>
      <c r="V31" s="622">
        <v>10437</v>
      </c>
      <c r="W31" s="622">
        <v>0</v>
      </c>
      <c r="X31" s="622">
        <v>0</v>
      </c>
      <c r="Y31" s="622">
        <v>0</v>
      </c>
      <c r="Z31" s="622">
        <v>0</v>
      </c>
      <c r="AA31" s="622">
        <v>0</v>
      </c>
      <c r="AB31" s="622">
        <v>0</v>
      </c>
      <c r="AC31" s="622">
        <v>0</v>
      </c>
      <c r="AD31" s="622">
        <v>0</v>
      </c>
      <c r="AE31" s="622">
        <v>0</v>
      </c>
      <c r="AF31" s="622">
        <v>0</v>
      </c>
      <c r="AG31" s="622">
        <v>0</v>
      </c>
      <c r="AH31" s="622">
        <v>0</v>
      </c>
      <c r="AI31" s="622">
        <v>0</v>
      </c>
      <c r="AJ31" s="622">
        <v>0</v>
      </c>
      <c r="AK31" s="622">
        <v>0</v>
      </c>
      <c r="AL31" s="622">
        <v>0</v>
      </c>
      <c r="AM31" s="622">
        <v>0</v>
      </c>
      <c r="AN31" s="622">
        <v>0</v>
      </c>
      <c r="AO31" s="622">
        <v>0</v>
      </c>
      <c r="AP31" s="622">
        <v>0</v>
      </c>
      <c r="AQ31" s="622">
        <v>0</v>
      </c>
      <c r="AR31" s="622">
        <v>0</v>
      </c>
      <c r="AS31" s="622">
        <v>0</v>
      </c>
      <c r="AT31" s="622">
        <v>355</v>
      </c>
      <c r="AU31" s="622">
        <v>0</v>
      </c>
      <c r="AV31" s="623">
        <v>0</v>
      </c>
      <c r="AW31" s="624">
        <f t="shared" si="0"/>
        <v>39359</v>
      </c>
    </row>
    <row r="32" spans="1:49" ht="17.25" customHeight="1">
      <c r="A32" s="263"/>
      <c r="B32" s="148"/>
      <c r="C32" s="642" t="s">
        <v>407</v>
      </c>
      <c r="D32" s="643"/>
      <c r="E32" s="644"/>
      <c r="F32" s="654">
        <v>0</v>
      </c>
      <c r="G32" s="622">
        <v>0</v>
      </c>
      <c r="H32" s="622">
        <v>15073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622">
        <v>0</v>
      </c>
      <c r="O32" s="622">
        <v>0</v>
      </c>
      <c r="P32" s="622">
        <v>0</v>
      </c>
      <c r="Q32" s="622">
        <v>0</v>
      </c>
      <c r="R32" s="622">
        <v>0</v>
      </c>
      <c r="S32" s="622">
        <v>0</v>
      </c>
      <c r="T32" s="622">
        <v>0</v>
      </c>
      <c r="U32" s="622">
        <v>0</v>
      </c>
      <c r="V32" s="622">
        <v>0</v>
      </c>
      <c r="W32" s="622">
        <v>0</v>
      </c>
      <c r="X32" s="622">
        <v>0</v>
      </c>
      <c r="Y32" s="622">
        <v>0</v>
      </c>
      <c r="Z32" s="622">
        <v>0</v>
      </c>
      <c r="AA32" s="622">
        <v>0</v>
      </c>
      <c r="AB32" s="622">
        <v>0</v>
      </c>
      <c r="AC32" s="622">
        <v>0</v>
      </c>
      <c r="AD32" s="622">
        <v>0</v>
      </c>
      <c r="AE32" s="622">
        <v>0</v>
      </c>
      <c r="AF32" s="622">
        <v>0</v>
      </c>
      <c r="AG32" s="622">
        <v>0</v>
      </c>
      <c r="AH32" s="622">
        <v>0</v>
      </c>
      <c r="AI32" s="622">
        <v>0</v>
      </c>
      <c r="AJ32" s="622">
        <v>0</v>
      </c>
      <c r="AK32" s="622">
        <v>0</v>
      </c>
      <c r="AL32" s="622">
        <v>0</v>
      </c>
      <c r="AM32" s="622">
        <v>0</v>
      </c>
      <c r="AN32" s="622">
        <v>0</v>
      </c>
      <c r="AO32" s="622">
        <v>0</v>
      </c>
      <c r="AP32" s="622">
        <v>0</v>
      </c>
      <c r="AQ32" s="622">
        <v>0</v>
      </c>
      <c r="AR32" s="622">
        <v>0</v>
      </c>
      <c r="AS32" s="622">
        <v>840</v>
      </c>
      <c r="AT32" s="622">
        <v>0</v>
      </c>
      <c r="AU32" s="622">
        <v>0</v>
      </c>
      <c r="AV32" s="623">
        <v>0</v>
      </c>
      <c r="AW32" s="624">
        <f t="shared" si="0"/>
        <v>15913</v>
      </c>
    </row>
    <row r="33" spans="1:49" ht="17.25" customHeight="1" thickBot="1">
      <c r="A33" s="290"/>
      <c r="B33" s="291"/>
      <c r="C33" s="645" t="s">
        <v>408</v>
      </c>
      <c r="D33" s="646"/>
      <c r="E33" s="647"/>
      <c r="F33" s="655">
        <v>5155</v>
      </c>
      <c r="G33" s="629">
        <v>12072</v>
      </c>
      <c r="H33" s="629">
        <v>170</v>
      </c>
      <c r="I33" s="629">
        <v>27</v>
      </c>
      <c r="J33" s="629">
        <v>0</v>
      </c>
      <c r="K33" s="629">
        <v>5736</v>
      </c>
      <c r="L33" s="629">
        <v>999</v>
      </c>
      <c r="M33" s="629">
        <v>3785</v>
      </c>
      <c r="N33" s="629">
        <v>552</v>
      </c>
      <c r="O33" s="629">
        <v>316</v>
      </c>
      <c r="P33" s="629">
        <v>2660</v>
      </c>
      <c r="Q33" s="629">
        <v>56</v>
      </c>
      <c r="R33" s="629">
        <v>308</v>
      </c>
      <c r="S33" s="629">
        <v>14584</v>
      </c>
      <c r="T33" s="629">
        <v>5573</v>
      </c>
      <c r="U33" s="629">
        <v>2963</v>
      </c>
      <c r="V33" s="629">
        <v>0</v>
      </c>
      <c r="W33" s="629">
        <v>1053</v>
      </c>
      <c r="X33" s="629">
        <v>3892</v>
      </c>
      <c r="Y33" s="629">
        <v>5389</v>
      </c>
      <c r="Z33" s="629">
        <v>165</v>
      </c>
      <c r="AA33" s="629">
        <v>40</v>
      </c>
      <c r="AB33" s="629">
        <v>0</v>
      </c>
      <c r="AC33" s="629">
        <v>0</v>
      </c>
      <c r="AD33" s="629">
        <v>29168</v>
      </c>
      <c r="AE33" s="629">
        <v>0</v>
      </c>
      <c r="AF33" s="629">
        <v>739</v>
      </c>
      <c r="AG33" s="629">
        <v>1388</v>
      </c>
      <c r="AH33" s="629">
        <v>1439</v>
      </c>
      <c r="AI33" s="629">
        <v>36</v>
      </c>
      <c r="AJ33" s="629">
        <v>1398</v>
      </c>
      <c r="AK33" s="629">
        <v>154</v>
      </c>
      <c r="AL33" s="629">
        <v>4</v>
      </c>
      <c r="AM33" s="629">
        <v>0</v>
      </c>
      <c r="AN33" s="629">
        <v>9</v>
      </c>
      <c r="AO33" s="629">
        <v>342</v>
      </c>
      <c r="AP33" s="629">
        <v>2585</v>
      </c>
      <c r="AQ33" s="629">
        <v>458</v>
      </c>
      <c r="AR33" s="629">
        <v>0</v>
      </c>
      <c r="AS33" s="629">
        <v>2338</v>
      </c>
      <c r="AT33" s="629">
        <v>0</v>
      </c>
      <c r="AU33" s="629">
        <v>247</v>
      </c>
      <c r="AV33" s="630">
        <v>5272</v>
      </c>
      <c r="AW33" s="631">
        <f t="shared" si="0"/>
        <v>111072</v>
      </c>
    </row>
    <row r="34" spans="1:49" ht="17.25" customHeight="1">
      <c r="A34" s="294" t="s">
        <v>409</v>
      </c>
      <c r="B34" s="295"/>
      <c r="C34" s="295"/>
      <c r="D34" s="296"/>
      <c r="E34" s="1189" t="s">
        <v>297</v>
      </c>
      <c r="F34" s="176">
        <v>579850</v>
      </c>
      <c r="G34" s="177">
        <v>99948</v>
      </c>
      <c r="H34" s="177">
        <v>530309</v>
      </c>
      <c r="I34" s="177">
        <v>9879</v>
      </c>
      <c r="J34" s="177">
        <v>14486</v>
      </c>
      <c r="K34" s="177">
        <v>29918</v>
      </c>
      <c r="L34" s="177">
        <v>0</v>
      </c>
      <c r="M34" s="177">
        <v>0</v>
      </c>
      <c r="N34" s="177">
        <v>22542</v>
      </c>
      <c r="O34" s="177">
        <v>0</v>
      </c>
      <c r="P34" s="177">
        <v>88268</v>
      </c>
      <c r="Q34" s="177">
        <v>181894</v>
      </c>
      <c r="R34" s="177">
        <v>0</v>
      </c>
      <c r="S34" s="177">
        <v>45066</v>
      </c>
      <c r="T34" s="177">
        <v>169641</v>
      </c>
      <c r="U34" s="177">
        <v>37123</v>
      </c>
      <c r="V34" s="177">
        <v>226143</v>
      </c>
      <c r="W34" s="177">
        <v>21444</v>
      </c>
      <c r="X34" s="177">
        <v>116564</v>
      </c>
      <c r="Y34" s="177">
        <v>0</v>
      </c>
      <c r="Z34" s="177">
        <v>70559</v>
      </c>
      <c r="AA34" s="177">
        <v>118830</v>
      </c>
      <c r="AB34" s="177">
        <v>20262</v>
      </c>
      <c r="AC34" s="177">
        <v>0</v>
      </c>
      <c r="AD34" s="177">
        <v>0</v>
      </c>
      <c r="AE34" s="177">
        <v>0</v>
      </c>
      <c r="AF34" s="297">
        <v>18941</v>
      </c>
      <c r="AG34" s="177">
        <v>120465</v>
      </c>
      <c r="AH34" s="177">
        <v>81814</v>
      </c>
      <c r="AI34" s="177">
        <v>43419</v>
      </c>
      <c r="AJ34" s="177">
        <v>0</v>
      </c>
      <c r="AK34" s="177">
        <v>0</v>
      </c>
      <c r="AL34" s="177">
        <v>161640</v>
      </c>
      <c r="AM34" s="177">
        <v>25342</v>
      </c>
      <c r="AN34" s="177">
        <v>73266</v>
      </c>
      <c r="AO34" s="177">
        <v>70640</v>
      </c>
      <c r="AP34" s="177">
        <v>32361</v>
      </c>
      <c r="AQ34" s="177">
        <v>0</v>
      </c>
      <c r="AR34" s="177">
        <v>0</v>
      </c>
      <c r="AS34" s="177">
        <v>0</v>
      </c>
      <c r="AT34" s="177">
        <v>74142</v>
      </c>
      <c r="AU34" s="177">
        <v>175670</v>
      </c>
      <c r="AV34" s="284">
        <v>71869</v>
      </c>
      <c r="AW34" s="287">
        <f t="shared" si="0"/>
        <v>3332295</v>
      </c>
    </row>
    <row r="35" spans="1:49" ht="17.25" customHeight="1" thickBot="1">
      <c r="A35" s="298" t="s">
        <v>770</v>
      </c>
      <c r="B35" s="292"/>
      <c r="C35" s="292"/>
      <c r="D35" s="299"/>
      <c r="E35" s="1190"/>
      <c r="F35" s="189">
        <v>0</v>
      </c>
      <c r="G35" s="300">
        <v>0</v>
      </c>
      <c r="H35" s="300">
        <v>0</v>
      </c>
      <c r="I35" s="300">
        <v>0</v>
      </c>
      <c r="J35" s="300">
        <v>0</v>
      </c>
      <c r="K35" s="300">
        <v>0</v>
      </c>
      <c r="L35" s="300">
        <v>44948</v>
      </c>
      <c r="M35" s="300">
        <v>78819</v>
      </c>
      <c r="N35" s="300">
        <v>0</v>
      </c>
      <c r="O35" s="300">
        <v>7846</v>
      </c>
      <c r="P35" s="300">
        <v>0</v>
      </c>
      <c r="Q35" s="300">
        <v>0</v>
      </c>
      <c r="R35" s="300">
        <v>582188</v>
      </c>
      <c r="S35" s="300">
        <v>0</v>
      </c>
      <c r="T35" s="300">
        <v>0</v>
      </c>
      <c r="U35" s="300">
        <v>0</v>
      </c>
      <c r="V35" s="300">
        <v>0</v>
      </c>
      <c r="W35" s="300">
        <v>0</v>
      </c>
      <c r="X35" s="300">
        <v>0</v>
      </c>
      <c r="Y35" s="300">
        <v>135236</v>
      </c>
      <c r="Z35" s="300">
        <v>0</v>
      </c>
      <c r="AA35" s="300">
        <v>0</v>
      </c>
      <c r="AB35" s="300">
        <v>0</v>
      </c>
      <c r="AC35" s="300">
        <v>72625</v>
      </c>
      <c r="AD35" s="300">
        <v>67431</v>
      </c>
      <c r="AE35" s="300">
        <v>11536</v>
      </c>
      <c r="AF35" s="300">
        <v>0</v>
      </c>
      <c r="AG35" s="300">
        <v>0</v>
      </c>
      <c r="AH35" s="300">
        <v>0</v>
      </c>
      <c r="AI35" s="300">
        <v>0</v>
      </c>
      <c r="AJ35" s="300">
        <v>4984</v>
      </c>
      <c r="AK35" s="300">
        <v>34151</v>
      </c>
      <c r="AL35" s="300">
        <v>0</v>
      </c>
      <c r="AM35" s="300">
        <v>0</v>
      </c>
      <c r="AN35" s="300">
        <v>0</v>
      </c>
      <c r="AO35" s="300">
        <v>0</v>
      </c>
      <c r="AP35" s="300">
        <v>0</v>
      </c>
      <c r="AQ35" s="300">
        <v>34567</v>
      </c>
      <c r="AR35" s="300">
        <v>3260</v>
      </c>
      <c r="AS35" s="300">
        <v>40239</v>
      </c>
      <c r="AT35" s="300">
        <v>0</v>
      </c>
      <c r="AU35" s="300">
        <v>0</v>
      </c>
      <c r="AV35" s="187">
        <v>0</v>
      </c>
      <c r="AW35" s="288">
        <f t="shared" si="0"/>
        <v>1117830</v>
      </c>
    </row>
    <row r="36" spans="1:49" ht="17.25" customHeight="1">
      <c r="A36" s="263" t="s">
        <v>410</v>
      </c>
      <c r="B36" s="166"/>
      <c r="C36" s="166"/>
      <c r="D36" s="166"/>
      <c r="E36" s="268"/>
      <c r="F36" s="656">
        <v>238</v>
      </c>
      <c r="G36" s="657">
        <v>0</v>
      </c>
      <c r="H36" s="657">
        <v>0</v>
      </c>
      <c r="I36" s="657">
        <v>0</v>
      </c>
      <c r="J36" s="657">
        <v>0</v>
      </c>
      <c r="K36" s="657">
        <v>0</v>
      </c>
      <c r="L36" s="657">
        <v>0</v>
      </c>
      <c r="M36" s="657">
        <v>0</v>
      </c>
      <c r="N36" s="657">
        <v>0</v>
      </c>
      <c r="O36" s="657">
        <v>0</v>
      </c>
      <c r="P36" s="657">
        <v>0</v>
      </c>
      <c r="Q36" s="657">
        <v>0</v>
      </c>
      <c r="R36" s="657">
        <v>0</v>
      </c>
      <c r="S36" s="657">
        <v>0</v>
      </c>
      <c r="T36" s="657">
        <v>0</v>
      </c>
      <c r="U36" s="657">
        <v>0</v>
      </c>
      <c r="V36" s="657">
        <v>0</v>
      </c>
      <c r="W36" s="657">
        <v>0</v>
      </c>
      <c r="X36" s="657">
        <v>1</v>
      </c>
      <c r="Y36" s="657">
        <v>0</v>
      </c>
      <c r="Z36" s="657">
        <v>0</v>
      </c>
      <c r="AA36" s="657">
        <v>0</v>
      </c>
      <c r="AB36" s="657">
        <v>33866</v>
      </c>
      <c r="AC36" s="657">
        <v>842</v>
      </c>
      <c r="AD36" s="657">
        <v>0</v>
      </c>
      <c r="AE36" s="657">
        <v>0</v>
      </c>
      <c r="AF36" s="657">
        <v>0</v>
      </c>
      <c r="AG36" s="657">
        <v>0</v>
      </c>
      <c r="AH36" s="657">
        <v>0</v>
      </c>
      <c r="AI36" s="657">
        <v>8</v>
      </c>
      <c r="AJ36" s="657">
        <v>0</v>
      </c>
      <c r="AK36" s="657">
        <v>0</v>
      </c>
      <c r="AL36" s="657">
        <v>0</v>
      </c>
      <c r="AM36" s="657">
        <v>0</v>
      </c>
      <c r="AN36" s="657">
        <v>0</v>
      </c>
      <c r="AO36" s="657">
        <v>0</v>
      </c>
      <c r="AP36" s="657">
        <v>0</v>
      </c>
      <c r="AQ36" s="657">
        <v>0</v>
      </c>
      <c r="AR36" s="657">
        <v>0</v>
      </c>
      <c r="AS36" s="657">
        <v>0</v>
      </c>
      <c r="AT36" s="657">
        <v>0</v>
      </c>
      <c r="AU36" s="657">
        <v>0</v>
      </c>
      <c r="AV36" s="184">
        <v>0</v>
      </c>
      <c r="AW36" s="658">
        <f aca="true" t="shared" si="1" ref="AW36:AW53">SUM(F36:AV36)</f>
        <v>34955</v>
      </c>
    </row>
    <row r="37" spans="1:49" ht="17.25" customHeight="1">
      <c r="A37" s="263"/>
      <c r="B37" s="642" t="s">
        <v>411</v>
      </c>
      <c r="C37" s="643"/>
      <c r="D37" s="643"/>
      <c r="E37" s="644"/>
      <c r="F37" s="654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622">
        <v>0</v>
      </c>
      <c r="O37" s="622">
        <v>0</v>
      </c>
      <c r="P37" s="622">
        <v>0</v>
      </c>
      <c r="Q37" s="622">
        <v>0</v>
      </c>
      <c r="R37" s="622">
        <v>0</v>
      </c>
      <c r="S37" s="622">
        <v>0</v>
      </c>
      <c r="T37" s="622">
        <v>0</v>
      </c>
      <c r="U37" s="622">
        <v>0</v>
      </c>
      <c r="V37" s="622">
        <v>0</v>
      </c>
      <c r="W37" s="622">
        <v>0</v>
      </c>
      <c r="X37" s="622">
        <v>0</v>
      </c>
      <c r="Y37" s="622">
        <v>0</v>
      </c>
      <c r="Z37" s="622">
        <v>0</v>
      </c>
      <c r="AA37" s="622">
        <v>0</v>
      </c>
      <c r="AB37" s="622">
        <v>0</v>
      </c>
      <c r="AC37" s="622">
        <v>0</v>
      </c>
      <c r="AD37" s="622">
        <v>0</v>
      </c>
      <c r="AE37" s="622">
        <v>0</v>
      </c>
      <c r="AF37" s="622">
        <v>0</v>
      </c>
      <c r="AG37" s="622">
        <v>0</v>
      </c>
      <c r="AH37" s="622">
        <v>0</v>
      </c>
      <c r="AI37" s="622">
        <v>0</v>
      </c>
      <c r="AJ37" s="622">
        <v>0</v>
      </c>
      <c r="AK37" s="622">
        <v>0</v>
      </c>
      <c r="AL37" s="622">
        <v>0</v>
      </c>
      <c r="AM37" s="622">
        <v>0</v>
      </c>
      <c r="AN37" s="622">
        <v>0</v>
      </c>
      <c r="AO37" s="622">
        <v>0</v>
      </c>
      <c r="AP37" s="622">
        <v>0</v>
      </c>
      <c r="AQ37" s="622">
        <v>0</v>
      </c>
      <c r="AR37" s="622">
        <v>0</v>
      </c>
      <c r="AS37" s="622">
        <v>0</v>
      </c>
      <c r="AT37" s="622">
        <v>0</v>
      </c>
      <c r="AU37" s="622">
        <v>0</v>
      </c>
      <c r="AV37" s="623">
        <v>0</v>
      </c>
      <c r="AW37" s="624">
        <f t="shared" si="1"/>
        <v>0</v>
      </c>
    </row>
    <row r="38" spans="1:49" ht="17.25" customHeight="1">
      <c r="A38" s="263"/>
      <c r="B38" s="642" t="s">
        <v>412</v>
      </c>
      <c r="C38" s="643"/>
      <c r="D38" s="643"/>
      <c r="E38" s="644"/>
      <c r="F38" s="654">
        <v>238</v>
      </c>
      <c r="G38" s="622">
        <v>0</v>
      </c>
      <c r="H38" s="622">
        <v>0</v>
      </c>
      <c r="I38" s="622">
        <v>0</v>
      </c>
      <c r="J38" s="622">
        <v>0</v>
      </c>
      <c r="K38" s="622">
        <v>0</v>
      </c>
      <c r="L38" s="622">
        <v>0</v>
      </c>
      <c r="M38" s="622">
        <v>0</v>
      </c>
      <c r="N38" s="622">
        <v>0</v>
      </c>
      <c r="O38" s="622">
        <v>0</v>
      </c>
      <c r="P38" s="622">
        <v>0</v>
      </c>
      <c r="Q38" s="622">
        <v>0</v>
      </c>
      <c r="R38" s="622">
        <v>0</v>
      </c>
      <c r="S38" s="622">
        <v>0</v>
      </c>
      <c r="T38" s="622">
        <v>0</v>
      </c>
      <c r="U38" s="622">
        <v>0</v>
      </c>
      <c r="V38" s="622">
        <v>0</v>
      </c>
      <c r="W38" s="622">
        <v>0</v>
      </c>
      <c r="X38" s="622">
        <v>0</v>
      </c>
      <c r="Y38" s="622">
        <v>0</v>
      </c>
      <c r="Z38" s="622">
        <v>0</v>
      </c>
      <c r="AA38" s="622">
        <v>0</v>
      </c>
      <c r="AB38" s="622">
        <v>0</v>
      </c>
      <c r="AC38" s="622">
        <v>0</v>
      </c>
      <c r="AD38" s="622">
        <v>0</v>
      </c>
      <c r="AE38" s="622">
        <v>0</v>
      </c>
      <c r="AF38" s="622">
        <v>0</v>
      </c>
      <c r="AG38" s="622">
        <v>0</v>
      </c>
      <c r="AH38" s="622">
        <v>0</v>
      </c>
      <c r="AI38" s="622">
        <v>0</v>
      </c>
      <c r="AJ38" s="622">
        <v>0</v>
      </c>
      <c r="AK38" s="622">
        <v>0</v>
      </c>
      <c r="AL38" s="622">
        <v>0</v>
      </c>
      <c r="AM38" s="622">
        <v>0</v>
      </c>
      <c r="AN38" s="622">
        <v>0</v>
      </c>
      <c r="AO38" s="622">
        <v>0</v>
      </c>
      <c r="AP38" s="622">
        <v>0</v>
      </c>
      <c r="AQ38" s="622">
        <v>0</v>
      </c>
      <c r="AR38" s="622">
        <v>0</v>
      </c>
      <c r="AS38" s="622">
        <v>0</v>
      </c>
      <c r="AT38" s="622">
        <v>0</v>
      </c>
      <c r="AU38" s="622">
        <v>0</v>
      </c>
      <c r="AV38" s="623">
        <v>0</v>
      </c>
      <c r="AW38" s="624">
        <f t="shared" si="1"/>
        <v>238</v>
      </c>
    </row>
    <row r="39" spans="1:49" ht="17.25" customHeight="1">
      <c r="A39" s="264"/>
      <c r="B39" s="648" t="s">
        <v>413</v>
      </c>
      <c r="C39" s="649"/>
      <c r="D39" s="649"/>
      <c r="E39" s="650"/>
      <c r="F39" s="659">
        <v>0</v>
      </c>
      <c r="G39" s="660">
        <v>0</v>
      </c>
      <c r="H39" s="660">
        <v>0</v>
      </c>
      <c r="I39" s="660">
        <v>0</v>
      </c>
      <c r="J39" s="660">
        <v>0</v>
      </c>
      <c r="K39" s="660">
        <v>0</v>
      </c>
      <c r="L39" s="660">
        <v>0</v>
      </c>
      <c r="M39" s="660">
        <v>0</v>
      </c>
      <c r="N39" s="660">
        <v>0</v>
      </c>
      <c r="O39" s="660">
        <v>0</v>
      </c>
      <c r="P39" s="660">
        <v>0</v>
      </c>
      <c r="Q39" s="660">
        <v>0</v>
      </c>
      <c r="R39" s="660">
        <v>0</v>
      </c>
      <c r="S39" s="660">
        <v>0</v>
      </c>
      <c r="T39" s="660">
        <v>0</v>
      </c>
      <c r="U39" s="660">
        <v>0</v>
      </c>
      <c r="V39" s="660">
        <v>0</v>
      </c>
      <c r="W39" s="660">
        <v>0</v>
      </c>
      <c r="X39" s="660">
        <v>1</v>
      </c>
      <c r="Y39" s="660">
        <v>0</v>
      </c>
      <c r="Z39" s="660">
        <v>0</v>
      </c>
      <c r="AA39" s="660">
        <v>0</v>
      </c>
      <c r="AB39" s="660">
        <v>33866</v>
      </c>
      <c r="AC39" s="660">
        <v>842</v>
      </c>
      <c r="AD39" s="660">
        <v>0</v>
      </c>
      <c r="AE39" s="660">
        <v>0</v>
      </c>
      <c r="AF39" s="660">
        <v>0</v>
      </c>
      <c r="AG39" s="660">
        <v>0</v>
      </c>
      <c r="AH39" s="660">
        <v>0</v>
      </c>
      <c r="AI39" s="660">
        <v>8</v>
      </c>
      <c r="AJ39" s="660">
        <v>0</v>
      </c>
      <c r="AK39" s="660">
        <v>0</v>
      </c>
      <c r="AL39" s="660">
        <v>0</v>
      </c>
      <c r="AM39" s="660">
        <v>0</v>
      </c>
      <c r="AN39" s="660">
        <v>0</v>
      </c>
      <c r="AO39" s="660">
        <v>0</v>
      </c>
      <c r="AP39" s="660">
        <v>0</v>
      </c>
      <c r="AQ39" s="660">
        <v>0</v>
      </c>
      <c r="AR39" s="660">
        <v>0</v>
      </c>
      <c r="AS39" s="660">
        <v>0</v>
      </c>
      <c r="AT39" s="660">
        <v>0</v>
      </c>
      <c r="AU39" s="660">
        <v>0</v>
      </c>
      <c r="AV39" s="661">
        <v>0</v>
      </c>
      <c r="AW39" s="662">
        <f t="shared" si="1"/>
        <v>34717</v>
      </c>
    </row>
    <row r="40" spans="1:49" ht="17.25" customHeight="1">
      <c r="A40" s="262" t="s">
        <v>414</v>
      </c>
      <c r="B40" s="146"/>
      <c r="C40" s="146"/>
      <c r="D40" s="146"/>
      <c r="E40" s="267"/>
      <c r="F40" s="618">
        <v>38918</v>
      </c>
      <c r="G40" s="619">
        <v>0</v>
      </c>
      <c r="H40" s="619">
        <v>13878</v>
      </c>
      <c r="I40" s="619">
        <v>66341</v>
      </c>
      <c r="J40" s="619">
        <v>100</v>
      </c>
      <c r="K40" s="619">
        <v>0</v>
      </c>
      <c r="L40" s="619">
        <v>0</v>
      </c>
      <c r="M40" s="619">
        <v>0</v>
      </c>
      <c r="N40" s="619">
        <v>0</v>
      </c>
      <c r="O40" s="619">
        <v>0</v>
      </c>
      <c r="P40" s="619">
        <v>0</v>
      </c>
      <c r="Q40" s="619">
        <v>8</v>
      </c>
      <c r="R40" s="619">
        <v>5069</v>
      </c>
      <c r="S40" s="619">
        <v>0</v>
      </c>
      <c r="T40" s="619">
        <v>12403</v>
      </c>
      <c r="U40" s="619">
        <v>8436</v>
      </c>
      <c r="V40" s="619">
        <v>2604</v>
      </c>
      <c r="W40" s="619">
        <v>193</v>
      </c>
      <c r="X40" s="619">
        <v>1102</v>
      </c>
      <c r="Y40" s="619">
        <v>0</v>
      </c>
      <c r="Z40" s="619">
        <v>0</v>
      </c>
      <c r="AA40" s="619">
        <v>7044</v>
      </c>
      <c r="AB40" s="619">
        <v>2801</v>
      </c>
      <c r="AC40" s="619">
        <v>10831</v>
      </c>
      <c r="AD40" s="619">
        <v>39</v>
      </c>
      <c r="AE40" s="619">
        <v>3025</v>
      </c>
      <c r="AF40" s="619">
        <v>3240</v>
      </c>
      <c r="AG40" s="619">
        <v>1913</v>
      </c>
      <c r="AH40" s="619">
        <v>3045</v>
      </c>
      <c r="AI40" s="619">
        <v>46</v>
      </c>
      <c r="AJ40" s="619">
        <v>0</v>
      </c>
      <c r="AK40" s="619">
        <v>0</v>
      </c>
      <c r="AL40" s="619">
        <v>1231</v>
      </c>
      <c r="AM40" s="619">
        <v>808</v>
      </c>
      <c r="AN40" s="619">
        <v>1402</v>
      </c>
      <c r="AO40" s="619">
        <v>5334</v>
      </c>
      <c r="AP40" s="619">
        <v>0</v>
      </c>
      <c r="AQ40" s="619">
        <v>0</v>
      </c>
      <c r="AR40" s="619">
        <v>129</v>
      </c>
      <c r="AS40" s="619">
        <v>0</v>
      </c>
      <c r="AT40" s="619">
        <v>233</v>
      </c>
      <c r="AU40" s="619">
        <v>15165</v>
      </c>
      <c r="AV40" s="183">
        <v>4552</v>
      </c>
      <c r="AW40" s="620">
        <f t="shared" si="1"/>
        <v>209890</v>
      </c>
    </row>
    <row r="41" spans="1:49" ht="17.25" customHeight="1">
      <c r="A41" s="263"/>
      <c r="B41" s="642" t="s">
        <v>415</v>
      </c>
      <c r="C41" s="643"/>
      <c r="D41" s="643"/>
      <c r="E41" s="644"/>
      <c r="F41" s="654">
        <v>0</v>
      </c>
      <c r="G41" s="622">
        <v>0</v>
      </c>
      <c r="H41" s="622">
        <v>0</v>
      </c>
      <c r="I41" s="622">
        <v>0</v>
      </c>
      <c r="J41" s="622">
        <v>0</v>
      </c>
      <c r="K41" s="622">
        <v>0</v>
      </c>
      <c r="L41" s="622">
        <v>0</v>
      </c>
      <c r="M41" s="622">
        <v>0</v>
      </c>
      <c r="N41" s="622">
        <v>0</v>
      </c>
      <c r="O41" s="622">
        <v>0</v>
      </c>
      <c r="P41" s="622">
        <v>0</v>
      </c>
      <c r="Q41" s="622">
        <v>0</v>
      </c>
      <c r="R41" s="622">
        <v>0</v>
      </c>
      <c r="S41" s="622">
        <v>0</v>
      </c>
      <c r="T41" s="622">
        <v>0</v>
      </c>
      <c r="U41" s="622">
        <v>0</v>
      </c>
      <c r="V41" s="622">
        <v>0</v>
      </c>
      <c r="W41" s="622">
        <v>0</v>
      </c>
      <c r="X41" s="622">
        <v>0</v>
      </c>
      <c r="Y41" s="622">
        <v>0</v>
      </c>
      <c r="Z41" s="622">
        <v>0</v>
      </c>
      <c r="AA41" s="622">
        <v>0</v>
      </c>
      <c r="AB41" s="622">
        <v>0</v>
      </c>
      <c r="AC41" s="622">
        <v>0</v>
      </c>
      <c r="AD41" s="622">
        <v>0</v>
      </c>
      <c r="AE41" s="622">
        <v>0</v>
      </c>
      <c r="AF41" s="622">
        <v>0</v>
      </c>
      <c r="AG41" s="622">
        <v>0</v>
      </c>
      <c r="AH41" s="622">
        <v>0</v>
      </c>
      <c r="AI41" s="622">
        <v>0</v>
      </c>
      <c r="AJ41" s="622">
        <v>0</v>
      </c>
      <c r="AK41" s="622">
        <v>0</v>
      </c>
      <c r="AL41" s="622">
        <v>0</v>
      </c>
      <c r="AM41" s="622">
        <v>0</v>
      </c>
      <c r="AN41" s="622">
        <v>0</v>
      </c>
      <c r="AO41" s="622">
        <v>0</v>
      </c>
      <c r="AP41" s="622">
        <v>0</v>
      </c>
      <c r="AQ41" s="622">
        <v>0</v>
      </c>
      <c r="AR41" s="622">
        <v>0</v>
      </c>
      <c r="AS41" s="622">
        <v>0</v>
      </c>
      <c r="AT41" s="622">
        <v>0</v>
      </c>
      <c r="AU41" s="622">
        <v>0</v>
      </c>
      <c r="AV41" s="623">
        <v>0</v>
      </c>
      <c r="AW41" s="624">
        <f t="shared" si="1"/>
        <v>0</v>
      </c>
    </row>
    <row r="42" spans="1:49" ht="17.25" customHeight="1" thickBot="1">
      <c r="A42" s="290"/>
      <c r="B42" s="645" t="s">
        <v>416</v>
      </c>
      <c r="C42" s="646"/>
      <c r="D42" s="646"/>
      <c r="E42" s="647"/>
      <c r="F42" s="655">
        <v>38918</v>
      </c>
      <c r="G42" s="629">
        <v>0</v>
      </c>
      <c r="H42" s="629">
        <v>13878</v>
      </c>
      <c r="I42" s="629">
        <v>66341</v>
      </c>
      <c r="J42" s="629">
        <v>100</v>
      </c>
      <c r="K42" s="629">
        <v>0</v>
      </c>
      <c r="L42" s="629">
        <v>0</v>
      </c>
      <c r="M42" s="629">
        <v>0</v>
      </c>
      <c r="N42" s="629">
        <v>0</v>
      </c>
      <c r="O42" s="629">
        <v>0</v>
      </c>
      <c r="P42" s="629">
        <v>0</v>
      </c>
      <c r="Q42" s="629">
        <v>8</v>
      </c>
      <c r="R42" s="629">
        <v>5069</v>
      </c>
      <c r="S42" s="629">
        <v>0</v>
      </c>
      <c r="T42" s="629">
        <v>12403</v>
      </c>
      <c r="U42" s="629">
        <v>8436</v>
      </c>
      <c r="V42" s="629">
        <v>2604</v>
      </c>
      <c r="W42" s="629">
        <v>193</v>
      </c>
      <c r="X42" s="629">
        <v>1102</v>
      </c>
      <c r="Y42" s="629">
        <v>0</v>
      </c>
      <c r="Z42" s="629">
        <v>0</v>
      </c>
      <c r="AA42" s="629">
        <v>7044</v>
      </c>
      <c r="AB42" s="629">
        <v>2801</v>
      </c>
      <c r="AC42" s="629">
        <v>10831</v>
      </c>
      <c r="AD42" s="629">
        <v>39</v>
      </c>
      <c r="AE42" s="629">
        <v>3025</v>
      </c>
      <c r="AF42" s="629">
        <v>3240</v>
      </c>
      <c r="AG42" s="629">
        <v>1913</v>
      </c>
      <c r="AH42" s="629">
        <v>3045</v>
      </c>
      <c r="AI42" s="629">
        <v>46</v>
      </c>
      <c r="AJ42" s="629">
        <v>0</v>
      </c>
      <c r="AK42" s="629">
        <v>0</v>
      </c>
      <c r="AL42" s="629">
        <v>1231</v>
      </c>
      <c r="AM42" s="629">
        <v>808</v>
      </c>
      <c r="AN42" s="629">
        <v>1402</v>
      </c>
      <c r="AO42" s="629">
        <v>5334</v>
      </c>
      <c r="AP42" s="629">
        <v>0</v>
      </c>
      <c r="AQ42" s="629">
        <v>0</v>
      </c>
      <c r="AR42" s="629">
        <v>129</v>
      </c>
      <c r="AS42" s="629">
        <v>0</v>
      </c>
      <c r="AT42" s="629">
        <v>233</v>
      </c>
      <c r="AU42" s="629">
        <v>15165</v>
      </c>
      <c r="AV42" s="630">
        <v>4552</v>
      </c>
      <c r="AW42" s="631">
        <f t="shared" si="1"/>
        <v>209890</v>
      </c>
    </row>
    <row r="43" spans="1:49" ht="17.25" customHeight="1">
      <c r="A43" s="264" t="s">
        <v>417</v>
      </c>
      <c r="B43" s="167"/>
      <c r="C43" s="167"/>
      <c r="D43" s="293"/>
      <c r="E43" s="1191" t="s">
        <v>298</v>
      </c>
      <c r="F43" s="272">
        <v>541170</v>
      </c>
      <c r="G43" s="273">
        <v>99948</v>
      </c>
      <c r="H43" s="273">
        <v>516431</v>
      </c>
      <c r="I43" s="273">
        <v>0</v>
      </c>
      <c r="J43" s="273">
        <v>14386</v>
      </c>
      <c r="K43" s="273">
        <v>29918</v>
      </c>
      <c r="L43" s="273">
        <v>0</v>
      </c>
      <c r="M43" s="273">
        <v>0</v>
      </c>
      <c r="N43" s="273">
        <v>22542</v>
      </c>
      <c r="O43" s="273">
        <v>0</v>
      </c>
      <c r="P43" s="273">
        <v>88268</v>
      </c>
      <c r="Q43" s="273">
        <v>181886</v>
      </c>
      <c r="R43" s="273">
        <v>0</v>
      </c>
      <c r="S43" s="273">
        <v>45066</v>
      </c>
      <c r="T43" s="273">
        <v>157238</v>
      </c>
      <c r="U43" s="273">
        <v>28687</v>
      </c>
      <c r="V43" s="273">
        <v>223539</v>
      </c>
      <c r="W43" s="273">
        <v>21251</v>
      </c>
      <c r="X43" s="273">
        <v>115463</v>
      </c>
      <c r="Y43" s="273">
        <v>0</v>
      </c>
      <c r="Z43" s="273">
        <v>70559</v>
      </c>
      <c r="AA43" s="273">
        <v>111786</v>
      </c>
      <c r="AB43" s="273">
        <v>51327</v>
      </c>
      <c r="AC43" s="273">
        <v>0</v>
      </c>
      <c r="AD43" s="273">
        <v>0</v>
      </c>
      <c r="AE43" s="273">
        <v>0</v>
      </c>
      <c r="AF43" s="289">
        <v>15701</v>
      </c>
      <c r="AG43" s="273">
        <v>118552</v>
      </c>
      <c r="AH43" s="273">
        <v>78769</v>
      </c>
      <c r="AI43" s="273">
        <v>43381</v>
      </c>
      <c r="AJ43" s="273">
        <v>0</v>
      </c>
      <c r="AK43" s="273">
        <v>0</v>
      </c>
      <c r="AL43" s="273">
        <v>160409</v>
      </c>
      <c r="AM43" s="273">
        <v>24534</v>
      </c>
      <c r="AN43" s="273">
        <v>71864</v>
      </c>
      <c r="AO43" s="273">
        <v>65306</v>
      </c>
      <c r="AP43" s="273">
        <v>32361</v>
      </c>
      <c r="AQ43" s="273">
        <v>0</v>
      </c>
      <c r="AR43" s="273">
        <v>0</v>
      </c>
      <c r="AS43" s="273">
        <v>0</v>
      </c>
      <c r="AT43" s="273">
        <v>73909</v>
      </c>
      <c r="AU43" s="273">
        <v>160505</v>
      </c>
      <c r="AV43" s="282">
        <v>67317</v>
      </c>
      <c r="AW43" s="285">
        <f t="shared" si="1"/>
        <v>3232073</v>
      </c>
    </row>
    <row r="44" spans="1:49" ht="17.25" customHeight="1" thickBot="1">
      <c r="A44" s="262" t="s">
        <v>771</v>
      </c>
      <c r="B44" s="146"/>
      <c r="C44" s="146"/>
      <c r="D44" s="166"/>
      <c r="E44" s="1191"/>
      <c r="F44" s="618">
        <v>0</v>
      </c>
      <c r="G44" s="619">
        <v>0</v>
      </c>
      <c r="H44" s="619">
        <v>0</v>
      </c>
      <c r="I44" s="619">
        <v>56462</v>
      </c>
      <c r="J44" s="619">
        <v>0</v>
      </c>
      <c r="K44" s="619">
        <v>0</v>
      </c>
      <c r="L44" s="619">
        <v>44948</v>
      </c>
      <c r="M44" s="619">
        <v>78819</v>
      </c>
      <c r="N44" s="619">
        <v>0</v>
      </c>
      <c r="O44" s="619">
        <v>7846</v>
      </c>
      <c r="P44" s="619">
        <v>0</v>
      </c>
      <c r="Q44" s="619">
        <v>0</v>
      </c>
      <c r="R44" s="619">
        <v>587257</v>
      </c>
      <c r="S44" s="619">
        <v>0</v>
      </c>
      <c r="T44" s="619">
        <v>0</v>
      </c>
      <c r="U44" s="619">
        <v>0</v>
      </c>
      <c r="V44" s="619">
        <v>0</v>
      </c>
      <c r="W44" s="619">
        <v>0</v>
      </c>
      <c r="X44" s="619">
        <v>0</v>
      </c>
      <c r="Y44" s="619">
        <v>135236</v>
      </c>
      <c r="Z44" s="619">
        <v>0</v>
      </c>
      <c r="AA44" s="619">
        <v>0</v>
      </c>
      <c r="AB44" s="619">
        <v>0</v>
      </c>
      <c r="AC44" s="619">
        <v>82614</v>
      </c>
      <c r="AD44" s="619">
        <v>67470</v>
      </c>
      <c r="AE44" s="619">
        <v>14561</v>
      </c>
      <c r="AF44" s="619">
        <v>0</v>
      </c>
      <c r="AG44" s="619">
        <v>0</v>
      </c>
      <c r="AH44" s="619">
        <v>0</v>
      </c>
      <c r="AI44" s="619">
        <v>0</v>
      </c>
      <c r="AJ44" s="619">
        <v>4984</v>
      </c>
      <c r="AK44" s="619">
        <v>34151</v>
      </c>
      <c r="AL44" s="619">
        <v>0</v>
      </c>
      <c r="AM44" s="619">
        <v>0</v>
      </c>
      <c r="AN44" s="619">
        <v>0</v>
      </c>
      <c r="AO44" s="619">
        <v>0</v>
      </c>
      <c r="AP44" s="619">
        <v>0</v>
      </c>
      <c r="AQ44" s="619">
        <v>34567</v>
      </c>
      <c r="AR44" s="619">
        <v>3389</v>
      </c>
      <c r="AS44" s="619">
        <v>40239</v>
      </c>
      <c r="AT44" s="619">
        <v>0</v>
      </c>
      <c r="AU44" s="619">
        <v>0</v>
      </c>
      <c r="AV44" s="183">
        <v>0</v>
      </c>
      <c r="AW44" s="620">
        <f t="shared" si="1"/>
        <v>1192543</v>
      </c>
    </row>
    <row r="45" spans="1:49" s="151" customFormat="1" ht="17.25" customHeight="1">
      <c r="A45" s="1192" t="s">
        <v>343</v>
      </c>
      <c r="B45" s="1193"/>
      <c r="C45" s="1193"/>
      <c r="D45" s="1193"/>
      <c r="E45" s="1194"/>
      <c r="F45" s="638">
        <v>138154</v>
      </c>
      <c r="G45" s="639">
        <v>713470</v>
      </c>
      <c r="H45" s="639">
        <v>0</v>
      </c>
      <c r="I45" s="1148">
        <v>-28944</v>
      </c>
      <c r="J45" s="639">
        <v>21905</v>
      </c>
      <c r="K45" s="639">
        <v>0</v>
      </c>
      <c r="L45" s="639">
        <v>129340</v>
      </c>
      <c r="M45" s="1148">
        <v>-38609</v>
      </c>
      <c r="N45" s="639">
        <v>66354</v>
      </c>
      <c r="O45" s="639">
        <v>38949</v>
      </c>
      <c r="P45" s="639">
        <v>8164</v>
      </c>
      <c r="Q45" s="639">
        <v>244747</v>
      </c>
      <c r="R45" s="1148">
        <v>-2249567</v>
      </c>
      <c r="S45" s="639">
        <v>357852</v>
      </c>
      <c r="T45" s="639">
        <v>204017</v>
      </c>
      <c r="U45" s="639">
        <v>52919</v>
      </c>
      <c r="V45" s="639">
        <v>92842</v>
      </c>
      <c r="W45" s="639">
        <v>1904</v>
      </c>
      <c r="X45" s="639">
        <v>116084</v>
      </c>
      <c r="Y45" s="1148">
        <v>-1960027</v>
      </c>
      <c r="Z45" s="639">
        <v>565549</v>
      </c>
      <c r="AA45" s="639">
        <v>147087</v>
      </c>
      <c r="AB45" s="639">
        <v>0</v>
      </c>
      <c r="AC45" s="1148">
        <v>-333765</v>
      </c>
      <c r="AD45" s="1148">
        <v>780311</v>
      </c>
      <c r="AE45" s="1148">
        <v>-474248</v>
      </c>
      <c r="AF45" s="1148">
        <v>205375</v>
      </c>
      <c r="AG45" s="1148">
        <v>62345</v>
      </c>
      <c r="AH45" s="1148">
        <v>0</v>
      </c>
      <c r="AI45" s="1148">
        <v>0</v>
      </c>
      <c r="AJ45" s="1148">
        <v>113177</v>
      </c>
      <c r="AK45" s="1148">
        <v>-55898</v>
      </c>
      <c r="AL45" s="1148">
        <v>189705</v>
      </c>
      <c r="AM45" s="1148">
        <v>75745</v>
      </c>
      <c r="AN45" s="1148">
        <v>-86536</v>
      </c>
      <c r="AO45" s="1148">
        <v>59</v>
      </c>
      <c r="AP45" s="1148">
        <v>0</v>
      </c>
      <c r="AQ45" s="1148">
        <v>0</v>
      </c>
      <c r="AR45" s="1148">
        <v>10750</v>
      </c>
      <c r="AS45" s="1148">
        <v>467630</v>
      </c>
      <c r="AT45" s="1148">
        <v>0</v>
      </c>
      <c r="AU45" s="1148">
        <v>0</v>
      </c>
      <c r="AV45" s="1150">
        <v>93</v>
      </c>
      <c r="AW45" s="1151">
        <f t="shared" si="1"/>
        <v>-423067</v>
      </c>
    </row>
    <row r="46" spans="1:49" s="151" customFormat="1" ht="17.25" customHeight="1">
      <c r="A46" s="1186" t="s">
        <v>418</v>
      </c>
      <c r="B46" s="1187"/>
      <c r="C46" s="1187"/>
      <c r="D46" s="1187"/>
      <c r="E46" s="1188"/>
      <c r="F46" s="640">
        <v>679324</v>
      </c>
      <c r="G46" s="641">
        <v>813418</v>
      </c>
      <c r="H46" s="641">
        <v>516431</v>
      </c>
      <c r="I46" s="1149">
        <v>-85406</v>
      </c>
      <c r="J46" s="641">
        <v>36291</v>
      </c>
      <c r="K46" s="641">
        <v>29918</v>
      </c>
      <c r="L46" s="641">
        <v>84392</v>
      </c>
      <c r="M46" s="1149">
        <v>-117428</v>
      </c>
      <c r="N46" s="641">
        <v>88896</v>
      </c>
      <c r="O46" s="641">
        <v>31103</v>
      </c>
      <c r="P46" s="641">
        <v>96432</v>
      </c>
      <c r="Q46" s="641">
        <v>426633</v>
      </c>
      <c r="R46" s="1149">
        <v>-2836824</v>
      </c>
      <c r="S46" s="641">
        <v>402918</v>
      </c>
      <c r="T46" s="641">
        <v>361255</v>
      </c>
      <c r="U46" s="641">
        <v>81606</v>
      </c>
      <c r="V46" s="641">
        <v>316381</v>
      </c>
      <c r="W46" s="641">
        <v>23155</v>
      </c>
      <c r="X46" s="641">
        <v>231547</v>
      </c>
      <c r="Y46" s="1149">
        <v>-2095263</v>
      </c>
      <c r="Z46" s="641">
        <v>636108</v>
      </c>
      <c r="AA46" s="641">
        <v>258873</v>
      </c>
      <c r="AB46" s="641">
        <v>51327</v>
      </c>
      <c r="AC46" s="1149">
        <v>-416379</v>
      </c>
      <c r="AD46" s="1149">
        <v>712841</v>
      </c>
      <c r="AE46" s="1149">
        <v>-488809</v>
      </c>
      <c r="AF46" s="1152">
        <v>221076</v>
      </c>
      <c r="AG46" s="1149">
        <v>180897</v>
      </c>
      <c r="AH46" s="1149">
        <v>78769</v>
      </c>
      <c r="AI46" s="1149">
        <v>43381</v>
      </c>
      <c r="AJ46" s="1149">
        <v>108193</v>
      </c>
      <c r="AK46" s="1149">
        <v>-90049</v>
      </c>
      <c r="AL46" s="1149">
        <v>350114</v>
      </c>
      <c r="AM46" s="1149">
        <v>100279</v>
      </c>
      <c r="AN46" s="1149">
        <v>-14672</v>
      </c>
      <c r="AO46" s="1149">
        <v>65365</v>
      </c>
      <c r="AP46" s="1149">
        <v>32361</v>
      </c>
      <c r="AQ46" s="1149">
        <v>-34567</v>
      </c>
      <c r="AR46" s="1149">
        <v>7361</v>
      </c>
      <c r="AS46" s="1149">
        <v>427391</v>
      </c>
      <c r="AT46" s="1149">
        <v>73909</v>
      </c>
      <c r="AU46" s="1149">
        <v>160505</v>
      </c>
      <c r="AV46" s="1153">
        <v>67410</v>
      </c>
      <c r="AW46" s="1154">
        <f t="shared" si="1"/>
        <v>1616463</v>
      </c>
    </row>
    <row r="47" spans="1:49" s="150" customFormat="1" ht="17.25" customHeight="1">
      <c r="A47" s="635" t="s">
        <v>143</v>
      </c>
      <c r="B47" s="636"/>
      <c r="C47" s="636"/>
      <c r="D47" s="636"/>
      <c r="E47" s="637"/>
      <c r="F47" s="272">
        <v>0</v>
      </c>
      <c r="G47" s="273">
        <v>0</v>
      </c>
      <c r="H47" s="273">
        <v>0</v>
      </c>
      <c r="I47" s="273">
        <v>0</v>
      </c>
      <c r="J47" s="273">
        <v>0</v>
      </c>
      <c r="K47" s="273">
        <v>0</v>
      </c>
      <c r="L47" s="273">
        <v>0</v>
      </c>
      <c r="M47" s="273">
        <v>0</v>
      </c>
      <c r="N47" s="273">
        <v>0</v>
      </c>
      <c r="O47" s="273">
        <v>0</v>
      </c>
      <c r="P47" s="273">
        <v>0</v>
      </c>
      <c r="Q47" s="273">
        <v>0</v>
      </c>
      <c r="R47" s="273">
        <v>0</v>
      </c>
      <c r="S47" s="273">
        <v>0</v>
      </c>
      <c r="T47" s="273">
        <v>0</v>
      </c>
      <c r="U47" s="273">
        <v>0</v>
      </c>
      <c r="V47" s="273">
        <v>0</v>
      </c>
      <c r="W47" s="273">
        <v>0</v>
      </c>
      <c r="X47" s="273">
        <v>0</v>
      </c>
      <c r="Y47" s="273">
        <v>0</v>
      </c>
      <c r="Z47" s="273">
        <v>0</v>
      </c>
      <c r="AA47" s="273">
        <v>0</v>
      </c>
      <c r="AB47" s="273">
        <v>0</v>
      </c>
      <c r="AC47" s="273">
        <v>0</v>
      </c>
      <c r="AD47" s="273">
        <v>0</v>
      </c>
      <c r="AE47" s="273">
        <v>0</v>
      </c>
      <c r="AF47" s="273">
        <v>0</v>
      </c>
      <c r="AG47" s="273">
        <v>0</v>
      </c>
      <c r="AH47" s="273">
        <v>0</v>
      </c>
      <c r="AI47" s="273">
        <v>0</v>
      </c>
      <c r="AJ47" s="273">
        <v>0</v>
      </c>
      <c r="AK47" s="273">
        <v>0</v>
      </c>
      <c r="AL47" s="273">
        <v>0</v>
      </c>
      <c r="AM47" s="273">
        <v>0</v>
      </c>
      <c r="AN47" s="273">
        <v>0</v>
      </c>
      <c r="AO47" s="273">
        <v>0</v>
      </c>
      <c r="AP47" s="273">
        <v>0</v>
      </c>
      <c r="AQ47" s="273">
        <v>0</v>
      </c>
      <c r="AR47" s="273">
        <v>0</v>
      </c>
      <c r="AS47" s="273">
        <v>0</v>
      </c>
      <c r="AT47" s="273">
        <v>0</v>
      </c>
      <c r="AU47" s="273">
        <v>0</v>
      </c>
      <c r="AV47" s="282">
        <v>0</v>
      </c>
      <c r="AW47" s="285">
        <f t="shared" si="1"/>
        <v>0</v>
      </c>
    </row>
    <row r="48" spans="1:49" s="150" customFormat="1" ht="17.25" customHeight="1" thickBot="1">
      <c r="A48" s="634" t="s">
        <v>142</v>
      </c>
      <c r="B48" s="188"/>
      <c r="C48" s="188"/>
      <c r="D48" s="188"/>
      <c r="E48" s="271"/>
      <c r="F48" s="189">
        <v>0</v>
      </c>
      <c r="G48" s="300">
        <v>0</v>
      </c>
      <c r="H48" s="300">
        <v>0</v>
      </c>
      <c r="I48" s="300">
        <v>0</v>
      </c>
      <c r="J48" s="300">
        <v>0</v>
      </c>
      <c r="K48" s="300">
        <v>0</v>
      </c>
      <c r="L48" s="300">
        <v>0</v>
      </c>
      <c r="M48" s="300">
        <v>0</v>
      </c>
      <c r="N48" s="300">
        <v>0</v>
      </c>
      <c r="O48" s="300">
        <v>0</v>
      </c>
      <c r="P48" s="300">
        <v>0</v>
      </c>
      <c r="Q48" s="300">
        <v>0</v>
      </c>
      <c r="R48" s="300">
        <v>0</v>
      </c>
      <c r="S48" s="300">
        <v>0</v>
      </c>
      <c r="T48" s="300">
        <v>0</v>
      </c>
      <c r="U48" s="300">
        <v>0</v>
      </c>
      <c r="V48" s="300">
        <v>0</v>
      </c>
      <c r="W48" s="300">
        <v>0</v>
      </c>
      <c r="X48" s="300">
        <v>0</v>
      </c>
      <c r="Y48" s="300">
        <v>0</v>
      </c>
      <c r="Z48" s="300">
        <v>0</v>
      </c>
      <c r="AA48" s="300">
        <v>0</v>
      </c>
      <c r="AB48" s="300">
        <v>0</v>
      </c>
      <c r="AC48" s="300">
        <v>0</v>
      </c>
      <c r="AD48" s="300">
        <v>0</v>
      </c>
      <c r="AE48" s="300">
        <v>0</v>
      </c>
      <c r="AF48" s="300">
        <v>0</v>
      </c>
      <c r="AG48" s="300">
        <v>0</v>
      </c>
      <c r="AH48" s="300">
        <v>0</v>
      </c>
      <c r="AI48" s="300">
        <v>0</v>
      </c>
      <c r="AJ48" s="300">
        <v>0</v>
      </c>
      <c r="AK48" s="300">
        <v>0</v>
      </c>
      <c r="AL48" s="300">
        <v>0</v>
      </c>
      <c r="AM48" s="300">
        <v>0</v>
      </c>
      <c r="AN48" s="300">
        <v>0</v>
      </c>
      <c r="AO48" s="300">
        <v>0</v>
      </c>
      <c r="AP48" s="300">
        <v>0</v>
      </c>
      <c r="AQ48" s="300">
        <v>0</v>
      </c>
      <c r="AR48" s="300">
        <v>0</v>
      </c>
      <c r="AS48" s="300">
        <v>0</v>
      </c>
      <c r="AT48" s="300">
        <v>0</v>
      </c>
      <c r="AU48" s="300">
        <v>0</v>
      </c>
      <c r="AV48" s="187">
        <v>0</v>
      </c>
      <c r="AW48" s="288">
        <f t="shared" si="1"/>
        <v>0</v>
      </c>
    </row>
    <row r="49" spans="1:49" s="150" customFormat="1" ht="17.25" customHeight="1">
      <c r="A49" s="181" t="s">
        <v>144</v>
      </c>
      <c r="B49" s="632"/>
      <c r="C49" s="632"/>
      <c r="D49" s="632"/>
      <c r="E49" s="633"/>
      <c r="F49" s="272">
        <v>47602</v>
      </c>
      <c r="G49" s="273">
        <v>134900</v>
      </c>
      <c r="H49" s="273">
        <v>1620</v>
      </c>
      <c r="I49" s="273">
        <v>6457</v>
      </c>
      <c r="J49" s="273">
        <v>80807</v>
      </c>
      <c r="K49" s="273">
        <v>3351</v>
      </c>
      <c r="L49" s="273">
        <v>204567</v>
      </c>
      <c r="M49" s="273">
        <v>68273</v>
      </c>
      <c r="N49" s="273">
        <v>133521</v>
      </c>
      <c r="O49" s="273">
        <v>1120</v>
      </c>
      <c r="P49" s="273">
        <v>4391</v>
      </c>
      <c r="Q49" s="273">
        <v>215804</v>
      </c>
      <c r="R49" s="273">
        <v>383627</v>
      </c>
      <c r="S49" s="273">
        <v>2063</v>
      </c>
      <c r="T49" s="273">
        <v>80000</v>
      </c>
      <c r="U49" s="273">
        <v>16390</v>
      </c>
      <c r="V49" s="273">
        <v>5647</v>
      </c>
      <c r="W49" s="273">
        <v>0</v>
      </c>
      <c r="X49" s="273">
        <v>2545</v>
      </c>
      <c r="Y49" s="273">
        <v>130385</v>
      </c>
      <c r="Z49" s="273">
        <v>17960</v>
      </c>
      <c r="AA49" s="273">
        <v>264272</v>
      </c>
      <c r="AB49" s="273">
        <v>110000</v>
      </c>
      <c r="AC49" s="273">
        <v>154456</v>
      </c>
      <c r="AD49" s="273">
        <v>57931</v>
      </c>
      <c r="AE49" s="273">
        <v>162000</v>
      </c>
      <c r="AF49" s="273">
        <v>599113</v>
      </c>
      <c r="AG49" s="273">
        <v>11487</v>
      </c>
      <c r="AH49" s="273">
        <v>14234</v>
      </c>
      <c r="AI49" s="273">
        <v>65235</v>
      </c>
      <c r="AJ49" s="273">
        <v>6399</v>
      </c>
      <c r="AK49" s="273">
        <v>76230</v>
      </c>
      <c r="AL49" s="273">
        <v>100000</v>
      </c>
      <c r="AM49" s="273">
        <v>9273</v>
      </c>
      <c r="AN49" s="273">
        <v>0</v>
      </c>
      <c r="AO49" s="273">
        <v>22660</v>
      </c>
      <c r="AP49" s="273">
        <v>40000</v>
      </c>
      <c r="AQ49" s="273">
        <v>16707</v>
      </c>
      <c r="AR49" s="273">
        <v>124768</v>
      </c>
      <c r="AS49" s="273">
        <v>17934</v>
      </c>
      <c r="AT49" s="273">
        <v>0</v>
      </c>
      <c r="AU49" s="273">
        <v>3168</v>
      </c>
      <c r="AV49" s="282">
        <v>12614</v>
      </c>
      <c r="AW49" s="285">
        <f t="shared" si="1"/>
        <v>3409511</v>
      </c>
    </row>
    <row r="50" spans="1:49" s="150" customFormat="1" ht="17.25" customHeight="1">
      <c r="A50" s="181"/>
      <c r="B50" s="182" t="s">
        <v>419</v>
      </c>
      <c r="C50" s="178"/>
      <c r="D50" s="178"/>
      <c r="E50" s="269"/>
      <c r="F50" s="265">
        <v>47602</v>
      </c>
      <c r="G50" s="153">
        <v>34475</v>
      </c>
      <c r="H50" s="153">
        <v>1620</v>
      </c>
      <c r="I50" s="153">
        <v>6457</v>
      </c>
      <c r="J50" s="153">
        <v>24041</v>
      </c>
      <c r="K50" s="153">
        <v>2155</v>
      </c>
      <c r="L50" s="153">
        <v>196948</v>
      </c>
      <c r="M50" s="153">
        <v>68273</v>
      </c>
      <c r="N50" s="153">
        <v>5766</v>
      </c>
      <c r="O50" s="153">
        <v>1120</v>
      </c>
      <c r="P50" s="153">
        <v>2703</v>
      </c>
      <c r="Q50" s="153">
        <v>208657</v>
      </c>
      <c r="R50" s="153">
        <v>5784</v>
      </c>
      <c r="S50" s="153">
        <v>2063</v>
      </c>
      <c r="T50" s="153">
        <v>65607</v>
      </c>
      <c r="U50" s="153">
        <v>16390</v>
      </c>
      <c r="V50" s="153">
        <v>5647</v>
      </c>
      <c r="W50" s="153">
        <v>0</v>
      </c>
      <c r="X50" s="153">
        <v>2545</v>
      </c>
      <c r="Y50" s="153">
        <v>130385</v>
      </c>
      <c r="Z50" s="153">
        <v>11960</v>
      </c>
      <c r="AA50" s="153">
        <v>38075</v>
      </c>
      <c r="AB50" s="153">
        <v>0</v>
      </c>
      <c r="AC50" s="153">
        <v>153373</v>
      </c>
      <c r="AD50" s="153">
        <v>7000</v>
      </c>
      <c r="AE50" s="153">
        <v>27548</v>
      </c>
      <c r="AF50" s="153">
        <v>501367</v>
      </c>
      <c r="AG50" s="153">
        <v>11487</v>
      </c>
      <c r="AH50" s="153">
        <v>234</v>
      </c>
      <c r="AI50" s="153">
        <v>0</v>
      </c>
      <c r="AJ50" s="153">
        <v>1974</v>
      </c>
      <c r="AK50" s="153">
        <v>20561</v>
      </c>
      <c r="AL50" s="153">
        <v>0</v>
      </c>
      <c r="AM50" s="153">
        <v>0</v>
      </c>
      <c r="AN50" s="153">
        <v>0</v>
      </c>
      <c r="AO50" s="153">
        <v>0</v>
      </c>
      <c r="AP50" s="153">
        <v>1568</v>
      </c>
      <c r="AQ50" s="153">
        <v>16111</v>
      </c>
      <c r="AR50" s="153">
        <v>0</v>
      </c>
      <c r="AS50" s="153">
        <v>806</v>
      </c>
      <c r="AT50" s="153">
        <v>0</v>
      </c>
      <c r="AU50" s="153">
        <v>3168</v>
      </c>
      <c r="AV50" s="283">
        <v>12614</v>
      </c>
      <c r="AW50" s="286">
        <f t="shared" si="1"/>
        <v>1636084</v>
      </c>
    </row>
    <row r="51" spans="1:49" s="150" customFormat="1" ht="17.25" customHeight="1">
      <c r="A51" s="181"/>
      <c r="B51" s="183" t="s">
        <v>420</v>
      </c>
      <c r="C51" s="180"/>
      <c r="D51" s="180"/>
      <c r="E51" s="270"/>
      <c r="F51" s="618">
        <v>0</v>
      </c>
      <c r="G51" s="619">
        <v>100425</v>
      </c>
      <c r="H51" s="619">
        <v>0</v>
      </c>
      <c r="I51" s="619">
        <v>0</v>
      </c>
      <c r="J51" s="619">
        <v>56766</v>
      </c>
      <c r="K51" s="619">
        <v>1196</v>
      </c>
      <c r="L51" s="619">
        <v>7619</v>
      </c>
      <c r="M51" s="619">
        <v>0</v>
      </c>
      <c r="N51" s="619">
        <v>127755</v>
      </c>
      <c r="O51" s="619">
        <v>0</v>
      </c>
      <c r="P51" s="619">
        <v>1688</v>
      </c>
      <c r="Q51" s="619">
        <v>7147</v>
      </c>
      <c r="R51" s="619">
        <v>377843</v>
      </c>
      <c r="S51" s="619">
        <v>0</v>
      </c>
      <c r="T51" s="619">
        <v>14393</v>
      </c>
      <c r="U51" s="619">
        <v>0</v>
      </c>
      <c r="V51" s="619">
        <v>0</v>
      </c>
      <c r="W51" s="619">
        <v>0</v>
      </c>
      <c r="X51" s="619">
        <v>0</v>
      </c>
      <c r="Y51" s="619">
        <v>0</v>
      </c>
      <c r="Z51" s="619">
        <v>6000</v>
      </c>
      <c r="AA51" s="619">
        <v>226197</v>
      </c>
      <c r="AB51" s="619">
        <v>110000</v>
      </c>
      <c r="AC51" s="619">
        <v>1083</v>
      </c>
      <c r="AD51" s="619">
        <v>50931</v>
      </c>
      <c r="AE51" s="619">
        <v>134452</v>
      </c>
      <c r="AF51" s="619">
        <v>97746</v>
      </c>
      <c r="AG51" s="619">
        <v>0</v>
      </c>
      <c r="AH51" s="619">
        <v>14000</v>
      </c>
      <c r="AI51" s="619">
        <v>65235</v>
      </c>
      <c r="AJ51" s="619">
        <v>4425</v>
      </c>
      <c r="AK51" s="619">
        <v>55669</v>
      </c>
      <c r="AL51" s="619">
        <v>100000</v>
      </c>
      <c r="AM51" s="619">
        <v>9273</v>
      </c>
      <c r="AN51" s="619">
        <v>0</v>
      </c>
      <c r="AO51" s="619">
        <v>22660</v>
      </c>
      <c r="AP51" s="619">
        <v>38432</v>
      </c>
      <c r="AQ51" s="619">
        <v>596</v>
      </c>
      <c r="AR51" s="619">
        <v>124768</v>
      </c>
      <c r="AS51" s="619">
        <v>17128</v>
      </c>
      <c r="AT51" s="619">
        <v>0</v>
      </c>
      <c r="AU51" s="619">
        <v>0</v>
      </c>
      <c r="AV51" s="183">
        <v>0</v>
      </c>
      <c r="AW51" s="620">
        <f t="shared" si="1"/>
        <v>1773427</v>
      </c>
    </row>
    <row r="52" spans="1:49" s="150" customFormat="1" ht="17.25" customHeight="1">
      <c r="A52" s="181"/>
      <c r="B52" s="184"/>
      <c r="C52" s="1183" t="s">
        <v>421</v>
      </c>
      <c r="D52" s="1184"/>
      <c r="E52" s="1185"/>
      <c r="F52" s="621">
        <v>0</v>
      </c>
      <c r="G52" s="622">
        <v>0</v>
      </c>
      <c r="H52" s="622">
        <v>0</v>
      </c>
      <c r="I52" s="622">
        <v>0</v>
      </c>
      <c r="J52" s="622">
        <v>56766</v>
      </c>
      <c r="K52" s="622">
        <v>0</v>
      </c>
      <c r="L52" s="622">
        <v>0</v>
      </c>
      <c r="M52" s="622">
        <v>0</v>
      </c>
      <c r="N52" s="622">
        <v>0</v>
      </c>
      <c r="O52" s="622">
        <v>0</v>
      </c>
      <c r="P52" s="622">
        <v>0</v>
      </c>
      <c r="Q52" s="622">
        <v>0</v>
      </c>
      <c r="R52" s="622">
        <v>0</v>
      </c>
      <c r="S52" s="622">
        <v>0</v>
      </c>
      <c r="T52" s="622">
        <v>0</v>
      </c>
      <c r="U52" s="622">
        <v>0</v>
      </c>
      <c r="V52" s="622">
        <v>0</v>
      </c>
      <c r="W52" s="622">
        <v>0</v>
      </c>
      <c r="X52" s="622">
        <v>0</v>
      </c>
      <c r="Y52" s="622">
        <v>0</v>
      </c>
      <c r="Z52" s="622">
        <v>0</v>
      </c>
      <c r="AA52" s="622">
        <v>0</v>
      </c>
      <c r="AB52" s="622">
        <v>0</v>
      </c>
      <c r="AC52" s="622">
        <v>0</v>
      </c>
      <c r="AD52" s="622">
        <v>0</v>
      </c>
      <c r="AE52" s="622">
        <v>75452</v>
      </c>
      <c r="AF52" s="622">
        <v>0</v>
      </c>
      <c r="AG52" s="622">
        <v>0</v>
      </c>
      <c r="AH52" s="622">
        <v>0</v>
      </c>
      <c r="AI52" s="622">
        <v>0</v>
      </c>
      <c r="AJ52" s="622">
        <v>0</v>
      </c>
      <c r="AK52" s="622">
        <v>55669</v>
      </c>
      <c r="AL52" s="622">
        <v>0</v>
      </c>
      <c r="AM52" s="622">
        <v>0</v>
      </c>
      <c r="AN52" s="622">
        <v>0</v>
      </c>
      <c r="AO52" s="622">
        <v>0</v>
      </c>
      <c r="AP52" s="622">
        <v>18563</v>
      </c>
      <c r="AQ52" s="622">
        <v>0</v>
      </c>
      <c r="AR52" s="622">
        <v>0</v>
      </c>
      <c r="AS52" s="622">
        <v>0</v>
      </c>
      <c r="AT52" s="622">
        <v>0</v>
      </c>
      <c r="AU52" s="622">
        <v>0</v>
      </c>
      <c r="AV52" s="623">
        <v>0</v>
      </c>
      <c r="AW52" s="624">
        <f t="shared" si="1"/>
        <v>206450</v>
      </c>
    </row>
    <row r="53" spans="1:49" s="150" customFormat="1" ht="17.25" customHeight="1" thickBot="1">
      <c r="A53" s="185"/>
      <c r="B53" s="186"/>
      <c r="C53" s="625" t="s">
        <v>422</v>
      </c>
      <c r="D53" s="626"/>
      <c r="E53" s="627"/>
      <c r="F53" s="628">
        <v>0</v>
      </c>
      <c r="G53" s="629">
        <v>100425</v>
      </c>
      <c r="H53" s="629">
        <v>0</v>
      </c>
      <c r="I53" s="629">
        <v>0</v>
      </c>
      <c r="J53" s="629">
        <v>0</v>
      </c>
      <c r="K53" s="629">
        <v>1196</v>
      </c>
      <c r="L53" s="629">
        <v>7619</v>
      </c>
      <c r="M53" s="629">
        <v>0</v>
      </c>
      <c r="N53" s="629">
        <v>127755</v>
      </c>
      <c r="O53" s="629">
        <v>0</v>
      </c>
      <c r="P53" s="629">
        <v>1688</v>
      </c>
      <c r="Q53" s="629">
        <v>7147</v>
      </c>
      <c r="R53" s="629">
        <v>377843</v>
      </c>
      <c r="S53" s="629">
        <v>0</v>
      </c>
      <c r="T53" s="629">
        <v>14393</v>
      </c>
      <c r="U53" s="629">
        <v>0</v>
      </c>
      <c r="V53" s="629">
        <v>0</v>
      </c>
      <c r="W53" s="629">
        <v>0</v>
      </c>
      <c r="X53" s="629">
        <v>0</v>
      </c>
      <c r="Y53" s="629">
        <v>0</v>
      </c>
      <c r="Z53" s="629">
        <v>6000</v>
      </c>
      <c r="AA53" s="629">
        <v>226197</v>
      </c>
      <c r="AB53" s="629">
        <v>110000</v>
      </c>
      <c r="AC53" s="629">
        <v>1083</v>
      </c>
      <c r="AD53" s="629">
        <v>50931</v>
      </c>
      <c r="AE53" s="629">
        <v>59000</v>
      </c>
      <c r="AF53" s="629">
        <v>97746</v>
      </c>
      <c r="AG53" s="629">
        <v>0</v>
      </c>
      <c r="AH53" s="629">
        <v>14000</v>
      </c>
      <c r="AI53" s="629">
        <v>65235</v>
      </c>
      <c r="AJ53" s="629">
        <v>4425</v>
      </c>
      <c r="AK53" s="629">
        <v>0</v>
      </c>
      <c r="AL53" s="629">
        <v>100000</v>
      </c>
      <c r="AM53" s="629">
        <v>9273</v>
      </c>
      <c r="AN53" s="629">
        <v>0</v>
      </c>
      <c r="AO53" s="629">
        <v>22660</v>
      </c>
      <c r="AP53" s="629">
        <v>19869</v>
      </c>
      <c r="AQ53" s="629">
        <v>596</v>
      </c>
      <c r="AR53" s="629">
        <v>124768</v>
      </c>
      <c r="AS53" s="629">
        <v>17128</v>
      </c>
      <c r="AT53" s="629">
        <v>0</v>
      </c>
      <c r="AU53" s="629">
        <v>0</v>
      </c>
      <c r="AV53" s="630">
        <v>0</v>
      </c>
      <c r="AW53" s="631">
        <f t="shared" si="1"/>
        <v>1566977</v>
      </c>
    </row>
  </sheetData>
  <sheetProtection/>
  <mergeCells count="7">
    <mergeCell ref="AW2:AW3"/>
    <mergeCell ref="C52:E52"/>
    <mergeCell ref="A46:E46"/>
    <mergeCell ref="E34:E35"/>
    <mergeCell ref="E43:E44"/>
    <mergeCell ref="A45:E45"/>
    <mergeCell ref="C9:D10"/>
  </mergeCells>
  <printOptions/>
  <pageMargins left="1.062992125984252" right="0.7874015748031497" top="0.5511811023622047" bottom="0.5905511811023623" header="0.5118110236220472" footer="0.5118110236220472"/>
  <pageSetup horizontalDpi="600" verticalDpi="600" orientation="landscape" paperSize="9" scale="64" r:id="rId2"/>
  <colBreaks count="3" manualBreakCount="3">
    <brk id="17" max="52" man="1"/>
    <brk id="29" max="52" man="1"/>
    <brk id="41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E34"/>
  <sheetViews>
    <sheetView view="pageBreakPreview" zoomScale="85" zoomScaleSheetLayoutView="8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9" sqref="F39"/>
    </sheetView>
  </sheetViews>
  <sheetFormatPr defaultColWidth="9.00390625" defaultRowHeight="13.5"/>
  <cols>
    <col min="1" max="2" width="4.75390625" style="2" customWidth="1"/>
    <col min="3" max="3" width="18.50390625" style="2" customWidth="1"/>
    <col min="4" max="4" width="9.50390625" style="140" customWidth="1"/>
    <col min="5" max="6" width="9.50390625" style="2" customWidth="1"/>
    <col min="7" max="7" width="9.50390625" style="140" customWidth="1"/>
    <col min="8" max="9" width="9.50390625" style="2" customWidth="1"/>
    <col min="10" max="10" width="9.50390625" style="140" customWidth="1"/>
    <col min="11" max="12" width="9.50390625" style="2" customWidth="1"/>
    <col min="13" max="13" width="9.50390625" style="140" customWidth="1"/>
    <col min="14" max="15" width="9.50390625" style="2" customWidth="1"/>
    <col min="16" max="16" width="9.50390625" style="140" customWidth="1"/>
    <col min="17" max="18" width="9.50390625" style="2" customWidth="1"/>
    <col min="19" max="19" width="9.50390625" style="140" customWidth="1"/>
    <col min="20" max="21" width="9.50390625" style="2" customWidth="1"/>
    <col min="22" max="22" width="9.50390625" style="140" customWidth="1"/>
    <col min="23" max="24" width="9.50390625" style="2" customWidth="1"/>
    <col min="25" max="25" width="9.50390625" style="140" customWidth="1"/>
    <col min="26" max="27" width="9.50390625" style="2" customWidth="1"/>
    <col min="28" max="28" width="9.50390625" style="140" customWidth="1"/>
    <col min="29" max="30" width="9.50390625" style="2" customWidth="1"/>
    <col min="31" max="31" width="9.50390625" style="140" customWidth="1"/>
    <col min="32" max="33" width="9.50390625" style="2" customWidth="1"/>
    <col min="34" max="34" width="9.50390625" style="140" customWidth="1"/>
    <col min="35" max="36" width="9.50390625" style="2" customWidth="1"/>
    <col min="37" max="37" width="9.50390625" style="140" customWidth="1"/>
    <col min="38" max="39" width="9.50390625" style="2" customWidth="1"/>
    <col min="40" max="40" width="9.50390625" style="140" customWidth="1"/>
    <col min="41" max="42" width="9.50390625" style="2" customWidth="1"/>
    <col min="43" max="43" width="9.50390625" style="140" customWidth="1"/>
    <col min="44" max="45" width="9.50390625" style="2" customWidth="1"/>
    <col min="46" max="46" width="9.50390625" style="140" customWidth="1"/>
    <col min="47" max="48" width="9.50390625" style="2" customWidth="1"/>
    <col min="49" max="49" width="9.50390625" style="140" customWidth="1"/>
    <col min="50" max="51" width="9.50390625" style="2" customWidth="1"/>
    <col min="52" max="52" width="9.50390625" style="140" customWidth="1"/>
    <col min="53" max="54" width="9.50390625" style="2" customWidth="1"/>
    <col min="55" max="55" width="9.50390625" style="140" customWidth="1"/>
    <col min="56" max="57" width="9.50390625" style="2" customWidth="1"/>
    <col min="58" max="58" width="9.50390625" style="140" customWidth="1"/>
    <col min="59" max="60" width="9.50390625" style="2" customWidth="1"/>
    <col min="61" max="61" width="9.50390625" style="140" customWidth="1"/>
    <col min="62" max="63" width="9.50390625" style="2" customWidth="1"/>
    <col min="64" max="64" width="9.50390625" style="140" customWidth="1"/>
    <col min="65" max="66" width="9.50390625" style="2" customWidth="1"/>
    <col min="67" max="67" width="9.50390625" style="140" customWidth="1"/>
    <col min="68" max="69" width="9.50390625" style="2" customWidth="1"/>
    <col min="70" max="70" width="9.50390625" style="140" customWidth="1"/>
    <col min="71" max="72" width="9.50390625" style="2" customWidth="1"/>
    <col min="73" max="73" width="9.50390625" style="140" customWidth="1"/>
    <col min="74" max="75" width="9.50390625" style="2" customWidth="1"/>
    <col min="76" max="76" width="9.50390625" style="140" customWidth="1"/>
    <col min="77" max="78" width="9.50390625" style="2" customWidth="1"/>
    <col min="79" max="79" width="9.50390625" style="140" customWidth="1"/>
    <col min="80" max="81" width="9.50390625" style="2" customWidth="1"/>
    <col min="82" max="82" width="9.50390625" style="140" customWidth="1"/>
    <col min="83" max="84" width="9.50390625" style="2" customWidth="1"/>
    <col min="85" max="85" width="9.50390625" style="140" customWidth="1"/>
    <col min="86" max="87" width="9.50390625" style="2" customWidth="1"/>
    <col min="88" max="88" width="9.50390625" style="140" customWidth="1"/>
    <col min="89" max="90" width="9.50390625" style="2" customWidth="1"/>
    <col min="91" max="91" width="9.50390625" style="140" customWidth="1"/>
    <col min="92" max="93" width="9.50390625" style="2" customWidth="1"/>
    <col min="94" max="94" width="9.50390625" style="140" customWidth="1"/>
    <col min="95" max="96" width="9.50390625" style="2" customWidth="1"/>
    <col min="97" max="97" width="9.50390625" style="140" customWidth="1"/>
    <col min="98" max="99" width="9.50390625" style="2" customWidth="1"/>
    <col min="100" max="100" width="9.50390625" style="140" customWidth="1"/>
    <col min="101" max="102" width="9.50390625" style="2" customWidth="1"/>
    <col min="103" max="103" width="9.50390625" style="140" customWidth="1"/>
    <col min="104" max="105" width="9.50390625" style="2" customWidth="1"/>
    <col min="106" max="106" width="9.50390625" style="140" customWidth="1"/>
    <col min="107" max="108" width="9.50390625" style="2" customWidth="1"/>
    <col min="109" max="109" width="9.50390625" style="140" customWidth="1"/>
    <col min="110" max="111" width="9.50390625" style="2" customWidth="1"/>
    <col min="112" max="112" width="9.50390625" style="140" customWidth="1"/>
    <col min="113" max="114" width="9.50390625" style="2" customWidth="1"/>
    <col min="115" max="115" width="9.50390625" style="140" customWidth="1"/>
    <col min="116" max="117" width="9.50390625" style="2" customWidth="1"/>
    <col min="118" max="118" width="9.50390625" style="140" customWidth="1"/>
    <col min="119" max="120" width="9.50390625" style="2" customWidth="1"/>
    <col min="121" max="121" width="9.50390625" style="140" customWidth="1"/>
    <col min="122" max="123" width="9.50390625" style="2" customWidth="1"/>
    <col min="124" max="124" width="9.50390625" style="140" customWidth="1"/>
    <col min="125" max="126" width="9.50390625" style="2" customWidth="1"/>
    <col min="127" max="127" width="9.50390625" style="140" customWidth="1"/>
    <col min="128" max="129" width="9.50390625" style="2" customWidth="1"/>
    <col min="130" max="130" width="9.50390625" style="140" customWidth="1"/>
    <col min="131" max="135" width="9.50390625" style="2" customWidth="1"/>
    <col min="136" max="136" width="11.00390625" style="2" customWidth="1"/>
    <col min="137" max="16384" width="9.00390625" style="2" customWidth="1"/>
  </cols>
  <sheetData>
    <row r="1" spans="1:135" ht="20.25" customHeight="1" thickBot="1">
      <c r="A1" s="1096" t="s">
        <v>423</v>
      </c>
      <c r="B1" s="1094"/>
      <c r="C1" s="159"/>
      <c r="D1" s="142"/>
      <c r="E1" s="159"/>
      <c r="F1" s="159"/>
      <c r="G1" s="142"/>
      <c r="H1" s="159"/>
      <c r="I1" s="159"/>
      <c r="J1" s="142"/>
      <c r="K1" s="159"/>
      <c r="L1" s="159"/>
      <c r="M1" s="142"/>
      <c r="N1" s="159"/>
      <c r="O1" s="159"/>
      <c r="P1" s="142"/>
      <c r="Q1" s="159"/>
      <c r="R1" s="159"/>
      <c r="S1" s="142"/>
      <c r="T1" s="159"/>
      <c r="U1" s="159"/>
      <c r="V1" s="142"/>
      <c r="W1" s="159"/>
      <c r="X1" s="159"/>
      <c r="Y1" s="142"/>
      <c r="Z1" s="159"/>
      <c r="AA1" s="159"/>
      <c r="AB1" s="142"/>
      <c r="AC1" s="159"/>
      <c r="AD1" s="159"/>
      <c r="AE1" s="142"/>
      <c r="AF1" s="159"/>
      <c r="AG1" s="159"/>
      <c r="AH1" s="142"/>
      <c r="AI1" s="159"/>
      <c r="AJ1" s="159"/>
      <c r="AK1" s="142"/>
      <c r="AL1" s="159"/>
      <c r="AM1" s="159"/>
      <c r="AN1" s="142"/>
      <c r="AO1" s="159"/>
      <c r="AP1" s="159"/>
      <c r="AQ1" s="142"/>
      <c r="AR1" s="159"/>
      <c r="AS1" s="159"/>
      <c r="AT1" s="142"/>
      <c r="AU1" s="159"/>
      <c r="AV1" s="159"/>
      <c r="AW1" s="142"/>
      <c r="AX1" s="159"/>
      <c r="AY1" s="159"/>
      <c r="AZ1" s="142"/>
      <c r="BA1" s="159"/>
      <c r="BB1" s="159"/>
      <c r="BC1" s="142"/>
      <c r="BD1" s="159"/>
      <c r="BE1" s="159"/>
      <c r="BF1" s="142"/>
      <c r="BG1" s="159"/>
      <c r="BH1" s="159"/>
      <c r="BI1" s="142"/>
      <c r="BJ1" s="159"/>
      <c r="BK1" s="159"/>
      <c r="BL1" s="142"/>
      <c r="BM1" s="159"/>
      <c r="BN1" s="159"/>
      <c r="BO1" s="142"/>
      <c r="BP1" s="159"/>
      <c r="BQ1" s="159"/>
      <c r="BR1" s="142"/>
      <c r="BS1" s="159"/>
      <c r="BT1" s="159"/>
      <c r="BU1" s="142"/>
      <c r="BV1" s="159"/>
      <c r="BW1" s="159"/>
      <c r="BX1" s="142"/>
      <c r="BY1" s="159"/>
      <c r="BZ1" s="159"/>
      <c r="CA1" s="142"/>
      <c r="CB1" s="159"/>
      <c r="CC1" s="159"/>
      <c r="CD1" s="142"/>
      <c r="CE1" s="159"/>
      <c r="CF1" s="159"/>
      <c r="CG1" s="142"/>
      <c r="CH1" s="159"/>
      <c r="CI1" s="159"/>
      <c r="CJ1" s="142"/>
      <c r="CK1" s="159"/>
      <c r="CL1" s="159"/>
      <c r="CM1" s="142"/>
      <c r="CN1" s="159"/>
      <c r="CO1" s="159"/>
      <c r="CP1" s="142"/>
      <c r="CQ1" s="159"/>
      <c r="CR1" s="159"/>
      <c r="CS1" s="142"/>
      <c r="CT1" s="159"/>
      <c r="CU1" s="159"/>
      <c r="CV1" s="142"/>
      <c r="CW1" s="159"/>
      <c r="CX1" s="159"/>
      <c r="CY1" s="142"/>
      <c r="CZ1" s="159"/>
      <c r="DA1" s="159"/>
      <c r="DB1" s="142"/>
      <c r="DC1" s="159"/>
      <c r="DD1" s="159"/>
      <c r="DE1" s="142"/>
      <c r="DF1" s="159"/>
      <c r="DG1" s="159"/>
      <c r="DH1" s="142"/>
      <c r="DI1" s="159"/>
      <c r="DJ1" s="159"/>
      <c r="DK1" s="142"/>
      <c r="DL1" s="159"/>
      <c r="DM1" s="159"/>
      <c r="DN1" s="142"/>
      <c r="DO1" s="159"/>
      <c r="DP1" s="159"/>
      <c r="DQ1" s="142"/>
      <c r="DR1" s="159"/>
      <c r="DS1" s="159"/>
      <c r="DT1" s="142"/>
      <c r="DU1" s="159"/>
      <c r="DV1" s="159"/>
      <c r="DW1" s="142"/>
      <c r="DX1" s="159"/>
      <c r="DY1" s="159"/>
      <c r="DZ1" s="142"/>
      <c r="EA1" s="159"/>
      <c r="EB1" s="159"/>
      <c r="EC1" s="159"/>
      <c r="ED1" s="159"/>
      <c r="EE1" s="1095"/>
    </row>
    <row r="2" spans="1:135" ht="15" customHeight="1">
      <c r="A2" s="301"/>
      <c r="B2" s="302"/>
      <c r="C2" s="329"/>
      <c r="D2" s="1206" t="s">
        <v>586</v>
      </c>
      <c r="E2" s="1207"/>
      <c r="F2" s="1208"/>
      <c r="G2" s="1207" t="s">
        <v>587</v>
      </c>
      <c r="H2" s="1207"/>
      <c r="I2" s="1207"/>
      <c r="J2" s="1206" t="s">
        <v>588</v>
      </c>
      <c r="K2" s="1207"/>
      <c r="L2" s="1208"/>
      <c r="M2" s="1207" t="s">
        <v>589</v>
      </c>
      <c r="N2" s="1207"/>
      <c r="O2" s="1207"/>
      <c r="P2" s="1206" t="s">
        <v>590</v>
      </c>
      <c r="Q2" s="1207"/>
      <c r="R2" s="1208"/>
      <c r="S2" s="1206" t="s">
        <v>591</v>
      </c>
      <c r="T2" s="1207"/>
      <c r="U2" s="1208"/>
      <c r="V2" s="1206" t="s">
        <v>592</v>
      </c>
      <c r="W2" s="1207"/>
      <c r="X2" s="1208"/>
      <c r="Y2" s="1207" t="s">
        <v>593</v>
      </c>
      <c r="Z2" s="1207"/>
      <c r="AA2" s="1207"/>
      <c r="AB2" s="1206" t="s">
        <v>594</v>
      </c>
      <c r="AC2" s="1207"/>
      <c r="AD2" s="1208"/>
      <c r="AE2" s="1207" t="s">
        <v>595</v>
      </c>
      <c r="AF2" s="1207"/>
      <c r="AG2" s="1207"/>
      <c r="AH2" s="1206" t="s">
        <v>596</v>
      </c>
      <c r="AI2" s="1207"/>
      <c r="AJ2" s="1208"/>
      <c r="AK2" s="1206" t="s">
        <v>597</v>
      </c>
      <c r="AL2" s="1207"/>
      <c r="AM2" s="1208"/>
      <c r="AN2" s="1206" t="s">
        <v>598</v>
      </c>
      <c r="AO2" s="1207"/>
      <c r="AP2" s="1208"/>
      <c r="AQ2" s="1207" t="s">
        <v>599</v>
      </c>
      <c r="AR2" s="1207"/>
      <c r="AS2" s="1207"/>
      <c r="AT2" s="1206" t="s">
        <v>600</v>
      </c>
      <c r="AU2" s="1207"/>
      <c r="AV2" s="1208"/>
      <c r="AW2" s="1207" t="s">
        <v>601</v>
      </c>
      <c r="AX2" s="1207"/>
      <c r="AY2" s="1207"/>
      <c r="AZ2" s="1206" t="s">
        <v>27</v>
      </c>
      <c r="BA2" s="1207"/>
      <c r="BB2" s="1208"/>
      <c r="BC2" s="1206" t="s">
        <v>28</v>
      </c>
      <c r="BD2" s="1207"/>
      <c r="BE2" s="1208"/>
      <c r="BF2" s="1206" t="s">
        <v>29</v>
      </c>
      <c r="BG2" s="1207"/>
      <c r="BH2" s="1208"/>
      <c r="BI2" s="1207" t="s">
        <v>30</v>
      </c>
      <c r="BJ2" s="1207"/>
      <c r="BK2" s="1207"/>
      <c r="BL2" s="1206" t="s">
        <v>31</v>
      </c>
      <c r="BM2" s="1207"/>
      <c r="BN2" s="1208"/>
      <c r="BO2" s="1207" t="s">
        <v>32</v>
      </c>
      <c r="BP2" s="1207"/>
      <c r="BQ2" s="1207"/>
      <c r="BR2" s="1206" t="s">
        <v>33</v>
      </c>
      <c r="BS2" s="1207"/>
      <c r="BT2" s="1208"/>
      <c r="BU2" s="1206" t="s">
        <v>34</v>
      </c>
      <c r="BV2" s="1207"/>
      <c r="BW2" s="1208"/>
      <c r="BX2" s="1206" t="s">
        <v>35</v>
      </c>
      <c r="BY2" s="1207"/>
      <c r="BZ2" s="1208"/>
      <c r="CA2" s="1207" t="s">
        <v>36</v>
      </c>
      <c r="CB2" s="1207"/>
      <c r="CC2" s="1207"/>
      <c r="CD2" s="1206" t="s">
        <v>37</v>
      </c>
      <c r="CE2" s="1207"/>
      <c r="CF2" s="1208"/>
      <c r="CG2" s="1207" t="s">
        <v>38</v>
      </c>
      <c r="CH2" s="1207"/>
      <c r="CI2" s="1207"/>
      <c r="CJ2" s="1206" t="s">
        <v>39</v>
      </c>
      <c r="CK2" s="1207"/>
      <c r="CL2" s="1208"/>
      <c r="CM2" s="1206" t="s">
        <v>40</v>
      </c>
      <c r="CN2" s="1207"/>
      <c r="CO2" s="1208"/>
      <c r="CP2" s="1206" t="s">
        <v>41</v>
      </c>
      <c r="CQ2" s="1207"/>
      <c r="CR2" s="1208"/>
      <c r="CS2" s="1207" t="s">
        <v>42</v>
      </c>
      <c r="CT2" s="1207"/>
      <c r="CU2" s="1207"/>
      <c r="CV2" s="1206" t="s">
        <v>43</v>
      </c>
      <c r="CW2" s="1207"/>
      <c r="CX2" s="1208"/>
      <c r="CY2" s="1207" t="s">
        <v>44</v>
      </c>
      <c r="CZ2" s="1207"/>
      <c r="DA2" s="1207"/>
      <c r="DB2" s="1206" t="s">
        <v>45</v>
      </c>
      <c r="DC2" s="1207"/>
      <c r="DD2" s="1208"/>
      <c r="DE2" s="1206" t="s">
        <v>46</v>
      </c>
      <c r="DF2" s="1207"/>
      <c r="DG2" s="1208"/>
      <c r="DH2" s="1206" t="s">
        <v>47</v>
      </c>
      <c r="DI2" s="1207"/>
      <c r="DJ2" s="1208"/>
      <c r="DK2" s="1207" t="s">
        <v>48</v>
      </c>
      <c r="DL2" s="1207"/>
      <c r="DM2" s="1207"/>
      <c r="DN2" s="1206" t="s">
        <v>49</v>
      </c>
      <c r="DO2" s="1207"/>
      <c r="DP2" s="1208"/>
      <c r="DQ2" s="1207" t="s">
        <v>50</v>
      </c>
      <c r="DR2" s="1207"/>
      <c r="DS2" s="1207"/>
      <c r="DT2" s="1206" t="s">
        <v>51</v>
      </c>
      <c r="DU2" s="1207"/>
      <c r="DV2" s="1208"/>
      <c r="DW2" s="1206" t="s">
        <v>52</v>
      </c>
      <c r="DX2" s="1207"/>
      <c r="DY2" s="1208"/>
      <c r="DZ2" s="1206" t="s">
        <v>53</v>
      </c>
      <c r="EA2" s="1207"/>
      <c r="EB2" s="1208"/>
      <c r="EC2" s="1212" t="s">
        <v>378</v>
      </c>
      <c r="ED2" s="1213"/>
      <c r="EE2" s="1214"/>
    </row>
    <row r="3" spans="1:135" ht="18" customHeight="1">
      <c r="A3" s="330"/>
      <c r="B3" s="95"/>
      <c r="C3" s="331" t="s">
        <v>299</v>
      </c>
      <c r="D3" s="1203" t="s">
        <v>243</v>
      </c>
      <c r="E3" s="1204"/>
      <c r="F3" s="1205"/>
      <c r="G3" s="1204" t="s">
        <v>244</v>
      </c>
      <c r="H3" s="1204"/>
      <c r="I3" s="1204"/>
      <c r="J3" s="1203" t="s">
        <v>245</v>
      </c>
      <c r="K3" s="1204"/>
      <c r="L3" s="1205"/>
      <c r="M3" s="1204" t="s">
        <v>246</v>
      </c>
      <c r="N3" s="1204"/>
      <c r="O3" s="1204"/>
      <c r="P3" s="1203" t="s">
        <v>21</v>
      </c>
      <c r="Q3" s="1204"/>
      <c r="R3" s="1205"/>
      <c r="S3" s="1203" t="s">
        <v>247</v>
      </c>
      <c r="T3" s="1204"/>
      <c r="U3" s="1205"/>
      <c r="V3" s="1203" t="s">
        <v>248</v>
      </c>
      <c r="W3" s="1204"/>
      <c r="X3" s="1205"/>
      <c r="Y3" s="1204" t="s">
        <v>22</v>
      </c>
      <c r="Z3" s="1204"/>
      <c r="AA3" s="1204"/>
      <c r="AB3" s="1203" t="s">
        <v>249</v>
      </c>
      <c r="AC3" s="1204"/>
      <c r="AD3" s="1205"/>
      <c r="AE3" s="1204" t="s">
        <v>250</v>
      </c>
      <c r="AF3" s="1204"/>
      <c r="AG3" s="1204"/>
      <c r="AH3" s="1203" t="s">
        <v>251</v>
      </c>
      <c r="AI3" s="1204"/>
      <c r="AJ3" s="1205"/>
      <c r="AK3" s="1203" t="s">
        <v>252</v>
      </c>
      <c r="AL3" s="1204"/>
      <c r="AM3" s="1205"/>
      <c r="AN3" s="1203" t="s">
        <v>23</v>
      </c>
      <c r="AO3" s="1204"/>
      <c r="AP3" s="1205"/>
      <c r="AQ3" s="1204" t="s">
        <v>253</v>
      </c>
      <c r="AR3" s="1204"/>
      <c r="AS3" s="1204"/>
      <c r="AT3" s="1203" t="s">
        <v>254</v>
      </c>
      <c r="AU3" s="1204"/>
      <c r="AV3" s="1205"/>
      <c r="AW3" s="1204" t="s">
        <v>26</v>
      </c>
      <c r="AX3" s="1204"/>
      <c r="AY3" s="1204"/>
      <c r="AZ3" s="1203" t="s">
        <v>344</v>
      </c>
      <c r="BA3" s="1204"/>
      <c r="BB3" s="1205"/>
      <c r="BC3" s="1203" t="s">
        <v>345</v>
      </c>
      <c r="BD3" s="1204"/>
      <c r="BE3" s="1205"/>
      <c r="BF3" s="1203" t="s">
        <v>346</v>
      </c>
      <c r="BG3" s="1204"/>
      <c r="BH3" s="1205"/>
      <c r="BI3" s="1204" t="s">
        <v>347</v>
      </c>
      <c r="BJ3" s="1204"/>
      <c r="BK3" s="1204"/>
      <c r="BL3" s="1203" t="s">
        <v>348</v>
      </c>
      <c r="BM3" s="1204"/>
      <c r="BN3" s="1205"/>
      <c r="BO3" s="1204" t="s">
        <v>349</v>
      </c>
      <c r="BP3" s="1204"/>
      <c r="BQ3" s="1204"/>
      <c r="BR3" s="1203" t="s">
        <v>350</v>
      </c>
      <c r="BS3" s="1204"/>
      <c r="BT3" s="1205"/>
      <c r="BU3" s="1203" t="s">
        <v>351</v>
      </c>
      <c r="BV3" s="1204"/>
      <c r="BW3" s="1205"/>
      <c r="BX3" s="1203" t="s">
        <v>352</v>
      </c>
      <c r="BY3" s="1204"/>
      <c r="BZ3" s="1205"/>
      <c r="CA3" s="1204" t="s">
        <v>353</v>
      </c>
      <c r="CB3" s="1204"/>
      <c r="CC3" s="1204"/>
      <c r="CD3" s="1203" t="s">
        <v>354</v>
      </c>
      <c r="CE3" s="1204"/>
      <c r="CF3" s="1205"/>
      <c r="CG3" s="1204" t="s">
        <v>355</v>
      </c>
      <c r="CH3" s="1204"/>
      <c r="CI3" s="1204"/>
      <c r="CJ3" s="1203" t="s">
        <v>356</v>
      </c>
      <c r="CK3" s="1204"/>
      <c r="CL3" s="1205"/>
      <c r="CM3" s="1203" t="s">
        <v>357</v>
      </c>
      <c r="CN3" s="1204"/>
      <c r="CO3" s="1205"/>
      <c r="CP3" s="1203" t="s">
        <v>358</v>
      </c>
      <c r="CQ3" s="1204"/>
      <c r="CR3" s="1205"/>
      <c r="CS3" s="1204" t="s">
        <v>359</v>
      </c>
      <c r="CT3" s="1204"/>
      <c r="CU3" s="1204"/>
      <c r="CV3" s="1203" t="s">
        <v>360</v>
      </c>
      <c r="CW3" s="1204"/>
      <c r="CX3" s="1205"/>
      <c r="CY3" s="1204" t="s">
        <v>361</v>
      </c>
      <c r="CZ3" s="1204"/>
      <c r="DA3" s="1204"/>
      <c r="DB3" s="1203" t="s">
        <v>362</v>
      </c>
      <c r="DC3" s="1204"/>
      <c r="DD3" s="1205"/>
      <c r="DE3" s="1203" t="s">
        <v>363</v>
      </c>
      <c r="DF3" s="1204"/>
      <c r="DG3" s="1205"/>
      <c r="DH3" s="1203" t="s">
        <v>364</v>
      </c>
      <c r="DI3" s="1204"/>
      <c r="DJ3" s="1205"/>
      <c r="DK3" s="1204" t="s">
        <v>365</v>
      </c>
      <c r="DL3" s="1204"/>
      <c r="DM3" s="1204"/>
      <c r="DN3" s="1203" t="s">
        <v>366</v>
      </c>
      <c r="DO3" s="1204"/>
      <c r="DP3" s="1205"/>
      <c r="DQ3" s="1204" t="s">
        <v>367</v>
      </c>
      <c r="DR3" s="1204"/>
      <c r="DS3" s="1204"/>
      <c r="DT3" s="1203" t="s">
        <v>368</v>
      </c>
      <c r="DU3" s="1204"/>
      <c r="DV3" s="1205"/>
      <c r="DW3" s="1203" t="s">
        <v>369</v>
      </c>
      <c r="DX3" s="1204"/>
      <c r="DY3" s="1205"/>
      <c r="DZ3" s="1203" t="s">
        <v>370</v>
      </c>
      <c r="EA3" s="1204"/>
      <c r="EB3" s="1205"/>
      <c r="EC3" s="1203"/>
      <c r="ED3" s="1204"/>
      <c r="EE3" s="1205"/>
    </row>
    <row r="4" spans="1:135" s="48" customFormat="1" ht="20.25" customHeight="1">
      <c r="A4" s="303" t="s">
        <v>300</v>
      </c>
      <c r="B4" s="326"/>
      <c r="C4" s="304"/>
      <c r="D4" s="339" t="s">
        <v>425</v>
      </c>
      <c r="E4" s="49" t="s">
        <v>426</v>
      </c>
      <c r="F4" s="340" t="s">
        <v>427</v>
      </c>
      <c r="G4" s="327" t="s">
        <v>425</v>
      </c>
      <c r="H4" s="49" t="s">
        <v>426</v>
      </c>
      <c r="I4" s="161" t="s">
        <v>427</v>
      </c>
      <c r="J4" s="339" t="s">
        <v>425</v>
      </c>
      <c r="K4" s="49" t="s">
        <v>426</v>
      </c>
      <c r="L4" s="340" t="s">
        <v>427</v>
      </c>
      <c r="M4" s="327" t="s">
        <v>425</v>
      </c>
      <c r="N4" s="49" t="s">
        <v>426</v>
      </c>
      <c r="O4" s="161" t="s">
        <v>427</v>
      </c>
      <c r="P4" s="339" t="s">
        <v>425</v>
      </c>
      <c r="Q4" s="49" t="s">
        <v>426</v>
      </c>
      <c r="R4" s="340" t="s">
        <v>427</v>
      </c>
      <c r="S4" s="339" t="s">
        <v>425</v>
      </c>
      <c r="T4" s="49" t="s">
        <v>426</v>
      </c>
      <c r="U4" s="340" t="s">
        <v>427</v>
      </c>
      <c r="V4" s="339" t="s">
        <v>425</v>
      </c>
      <c r="W4" s="49" t="s">
        <v>426</v>
      </c>
      <c r="X4" s="340" t="s">
        <v>427</v>
      </c>
      <c r="Y4" s="327" t="s">
        <v>425</v>
      </c>
      <c r="Z4" s="49" t="s">
        <v>426</v>
      </c>
      <c r="AA4" s="161" t="s">
        <v>427</v>
      </c>
      <c r="AB4" s="339" t="s">
        <v>425</v>
      </c>
      <c r="AC4" s="49" t="s">
        <v>426</v>
      </c>
      <c r="AD4" s="340" t="s">
        <v>427</v>
      </c>
      <c r="AE4" s="327" t="s">
        <v>425</v>
      </c>
      <c r="AF4" s="49" t="s">
        <v>426</v>
      </c>
      <c r="AG4" s="161" t="s">
        <v>427</v>
      </c>
      <c r="AH4" s="339" t="s">
        <v>425</v>
      </c>
      <c r="AI4" s="49" t="s">
        <v>426</v>
      </c>
      <c r="AJ4" s="340" t="s">
        <v>427</v>
      </c>
      <c r="AK4" s="339" t="s">
        <v>425</v>
      </c>
      <c r="AL4" s="49" t="s">
        <v>426</v>
      </c>
      <c r="AM4" s="340" t="s">
        <v>427</v>
      </c>
      <c r="AN4" s="339" t="s">
        <v>425</v>
      </c>
      <c r="AO4" s="49" t="s">
        <v>426</v>
      </c>
      <c r="AP4" s="340" t="s">
        <v>427</v>
      </c>
      <c r="AQ4" s="327" t="s">
        <v>425</v>
      </c>
      <c r="AR4" s="49" t="s">
        <v>426</v>
      </c>
      <c r="AS4" s="161" t="s">
        <v>427</v>
      </c>
      <c r="AT4" s="339" t="s">
        <v>425</v>
      </c>
      <c r="AU4" s="49" t="s">
        <v>426</v>
      </c>
      <c r="AV4" s="340" t="s">
        <v>427</v>
      </c>
      <c r="AW4" s="327" t="s">
        <v>425</v>
      </c>
      <c r="AX4" s="49" t="s">
        <v>426</v>
      </c>
      <c r="AY4" s="161" t="s">
        <v>427</v>
      </c>
      <c r="AZ4" s="339" t="s">
        <v>425</v>
      </c>
      <c r="BA4" s="49" t="s">
        <v>426</v>
      </c>
      <c r="BB4" s="340" t="s">
        <v>427</v>
      </c>
      <c r="BC4" s="339" t="s">
        <v>425</v>
      </c>
      <c r="BD4" s="49" t="s">
        <v>426</v>
      </c>
      <c r="BE4" s="340" t="s">
        <v>427</v>
      </c>
      <c r="BF4" s="339" t="s">
        <v>425</v>
      </c>
      <c r="BG4" s="49" t="s">
        <v>426</v>
      </c>
      <c r="BH4" s="340" t="s">
        <v>427</v>
      </c>
      <c r="BI4" s="327" t="s">
        <v>425</v>
      </c>
      <c r="BJ4" s="49" t="s">
        <v>426</v>
      </c>
      <c r="BK4" s="161" t="s">
        <v>427</v>
      </c>
      <c r="BL4" s="339" t="s">
        <v>425</v>
      </c>
      <c r="BM4" s="49" t="s">
        <v>426</v>
      </c>
      <c r="BN4" s="340" t="s">
        <v>427</v>
      </c>
      <c r="BO4" s="327" t="s">
        <v>425</v>
      </c>
      <c r="BP4" s="49" t="s">
        <v>426</v>
      </c>
      <c r="BQ4" s="161" t="s">
        <v>427</v>
      </c>
      <c r="BR4" s="339" t="s">
        <v>425</v>
      </c>
      <c r="BS4" s="49" t="s">
        <v>426</v>
      </c>
      <c r="BT4" s="340" t="s">
        <v>427</v>
      </c>
      <c r="BU4" s="339" t="s">
        <v>425</v>
      </c>
      <c r="BV4" s="49" t="s">
        <v>426</v>
      </c>
      <c r="BW4" s="340" t="s">
        <v>427</v>
      </c>
      <c r="BX4" s="339" t="s">
        <v>425</v>
      </c>
      <c r="BY4" s="49" t="s">
        <v>426</v>
      </c>
      <c r="BZ4" s="340" t="s">
        <v>427</v>
      </c>
      <c r="CA4" s="327" t="s">
        <v>425</v>
      </c>
      <c r="CB4" s="49" t="s">
        <v>426</v>
      </c>
      <c r="CC4" s="161" t="s">
        <v>427</v>
      </c>
      <c r="CD4" s="339" t="s">
        <v>425</v>
      </c>
      <c r="CE4" s="49" t="s">
        <v>426</v>
      </c>
      <c r="CF4" s="340" t="s">
        <v>427</v>
      </c>
      <c r="CG4" s="327" t="s">
        <v>425</v>
      </c>
      <c r="CH4" s="49" t="s">
        <v>426</v>
      </c>
      <c r="CI4" s="161" t="s">
        <v>427</v>
      </c>
      <c r="CJ4" s="339" t="s">
        <v>425</v>
      </c>
      <c r="CK4" s="49" t="s">
        <v>426</v>
      </c>
      <c r="CL4" s="340" t="s">
        <v>427</v>
      </c>
      <c r="CM4" s="339" t="s">
        <v>425</v>
      </c>
      <c r="CN4" s="49" t="s">
        <v>426</v>
      </c>
      <c r="CO4" s="340" t="s">
        <v>427</v>
      </c>
      <c r="CP4" s="339" t="s">
        <v>425</v>
      </c>
      <c r="CQ4" s="49" t="s">
        <v>426</v>
      </c>
      <c r="CR4" s="340" t="s">
        <v>427</v>
      </c>
      <c r="CS4" s="327" t="s">
        <v>425</v>
      </c>
      <c r="CT4" s="49" t="s">
        <v>426</v>
      </c>
      <c r="CU4" s="161" t="s">
        <v>427</v>
      </c>
      <c r="CV4" s="339" t="s">
        <v>425</v>
      </c>
      <c r="CW4" s="49" t="s">
        <v>426</v>
      </c>
      <c r="CX4" s="340" t="s">
        <v>427</v>
      </c>
      <c r="CY4" s="327" t="s">
        <v>425</v>
      </c>
      <c r="CZ4" s="49" t="s">
        <v>426</v>
      </c>
      <c r="DA4" s="161" t="s">
        <v>427</v>
      </c>
      <c r="DB4" s="339" t="s">
        <v>425</v>
      </c>
      <c r="DC4" s="49" t="s">
        <v>426</v>
      </c>
      <c r="DD4" s="340" t="s">
        <v>427</v>
      </c>
      <c r="DE4" s="339" t="s">
        <v>425</v>
      </c>
      <c r="DF4" s="49" t="s">
        <v>426</v>
      </c>
      <c r="DG4" s="340" t="s">
        <v>427</v>
      </c>
      <c r="DH4" s="339" t="s">
        <v>425</v>
      </c>
      <c r="DI4" s="49" t="s">
        <v>426</v>
      </c>
      <c r="DJ4" s="340" t="s">
        <v>427</v>
      </c>
      <c r="DK4" s="327" t="s">
        <v>425</v>
      </c>
      <c r="DL4" s="49" t="s">
        <v>426</v>
      </c>
      <c r="DM4" s="161" t="s">
        <v>427</v>
      </c>
      <c r="DN4" s="339" t="s">
        <v>425</v>
      </c>
      <c r="DO4" s="49" t="s">
        <v>426</v>
      </c>
      <c r="DP4" s="340" t="s">
        <v>427</v>
      </c>
      <c r="DQ4" s="327" t="s">
        <v>425</v>
      </c>
      <c r="DR4" s="49" t="s">
        <v>426</v>
      </c>
      <c r="DS4" s="161" t="s">
        <v>427</v>
      </c>
      <c r="DT4" s="339" t="s">
        <v>425</v>
      </c>
      <c r="DU4" s="49" t="s">
        <v>426</v>
      </c>
      <c r="DV4" s="340" t="s">
        <v>427</v>
      </c>
      <c r="DW4" s="339" t="s">
        <v>425</v>
      </c>
      <c r="DX4" s="49" t="s">
        <v>426</v>
      </c>
      <c r="DY4" s="340" t="s">
        <v>427</v>
      </c>
      <c r="DZ4" s="339" t="s">
        <v>425</v>
      </c>
      <c r="EA4" s="49" t="s">
        <v>426</v>
      </c>
      <c r="EB4" s="340" t="s">
        <v>427</v>
      </c>
      <c r="EC4" s="317" t="s">
        <v>425</v>
      </c>
      <c r="ED4" s="50" t="s">
        <v>426</v>
      </c>
      <c r="EE4" s="304" t="s">
        <v>427</v>
      </c>
    </row>
    <row r="5" spans="1:135" s="48" customFormat="1" ht="15" customHeight="1" thickBot="1">
      <c r="A5" s="321"/>
      <c r="B5" s="322"/>
      <c r="C5" s="325"/>
      <c r="D5" s="341" t="s">
        <v>424</v>
      </c>
      <c r="E5" s="323" t="s">
        <v>428</v>
      </c>
      <c r="F5" s="325" t="s">
        <v>429</v>
      </c>
      <c r="G5" s="328" t="s">
        <v>424</v>
      </c>
      <c r="H5" s="323" t="s">
        <v>428</v>
      </c>
      <c r="I5" s="322" t="s">
        <v>429</v>
      </c>
      <c r="J5" s="341" t="s">
        <v>424</v>
      </c>
      <c r="K5" s="323" t="s">
        <v>428</v>
      </c>
      <c r="L5" s="325" t="s">
        <v>429</v>
      </c>
      <c r="M5" s="328" t="s">
        <v>424</v>
      </c>
      <c r="N5" s="323" t="s">
        <v>428</v>
      </c>
      <c r="O5" s="322" t="s">
        <v>429</v>
      </c>
      <c r="P5" s="341" t="s">
        <v>424</v>
      </c>
      <c r="Q5" s="323" t="s">
        <v>428</v>
      </c>
      <c r="R5" s="325" t="s">
        <v>429</v>
      </c>
      <c r="S5" s="341" t="s">
        <v>424</v>
      </c>
      <c r="T5" s="323" t="s">
        <v>428</v>
      </c>
      <c r="U5" s="325" t="s">
        <v>429</v>
      </c>
      <c r="V5" s="341" t="s">
        <v>424</v>
      </c>
      <c r="W5" s="323" t="s">
        <v>428</v>
      </c>
      <c r="X5" s="325" t="s">
        <v>429</v>
      </c>
      <c r="Y5" s="328" t="s">
        <v>424</v>
      </c>
      <c r="Z5" s="323" t="s">
        <v>428</v>
      </c>
      <c r="AA5" s="322" t="s">
        <v>429</v>
      </c>
      <c r="AB5" s="341" t="s">
        <v>424</v>
      </c>
      <c r="AC5" s="323" t="s">
        <v>428</v>
      </c>
      <c r="AD5" s="325" t="s">
        <v>429</v>
      </c>
      <c r="AE5" s="328" t="s">
        <v>424</v>
      </c>
      <c r="AF5" s="323" t="s">
        <v>428</v>
      </c>
      <c r="AG5" s="322" t="s">
        <v>429</v>
      </c>
      <c r="AH5" s="341" t="s">
        <v>424</v>
      </c>
      <c r="AI5" s="323" t="s">
        <v>428</v>
      </c>
      <c r="AJ5" s="325" t="s">
        <v>429</v>
      </c>
      <c r="AK5" s="341" t="s">
        <v>424</v>
      </c>
      <c r="AL5" s="323" t="s">
        <v>428</v>
      </c>
      <c r="AM5" s="325" t="s">
        <v>429</v>
      </c>
      <c r="AN5" s="341" t="s">
        <v>424</v>
      </c>
      <c r="AO5" s="323" t="s">
        <v>428</v>
      </c>
      <c r="AP5" s="325" t="s">
        <v>429</v>
      </c>
      <c r="AQ5" s="328" t="s">
        <v>424</v>
      </c>
      <c r="AR5" s="323" t="s">
        <v>428</v>
      </c>
      <c r="AS5" s="322" t="s">
        <v>429</v>
      </c>
      <c r="AT5" s="341" t="s">
        <v>424</v>
      </c>
      <c r="AU5" s="323" t="s">
        <v>428</v>
      </c>
      <c r="AV5" s="325" t="s">
        <v>429</v>
      </c>
      <c r="AW5" s="328" t="s">
        <v>424</v>
      </c>
      <c r="AX5" s="323" t="s">
        <v>428</v>
      </c>
      <c r="AY5" s="322" t="s">
        <v>429</v>
      </c>
      <c r="AZ5" s="341" t="s">
        <v>424</v>
      </c>
      <c r="BA5" s="323" t="s">
        <v>428</v>
      </c>
      <c r="BB5" s="325" t="s">
        <v>429</v>
      </c>
      <c r="BC5" s="341" t="s">
        <v>424</v>
      </c>
      <c r="BD5" s="323" t="s">
        <v>428</v>
      </c>
      <c r="BE5" s="325" t="s">
        <v>429</v>
      </c>
      <c r="BF5" s="341" t="s">
        <v>424</v>
      </c>
      <c r="BG5" s="323" t="s">
        <v>428</v>
      </c>
      <c r="BH5" s="325" t="s">
        <v>429</v>
      </c>
      <c r="BI5" s="328" t="s">
        <v>424</v>
      </c>
      <c r="BJ5" s="323" t="s">
        <v>428</v>
      </c>
      <c r="BK5" s="322" t="s">
        <v>429</v>
      </c>
      <c r="BL5" s="341" t="s">
        <v>424</v>
      </c>
      <c r="BM5" s="323" t="s">
        <v>428</v>
      </c>
      <c r="BN5" s="325" t="s">
        <v>429</v>
      </c>
      <c r="BO5" s="328" t="s">
        <v>424</v>
      </c>
      <c r="BP5" s="323" t="s">
        <v>428</v>
      </c>
      <c r="BQ5" s="322" t="s">
        <v>429</v>
      </c>
      <c r="BR5" s="341" t="s">
        <v>424</v>
      </c>
      <c r="BS5" s="323" t="s">
        <v>428</v>
      </c>
      <c r="BT5" s="325" t="s">
        <v>429</v>
      </c>
      <c r="BU5" s="341" t="s">
        <v>424</v>
      </c>
      <c r="BV5" s="323" t="s">
        <v>428</v>
      </c>
      <c r="BW5" s="325" t="s">
        <v>429</v>
      </c>
      <c r="BX5" s="341" t="s">
        <v>424</v>
      </c>
      <c r="BY5" s="323" t="s">
        <v>428</v>
      </c>
      <c r="BZ5" s="325" t="s">
        <v>429</v>
      </c>
      <c r="CA5" s="328" t="s">
        <v>424</v>
      </c>
      <c r="CB5" s="323" t="s">
        <v>428</v>
      </c>
      <c r="CC5" s="322" t="s">
        <v>429</v>
      </c>
      <c r="CD5" s="341" t="s">
        <v>424</v>
      </c>
      <c r="CE5" s="323" t="s">
        <v>428</v>
      </c>
      <c r="CF5" s="325" t="s">
        <v>429</v>
      </c>
      <c r="CG5" s="328" t="s">
        <v>424</v>
      </c>
      <c r="CH5" s="323" t="s">
        <v>428</v>
      </c>
      <c r="CI5" s="322" t="s">
        <v>429</v>
      </c>
      <c r="CJ5" s="341" t="s">
        <v>424</v>
      </c>
      <c r="CK5" s="323" t="s">
        <v>428</v>
      </c>
      <c r="CL5" s="325" t="s">
        <v>429</v>
      </c>
      <c r="CM5" s="341" t="s">
        <v>424</v>
      </c>
      <c r="CN5" s="323" t="s">
        <v>428</v>
      </c>
      <c r="CO5" s="325" t="s">
        <v>429</v>
      </c>
      <c r="CP5" s="341" t="s">
        <v>424</v>
      </c>
      <c r="CQ5" s="323" t="s">
        <v>428</v>
      </c>
      <c r="CR5" s="325" t="s">
        <v>429</v>
      </c>
      <c r="CS5" s="328" t="s">
        <v>424</v>
      </c>
      <c r="CT5" s="323" t="s">
        <v>428</v>
      </c>
      <c r="CU5" s="322" t="s">
        <v>429</v>
      </c>
      <c r="CV5" s="341" t="s">
        <v>424</v>
      </c>
      <c r="CW5" s="323" t="s">
        <v>428</v>
      </c>
      <c r="CX5" s="325" t="s">
        <v>429</v>
      </c>
      <c r="CY5" s="328" t="s">
        <v>424</v>
      </c>
      <c r="CZ5" s="323" t="s">
        <v>428</v>
      </c>
      <c r="DA5" s="322" t="s">
        <v>429</v>
      </c>
      <c r="DB5" s="341" t="s">
        <v>424</v>
      </c>
      <c r="DC5" s="323" t="s">
        <v>428</v>
      </c>
      <c r="DD5" s="325" t="s">
        <v>429</v>
      </c>
      <c r="DE5" s="341" t="s">
        <v>424</v>
      </c>
      <c r="DF5" s="323" t="s">
        <v>428</v>
      </c>
      <c r="DG5" s="325" t="s">
        <v>429</v>
      </c>
      <c r="DH5" s="341" t="s">
        <v>424</v>
      </c>
      <c r="DI5" s="323" t="s">
        <v>428</v>
      </c>
      <c r="DJ5" s="325" t="s">
        <v>429</v>
      </c>
      <c r="DK5" s="328" t="s">
        <v>424</v>
      </c>
      <c r="DL5" s="323" t="s">
        <v>428</v>
      </c>
      <c r="DM5" s="322" t="s">
        <v>429</v>
      </c>
      <c r="DN5" s="341" t="s">
        <v>424</v>
      </c>
      <c r="DO5" s="323" t="s">
        <v>428</v>
      </c>
      <c r="DP5" s="325" t="s">
        <v>429</v>
      </c>
      <c r="DQ5" s="328" t="s">
        <v>424</v>
      </c>
      <c r="DR5" s="323" t="s">
        <v>428</v>
      </c>
      <c r="DS5" s="322" t="s">
        <v>429</v>
      </c>
      <c r="DT5" s="341" t="s">
        <v>424</v>
      </c>
      <c r="DU5" s="323" t="s">
        <v>428</v>
      </c>
      <c r="DV5" s="325" t="s">
        <v>429</v>
      </c>
      <c r="DW5" s="341" t="s">
        <v>424</v>
      </c>
      <c r="DX5" s="323" t="s">
        <v>428</v>
      </c>
      <c r="DY5" s="325" t="s">
        <v>429</v>
      </c>
      <c r="DZ5" s="341" t="s">
        <v>424</v>
      </c>
      <c r="EA5" s="323" t="s">
        <v>428</v>
      </c>
      <c r="EB5" s="325" t="s">
        <v>429</v>
      </c>
      <c r="EC5" s="324" t="s">
        <v>424</v>
      </c>
      <c r="ED5" s="323" t="s">
        <v>428</v>
      </c>
      <c r="EE5" s="325" t="s">
        <v>429</v>
      </c>
    </row>
    <row r="6" spans="1:135" ht="20.25" customHeight="1">
      <c r="A6" s="303" t="s">
        <v>430</v>
      </c>
      <c r="B6" s="95"/>
      <c r="C6" s="332"/>
      <c r="D6" s="687"/>
      <c r="E6" s="688"/>
      <c r="F6" s="689"/>
      <c r="G6" s="690"/>
      <c r="H6" s="688"/>
      <c r="I6" s="691"/>
      <c r="J6" s="687"/>
      <c r="K6" s="688"/>
      <c r="L6" s="689"/>
      <c r="M6" s="690"/>
      <c r="N6" s="688"/>
      <c r="O6" s="691"/>
      <c r="P6" s="687"/>
      <c r="Q6" s="688"/>
      <c r="R6" s="689"/>
      <c r="S6" s="687"/>
      <c r="T6" s="688"/>
      <c r="U6" s="689"/>
      <c r="V6" s="687"/>
      <c r="W6" s="688"/>
      <c r="X6" s="689"/>
      <c r="Y6" s="690"/>
      <c r="Z6" s="688"/>
      <c r="AA6" s="691"/>
      <c r="AB6" s="687"/>
      <c r="AC6" s="688"/>
      <c r="AD6" s="689"/>
      <c r="AE6" s="690"/>
      <c r="AF6" s="688"/>
      <c r="AG6" s="691"/>
      <c r="AH6" s="687"/>
      <c r="AI6" s="688"/>
      <c r="AJ6" s="689"/>
      <c r="AK6" s="687"/>
      <c r="AL6" s="688"/>
      <c r="AM6" s="689"/>
      <c r="AN6" s="687"/>
      <c r="AO6" s="688"/>
      <c r="AP6" s="689"/>
      <c r="AQ6" s="690"/>
      <c r="AR6" s="688"/>
      <c r="AS6" s="691"/>
      <c r="AT6" s="687"/>
      <c r="AU6" s="688"/>
      <c r="AV6" s="689"/>
      <c r="AW6" s="690"/>
      <c r="AX6" s="688"/>
      <c r="AY6" s="691"/>
      <c r="AZ6" s="687"/>
      <c r="BA6" s="688"/>
      <c r="BB6" s="689"/>
      <c r="BC6" s="687"/>
      <c r="BD6" s="688"/>
      <c r="BE6" s="689"/>
      <c r="BF6" s="687"/>
      <c r="BG6" s="688"/>
      <c r="BH6" s="689"/>
      <c r="BI6" s="690"/>
      <c r="BJ6" s="688"/>
      <c r="BK6" s="691"/>
      <c r="BL6" s="687"/>
      <c r="BM6" s="688"/>
      <c r="BN6" s="689"/>
      <c r="BO6" s="690"/>
      <c r="BP6" s="688"/>
      <c r="BQ6" s="691"/>
      <c r="BR6" s="687"/>
      <c r="BS6" s="688"/>
      <c r="BT6" s="689"/>
      <c r="BU6" s="687"/>
      <c r="BV6" s="688"/>
      <c r="BW6" s="689"/>
      <c r="BX6" s="687"/>
      <c r="BY6" s="688"/>
      <c r="BZ6" s="689"/>
      <c r="CA6" s="690"/>
      <c r="CB6" s="688"/>
      <c r="CC6" s="691"/>
      <c r="CD6" s="687"/>
      <c r="CE6" s="688"/>
      <c r="CF6" s="689"/>
      <c r="CG6" s="690"/>
      <c r="CH6" s="688"/>
      <c r="CI6" s="691"/>
      <c r="CJ6" s="687"/>
      <c r="CK6" s="688"/>
      <c r="CL6" s="689"/>
      <c r="CM6" s="687"/>
      <c r="CN6" s="688"/>
      <c r="CO6" s="689"/>
      <c r="CP6" s="687"/>
      <c r="CQ6" s="688"/>
      <c r="CR6" s="689"/>
      <c r="CS6" s="690"/>
      <c r="CT6" s="688"/>
      <c r="CU6" s="691"/>
      <c r="CV6" s="687"/>
      <c r="CW6" s="688"/>
      <c r="CX6" s="689"/>
      <c r="CY6" s="690"/>
      <c r="CZ6" s="688"/>
      <c r="DA6" s="691"/>
      <c r="DB6" s="687"/>
      <c r="DC6" s="688"/>
      <c r="DD6" s="689"/>
      <c r="DE6" s="687"/>
      <c r="DF6" s="688"/>
      <c r="DG6" s="689"/>
      <c r="DH6" s="687"/>
      <c r="DI6" s="688"/>
      <c r="DJ6" s="689"/>
      <c r="DK6" s="690"/>
      <c r="DL6" s="688"/>
      <c r="DM6" s="691"/>
      <c r="DN6" s="687"/>
      <c r="DO6" s="688"/>
      <c r="DP6" s="689"/>
      <c r="DQ6" s="690"/>
      <c r="DR6" s="688"/>
      <c r="DS6" s="691"/>
      <c r="DT6" s="687"/>
      <c r="DU6" s="688"/>
      <c r="DV6" s="689"/>
      <c r="DW6" s="687"/>
      <c r="DX6" s="688"/>
      <c r="DY6" s="689"/>
      <c r="DZ6" s="687"/>
      <c r="EA6" s="688"/>
      <c r="EB6" s="689"/>
      <c r="EC6" s="692"/>
      <c r="ED6" s="688"/>
      <c r="EE6" s="689"/>
    </row>
    <row r="7" spans="1:135" s="3" customFormat="1" ht="20.25" customHeight="1">
      <c r="A7" s="1199"/>
      <c r="B7" s="1200"/>
      <c r="C7" s="670" t="s">
        <v>431</v>
      </c>
      <c r="D7" s="654">
        <v>470567</v>
      </c>
      <c r="E7" s="683">
        <f>ROUND(+D7/+D$29*100,1)</f>
        <v>9.8</v>
      </c>
      <c r="F7" s="684">
        <f>ROUND(D7/'０１表（第１表）'!F$32,2)</f>
        <v>13.99</v>
      </c>
      <c r="G7" s="621">
        <v>369332</v>
      </c>
      <c r="H7" s="683">
        <f>ROUND(+G7/+G$29*100,1)</f>
        <v>10.4</v>
      </c>
      <c r="I7" s="685">
        <f>ROUND(G7/'０１表（第１表）'!G$32,2)</f>
        <v>17.39</v>
      </c>
      <c r="J7" s="654">
        <v>88557</v>
      </c>
      <c r="K7" s="683">
        <f>ROUND(+J7/+J$29*100,1)</f>
        <v>2.9</v>
      </c>
      <c r="L7" s="684">
        <f>ROUND(J7/'０１表（第１表）'!H$32,2)</f>
        <v>6.22</v>
      </c>
      <c r="M7" s="621">
        <v>158052</v>
      </c>
      <c r="N7" s="683">
        <f>ROUND(+M7/+M$29*100,1)</f>
        <v>7.7</v>
      </c>
      <c r="O7" s="685">
        <f>ROUND(M7/'０１表（第１表）'!I$32,2)</f>
        <v>10.86</v>
      </c>
      <c r="P7" s="654">
        <v>40114</v>
      </c>
      <c r="Q7" s="683">
        <f>ROUND(+P7/+P$29*100,1)</f>
        <v>7</v>
      </c>
      <c r="R7" s="684">
        <f>ROUND(P7/'０１表（第１表）'!J$32,2)</f>
        <v>19.67</v>
      </c>
      <c r="S7" s="654">
        <v>42682</v>
      </c>
      <c r="T7" s="683">
        <f>ROUND(+S7/+S$29*100,1)</f>
        <v>4.3</v>
      </c>
      <c r="U7" s="684">
        <f>ROUND(S7/'０１表（第１表）'!K$32,2)</f>
        <v>8.16</v>
      </c>
      <c r="V7" s="654">
        <v>16613</v>
      </c>
      <c r="W7" s="683">
        <f>ROUND(+V7/+V$29*100,1)</f>
        <v>1.6</v>
      </c>
      <c r="X7" s="684">
        <f>ROUND(V7/'０１表（第１表）'!L$32,2)</f>
        <v>4.97</v>
      </c>
      <c r="Y7" s="621">
        <v>51991</v>
      </c>
      <c r="Z7" s="683">
        <f>ROUND(+Y7/+Y$29*100,1)</f>
        <v>3.6</v>
      </c>
      <c r="AA7" s="685">
        <f>ROUND(Y7/'０１表（第１表）'!M$32,2)</f>
        <v>9.71</v>
      </c>
      <c r="AB7" s="654">
        <v>97149</v>
      </c>
      <c r="AC7" s="683">
        <f>ROUND(+AB7/+AB$29*100,1)</f>
        <v>9.5</v>
      </c>
      <c r="AD7" s="684">
        <f>ROUND(AB7/'０１表（第１表）'!N$32,2)</f>
        <v>17.46</v>
      </c>
      <c r="AE7" s="621">
        <v>54130</v>
      </c>
      <c r="AF7" s="683">
        <f>ROUND(+AE7/+AE$29*100,1)</f>
        <v>9</v>
      </c>
      <c r="AG7" s="685">
        <f>ROUND(AE7/'０１表（第１表）'!O$32,2)</f>
        <v>15.6</v>
      </c>
      <c r="AH7" s="654">
        <v>131426</v>
      </c>
      <c r="AI7" s="683">
        <f>ROUND(+AH7/+AH$29*100,1)</f>
        <v>14.4</v>
      </c>
      <c r="AJ7" s="684">
        <f>ROUND(AH7/'０１表（第１表）'!P$32,2)</f>
        <v>22.04</v>
      </c>
      <c r="AK7" s="654">
        <v>72414</v>
      </c>
      <c r="AL7" s="683">
        <f>ROUND(+AK7/+AK$29*100,1)</f>
        <v>4.4</v>
      </c>
      <c r="AM7" s="684">
        <f>ROUND(AK7/'０１表（第１表）'!Q$32,2)</f>
        <v>10.6</v>
      </c>
      <c r="AN7" s="654">
        <v>181869</v>
      </c>
      <c r="AO7" s="683">
        <f>ROUND(+AN7/+AN$29*100,1)</f>
        <v>3.8</v>
      </c>
      <c r="AP7" s="684">
        <f>ROUND(AN7/'０１表（第１表）'!R$32,2)</f>
        <v>8.86</v>
      </c>
      <c r="AQ7" s="621">
        <v>166667</v>
      </c>
      <c r="AR7" s="683">
        <f>ROUND(+AQ7/+AQ$29*100,1)</f>
        <v>5.7</v>
      </c>
      <c r="AS7" s="685">
        <f>ROUND(AQ7/'０１表（第１表）'!S$32,2)</f>
        <v>9.61</v>
      </c>
      <c r="AT7" s="654">
        <v>51570</v>
      </c>
      <c r="AU7" s="683">
        <f>ROUND(+AT7/+AT$29*100,1)</f>
        <v>3.7</v>
      </c>
      <c r="AV7" s="684">
        <f>ROUND(AT7/'０１表（第１表）'!T$32,2)</f>
        <v>9.2</v>
      </c>
      <c r="AW7" s="621">
        <v>36926</v>
      </c>
      <c r="AX7" s="683">
        <f>ROUND(+AW7/+AW$29*100,1)</f>
        <v>5.7</v>
      </c>
      <c r="AY7" s="685">
        <f>ROUND(AW7/'０１表（第１表）'!U$32,2)</f>
        <v>13.48</v>
      </c>
      <c r="AZ7" s="654">
        <v>34975</v>
      </c>
      <c r="BA7" s="683">
        <f>ROUND(+AZ7/+AZ$29*100,1)</f>
        <v>3.1</v>
      </c>
      <c r="BB7" s="684">
        <f>ROUND(AZ7/'０１表（第１表）'!V32,2)</f>
        <v>6.07</v>
      </c>
      <c r="BC7" s="654">
        <v>41270</v>
      </c>
      <c r="BD7" s="683">
        <f>ROUND(+BC7/+BC$29*100,1)</f>
        <v>6.6</v>
      </c>
      <c r="BE7" s="684">
        <f>ROUND(BC7/'０１表（第１表）'!W$32,2)</f>
        <v>13.97</v>
      </c>
      <c r="BF7" s="654">
        <v>53366</v>
      </c>
      <c r="BG7" s="683">
        <f>ROUND(+BF7/+BF$29*100,1)</f>
        <v>5.5</v>
      </c>
      <c r="BH7" s="684">
        <f>ROUND(BF7/'０１表（第１表）'!X$32,2)</f>
        <v>10.53</v>
      </c>
      <c r="BI7" s="621">
        <v>98493</v>
      </c>
      <c r="BJ7" s="683">
        <f>ROUND(+BI7/+BI$29*100,1)</f>
        <v>4.9</v>
      </c>
      <c r="BK7" s="685">
        <f>ROUND(BI7/'０１表（第１表）'!Y$32,2)</f>
        <v>12.24</v>
      </c>
      <c r="BL7" s="654">
        <v>47164</v>
      </c>
      <c r="BM7" s="683">
        <f>ROUND(+BL7/+BL$29*100,1)</f>
        <v>4.7</v>
      </c>
      <c r="BN7" s="684">
        <f>ROUND(BL7/'０１表（第１表）'!Z$32,2)</f>
        <v>11.26</v>
      </c>
      <c r="BO7" s="621">
        <v>77897</v>
      </c>
      <c r="BP7" s="683">
        <f>ROUND(+BO7/+BO$29*100,1)</f>
        <v>7.5</v>
      </c>
      <c r="BQ7" s="685">
        <f>ROUND(BO7/'０１表（第１表）'!AA$32,2)</f>
        <v>25.11</v>
      </c>
      <c r="BR7" s="654">
        <v>37318</v>
      </c>
      <c r="BS7" s="683">
        <f>ROUND(+BR7/+BR$29*100,1)</f>
        <v>3.7</v>
      </c>
      <c r="BT7" s="684">
        <f>ROUND(BR7/'０１表（第１表）'!AB$32,2)</f>
        <v>9.44</v>
      </c>
      <c r="BU7" s="654">
        <v>75973</v>
      </c>
      <c r="BV7" s="683">
        <f>ROUND(+BU7/+BU$29*100,1)</f>
        <v>7</v>
      </c>
      <c r="BW7" s="684">
        <f>ROUND(BU7/'０１表（第１表）'!AC$32,2)</f>
        <v>26.18</v>
      </c>
      <c r="BX7" s="654">
        <v>65520</v>
      </c>
      <c r="BY7" s="683">
        <f>ROUND(+BX7/+BX$29*100,1)</f>
        <v>2.7</v>
      </c>
      <c r="BZ7" s="684">
        <f>ROUND(BX7/'０１表（第１表）'!AD$32,2)</f>
        <v>6.85</v>
      </c>
      <c r="CA7" s="621">
        <v>40622</v>
      </c>
      <c r="CB7" s="683">
        <f>ROUND(+CA7/+CA$29*100,1)</f>
        <v>5.2</v>
      </c>
      <c r="CC7" s="685">
        <f>ROUND(CA7/'０１表（第１表）'!AE$32,2)</f>
        <v>12.03</v>
      </c>
      <c r="CD7" s="654">
        <v>41715</v>
      </c>
      <c r="CE7" s="683">
        <f>ROUND(+CD7/+CD$29*100,1)</f>
        <v>4.3</v>
      </c>
      <c r="CF7" s="684">
        <f>ROUND(CD7/'０１表（第１表）'!AF$32,2)</f>
        <v>28.9</v>
      </c>
      <c r="CG7" s="621">
        <v>45001</v>
      </c>
      <c r="CH7" s="683">
        <f>ROUND(+CG7/+CG$29*100,1)</f>
        <v>5.2</v>
      </c>
      <c r="CI7" s="685">
        <f>ROUND(CG7/'０１表（第１表）'!AG$32,2)</f>
        <v>11.51</v>
      </c>
      <c r="CJ7" s="654">
        <v>54886</v>
      </c>
      <c r="CK7" s="683">
        <f>ROUND(+CJ7/+CJ$29*100,1)</f>
        <v>9</v>
      </c>
      <c r="CL7" s="684">
        <f>ROUND(CJ7/'０１表（第１表）'!AH$32,2)</f>
        <v>14.24</v>
      </c>
      <c r="CM7" s="654">
        <v>58547</v>
      </c>
      <c r="CN7" s="683">
        <f>ROUND(+CM7/+CM$29*100,1)</f>
        <v>8.2</v>
      </c>
      <c r="CO7" s="684">
        <f>ROUND(CM7/'０１表（第１表）'!AI$32,2)</f>
        <v>19.39</v>
      </c>
      <c r="CP7" s="654">
        <v>31667</v>
      </c>
      <c r="CQ7" s="683">
        <f>ROUND(+CP7/+CP$29*100,1)</f>
        <v>6.3</v>
      </c>
      <c r="CR7" s="684">
        <f>ROUND(CP7/'０１表（第１表）'!AJ$32,2)</f>
        <v>10.87</v>
      </c>
      <c r="CS7" s="621">
        <v>40820</v>
      </c>
      <c r="CT7" s="683">
        <f>ROUND(+CS7/+CS$29*100,1)</f>
        <v>8.7</v>
      </c>
      <c r="CU7" s="685">
        <f>ROUND(CS7/'０１表（第１表）'!AK$32,2)</f>
        <v>21.96</v>
      </c>
      <c r="CV7" s="654">
        <v>51065</v>
      </c>
      <c r="CW7" s="683">
        <f>ROUND(+CV7/+CV$29*100,1)</f>
        <v>8.5</v>
      </c>
      <c r="CX7" s="684">
        <f>ROUND(CV7/'０１表（第１表）'!AL$32,2)</f>
        <v>13.78</v>
      </c>
      <c r="CY7" s="621">
        <v>58850</v>
      </c>
      <c r="CZ7" s="683">
        <f aca="true" t="shared" si="0" ref="CZ7:CZ29">ROUND(+CY7/+CY$29*100,1)</f>
        <v>13.5</v>
      </c>
      <c r="DA7" s="685">
        <f>ROUND(CY7/'０１表（第１表）'!AM$32,2)</f>
        <v>27.62</v>
      </c>
      <c r="DB7" s="654">
        <v>25607</v>
      </c>
      <c r="DC7" s="683">
        <f>ROUND(+DB7/+DB$29*100,1)</f>
        <v>4.3</v>
      </c>
      <c r="DD7" s="684">
        <f>ROUND(DB7/'０１表（第１表）'!AN$32,2)</f>
        <v>9.43</v>
      </c>
      <c r="DE7" s="654">
        <v>39550</v>
      </c>
      <c r="DF7" s="683">
        <f>ROUND(+DE7/+DE$29*100,1)</f>
        <v>5.1</v>
      </c>
      <c r="DG7" s="684">
        <f>ROUND(DE7/'０１表（第１表）'!AO$32,2)</f>
        <v>11.76</v>
      </c>
      <c r="DH7" s="654">
        <v>15352</v>
      </c>
      <c r="DI7" s="683">
        <f>ROUND(+DH7/+DH$29*100,1)</f>
        <v>6.4</v>
      </c>
      <c r="DJ7" s="684">
        <f>ROUND(DH7/'０１表（第１表）'!AP$32,2)</f>
        <v>16.07</v>
      </c>
      <c r="DK7" s="621">
        <v>27625</v>
      </c>
      <c r="DL7" s="683">
        <f>ROUND(+DK7/+DK$29*100,1)</f>
        <v>6.5</v>
      </c>
      <c r="DM7" s="685">
        <f>ROUND(DK7/'０１表（第１表）'!AQ$32,2)</f>
        <v>20.19</v>
      </c>
      <c r="DN7" s="654">
        <v>12744</v>
      </c>
      <c r="DO7" s="683">
        <f>ROUND(+DN7/+DN$29*100,1)</f>
        <v>2.4</v>
      </c>
      <c r="DP7" s="684">
        <f>ROUND(DN7/'０１表（第１表）'!AR$32,2)</f>
        <v>6.97</v>
      </c>
      <c r="DQ7" s="621">
        <v>55107</v>
      </c>
      <c r="DR7" s="683">
        <f>ROUND(+DQ7/+DQ$29*100,1)</f>
        <v>9.1</v>
      </c>
      <c r="DS7" s="685">
        <f>ROUND(DQ7/'０１表（第１表）'!AS$32,2)</f>
        <v>21.08</v>
      </c>
      <c r="DT7" s="654">
        <v>29998</v>
      </c>
      <c r="DU7" s="683">
        <f>ROUND(+DT7/+DT$29*100,1)</f>
        <v>8.9</v>
      </c>
      <c r="DV7" s="684">
        <f>ROUND(DT7/'０１表（第１表）'!AT$32,2)</f>
        <v>17.34</v>
      </c>
      <c r="DW7" s="654">
        <v>285464</v>
      </c>
      <c r="DX7" s="683">
        <f>ROUND(+DW7/+DW$29*100,1)</f>
        <v>5.9</v>
      </c>
      <c r="DY7" s="684">
        <f>ROUND(DW7/'０１表（第１表）'!AU$32,2)</f>
        <v>13.35</v>
      </c>
      <c r="DZ7" s="654">
        <v>123540</v>
      </c>
      <c r="EA7" s="683">
        <f>ROUND(+DZ7/+DZ$29*100,1)</f>
        <v>8</v>
      </c>
      <c r="EB7" s="684">
        <f>ROUND(DZ7/'０１表（第１表）'!AV$32,2)</f>
        <v>17.16</v>
      </c>
      <c r="EC7" s="1056">
        <f>D7+G7+J7+M7+P7+S7+V7+Y7+AB7+AE7+AH7+AK7+AN7+AQ7+AT7+AW7+AZ7+BC7+BF7+BI7+BL7+BO7+BR7+BU7+BX7+CA7+CD7+CG7+CJ7+CM7+CP7+CS7+CV7+CY7+DB7+DE7+DH7+DK7+DN7+DQ7+DT7+DW7+DZ7</f>
        <v>3600195</v>
      </c>
      <c r="ED7" s="683">
        <f>ROUND(+EC7/+EC$29*100,1)</f>
        <v>6.1</v>
      </c>
      <c r="EE7" s="684">
        <f>ROUND(EC7/'０１表（第１表）'!AW$32,2)</f>
        <v>12.74</v>
      </c>
    </row>
    <row r="8" spans="1:135" s="3" customFormat="1" ht="20.25" customHeight="1">
      <c r="A8" s="1199"/>
      <c r="B8" s="1200"/>
      <c r="C8" s="670" t="s">
        <v>432</v>
      </c>
      <c r="D8" s="654">
        <v>281976</v>
      </c>
      <c r="E8" s="683">
        <f aca="true" t="shared" si="1" ref="E8:E29">ROUND(+D8/+D$29*100,1)</f>
        <v>5.9</v>
      </c>
      <c r="F8" s="684">
        <f>ROUND(D8/'０１表（第１表）'!F$32,2)</f>
        <v>8.38</v>
      </c>
      <c r="G8" s="621">
        <v>207541</v>
      </c>
      <c r="H8" s="683">
        <f aca="true" t="shared" si="2" ref="H8:H29">ROUND(+G8/+G$29*100,1)</f>
        <v>5.8</v>
      </c>
      <c r="I8" s="685">
        <f>ROUND(G8/'０１表（第１表）'!G$32,2)</f>
        <v>9.77</v>
      </c>
      <c r="J8" s="654">
        <v>42207</v>
      </c>
      <c r="K8" s="683">
        <f aca="true" t="shared" si="3" ref="K8:K29">ROUND(+J8/+J$29*100,1)</f>
        <v>1.4</v>
      </c>
      <c r="L8" s="684">
        <f>ROUND(J8/'０１表（第１表）'!H$32,2)</f>
        <v>2.97</v>
      </c>
      <c r="M8" s="621">
        <v>75678</v>
      </c>
      <c r="N8" s="683">
        <f aca="true" t="shared" si="4" ref="N8:N29">ROUND(+M8/+M$29*100,1)</f>
        <v>3.7</v>
      </c>
      <c r="O8" s="685">
        <f>ROUND(M8/'０１表（第１表）'!I$32,2)</f>
        <v>5.2</v>
      </c>
      <c r="P8" s="654">
        <v>18788</v>
      </c>
      <c r="Q8" s="683">
        <f aca="true" t="shared" si="5" ref="Q8:Q29">ROUND(+P8/+P$29*100,1)</f>
        <v>3.3</v>
      </c>
      <c r="R8" s="684">
        <f>ROUND(P8/'０１表（第１表）'!R$32,2)</f>
        <v>0.91</v>
      </c>
      <c r="S8" s="654">
        <v>23159</v>
      </c>
      <c r="T8" s="683">
        <f aca="true" t="shared" si="6" ref="T8:T29">ROUND(+S8/+S$29*100,1)</f>
        <v>2.3</v>
      </c>
      <c r="U8" s="684">
        <f>ROUND(S8/'０１表（第１表）'!U$32,2)</f>
        <v>8.45</v>
      </c>
      <c r="V8" s="654">
        <v>6789</v>
      </c>
      <c r="W8" s="683">
        <f aca="true" t="shared" si="7" ref="W8:W29">ROUND(+V8/+V$29*100,1)</f>
        <v>0.7</v>
      </c>
      <c r="X8" s="684">
        <f>ROUND(V8/'０１表（第１表）'!L$32,2)</f>
        <v>2.03</v>
      </c>
      <c r="Y8" s="621">
        <v>33502</v>
      </c>
      <c r="Z8" s="683">
        <f aca="true" t="shared" si="8" ref="Z8:Z29">ROUND(+Y8/+Y$29*100,1)</f>
        <v>2.3</v>
      </c>
      <c r="AA8" s="685">
        <f>ROUND(Y8/'０１表（第１表）'!M$32,2)</f>
        <v>6.26</v>
      </c>
      <c r="AB8" s="654">
        <v>51938</v>
      </c>
      <c r="AC8" s="683">
        <f aca="true" t="shared" si="9" ref="AC8:AC29">ROUND(+AB8/+AB$29*100,1)</f>
        <v>5.1</v>
      </c>
      <c r="AD8" s="684">
        <f>ROUND(AB8/'０１表（第１表）'!N$32,2)</f>
        <v>9.33</v>
      </c>
      <c r="AE8" s="621">
        <v>26952</v>
      </c>
      <c r="AF8" s="683">
        <f aca="true" t="shared" si="10" ref="AF8:AF29">ROUND(+AE8/+AE$29*100,1)</f>
        <v>4.5</v>
      </c>
      <c r="AG8" s="685">
        <f>ROUND(AE8/'０１表（第１表）'!O$32,2)</f>
        <v>7.77</v>
      </c>
      <c r="AH8" s="654">
        <v>61478</v>
      </c>
      <c r="AI8" s="683">
        <f aca="true" t="shared" si="11" ref="AI8:AI29">ROUND(+AH8/+AH$29*100,1)</f>
        <v>6.7</v>
      </c>
      <c r="AJ8" s="684">
        <f>ROUND(AH8/'０１表（第１表）'!P$32,2)</f>
        <v>10.31</v>
      </c>
      <c r="AK8" s="654">
        <v>45194</v>
      </c>
      <c r="AL8" s="683">
        <f aca="true" t="shared" si="12" ref="AL8:AL29">ROUND(+AK8/+AK$29*100,1)</f>
        <v>2.7</v>
      </c>
      <c r="AM8" s="684">
        <f>ROUND(AK8/'０１表（第１表）'!Q$32,2)</f>
        <v>6.62</v>
      </c>
      <c r="AN8" s="654">
        <v>90294</v>
      </c>
      <c r="AO8" s="683">
        <f aca="true" t="shared" si="13" ref="AO8:AO29">ROUND(+AN8/+AN$29*100,1)</f>
        <v>1.9</v>
      </c>
      <c r="AP8" s="684">
        <f>ROUND(AN8/'０１表（第１表）'!R$32,2)</f>
        <v>4.4</v>
      </c>
      <c r="AQ8" s="621">
        <v>90945</v>
      </c>
      <c r="AR8" s="683">
        <f aca="true" t="shared" si="14" ref="AR8:AR29">ROUND(+AQ8/+AQ$29*100,1)</f>
        <v>3.1</v>
      </c>
      <c r="AS8" s="685">
        <f>ROUND(AQ8/'０１表（第１表）'!S$32,2)</f>
        <v>5.24</v>
      </c>
      <c r="AT8" s="654">
        <v>25374</v>
      </c>
      <c r="AU8" s="683">
        <f aca="true" t="shared" si="15" ref="AU8:AU29">ROUND(+AT8/+AT$29*100,1)</f>
        <v>1.8</v>
      </c>
      <c r="AV8" s="684">
        <f>ROUND(AT8/'０１表（第１表）'!T$32,2)</f>
        <v>4.53</v>
      </c>
      <c r="AW8" s="621">
        <v>17399</v>
      </c>
      <c r="AX8" s="683">
        <f aca="true" t="shared" si="16" ref="AX8:AX29">ROUND(+AW8/+AW$29*100,1)</f>
        <v>2.7</v>
      </c>
      <c r="AY8" s="685">
        <f>ROUND(AW8/'０１表（第１表）'!U$32,2)</f>
        <v>6.35</v>
      </c>
      <c r="AZ8" s="654">
        <v>19960</v>
      </c>
      <c r="BA8" s="683">
        <f aca="true" t="shared" si="17" ref="BA8:BA29">ROUND(+AZ8/+AZ$29*100,1)</f>
        <v>1.8</v>
      </c>
      <c r="BB8" s="684">
        <f>ROUND(AZ8/'０１表（第１表）'!V32,2)</f>
        <v>3.46</v>
      </c>
      <c r="BC8" s="654">
        <v>20141</v>
      </c>
      <c r="BD8" s="683">
        <f aca="true" t="shared" si="18" ref="BD8:BD29">ROUND(+BC8/+BC$29*100,1)</f>
        <v>3.2</v>
      </c>
      <c r="BE8" s="684">
        <f>ROUND(BC8/'０１表（第１表）'!W$32,2)</f>
        <v>6.82</v>
      </c>
      <c r="BF8" s="654">
        <v>26475</v>
      </c>
      <c r="BG8" s="683">
        <f aca="true" t="shared" si="19" ref="BG8:BG29">ROUND(+BF8/+BF$29*100,1)</f>
        <v>2.7</v>
      </c>
      <c r="BH8" s="684">
        <f>ROUND(BF8/'０１表（第１表）'!X$32,2)</f>
        <v>5.23</v>
      </c>
      <c r="BI8" s="621">
        <v>42541</v>
      </c>
      <c r="BJ8" s="683">
        <f aca="true" t="shared" si="20" ref="BJ8:BJ29">ROUND(+BI8/+BI$29*100,1)</f>
        <v>2.1</v>
      </c>
      <c r="BK8" s="685">
        <f>ROUND(BI8/'０１表（第１表）'!Y$32,2)</f>
        <v>5.29</v>
      </c>
      <c r="BL8" s="654">
        <v>23059</v>
      </c>
      <c r="BM8" s="683">
        <f aca="true" t="shared" si="21" ref="BM8:BM29">ROUND(+BL8/+BL$29*100,1)</f>
        <v>2.3</v>
      </c>
      <c r="BN8" s="684">
        <f>ROUND(BL8/'０１表（第１表）'!Z$32,2)</f>
        <v>5.51</v>
      </c>
      <c r="BO8" s="621">
        <v>37538</v>
      </c>
      <c r="BP8" s="683">
        <f aca="true" t="shared" si="22" ref="BP8:BP29">ROUND(+BO8/+BO$29*100,1)</f>
        <v>3.6</v>
      </c>
      <c r="BQ8" s="685">
        <f>ROUND(BO8/'０１表（第１表）'!AA$32,2)</f>
        <v>12.1</v>
      </c>
      <c r="BR8" s="654">
        <v>18138</v>
      </c>
      <c r="BS8" s="683">
        <f aca="true" t="shared" si="23" ref="BS8:BS29">ROUND(+BR8/+BR$29*100,1)</f>
        <v>1.8</v>
      </c>
      <c r="BT8" s="684">
        <f>ROUND(BR8/'０１表（第１表）'!AB$32,2)</f>
        <v>4.59</v>
      </c>
      <c r="BU8" s="654">
        <v>33494</v>
      </c>
      <c r="BV8" s="683">
        <f aca="true" t="shared" si="24" ref="BV8:BV29">ROUND(+BU8/+BU$29*100,1)</f>
        <v>3.1</v>
      </c>
      <c r="BW8" s="684">
        <f>ROUND(BU8/'０１表（第１表）'!AC$32,2)</f>
        <v>11.54</v>
      </c>
      <c r="BX8" s="654">
        <v>46589</v>
      </c>
      <c r="BY8" s="683">
        <f aca="true" t="shared" si="25" ref="BY8:BY29">ROUND(+BX8/+BX$29*100,1)</f>
        <v>1.9</v>
      </c>
      <c r="BZ8" s="684">
        <f>ROUND(BX8/'０１表（第１表）'!AD$32,2)</f>
        <v>4.87</v>
      </c>
      <c r="CA8" s="621">
        <v>20165</v>
      </c>
      <c r="CB8" s="683">
        <f aca="true" t="shared" si="26" ref="CB8:CB29">ROUND(+CA8/+CA$29*100,1)</f>
        <v>2.6</v>
      </c>
      <c r="CC8" s="685">
        <f>ROUND(CA8/'０１表（第１表）'!AE$32,2)</f>
        <v>5.97</v>
      </c>
      <c r="CD8" s="654">
        <v>19565</v>
      </c>
      <c r="CE8" s="683">
        <f aca="true" t="shared" si="27" ref="CE8:CE29">ROUND(+CD8/+CD$29*100,1)</f>
        <v>2</v>
      </c>
      <c r="CF8" s="684">
        <f>ROUND(CD8/'０１表（第１表）'!AF$32,2)</f>
        <v>13.55</v>
      </c>
      <c r="CG8" s="621">
        <v>21719</v>
      </c>
      <c r="CH8" s="683">
        <f aca="true" t="shared" si="28" ref="CH8:CH29">ROUND(+CG8/+CG$29*100,1)</f>
        <v>2.5</v>
      </c>
      <c r="CI8" s="685">
        <f>ROUND(CG8/'０１表（第１表）'!AG$32,2)</f>
        <v>5.56</v>
      </c>
      <c r="CJ8" s="654">
        <v>27548</v>
      </c>
      <c r="CK8" s="683">
        <f aca="true" t="shared" si="29" ref="CK8:CK29">ROUND(+CJ8/+CJ$29*100,1)</f>
        <v>4.5</v>
      </c>
      <c r="CL8" s="684">
        <f>ROUND(CJ8/'０１表（第１表）'!AH$32,2)</f>
        <v>7.15</v>
      </c>
      <c r="CM8" s="654">
        <v>29832</v>
      </c>
      <c r="CN8" s="683">
        <f aca="true" t="shared" si="30" ref="CN8:CN29">ROUND(+CM8/+CM$29*100,1)</f>
        <v>4.2</v>
      </c>
      <c r="CO8" s="684">
        <f>ROUND(CM8/'０１表（第１表）'!AI$32,2)</f>
        <v>9.88</v>
      </c>
      <c r="CP8" s="654">
        <v>13746</v>
      </c>
      <c r="CQ8" s="683">
        <f aca="true" t="shared" si="31" ref="CQ8:CQ29">ROUND(+CP8/+CP$29*100,1)</f>
        <v>2.7</v>
      </c>
      <c r="CR8" s="684">
        <f>ROUND(CP8/'０１表（第１表）'!AJ$32,2)</f>
        <v>4.72</v>
      </c>
      <c r="CS8" s="621">
        <v>19443</v>
      </c>
      <c r="CT8" s="683">
        <f aca="true" t="shared" si="32" ref="CT8:CT29">ROUND(+CS8/+CS$29*100,1)</f>
        <v>4.1</v>
      </c>
      <c r="CU8" s="685">
        <f>ROUND(CS8/'０１表（第１表）'!AK$32,2)</f>
        <v>10.46</v>
      </c>
      <c r="CV8" s="654">
        <v>24561</v>
      </c>
      <c r="CW8" s="683">
        <f aca="true" t="shared" si="33" ref="CW8:CW29">ROUND(+CV8/+CV$29*100,1)</f>
        <v>4.1</v>
      </c>
      <c r="CX8" s="684">
        <f>ROUND(CV8/'０１表（第１表）'!AL$32,2)</f>
        <v>6.63</v>
      </c>
      <c r="CY8" s="621">
        <v>29642</v>
      </c>
      <c r="CZ8" s="683">
        <f t="shared" si="0"/>
        <v>6.8</v>
      </c>
      <c r="DA8" s="685">
        <f>ROUND(CY8/'０１表（第１表）'!AM$32,2)</f>
        <v>13.91</v>
      </c>
      <c r="DB8" s="654">
        <v>11123</v>
      </c>
      <c r="DC8" s="683">
        <f aca="true" t="shared" si="34" ref="DC8:DC29">ROUND(+DB8/+DB$29*100,1)</f>
        <v>1.9</v>
      </c>
      <c r="DD8" s="684">
        <f>ROUND(DB8/'０１表（第１表）'!AN$32,2)</f>
        <v>4.09</v>
      </c>
      <c r="DE8" s="654">
        <v>17149</v>
      </c>
      <c r="DF8" s="683">
        <f aca="true" t="shared" si="35" ref="DF8:DF29">ROUND(+DE8/+DE$29*100,1)</f>
        <v>2.2</v>
      </c>
      <c r="DG8" s="684">
        <f>ROUND(DE8/'０１表（第１表）'!AO$32,2)</f>
        <v>5.1</v>
      </c>
      <c r="DH8" s="654">
        <v>6223</v>
      </c>
      <c r="DI8" s="683">
        <f aca="true" t="shared" si="36" ref="DI8:DI29">ROUND(+DH8/+DH$29*100,1)</f>
        <v>2.6</v>
      </c>
      <c r="DJ8" s="684">
        <f>ROUND(DH8/'０１表（第１表）'!AP$32,2)</f>
        <v>6.51</v>
      </c>
      <c r="DK8" s="621">
        <v>12129</v>
      </c>
      <c r="DL8" s="683">
        <f aca="true" t="shared" si="37" ref="DL8:DL29">ROUND(+DK8/+DK$29*100,1)</f>
        <v>2.8</v>
      </c>
      <c r="DM8" s="685">
        <f>ROUND(DK8/'０１表（第１表）'!AQ$32,2)</f>
        <v>8.86</v>
      </c>
      <c r="DN8" s="654">
        <v>6067</v>
      </c>
      <c r="DO8" s="683">
        <f aca="true" t="shared" si="38" ref="DO8:DO29">ROUND(+DN8/+DN$29*100,1)</f>
        <v>1.2</v>
      </c>
      <c r="DP8" s="684">
        <f>ROUND(DN8/'０１表（第１表）'!AR$32,2)</f>
        <v>3.32</v>
      </c>
      <c r="DQ8" s="621">
        <v>23716</v>
      </c>
      <c r="DR8" s="683">
        <f aca="true" t="shared" si="39" ref="DR8:DR29">ROUND(+DQ8/+DQ$29*100,1)</f>
        <v>3.9</v>
      </c>
      <c r="DS8" s="685">
        <f>ROUND(DQ8/'０１表（第１表）'!AS$32,2)</f>
        <v>9.07</v>
      </c>
      <c r="DT8" s="654">
        <v>14921</v>
      </c>
      <c r="DU8" s="683">
        <f aca="true" t="shared" si="40" ref="DU8:DU29">ROUND(+DT8/+DT$29*100,1)</f>
        <v>4.5</v>
      </c>
      <c r="DV8" s="684">
        <f>ROUND(DT8/'０１表（第１表）'!AT$32,2)</f>
        <v>8.62</v>
      </c>
      <c r="DW8" s="654">
        <v>159093</v>
      </c>
      <c r="DX8" s="683">
        <f aca="true" t="shared" si="41" ref="DX8:DX29">ROUND(+DW8/+DW$29*100,1)</f>
        <v>3.3</v>
      </c>
      <c r="DY8" s="684">
        <f>ROUND(DW8/'０１表（第１表）'!AU$32,2)</f>
        <v>7.44</v>
      </c>
      <c r="DZ8" s="654">
        <v>66644</v>
      </c>
      <c r="EA8" s="683">
        <f aca="true" t="shared" si="42" ref="EA8:EA29">ROUND(+DZ8/+DZ$29*100,1)</f>
        <v>4.3</v>
      </c>
      <c r="EB8" s="684">
        <f>ROUND(DZ8/'０１表（第１表）'!AV$32,2)</f>
        <v>9.26</v>
      </c>
      <c r="EC8" s="1056">
        <f aca="true" t="shared" si="43" ref="EC8:EC34">D8+G8+J8+M8+P8+S8+V8+Y8+AB8+AE8+AH8+AK8+AN8+AQ8+AT8+AW8+AZ8+BC8+BF8+BI8+BL8+BO8+BR8+BU8+BX8+CA8+CD8+CG8+CJ8+CM8+CP8+CS8+CV8+CY8+DB8+DE8+DH8+DK8+DN8+DQ8+DT8+DW8+DZ8</f>
        <v>1890435</v>
      </c>
      <c r="ED8" s="683">
        <f aca="true" t="shared" si="44" ref="ED8:ED29">ROUND(+EC8/+EC$29*100,1)</f>
        <v>3.2</v>
      </c>
      <c r="EE8" s="684">
        <f>ROUND(EC8/'０１表（第１表）'!AW$32,2)</f>
        <v>6.69</v>
      </c>
    </row>
    <row r="9" spans="1:135" s="3" customFormat="1" ht="20.25" customHeight="1">
      <c r="A9" s="1199"/>
      <c r="B9" s="1200"/>
      <c r="C9" s="670" t="s">
        <v>433</v>
      </c>
      <c r="D9" s="654">
        <v>4528</v>
      </c>
      <c r="E9" s="683">
        <f t="shared" si="1"/>
        <v>0.1</v>
      </c>
      <c r="F9" s="684">
        <f>ROUND(D9/'０１表（第１表）'!F$32,2)</f>
        <v>0.13</v>
      </c>
      <c r="G9" s="621">
        <v>0</v>
      </c>
      <c r="H9" s="683">
        <f t="shared" si="2"/>
        <v>0</v>
      </c>
      <c r="I9" s="685">
        <f>ROUND(G9/'０１表（第１表）'!G$32,2)</f>
        <v>0</v>
      </c>
      <c r="J9" s="654">
        <v>0</v>
      </c>
      <c r="K9" s="683">
        <f t="shared" si="3"/>
        <v>0</v>
      </c>
      <c r="L9" s="684">
        <f>ROUND(J9/'０１表（第１表）'!H$32,2)</f>
        <v>0</v>
      </c>
      <c r="M9" s="621">
        <v>0</v>
      </c>
      <c r="N9" s="683">
        <f t="shared" si="4"/>
        <v>0</v>
      </c>
      <c r="O9" s="685">
        <f>ROUND(M9/'０１表（第１表）'!I$32,2)</f>
        <v>0</v>
      </c>
      <c r="P9" s="654">
        <v>0</v>
      </c>
      <c r="Q9" s="683">
        <f t="shared" si="5"/>
        <v>0</v>
      </c>
      <c r="R9" s="684">
        <f>ROUND(P9/'０１表（第１表）'!R$32,2)</f>
        <v>0</v>
      </c>
      <c r="S9" s="654">
        <v>0</v>
      </c>
      <c r="T9" s="683">
        <f t="shared" si="6"/>
        <v>0</v>
      </c>
      <c r="U9" s="684">
        <f>ROUND(S9/'０１表（第１表）'!U$32,2)</f>
        <v>0</v>
      </c>
      <c r="V9" s="654">
        <v>0</v>
      </c>
      <c r="W9" s="683">
        <f t="shared" si="7"/>
        <v>0</v>
      </c>
      <c r="X9" s="684">
        <f>ROUND(V9/'０１表（第１表）'!L$32,2)</f>
        <v>0</v>
      </c>
      <c r="Y9" s="621">
        <v>0</v>
      </c>
      <c r="Z9" s="683">
        <f t="shared" si="8"/>
        <v>0</v>
      </c>
      <c r="AA9" s="685">
        <f>ROUND(Y9/'０１表（第１表）'!M$32,2)</f>
        <v>0</v>
      </c>
      <c r="AB9" s="654">
        <v>0</v>
      </c>
      <c r="AC9" s="683">
        <f t="shared" si="9"/>
        <v>0</v>
      </c>
      <c r="AD9" s="684">
        <f>ROUND(AB9/'０１表（第１表）'!N$32,2)</f>
        <v>0</v>
      </c>
      <c r="AE9" s="621">
        <v>0</v>
      </c>
      <c r="AF9" s="683">
        <f t="shared" si="10"/>
        <v>0</v>
      </c>
      <c r="AG9" s="685">
        <f>ROUND(AE9/'０１表（第１表）'!O$32,2)</f>
        <v>0</v>
      </c>
      <c r="AH9" s="654">
        <v>0</v>
      </c>
      <c r="AI9" s="683">
        <f t="shared" si="11"/>
        <v>0</v>
      </c>
      <c r="AJ9" s="684">
        <f>ROUND(AH9/'０１表（第１表）'!P$32,2)</f>
        <v>0</v>
      </c>
      <c r="AK9" s="654">
        <v>0</v>
      </c>
      <c r="AL9" s="683">
        <f t="shared" si="12"/>
        <v>0</v>
      </c>
      <c r="AM9" s="684">
        <f>ROUND(AK9/'０１表（第１表）'!Q$32,2)</f>
        <v>0</v>
      </c>
      <c r="AN9" s="654">
        <v>0</v>
      </c>
      <c r="AO9" s="683">
        <f t="shared" si="13"/>
        <v>0</v>
      </c>
      <c r="AP9" s="684">
        <f>ROUND(AN9/'０１表（第１表）'!R$32,2)</f>
        <v>0</v>
      </c>
      <c r="AQ9" s="621">
        <v>0</v>
      </c>
      <c r="AR9" s="683">
        <f t="shared" si="14"/>
        <v>0</v>
      </c>
      <c r="AS9" s="685">
        <f>ROUND(AQ9/'０１表（第１表）'!S$32,2)</f>
        <v>0</v>
      </c>
      <c r="AT9" s="654">
        <v>0</v>
      </c>
      <c r="AU9" s="683">
        <f t="shared" si="15"/>
        <v>0</v>
      </c>
      <c r="AV9" s="684">
        <f>ROUND(AT9/'０１表（第１表）'!T$32,2)</f>
        <v>0</v>
      </c>
      <c r="AW9" s="621">
        <v>0</v>
      </c>
      <c r="AX9" s="683">
        <f t="shared" si="16"/>
        <v>0</v>
      </c>
      <c r="AY9" s="685">
        <f>ROUND(AW9/'０１表（第１表）'!U$32,2)</f>
        <v>0</v>
      </c>
      <c r="AZ9" s="654">
        <v>0</v>
      </c>
      <c r="BA9" s="683">
        <f t="shared" si="17"/>
        <v>0</v>
      </c>
      <c r="BB9" s="684">
        <f>ROUND(AZ9/'０１表（第１表）'!V32,2)</f>
        <v>0</v>
      </c>
      <c r="BC9" s="654">
        <v>0</v>
      </c>
      <c r="BD9" s="683">
        <f t="shared" si="18"/>
        <v>0</v>
      </c>
      <c r="BE9" s="684">
        <f>ROUND(BC9/'０１表（第１表）'!W$32,2)</f>
        <v>0</v>
      </c>
      <c r="BF9" s="654">
        <v>0</v>
      </c>
      <c r="BG9" s="683">
        <f t="shared" si="19"/>
        <v>0</v>
      </c>
      <c r="BH9" s="684">
        <f>ROUND(BF9/'０１表（第１表）'!X$32,2)</f>
        <v>0</v>
      </c>
      <c r="BI9" s="621">
        <v>0</v>
      </c>
      <c r="BJ9" s="683">
        <f t="shared" si="20"/>
        <v>0</v>
      </c>
      <c r="BK9" s="685">
        <f>ROUND(BI9/'０１表（第１表）'!Y$32,2)</f>
        <v>0</v>
      </c>
      <c r="BL9" s="654">
        <v>0</v>
      </c>
      <c r="BM9" s="683">
        <f t="shared" si="21"/>
        <v>0</v>
      </c>
      <c r="BN9" s="684">
        <f>ROUND(BL9/'０１表（第１表）'!Z$32,2)</f>
        <v>0</v>
      </c>
      <c r="BO9" s="621">
        <v>0</v>
      </c>
      <c r="BP9" s="683">
        <f t="shared" si="22"/>
        <v>0</v>
      </c>
      <c r="BQ9" s="685">
        <f>ROUND(BO9/'０１表（第１表）'!AA$32,2)</f>
        <v>0</v>
      </c>
      <c r="BR9" s="654">
        <v>168</v>
      </c>
      <c r="BS9" s="683">
        <f t="shared" si="23"/>
        <v>0</v>
      </c>
      <c r="BT9" s="684">
        <f>ROUND(BR9/'０１表（第１表）'!AB$32,2)</f>
        <v>0.04</v>
      </c>
      <c r="BU9" s="654">
        <v>20</v>
      </c>
      <c r="BV9" s="683">
        <f t="shared" si="24"/>
        <v>0</v>
      </c>
      <c r="BW9" s="684">
        <f>ROUND(BU9/'０１表（第１表）'!AC$32,2)</f>
        <v>0.01</v>
      </c>
      <c r="BX9" s="654">
        <v>25500</v>
      </c>
      <c r="BY9" s="683">
        <f t="shared" si="25"/>
        <v>1.1</v>
      </c>
      <c r="BZ9" s="684">
        <f>ROUND(BX9/'０１表（第１表）'!AD$32,2)</f>
        <v>2.67</v>
      </c>
      <c r="CA9" s="621">
        <v>0</v>
      </c>
      <c r="CB9" s="683">
        <f t="shared" si="26"/>
        <v>0</v>
      </c>
      <c r="CC9" s="685">
        <f>ROUND(CA9/'０１表（第１表）'!AE$32,2)</f>
        <v>0</v>
      </c>
      <c r="CD9" s="654">
        <v>0</v>
      </c>
      <c r="CE9" s="683">
        <f t="shared" si="27"/>
        <v>0</v>
      </c>
      <c r="CF9" s="684">
        <f>ROUND(CD9/'０１表（第１表）'!AF$32,2)</f>
        <v>0</v>
      </c>
      <c r="CG9" s="621">
        <v>1620</v>
      </c>
      <c r="CH9" s="683">
        <f t="shared" si="28"/>
        <v>0.2</v>
      </c>
      <c r="CI9" s="685">
        <f>ROUND(CG9/'０１表（第１表）'!AG$32,2)</f>
        <v>0.41</v>
      </c>
      <c r="CJ9" s="654">
        <v>0</v>
      </c>
      <c r="CK9" s="683">
        <f t="shared" si="29"/>
        <v>0</v>
      </c>
      <c r="CL9" s="684">
        <f>ROUND(CJ9/'０１表（第１表）'!AH$32,2)</f>
        <v>0</v>
      </c>
      <c r="CM9" s="654">
        <v>1378</v>
      </c>
      <c r="CN9" s="683">
        <f t="shared" si="30"/>
        <v>0.2</v>
      </c>
      <c r="CO9" s="684">
        <f>ROUND(CM9/'０１表（第１表）'!AI$32,2)</f>
        <v>0.46</v>
      </c>
      <c r="CP9" s="654">
        <v>0</v>
      </c>
      <c r="CQ9" s="683">
        <f t="shared" si="31"/>
        <v>0</v>
      </c>
      <c r="CR9" s="684">
        <f>ROUND(CP9/'０１表（第１表）'!AJ$32,2)</f>
        <v>0</v>
      </c>
      <c r="CS9" s="621">
        <v>0</v>
      </c>
      <c r="CT9" s="683">
        <f t="shared" si="32"/>
        <v>0</v>
      </c>
      <c r="CU9" s="685">
        <f>ROUND(CS9/'０１表（第１表）'!AK$32,2)</f>
        <v>0</v>
      </c>
      <c r="CV9" s="654">
        <v>0</v>
      </c>
      <c r="CW9" s="683">
        <f t="shared" si="33"/>
        <v>0</v>
      </c>
      <c r="CX9" s="684">
        <f>ROUND(CV9/'０１表（第１表）'!AL$32,2)</f>
        <v>0</v>
      </c>
      <c r="CY9" s="621">
        <v>0</v>
      </c>
      <c r="CZ9" s="683">
        <f t="shared" si="0"/>
        <v>0</v>
      </c>
      <c r="DA9" s="685">
        <f>ROUND(CY9/'０１表（第１表）'!AM$32,2)</f>
        <v>0</v>
      </c>
      <c r="DB9" s="654">
        <v>0</v>
      </c>
      <c r="DC9" s="683">
        <f t="shared" si="34"/>
        <v>0</v>
      </c>
      <c r="DD9" s="684">
        <f>ROUND(DB9/'０１表（第１表）'!AN$32,2)</f>
        <v>0</v>
      </c>
      <c r="DE9" s="654">
        <v>0</v>
      </c>
      <c r="DF9" s="683">
        <f t="shared" si="35"/>
        <v>0</v>
      </c>
      <c r="DG9" s="684">
        <f>ROUND(DE9/'０１表（第１表）'!AO$32,2)</f>
        <v>0</v>
      </c>
      <c r="DH9" s="654">
        <v>0</v>
      </c>
      <c r="DI9" s="683">
        <f t="shared" si="36"/>
        <v>0</v>
      </c>
      <c r="DJ9" s="684">
        <f>ROUND(DH9/'０１表（第１表）'!AP$32,2)</f>
        <v>0</v>
      </c>
      <c r="DK9" s="621">
        <v>0</v>
      </c>
      <c r="DL9" s="683">
        <f t="shared" si="37"/>
        <v>0</v>
      </c>
      <c r="DM9" s="685">
        <f>ROUND(DK9/'０１表（第１表）'!AQ$32,2)</f>
        <v>0</v>
      </c>
      <c r="DN9" s="654">
        <v>2148</v>
      </c>
      <c r="DO9" s="683">
        <f t="shared" si="38"/>
        <v>0.4</v>
      </c>
      <c r="DP9" s="684">
        <f>ROUND(DN9/'０１表（第１表）'!AR$32,2)</f>
        <v>1.18</v>
      </c>
      <c r="DQ9" s="621">
        <v>0</v>
      </c>
      <c r="DR9" s="683">
        <f t="shared" si="39"/>
        <v>0</v>
      </c>
      <c r="DS9" s="685">
        <f>ROUND(DQ9/'０１表（第１表）'!AS$32,2)</f>
        <v>0</v>
      </c>
      <c r="DT9" s="654">
        <v>0</v>
      </c>
      <c r="DU9" s="683">
        <f t="shared" si="40"/>
        <v>0</v>
      </c>
      <c r="DV9" s="684">
        <f>ROUND(DT9/'０１表（第１表）'!AT$32,2)</f>
        <v>0</v>
      </c>
      <c r="DW9" s="654">
        <v>0</v>
      </c>
      <c r="DX9" s="683">
        <f t="shared" si="41"/>
        <v>0</v>
      </c>
      <c r="DY9" s="684">
        <f>ROUND(DW9/'０１表（第１表）'!AU$32,2)</f>
        <v>0</v>
      </c>
      <c r="DZ9" s="654">
        <v>0</v>
      </c>
      <c r="EA9" s="683">
        <f t="shared" si="42"/>
        <v>0</v>
      </c>
      <c r="EB9" s="684">
        <f>ROUND(DZ9/'０１表（第１表）'!AV$32,2)</f>
        <v>0</v>
      </c>
      <c r="EC9" s="1056">
        <f t="shared" si="43"/>
        <v>35362</v>
      </c>
      <c r="ED9" s="683">
        <f t="shared" si="44"/>
        <v>0.1</v>
      </c>
      <c r="EE9" s="684">
        <f>ROUND(EC9/'０１表（第１表）'!AW$32,2)</f>
        <v>0.13</v>
      </c>
    </row>
    <row r="10" spans="1:135" s="3" customFormat="1" ht="20.25" customHeight="1">
      <c r="A10" s="1199"/>
      <c r="B10" s="1200"/>
      <c r="C10" s="670" t="s">
        <v>434</v>
      </c>
      <c r="D10" s="654">
        <v>0</v>
      </c>
      <c r="E10" s="683">
        <f t="shared" si="1"/>
        <v>0</v>
      </c>
      <c r="F10" s="684">
        <f>ROUND(D10/'０１表（第１表）'!F$32,2)</f>
        <v>0</v>
      </c>
      <c r="G10" s="621">
        <v>0</v>
      </c>
      <c r="H10" s="683">
        <f t="shared" si="2"/>
        <v>0</v>
      </c>
      <c r="I10" s="685">
        <f>ROUND(G10/'０１表（第１表）'!G$32,2)</f>
        <v>0</v>
      </c>
      <c r="J10" s="654">
        <v>0</v>
      </c>
      <c r="K10" s="683">
        <f t="shared" si="3"/>
        <v>0</v>
      </c>
      <c r="L10" s="684">
        <f>ROUND(J10/'０１表（第１表）'!H$32,2)</f>
        <v>0</v>
      </c>
      <c r="M10" s="621">
        <v>0</v>
      </c>
      <c r="N10" s="683">
        <f t="shared" si="4"/>
        <v>0</v>
      </c>
      <c r="O10" s="685">
        <f>ROUND(M10/'０１表（第１表）'!I$32,2)</f>
        <v>0</v>
      </c>
      <c r="P10" s="654">
        <v>0</v>
      </c>
      <c r="Q10" s="683">
        <f t="shared" si="5"/>
        <v>0</v>
      </c>
      <c r="R10" s="684">
        <f>ROUND(P10/'０１表（第１表）'!R$32,2)</f>
        <v>0</v>
      </c>
      <c r="S10" s="654">
        <v>0</v>
      </c>
      <c r="T10" s="683">
        <f t="shared" si="6"/>
        <v>0</v>
      </c>
      <c r="U10" s="684">
        <f>ROUND(S10/'０１表（第１表）'!U$32,2)</f>
        <v>0</v>
      </c>
      <c r="V10" s="654">
        <v>0</v>
      </c>
      <c r="W10" s="683">
        <f t="shared" si="7"/>
        <v>0</v>
      </c>
      <c r="X10" s="684">
        <f>ROUND(V10/'０１表（第１表）'!L$32,2)</f>
        <v>0</v>
      </c>
      <c r="Y10" s="621">
        <v>0</v>
      </c>
      <c r="Z10" s="683">
        <f t="shared" si="8"/>
        <v>0</v>
      </c>
      <c r="AA10" s="685">
        <f>ROUND(Y10/'０１表（第１表）'!M$32,2)</f>
        <v>0</v>
      </c>
      <c r="AB10" s="654">
        <v>0</v>
      </c>
      <c r="AC10" s="683">
        <f t="shared" si="9"/>
        <v>0</v>
      </c>
      <c r="AD10" s="684">
        <f>ROUND(AB10/'０１表（第１表）'!N$32,2)</f>
        <v>0</v>
      </c>
      <c r="AE10" s="621">
        <v>0</v>
      </c>
      <c r="AF10" s="683">
        <f t="shared" si="10"/>
        <v>0</v>
      </c>
      <c r="AG10" s="685">
        <f>ROUND(AE10/'０１表（第１表）'!O$32,2)</f>
        <v>0</v>
      </c>
      <c r="AH10" s="654">
        <v>0</v>
      </c>
      <c r="AI10" s="683">
        <f t="shared" si="11"/>
        <v>0</v>
      </c>
      <c r="AJ10" s="684">
        <f>ROUND(AH10/'０１表（第１表）'!P$32,2)</f>
        <v>0</v>
      </c>
      <c r="AK10" s="654">
        <v>0</v>
      </c>
      <c r="AL10" s="683">
        <f t="shared" si="12"/>
        <v>0</v>
      </c>
      <c r="AM10" s="684">
        <f>ROUND(AK10/'０１表（第１表）'!Q$32,2)</f>
        <v>0</v>
      </c>
      <c r="AN10" s="654">
        <v>0</v>
      </c>
      <c r="AO10" s="683">
        <f t="shared" si="13"/>
        <v>0</v>
      </c>
      <c r="AP10" s="684">
        <f>ROUND(AN10/'０１表（第１表）'!R$32,2)</f>
        <v>0</v>
      </c>
      <c r="AQ10" s="621">
        <v>0</v>
      </c>
      <c r="AR10" s="683">
        <f t="shared" si="14"/>
        <v>0</v>
      </c>
      <c r="AS10" s="685">
        <f>ROUND(AQ10/'０１表（第１表）'!S$32,2)</f>
        <v>0</v>
      </c>
      <c r="AT10" s="654">
        <v>0</v>
      </c>
      <c r="AU10" s="683">
        <f t="shared" si="15"/>
        <v>0</v>
      </c>
      <c r="AV10" s="684">
        <f>ROUND(AT10/'０１表（第１表）'!T$32,2)</f>
        <v>0</v>
      </c>
      <c r="AW10" s="621">
        <v>0</v>
      </c>
      <c r="AX10" s="683">
        <f t="shared" si="16"/>
        <v>0</v>
      </c>
      <c r="AY10" s="685">
        <f>ROUND(AW10/'０１表（第１表）'!U$32,2)</f>
        <v>0</v>
      </c>
      <c r="AZ10" s="654">
        <v>0</v>
      </c>
      <c r="BA10" s="683">
        <f t="shared" si="17"/>
        <v>0</v>
      </c>
      <c r="BB10" s="684">
        <f>ROUND(AZ10/'０１表（第１表）'!V32,2)</f>
        <v>0</v>
      </c>
      <c r="BC10" s="654">
        <v>0</v>
      </c>
      <c r="BD10" s="683">
        <f t="shared" si="18"/>
        <v>0</v>
      </c>
      <c r="BE10" s="684">
        <f>ROUND(BC10/'０１表（第１表）'!W$32,2)</f>
        <v>0</v>
      </c>
      <c r="BF10" s="654">
        <v>0</v>
      </c>
      <c r="BG10" s="683">
        <f t="shared" si="19"/>
        <v>0</v>
      </c>
      <c r="BH10" s="684">
        <f>ROUND(BF10/'０１表（第１表）'!X$32,2)</f>
        <v>0</v>
      </c>
      <c r="BI10" s="621">
        <v>0</v>
      </c>
      <c r="BJ10" s="683">
        <f t="shared" si="20"/>
        <v>0</v>
      </c>
      <c r="BK10" s="685">
        <f>ROUND(BI10/'０１表（第１表）'!Y$32,2)</f>
        <v>0</v>
      </c>
      <c r="BL10" s="654">
        <v>0</v>
      </c>
      <c r="BM10" s="683">
        <f t="shared" si="21"/>
        <v>0</v>
      </c>
      <c r="BN10" s="684">
        <f>ROUND(BL10/'０１表（第１表）'!Z$32,2)</f>
        <v>0</v>
      </c>
      <c r="BO10" s="621">
        <v>0</v>
      </c>
      <c r="BP10" s="683">
        <f t="shared" si="22"/>
        <v>0</v>
      </c>
      <c r="BQ10" s="685">
        <f>ROUND(BO10/'０１表（第１表）'!AA$32,2)</f>
        <v>0</v>
      </c>
      <c r="BR10" s="654">
        <v>0</v>
      </c>
      <c r="BS10" s="683">
        <f t="shared" si="23"/>
        <v>0</v>
      </c>
      <c r="BT10" s="684">
        <f>ROUND(BR10/'０１表（第１表）'!AB$32,2)</f>
        <v>0</v>
      </c>
      <c r="BU10" s="654">
        <v>0</v>
      </c>
      <c r="BV10" s="683">
        <f t="shared" si="24"/>
        <v>0</v>
      </c>
      <c r="BW10" s="684">
        <f>ROUND(BU10/'０１表（第１表）'!AC$32,2)</f>
        <v>0</v>
      </c>
      <c r="BX10" s="654">
        <v>0</v>
      </c>
      <c r="BY10" s="683">
        <f t="shared" si="25"/>
        <v>0</v>
      </c>
      <c r="BZ10" s="684">
        <f>ROUND(BX10/'０１表（第１表）'!AD$32,2)</f>
        <v>0</v>
      </c>
      <c r="CA10" s="621">
        <v>0</v>
      </c>
      <c r="CB10" s="683">
        <f t="shared" si="26"/>
        <v>0</v>
      </c>
      <c r="CC10" s="685">
        <f>ROUND(CA10/'０１表（第１表）'!AE$32,2)</f>
        <v>0</v>
      </c>
      <c r="CD10" s="654">
        <v>0</v>
      </c>
      <c r="CE10" s="683">
        <f t="shared" si="27"/>
        <v>0</v>
      </c>
      <c r="CF10" s="684">
        <f>ROUND(CD10/'０１表（第１表）'!AF$32,2)</f>
        <v>0</v>
      </c>
      <c r="CG10" s="621">
        <v>0</v>
      </c>
      <c r="CH10" s="683">
        <f t="shared" si="28"/>
        <v>0</v>
      </c>
      <c r="CI10" s="685">
        <f>ROUND(CG10/'０１表（第１表）'!AG$32,2)</f>
        <v>0</v>
      </c>
      <c r="CJ10" s="654">
        <v>0</v>
      </c>
      <c r="CK10" s="683">
        <f t="shared" si="29"/>
        <v>0</v>
      </c>
      <c r="CL10" s="684">
        <f>ROUND(CJ10/'０１表（第１表）'!AH$32,2)</f>
        <v>0</v>
      </c>
      <c r="CM10" s="654">
        <v>0</v>
      </c>
      <c r="CN10" s="683">
        <f t="shared" si="30"/>
        <v>0</v>
      </c>
      <c r="CO10" s="684">
        <f>ROUND(CM10/'０１表（第１表）'!AI$32,2)</f>
        <v>0</v>
      </c>
      <c r="CP10" s="654">
        <v>0</v>
      </c>
      <c r="CQ10" s="683">
        <f t="shared" si="31"/>
        <v>0</v>
      </c>
      <c r="CR10" s="684">
        <f>ROUND(CP10/'０１表（第１表）'!AJ$32,2)</f>
        <v>0</v>
      </c>
      <c r="CS10" s="621">
        <v>0</v>
      </c>
      <c r="CT10" s="683">
        <f t="shared" si="32"/>
        <v>0</v>
      </c>
      <c r="CU10" s="685">
        <f>ROUND(CS10/'０１表（第１表）'!AK$32,2)</f>
        <v>0</v>
      </c>
      <c r="CV10" s="654">
        <v>0</v>
      </c>
      <c r="CW10" s="683">
        <f t="shared" si="33"/>
        <v>0</v>
      </c>
      <c r="CX10" s="684">
        <f>ROUND(CV10/'０１表（第１表）'!AL$32,2)</f>
        <v>0</v>
      </c>
      <c r="CY10" s="621">
        <v>0</v>
      </c>
      <c r="CZ10" s="683">
        <f t="shared" si="0"/>
        <v>0</v>
      </c>
      <c r="DA10" s="685">
        <f>ROUND(CY10/'０１表（第１表）'!AM$32,2)</f>
        <v>0</v>
      </c>
      <c r="DB10" s="654">
        <v>0</v>
      </c>
      <c r="DC10" s="683">
        <f t="shared" si="34"/>
        <v>0</v>
      </c>
      <c r="DD10" s="684">
        <f>ROUND(DB10/'０１表（第１表）'!AN$32,2)</f>
        <v>0</v>
      </c>
      <c r="DE10" s="654">
        <v>0</v>
      </c>
      <c r="DF10" s="683">
        <f t="shared" si="35"/>
        <v>0</v>
      </c>
      <c r="DG10" s="684">
        <f>ROUND(DE10/'０１表（第１表）'!AO$32,2)</f>
        <v>0</v>
      </c>
      <c r="DH10" s="654">
        <v>0</v>
      </c>
      <c r="DI10" s="683">
        <f t="shared" si="36"/>
        <v>0</v>
      </c>
      <c r="DJ10" s="684">
        <f>ROUND(DH10/'０１表（第１表）'!AP$32,2)</f>
        <v>0</v>
      </c>
      <c r="DK10" s="621">
        <v>0</v>
      </c>
      <c r="DL10" s="683">
        <f t="shared" si="37"/>
        <v>0</v>
      </c>
      <c r="DM10" s="685">
        <f>ROUND(DK10/'０１表（第１表）'!AQ$32,2)</f>
        <v>0</v>
      </c>
      <c r="DN10" s="654">
        <v>0</v>
      </c>
      <c r="DO10" s="683">
        <f t="shared" si="38"/>
        <v>0</v>
      </c>
      <c r="DP10" s="684">
        <f>ROUND(DN10/'０１表（第１表）'!AR$32,2)</f>
        <v>0</v>
      </c>
      <c r="DQ10" s="621">
        <v>0</v>
      </c>
      <c r="DR10" s="683">
        <f t="shared" si="39"/>
        <v>0</v>
      </c>
      <c r="DS10" s="685">
        <f>ROUND(DQ10/'０１表（第１表）'!AS$32,2)</f>
        <v>0</v>
      </c>
      <c r="DT10" s="654">
        <v>0</v>
      </c>
      <c r="DU10" s="683">
        <f t="shared" si="40"/>
        <v>0</v>
      </c>
      <c r="DV10" s="684">
        <f>ROUND(DT10/'０１表（第１表）'!AT$32,2)</f>
        <v>0</v>
      </c>
      <c r="DW10" s="654">
        <v>0</v>
      </c>
      <c r="DX10" s="683">
        <f t="shared" si="41"/>
        <v>0</v>
      </c>
      <c r="DY10" s="684">
        <f>ROUND(DW10/'０１表（第１表）'!AU$32,2)</f>
        <v>0</v>
      </c>
      <c r="DZ10" s="654">
        <v>0</v>
      </c>
      <c r="EA10" s="683">
        <f t="shared" si="42"/>
        <v>0</v>
      </c>
      <c r="EB10" s="684">
        <f>ROUND(DZ10/'０１表（第１表）'!AV$32,2)</f>
        <v>0</v>
      </c>
      <c r="EC10" s="1056">
        <f t="shared" si="43"/>
        <v>0</v>
      </c>
      <c r="ED10" s="683">
        <f t="shared" si="44"/>
        <v>0</v>
      </c>
      <c r="EE10" s="684">
        <f>ROUND(EC10/'０１表（第１表）'!AW$32,2)</f>
        <v>0</v>
      </c>
    </row>
    <row r="11" spans="1:135" s="3" customFormat="1" ht="20.25" customHeight="1">
      <c r="A11" s="1199"/>
      <c r="B11" s="1200"/>
      <c r="C11" s="670" t="s">
        <v>435</v>
      </c>
      <c r="D11" s="654">
        <v>198481</v>
      </c>
      <c r="E11" s="683">
        <f t="shared" si="1"/>
        <v>4.1</v>
      </c>
      <c r="F11" s="684">
        <f>ROUND(D11/'０１表（第１表）'!F$32,2)</f>
        <v>5.9</v>
      </c>
      <c r="G11" s="621">
        <v>91019</v>
      </c>
      <c r="H11" s="683">
        <f t="shared" si="2"/>
        <v>2.6</v>
      </c>
      <c r="I11" s="685">
        <f>ROUND(G11/'０１表（第１表）'!G$32,2)</f>
        <v>4.29</v>
      </c>
      <c r="J11" s="654">
        <v>21797</v>
      </c>
      <c r="K11" s="683">
        <f t="shared" si="3"/>
        <v>0.7</v>
      </c>
      <c r="L11" s="684">
        <f>ROUND(J11/'０１表（第１表）'!H$32,2)</f>
        <v>1.53</v>
      </c>
      <c r="M11" s="621">
        <v>33357</v>
      </c>
      <c r="N11" s="683">
        <f t="shared" si="4"/>
        <v>1.6</v>
      </c>
      <c r="O11" s="685">
        <f>ROUND(M11/'０１表（第１表）'!I$32,2)</f>
        <v>2.29</v>
      </c>
      <c r="P11" s="654">
        <v>10072</v>
      </c>
      <c r="Q11" s="683">
        <f t="shared" si="5"/>
        <v>1.8</v>
      </c>
      <c r="R11" s="684">
        <f>ROUND(P11/'０１表（第１表）'!J$32,2)</f>
        <v>4.94</v>
      </c>
      <c r="S11" s="654">
        <v>10844</v>
      </c>
      <c r="T11" s="683">
        <f t="shared" si="6"/>
        <v>1.1</v>
      </c>
      <c r="U11" s="684">
        <f>ROUND(S11/'０１表（第１表）'!K$32,2)</f>
        <v>2.07</v>
      </c>
      <c r="V11" s="654">
        <v>7012</v>
      </c>
      <c r="W11" s="683">
        <f t="shared" si="7"/>
        <v>0.7</v>
      </c>
      <c r="X11" s="684">
        <f>ROUND(V11/'０１表（第１表）'!L$32,2)</f>
        <v>2.1</v>
      </c>
      <c r="Y11" s="621">
        <v>10818</v>
      </c>
      <c r="Z11" s="683">
        <f t="shared" si="8"/>
        <v>0.7</v>
      </c>
      <c r="AA11" s="685">
        <f>ROUND(Y11/'０１表（第１表）'!M$32,2)</f>
        <v>2.02</v>
      </c>
      <c r="AB11" s="654">
        <v>24291</v>
      </c>
      <c r="AC11" s="683">
        <f t="shared" si="9"/>
        <v>2.4</v>
      </c>
      <c r="AD11" s="684">
        <f>ROUND(AB11/'０１表（第１表）'!N$32,2)</f>
        <v>4.36</v>
      </c>
      <c r="AE11" s="621">
        <v>13703</v>
      </c>
      <c r="AF11" s="683">
        <f t="shared" si="10"/>
        <v>2.3</v>
      </c>
      <c r="AG11" s="685">
        <f>ROUND(AE11/'０１表（第１表）'!O$32,2)</f>
        <v>3.95</v>
      </c>
      <c r="AH11" s="654">
        <v>32899</v>
      </c>
      <c r="AI11" s="683">
        <f t="shared" si="11"/>
        <v>3.6</v>
      </c>
      <c r="AJ11" s="684">
        <f>ROUND(AH11/'０１表（第１表）'!P$32,2)</f>
        <v>5.52</v>
      </c>
      <c r="AK11" s="654">
        <v>18590</v>
      </c>
      <c r="AL11" s="683">
        <f t="shared" si="12"/>
        <v>1.1</v>
      </c>
      <c r="AM11" s="684">
        <f>ROUND(AK11/'０１表（第１表）'!Q$32,2)</f>
        <v>2.72</v>
      </c>
      <c r="AN11" s="654">
        <v>74506</v>
      </c>
      <c r="AO11" s="683">
        <f t="shared" si="13"/>
        <v>1.6</v>
      </c>
      <c r="AP11" s="684">
        <f>ROUND(AN11/'０１表（第１表）'!R$32,2)</f>
        <v>3.63</v>
      </c>
      <c r="AQ11" s="621">
        <v>41447</v>
      </c>
      <c r="AR11" s="683">
        <f t="shared" si="14"/>
        <v>1.4</v>
      </c>
      <c r="AS11" s="685">
        <f>ROUND(AQ11/'０１表（第１表）'!S$32,2)</f>
        <v>2.39</v>
      </c>
      <c r="AT11" s="654">
        <v>22019</v>
      </c>
      <c r="AU11" s="683">
        <f t="shared" si="15"/>
        <v>1.6</v>
      </c>
      <c r="AV11" s="684">
        <f>ROUND(AT11/'０１表（第１表）'!T$32,2)</f>
        <v>3.93</v>
      </c>
      <c r="AW11" s="621">
        <v>9135</v>
      </c>
      <c r="AX11" s="683">
        <f t="shared" si="16"/>
        <v>1.4</v>
      </c>
      <c r="AY11" s="685">
        <f>ROUND(AW11/'０１表（第１表）'!U$32,2)</f>
        <v>3.33</v>
      </c>
      <c r="AZ11" s="654">
        <v>7251</v>
      </c>
      <c r="BA11" s="683">
        <f t="shared" si="17"/>
        <v>0.6</v>
      </c>
      <c r="BB11" s="684">
        <f>ROUND(AZ11/'０１表（第１表）'!V32,2)</f>
        <v>1.26</v>
      </c>
      <c r="BC11" s="654">
        <v>18085</v>
      </c>
      <c r="BD11" s="683">
        <f t="shared" si="18"/>
        <v>2.9</v>
      </c>
      <c r="BE11" s="684">
        <f>ROUND(BC11/'０１表（第１表）'!W$32,2)</f>
        <v>6.12</v>
      </c>
      <c r="BF11" s="654">
        <v>24273</v>
      </c>
      <c r="BG11" s="683">
        <f t="shared" si="19"/>
        <v>2.5</v>
      </c>
      <c r="BH11" s="684">
        <f>ROUND(BF11/'０１表（第１表）'!X$32,2)</f>
        <v>4.79</v>
      </c>
      <c r="BI11" s="621">
        <v>24356</v>
      </c>
      <c r="BJ11" s="683">
        <f t="shared" si="20"/>
        <v>1.2</v>
      </c>
      <c r="BK11" s="685">
        <f>ROUND(BI11/'０１表（第１表）'!Y$32,2)</f>
        <v>3.03</v>
      </c>
      <c r="BL11" s="654">
        <v>11917</v>
      </c>
      <c r="BM11" s="683">
        <f t="shared" si="21"/>
        <v>1.2</v>
      </c>
      <c r="BN11" s="684">
        <f>ROUND(BL11/'０１表（第１表）'!Z$32,2)</f>
        <v>2.85</v>
      </c>
      <c r="BO11" s="621">
        <v>25859</v>
      </c>
      <c r="BP11" s="683">
        <f t="shared" si="22"/>
        <v>2.5</v>
      </c>
      <c r="BQ11" s="685">
        <f>ROUND(BO11/'０１表（第１表）'!AA$32,2)</f>
        <v>8.33</v>
      </c>
      <c r="BR11" s="654">
        <v>9248</v>
      </c>
      <c r="BS11" s="683">
        <f t="shared" si="23"/>
        <v>0.9</v>
      </c>
      <c r="BT11" s="684">
        <f>ROUND(BR11/'０１表（第１表）'!AB$32,2)</f>
        <v>2.34</v>
      </c>
      <c r="BU11" s="654">
        <v>19118</v>
      </c>
      <c r="BV11" s="683">
        <f t="shared" si="24"/>
        <v>1.8</v>
      </c>
      <c r="BW11" s="684">
        <f>ROUND(BU11/'０１表（第１表）'!AC$32,2)</f>
        <v>6.59</v>
      </c>
      <c r="BX11" s="654">
        <v>16664</v>
      </c>
      <c r="BY11" s="683">
        <f t="shared" si="25"/>
        <v>0.7</v>
      </c>
      <c r="BZ11" s="684">
        <f>ROUND(BX11/'０１表（第１表）'!AD$32,2)</f>
        <v>1.74</v>
      </c>
      <c r="CA11" s="621">
        <v>17386</v>
      </c>
      <c r="CB11" s="683">
        <f t="shared" si="26"/>
        <v>2.2</v>
      </c>
      <c r="CC11" s="685">
        <f>ROUND(CA11/'０１表（第１表）'!AE$32,2)</f>
        <v>5.15</v>
      </c>
      <c r="CD11" s="654">
        <v>17713</v>
      </c>
      <c r="CE11" s="683">
        <f t="shared" si="27"/>
        <v>1.8</v>
      </c>
      <c r="CF11" s="684">
        <f>ROUND(CD11/'０１表（第１表）'!AF$32,2)</f>
        <v>12.27</v>
      </c>
      <c r="CG11" s="621">
        <v>9233</v>
      </c>
      <c r="CH11" s="683">
        <f t="shared" si="28"/>
        <v>1.1</v>
      </c>
      <c r="CI11" s="685">
        <f>ROUND(CG11/'０１表（第１表）'!AG$32,2)</f>
        <v>2.36</v>
      </c>
      <c r="CJ11" s="654">
        <v>13801</v>
      </c>
      <c r="CK11" s="683">
        <f t="shared" si="29"/>
        <v>2.3</v>
      </c>
      <c r="CL11" s="684">
        <f>ROUND(CJ11/'０１表（第１表）'!AH$32,2)</f>
        <v>3.58</v>
      </c>
      <c r="CM11" s="654">
        <v>14613</v>
      </c>
      <c r="CN11" s="683">
        <f t="shared" si="30"/>
        <v>2.1</v>
      </c>
      <c r="CO11" s="684">
        <f>ROUND(CM11/'０１表（第１表）'!AI$32,2)</f>
        <v>4.84</v>
      </c>
      <c r="CP11" s="654">
        <v>7932</v>
      </c>
      <c r="CQ11" s="683">
        <f t="shared" si="31"/>
        <v>1.6</v>
      </c>
      <c r="CR11" s="684">
        <f>ROUND(CP11/'０１表（第１表）'!AJ$32,2)</f>
        <v>2.72</v>
      </c>
      <c r="CS11" s="621">
        <v>10301</v>
      </c>
      <c r="CT11" s="683">
        <f t="shared" si="32"/>
        <v>2.2</v>
      </c>
      <c r="CU11" s="685">
        <f>ROUND(CS11/'０１表（第１表）'!AK$32,2)</f>
        <v>5.54</v>
      </c>
      <c r="CV11" s="654">
        <v>10798</v>
      </c>
      <c r="CW11" s="683">
        <f t="shared" si="33"/>
        <v>1.8</v>
      </c>
      <c r="CX11" s="684">
        <f>ROUND(CV11/'０１表（第１表）'!AL$32,2)</f>
        <v>2.91</v>
      </c>
      <c r="CY11" s="621">
        <v>15388</v>
      </c>
      <c r="CZ11" s="683">
        <f t="shared" si="0"/>
        <v>3.5</v>
      </c>
      <c r="DA11" s="685">
        <f>ROUND(CY11/'０１表（第１表）'!AM$32,2)</f>
        <v>7.22</v>
      </c>
      <c r="DB11" s="654">
        <v>6480</v>
      </c>
      <c r="DC11" s="683">
        <f t="shared" si="34"/>
        <v>1.1</v>
      </c>
      <c r="DD11" s="684">
        <f>ROUND(DB11/'０１表（第１表）'!AN$32,2)</f>
        <v>2.39</v>
      </c>
      <c r="DE11" s="654">
        <v>9747</v>
      </c>
      <c r="DF11" s="683">
        <f t="shared" si="35"/>
        <v>1.3</v>
      </c>
      <c r="DG11" s="684">
        <f>ROUND(DE11/'０１表（第１表）'!AO$32,2)</f>
        <v>2.9</v>
      </c>
      <c r="DH11" s="654">
        <v>5719</v>
      </c>
      <c r="DI11" s="683">
        <f t="shared" si="36"/>
        <v>2.4</v>
      </c>
      <c r="DJ11" s="684">
        <f>ROUND(DH11/'０１表（第１表）'!AP$32,2)</f>
        <v>5.99</v>
      </c>
      <c r="DK11" s="621">
        <v>6912</v>
      </c>
      <c r="DL11" s="683">
        <f t="shared" si="37"/>
        <v>1.6</v>
      </c>
      <c r="DM11" s="685">
        <f>ROUND(DK11/'０１表（第１表）'!AQ$32,2)</f>
        <v>5.05</v>
      </c>
      <c r="DN11" s="654">
        <v>3391</v>
      </c>
      <c r="DO11" s="683">
        <f t="shared" si="38"/>
        <v>0.6</v>
      </c>
      <c r="DP11" s="684">
        <f>ROUND(DN11/'０１表（第１表）'!AR$32,2)</f>
        <v>1.86</v>
      </c>
      <c r="DQ11" s="621">
        <v>13627</v>
      </c>
      <c r="DR11" s="683">
        <f t="shared" si="39"/>
        <v>2.2</v>
      </c>
      <c r="DS11" s="685">
        <f>ROUND(DQ11/'０１表（第１表）'!AS$32,2)</f>
        <v>5.21</v>
      </c>
      <c r="DT11" s="654">
        <v>12518</v>
      </c>
      <c r="DU11" s="683">
        <f t="shared" si="40"/>
        <v>3.7</v>
      </c>
      <c r="DV11" s="684">
        <f>ROUND(DT11/'０１表（第１表）'!AT$32,2)</f>
        <v>7.23</v>
      </c>
      <c r="DW11" s="654">
        <v>72109</v>
      </c>
      <c r="DX11" s="683">
        <f t="shared" si="41"/>
        <v>1.5</v>
      </c>
      <c r="DY11" s="684">
        <f>ROUND(DW11/'０１表（第１表）'!AU$32,2)</f>
        <v>3.37</v>
      </c>
      <c r="DZ11" s="654">
        <v>73687</v>
      </c>
      <c r="EA11" s="683">
        <f t="shared" si="42"/>
        <v>4.8</v>
      </c>
      <c r="EB11" s="684">
        <f>ROUND(DZ11/'０１表（第１表）'!AV$32,2)</f>
        <v>10.24</v>
      </c>
      <c r="EC11" s="1056">
        <f t="shared" si="43"/>
        <v>1098116</v>
      </c>
      <c r="ED11" s="683">
        <f t="shared" si="44"/>
        <v>1.9</v>
      </c>
      <c r="EE11" s="679">
        <f>ROUND(EC11/'０１表（第１表）'!AW$32,2)</f>
        <v>3.89</v>
      </c>
    </row>
    <row r="12" spans="1:135" s="3" customFormat="1" ht="20.25" customHeight="1">
      <c r="A12" s="1201"/>
      <c r="B12" s="1202"/>
      <c r="C12" s="671" t="s">
        <v>436</v>
      </c>
      <c r="D12" s="659">
        <v>955552</v>
      </c>
      <c r="E12" s="678">
        <f t="shared" si="1"/>
        <v>19.9</v>
      </c>
      <c r="F12" s="679">
        <f>ROUND(D12/'０１表（第１表）'!F$32,2)</f>
        <v>28.41</v>
      </c>
      <c r="G12" s="680">
        <v>667892</v>
      </c>
      <c r="H12" s="678">
        <f t="shared" si="2"/>
        <v>18.8</v>
      </c>
      <c r="I12" s="681">
        <f>ROUND(G12/'０１表（第１表）'!G$32,2)</f>
        <v>31.45</v>
      </c>
      <c r="J12" s="659">
        <v>152561</v>
      </c>
      <c r="K12" s="678">
        <f t="shared" si="3"/>
        <v>4.9</v>
      </c>
      <c r="L12" s="679">
        <f>ROUND(J12/'０１表（第１表）'!H$32,2)</f>
        <v>10.72</v>
      </c>
      <c r="M12" s="680">
        <v>267087</v>
      </c>
      <c r="N12" s="678">
        <f t="shared" si="4"/>
        <v>13</v>
      </c>
      <c r="O12" s="681">
        <f>ROUND(M12/'０１表（第１表）'!I$32,2)</f>
        <v>18.35</v>
      </c>
      <c r="P12" s="659">
        <v>68974</v>
      </c>
      <c r="Q12" s="678">
        <f t="shared" si="5"/>
        <v>12.1</v>
      </c>
      <c r="R12" s="679">
        <f>ROUND(P12/'０１表（第１表）'!J$32,2)</f>
        <v>33.82</v>
      </c>
      <c r="S12" s="659">
        <v>76685</v>
      </c>
      <c r="T12" s="678">
        <f t="shared" si="6"/>
        <v>7.7</v>
      </c>
      <c r="U12" s="679">
        <f>ROUND(S12/'０１表（第１表）'!K$32,2)</f>
        <v>14.65</v>
      </c>
      <c r="V12" s="659">
        <v>30414</v>
      </c>
      <c r="W12" s="678">
        <f t="shared" si="7"/>
        <v>2.9</v>
      </c>
      <c r="X12" s="679">
        <f>ROUND(V12/'０１表（第１表）'!L$32,2)</f>
        <v>9.1</v>
      </c>
      <c r="Y12" s="680">
        <v>96311</v>
      </c>
      <c r="Z12" s="678">
        <f t="shared" si="8"/>
        <v>6.6</v>
      </c>
      <c r="AA12" s="681">
        <f>ROUND(Y12/'０１表（第１表）'!M$32,2)</f>
        <v>17.99</v>
      </c>
      <c r="AB12" s="659">
        <v>173378</v>
      </c>
      <c r="AC12" s="678">
        <f t="shared" si="9"/>
        <v>16.9</v>
      </c>
      <c r="AD12" s="679">
        <f>ROUND(AB12/'０１表（第１表）'!N$32,2)</f>
        <v>31.15</v>
      </c>
      <c r="AE12" s="680">
        <v>94785</v>
      </c>
      <c r="AF12" s="678">
        <f t="shared" si="10"/>
        <v>15.8</v>
      </c>
      <c r="AG12" s="681">
        <f>ROUND(AE12/'０１表（第１表）'!O$32,2)</f>
        <v>27.32</v>
      </c>
      <c r="AH12" s="659">
        <v>225803</v>
      </c>
      <c r="AI12" s="678">
        <f t="shared" si="11"/>
        <v>24.8</v>
      </c>
      <c r="AJ12" s="679">
        <f>ROUND(AH12/'０１表（第１表）'!P$32,2)</f>
        <v>37.87</v>
      </c>
      <c r="AK12" s="659">
        <v>136198</v>
      </c>
      <c r="AL12" s="678">
        <f t="shared" si="12"/>
        <v>8.2</v>
      </c>
      <c r="AM12" s="679">
        <f>ROUND(AK12/'０１表（第１表）'!Q$32,2)</f>
        <v>19.94</v>
      </c>
      <c r="AN12" s="659">
        <v>346669</v>
      </c>
      <c r="AO12" s="678">
        <f t="shared" si="13"/>
        <v>7.2</v>
      </c>
      <c r="AP12" s="679">
        <f>ROUND(AN12/'０１表（第１表）'!R$32,2)</f>
        <v>16.88</v>
      </c>
      <c r="AQ12" s="680">
        <v>299059</v>
      </c>
      <c r="AR12" s="678">
        <f t="shared" si="14"/>
        <v>10.2</v>
      </c>
      <c r="AS12" s="681">
        <f>ROUND(AQ12/'０１表（第１表）'!S$32,2)</f>
        <v>17.24</v>
      </c>
      <c r="AT12" s="659">
        <v>98963</v>
      </c>
      <c r="AU12" s="678">
        <f t="shared" si="15"/>
        <v>7</v>
      </c>
      <c r="AV12" s="679">
        <f>ROUND(AT12/'０１表（第１表）'!T$32,2)</f>
        <v>17.66</v>
      </c>
      <c r="AW12" s="680">
        <v>63460</v>
      </c>
      <c r="AX12" s="678">
        <f t="shared" si="16"/>
        <v>9.8</v>
      </c>
      <c r="AY12" s="681">
        <f>ROUND(AW12/'０１表（第１表）'!U$32,2)</f>
        <v>23.16</v>
      </c>
      <c r="AZ12" s="659">
        <v>62186</v>
      </c>
      <c r="BA12" s="678">
        <f t="shared" si="17"/>
        <v>5.5</v>
      </c>
      <c r="BB12" s="679">
        <f>ROUND(AZ12/'０１表（第１表）'!V32,2)</f>
        <v>10.79</v>
      </c>
      <c r="BC12" s="659">
        <v>79496</v>
      </c>
      <c r="BD12" s="678">
        <f t="shared" si="18"/>
        <v>12.8</v>
      </c>
      <c r="BE12" s="679">
        <f>ROUND(BC12/'０１表（第１表）'!W$32,2)</f>
        <v>26.92</v>
      </c>
      <c r="BF12" s="659">
        <v>104114</v>
      </c>
      <c r="BG12" s="678">
        <f t="shared" si="19"/>
        <v>10.7</v>
      </c>
      <c r="BH12" s="679">
        <f>ROUND(BF12/'０１表（第１表）'!X$32,2)</f>
        <v>20.55</v>
      </c>
      <c r="BI12" s="680">
        <v>165390</v>
      </c>
      <c r="BJ12" s="678">
        <f t="shared" si="20"/>
        <v>8.2</v>
      </c>
      <c r="BK12" s="681">
        <f>ROUND(BI12/'０１表（第１表）'!Y$32,2)</f>
        <v>20.55</v>
      </c>
      <c r="BL12" s="659">
        <v>82140</v>
      </c>
      <c r="BM12" s="678">
        <f t="shared" si="21"/>
        <v>8.2</v>
      </c>
      <c r="BN12" s="679">
        <f>ROUND(BL12/'０１表（第１表）'!Z$32,2)</f>
        <v>19.61</v>
      </c>
      <c r="BO12" s="680">
        <v>141294</v>
      </c>
      <c r="BP12" s="678">
        <f t="shared" si="22"/>
        <v>13.7</v>
      </c>
      <c r="BQ12" s="681">
        <f>ROUND(BO12/'０１表（第１表）'!AA$32,2)</f>
        <v>45.54</v>
      </c>
      <c r="BR12" s="659">
        <v>64872</v>
      </c>
      <c r="BS12" s="678">
        <f t="shared" si="23"/>
        <v>6.5</v>
      </c>
      <c r="BT12" s="679">
        <f>ROUND(BR12/'０１表（第１表）'!AB$32,2)</f>
        <v>16.42</v>
      </c>
      <c r="BU12" s="659">
        <v>128605</v>
      </c>
      <c r="BV12" s="678">
        <f t="shared" si="24"/>
        <v>11.8</v>
      </c>
      <c r="BW12" s="679">
        <f>ROUND(BU12/'０１表（第１表）'!AC$32,2)</f>
        <v>44.31</v>
      </c>
      <c r="BX12" s="659">
        <v>154273</v>
      </c>
      <c r="BY12" s="678">
        <f t="shared" si="25"/>
        <v>6.4</v>
      </c>
      <c r="BZ12" s="679">
        <f>ROUND(BX12/'０１表（第１表）'!AD$32,2)</f>
        <v>16.12</v>
      </c>
      <c r="CA12" s="680">
        <v>78173</v>
      </c>
      <c r="CB12" s="678">
        <f t="shared" si="26"/>
        <v>10</v>
      </c>
      <c r="CC12" s="681">
        <f>ROUND(CA12/'０１表（第１表）'!AE$32,2)</f>
        <v>23.15</v>
      </c>
      <c r="CD12" s="659">
        <v>78993</v>
      </c>
      <c r="CE12" s="678">
        <f t="shared" si="27"/>
        <v>8.1</v>
      </c>
      <c r="CF12" s="679">
        <f>ROUND(CD12/'０１表（第１表）'!AF$32,2)</f>
        <v>54.72</v>
      </c>
      <c r="CG12" s="680">
        <v>77573</v>
      </c>
      <c r="CH12" s="678">
        <f t="shared" si="28"/>
        <v>9</v>
      </c>
      <c r="CI12" s="681">
        <f>ROUND(CG12/'０１表（第１表）'!AG$32,2)</f>
        <v>19.85</v>
      </c>
      <c r="CJ12" s="659">
        <v>96235</v>
      </c>
      <c r="CK12" s="678">
        <f t="shared" si="29"/>
        <v>15.7</v>
      </c>
      <c r="CL12" s="679">
        <f>ROUND(CJ12/'０１表（第１表）'!AH$32,2)</f>
        <v>24.97</v>
      </c>
      <c r="CM12" s="659">
        <v>104370</v>
      </c>
      <c r="CN12" s="678">
        <f t="shared" si="30"/>
        <v>14.7</v>
      </c>
      <c r="CO12" s="679">
        <f>ROUND(CM12/'０１表（第１表）'!AI$32,2)</f>
        <v>34.56</v>
      </c>
      <c r="CP12" s="659">
        <v>53345</v>
      </c>
      <c r="CQ12" s="678">
        <f t="shared" si="31"/>
        <v>10.7</v>
      </c>
      <c r="CR12" s="679">
        <f>ROUND(CP12/'０１表（第１表）'!AJ$32,2)</f>
        <v>18.32</v>
      </c>
      <c r="CS12" s="680">
        <v>70564</v>
      </c>
      <c r="CT12" s="678">
        <f t="shared" si="32"/>
        <v>15</v>
      </c>
      <c r="CU12" s="681">
        <f>ROUND(CS12/'０１表（第１表）'!AK$32,2)</f>
        <v>37.96</v>
      </c>
      <c r="CV12" s="659">
        <v>86424</v>
      </c>
      <c r="CW12" s="678">
        <f t="shared" si="33"/>
        <v>14.4</v>
      </c>
      <c r="CX12" s="679">
        <f>ROUND(CV12/'０１表（第１表）'!AL$32,2)</f>
        <v>23.31</v>
      </c>
      <c r="CY12" s="680">
        <v>103880</v>
      </c>
      <c r="CZ12" s="678">
        <f t="shared" si="0"/>
        <v>23.8</v>
      </c>
      <c r="DA12" s="681">
        <f>ROUND(CY12/'０１表（第１表）'!AM$32,2)</f>
        <v>48.76</v>
      </c>
      <c r="DB12" s="659">
        <v>43210</v>
      </c>
      <c r="DC12" s="678">
        <f t="shared" si="34"/>
        <v>7.3</v>
      </c>
      <c r="DD12" s="679">
        <f>ROUND(DB12/'０１表（第１表）'!AN$32,2)</f>
        <v>15.91</v>
      </c>
      <c r="DE12" s="659">
        <v>66446</v>
      </c>
      <c r="DF12" s="678">
        <f t="shared" si="35"/>
        <v>8.6</v>
      </c>
      <c r="DG12" s="679">
        <f>ROUND(DE12/'０１表（第１表）'!AO$32,2)</f>
        <v>19.76</v>
      </c>
      <c r="DH12" s="659">
        <v>27294</v>
      </c>
      <c r="DI12" s="678">
        <f t="shared" si="36"/>
        <v>11.4</v>
      </c>
      <c r="DJ12" s="679">
        <f>ROUND(DH12/'０１表（第１表）'!AP$32,2)</f>
        <v>28.57</v>
      </c>
      <c r="DK12" s="680">
        <v>46666</v>
      </c>
      <c r="DL12" s="678">
        <f t="shared" si="37"/>
        <v>10.9</v>
      </c>
      <c r="DM12" s="681">
        <f>ROUND(DK12/'０１表（第１表）'!AQ$32,2)</f>
        <v>34.1</v>
      </c>
      <c r="DN12" s="659">
        <v>24350</v>
      </c>
      <c r="DO12" s="678">
        <f t="shared" si="38"/>
        <v>4.6</v>
      </c>
      <c r="DP12" s="679">
        <f>ROUND(DN12/'０１表（第１表）'!AR$32,2)</f>
        <v>13.33</v>
      </c>
      <c r="DQ12" s="680">
        <v>92450</v>
      </c>
      <c r="DR12" s="678">
        <f t="shared" si="39"/>
        <v>15.2</v>
      </c>
      <c r="DS12" s="681">
        <f>ROUND(DQ12/'０１表（第１表）'!AS$32,2)</f>
        <v>35.36</v>
      </c>
      <c r="DT12" s="659">
        <v>57437</v>
      </c>
      <c r="DU12" s="678">
        <f t="shared" si="40"/>
        <v>17.1</v>
      </c>
      <c r="DV12" s="679">
        <f>ROUND(DT12/'０１表（第１表）'!AT$32,2)</f>
        <v>33.19</v>
      </c>
      <c r="DW12" s="659">
        <v>516666</v>
      </c>
      <c r="DX12" s="678">
        <f t="shared" si="41"/>
        <v>10.6</v>
      </c>
      <c r="DY12" s="679">
        <f>ROUND(DW12/'０１表（第１表）'!AU$32,2)</f>
        <v>24.16</v>
      </c>
      <c r="DZ12" s="659">
        <v>263871</v>
      </c>
      <c r="EA12" s="678">
        <f t="shared" si="42"/>
        <v>17.1</v>
      </c>
      <c r="EB12" s="679">
        <f>ROUND(DZ12/'０１表（第１表）'!AV$32,2)</f>
        <v>36.66</v>
      </c>
      <c r="EC12" s="1057">
        <f t="shared" si="43"/>
        <v>6624108</v>
      </c>
      <c r="ED12" s="678">
        <f t="shared" si="44"/>
        <v>11.3</v>
      </c>
      <c r="EE12" s="679">
        <f>ROUND(EC12/'０１表（第１表）'!AW$32,2)</f>
        <v>23.44</v>
      </c>
    </row>
    <row r="13" spans="1:135" s="3" customFormat="1" ht="20.25" customHeight="1">
      <c r="A13" s="307" t="s">
        <v>437</v>
      </c>
      <c r="B13" s="77"/>
      <c r="C13" s="334"/>
      <c r="D13" s="682">
        <v>1011665</v>
      </c>
      <c r="E13" s="674">
        <f t="shared" si="1"/>
        <v>21.1</v>
      </c>
      <c r="F13" s="675">
        <f>ROUND(D13/'０１表（第１表）'!F$32,2)</f>
        <v>30.08</v>
      </c>
      <c r="G13" s="618">
        <v>662223</v>
      </c>
      <c r="H13" s="674">
        <f t="shared" si="2"/>
        <v>18.7</v>
      </c>
      <c r="I13" s="676">
        <f>ROUND(G13/'０１表（第１表）'!G$32,2)</f>
        <v>31.18</v>
      </c>
      <c r="J13" s="682">
        <v>278154</v>
      </c>
      <c r="K13" s="674">
        <f t="shared" si="3"/>
        <v>9</v>
      </c>
      <c r="L13" s="675">
        <f>ROUND(J13/'０１表（第１表）'!H$32,2)</f>
        <v>19.55</v>
      </c>
      <c r="M13" s="618">
        <v>315061</v>
      </c>
      <c r="N13" s="674">
        <f t="shared" si="4"/>
        <v>15.4</v>
      </c>
      <c r="O13" s="676">
        <f>ROUND(M13/'０１表（第１表）'!I$32,2)</f>
        <v>21.65</v>
      </c>
      <c r="P13" s="682">
        <v>144548</v>
      </c>
      <c r="Q13" s="674">
        <f t="shared" si="5"/>
        <v>25.3</v>
      </c>
      <c r="R13" s="675">
        <f>ROUND(P13/'０１表（第１表）'!J$32,2)</f>
        <v>70.87</v>
      </c>
      <c r="S13" s="682">
        <v>164559</v>
      </c>
      <c r="T13" s="674">
        <f t="shared" si="6"/>
        <v>16.4</v>
      </c>
      <c r="U13" s="675">
        <f>ROUND(S13/'０１表（第１表）'!K$32,2)</f>
        <v>31.44</v>
      </c>
      <c r="V13" s="682">
        <v>267598</v>
      </c>
      <c r="W13" s="674">
        <f t="shared" si="7"/>
        <v>25.8</v>
      </c>
      <c r="X13" s="675">
        <f>ROUND(V13/'０１表（第１表）'!L$32,2)</f>
        <v>80.05</v>
      </c>
      <c r="Y13" s="618">
        <v>255009</v>
      </c>
      <c r="Z13" s="674">
        <f t="shared" si="8"/>
        <v>17.5</v>
      </c>
      <c r="AA13" s="676">
        <f>ROUND(Y13/'０１表（第１表）'!M$32,2)</f>
        <v>47.62</v>
      </c>
      <c r="AB13" s="682">
        <v>188197</v>
      </c>
      <c r="AC13" s="674">
        <f t="shared" si="9"/>
        <v>18.4</v>
      </c>
      <c r="AD13" s="675">
        <f>ROUND(AB13/'０１表（第１表）'!N$32,2)</f>
        <v>33.82</v>
      </c>
      <c r="AE13" s="618">
        <v>152738</v>
      </c>
      <c r="AF13" s="674">
        <f t="shared" si="10"/>
        <v>25.4</v>
      </c>
      <c r="AG13" s="676">
        <f>ROUND(AE13/'０１表（第１表）'!O$32,2)</f>
        <v>44.02</v>
      </c>
      <c r="AH13" s="682">
        <v>141800</v>
      </c>
      <c r="AI13" s="674">
        <f t="shared" si="11"/>
        <v>15.6</v>
      </c>
      <c r="AJ13" s="675">
        <f>ROUND(AH13/'０１表（第１表）'!P$32,2)</f>
        <v>23.78</v>
      </c>
      <c r="AK13" s="682">
        <v>206101</v>
      </c>
      <c r="AL13" s="674">
        <f t="shared" si="12"/>
        <v>12.5</v>
      </c>
      <c r="AM13" s="675">
        <f>ROUND(AK13/'０１表（第１表）'!Q$32,2)</f>
        <v>30.17</v>
      </c>
      <c r="AN13" s="682">
        <v>621374</v>
      </c>
      <c r="AO13" s="674">
        <f t="shared" si="13"/>
        <v>13</v>
      </c>
      <c r="AP13" s="675">
        <f>ROUND(AN13/'０１表（第１表）'!R$32,2)</f>
        <v>30.26</v>
      </c>
      <c r="AQ13" s="618">
        <v>591838</v>
      </c>
      <c r="AR13" s="674">
        <f t="shared" si="14"/>
        <v>20.1</v>
      </c>
      <c r="AS13" s="676">
        <f>ROUND(AQ13/'０１表（第１表）'!S$32,2)</f>
        <v>34.11</v>
      </c>
      <c r="AT13" s="682">
        <v>131692</v>
      </c>
      <c r="AU13" s="674">
        <f t="shared" si="15"/>
        <v>9.3</v>
      </c>
      <c r="AV13" s="675">
        <f>ROUND(AT13/'０１表（第１表）'!T$32,2)</f>
        <v>23.5</v>
      </c>
      <c r="AW13" s="618">
        <v>102505</v>
      </c>
      <c r="AX13" s="674">
        <f t="shared" si="16"/>
        <v>15.8</v>
      </c>
      <c r="AY13" s="676">
        <f>ROUND(AW13/'０１表（第１表）'!U$32,2)</f>
        <v>37.41</v>
      </c>
      <c r="AZ13" s="682">
        <v>38875</v>
      </c>
      <c r="BA13" s="674">
        <f t="shared" si="17"/>
        <v>3.4</v>
      </c>
      <c r="BB13" s="675">
        <f>ROUND(AZ13/'０１表（第１表）'!V32,2)</f>
        <v>6.75</v>
      </c>
      <c r="BC13" s="682">
        <v>67132</v>
      </c>
      <c r="BD13" s="674">
        <f t="shared" si="18"/>
        <v>10.8</v>
      </c>
      <c r="BE13" s="675">
        <f>ROUND(BC13/'０１表（第１表）'!W$32,2)</f>
        <v>22.73</v>
      </c>
      <c r="BF13" s="682">
        <v>103935</v>
      </c>
      <c r="BG13" s="674">
        <f t="shared" si="19"/>
        <v>10.6</v>
      </c>
      <c r="BH13" s="675">
        <f>ROUND(BF13/'０１表（第１表）'!X$32,2)</f>
        <v>20.51</v>
      </c>
      <c r="BI13" s="618">
        <v>452875</v>
      </c>
      <c r="BJ13" s="674">
        <f t="shared" si="20"/>
        <v>22.3</v>
      </c>
      <c r="BK13" s="676">
        <f>ROUND(BI13/'０１表（第１表）'!Y$32,2)</f>
        <v>56.27</v>
      </c>
      <c r="BL13" s="682">
        <v>112468</v>
      </c>
      <c r="BM13" s="674">
        <f t="shared" si="21"/>
        <v>11.3</v>
      </c>
      <c r="BN13" s="675">
        <f>ROUND(BL13/'０１表（第１表）'!Z$32,2)</f>
        <v>26.85</v>
      </c>
      <c r="BO13" s="618">
        <v>132584</v>
      </c>
      <c r="BP13" s="674">
        <f t="shared" si="22"/>
        <v>12.8</v>
      </c>
      <c r="BQ13" s="676">
        <f>ROUND(BO13/'０１表（第１表）'!AA$32,2)</f>
        <v>42.73</v>
      </c>
      <c r="BR13" s="682">
        <v>188511</v>
      </c>
      <c r="BS13" s="674">
        <f t="shared" si="23"/>
        <v>18.8</v>
      </c>
      <c r="BT13" s="675">
        <f>ROUND(BR13/'０１表（第１表）'!AB$32,2)</f>
        <v>47.7</v>
      </c>
      <c r="BU13" s="682">
        <v>142598</v>
      </c>
      <c r="BV13" s="674">
        <f t="shared" si="24"/>
        <v>13.1</v>
      </c>
      <c r="BW13" s="675">
        <f>ROUND(BU13/'０１表（第１表）'!AC$32,2)</f>
        <v>49.13</v>
      </c>
      <c r="BX13" s="682">
        <v>116704</v>
      </c>
      <c r="BY13" s="674">
        <f t="shared" si="25"/>
        <v>4.8</v>
      </c>
      <c r="BZ13" s="675">
        <f>ROUND(BX13/'０１表（第１表）'!AD$32,2)</f>
        <v>12.2</v>
      </c>
      <c r="CA13" s="618">
        <v>178011</v>
      </c>
      <c r="CB13" s="674">
        <f t="shared" si="26"/>
        <v>22.8</v>
      </c>
      <c r="CC13" s="676">
        <f>ROUND(CA13/'０１表（第１表）'!AE$32,2)</f>
        <v>52.72</v>
      </c>
      <c r="CD13" s="682">
        <v>210218</v>
      </c>
      <c r="CE13" s="674">
        <f t="shared" si="27"/>
        <v>21.5</v>
      </c>
      <c r="CF13" s="675">
        <f>ROUND(CD13/'０１表（第１表）'!AF$32,2)</f>
        <v>145.62</v>
      </c>
      <c r="CG13" s="618">
        <v>93558</v>
      </c>
      <c r="CH13" s="674">
        <f t="shared" si="28"/>
        <v>10.9</v>
      </c>
      <c r="CI13" s="676">
        <f>ROUND(CG13/'０１表（第１表）'!AG$32,2)</f>
        <v>23.94</v>
      </c>
      <c r="CJ13" s="682">
        <v>110798</v>
      </c>
      <c r="CK13" s="674">
        <f t="shared" si="29"/>
        <v>18.1</v>
      </c>
      <c r="CL13" s="675">
        <f>ROUND(CJ13/'０１表（第１表）'!AH$32,2)</f>
        <v>28.75</v>
      </c>
      <c r="CM13" s="682">
        <v>140394</v>
      </c>
      <c r="CN13" s="674">
        <f t="shared" si="30"/>
        <v>19.7</v>
      </c>
      <c r="CO13" s="675">
        <f>ROUND(CM13/'０１表（第１表）'!AI$32,2)</f>
        <v>46.49</v>
      </c>
      <c r="CP13" s="682">
        <v>24530</v>
      </c>
      <c r="CQ13" s="674">
        <f t="shared" si="31"/>
        <v>4.9</v>
      </c>
      <c r="CR13" s="675">
        <f>ROUND(CP13/'０１表（第１表）'!AJ$32,2)</f>
        <v>8.42</v>
      </c>
      <c r="CS13" s="618">
        <v>108593</v>
      </c>
      <c r="CT13" s="674">
        <f t="shared" si="32"/>
        <v>23</v>
      </c>
      <c r="CU13" s="676">
        <f>ROUND(CS13/'０１表（第１表）'!AK$32,2)</f>
        <v>58.42</v>
      </c>
      <c r="CV13" s="682">
        <v>54269</v>
      </c>
      <c r="CW13" s="674">
        <f t="shared" si="33"/>
        <v>9</v>
      </c>
      <c r="CX13" s="675">
        <f>ROUND(CV13/'０１表（第１表）'!AL$32,2)</f>
        <v>14.64</v>
      </c>
      <c r="CY13" s="618">
        <v>86029</v>
      </c>
      <c r="CZ13" s="674">
        <f t="shared" si="0"/>
        <v>19.7</v>
      </c>
      <c r="DA13" s="676">
        <f>ROUND(CY13/'０１表（第１表）'!AM$32,2)</f>
        <v>40.38</v>
      </c>
      <c r="DB13" s="696">
        <v>65055</v>
      </c>
      <c r="DC13" s="697">
        <f>ROUND(+DB13/+DB$29*100,1)</f>
        <v>11.1</v>
      </c>
      <c r="DD13" s="698">
        <f>ROUND(DB13/'０１表（第１表）'!AP$32,2)</f>
        <v>68.1</v>
      </c>
      <c r="DE13" s="682">
        <v>39169</v>
      </c>
      <c r="DF13" s="674">
        <f t="shared" si="35"/>
        <v>5.1</v>
      </c>
      <c r="DG13" s="675">
        <f>ROUND(DE13/'０１表（第１表）'!AO$32,2)</f>
        <v>11.65</v>
      </c>
      <c r="DH13" s="696">
        <v>20131</v>
      </c>
      <c r="DI13" s="697">
        <f t="shared" si="36"/>
        <v>8.4</v>
      </c>
      <c r="DJ13" s="698">
        <f>ROUND(DH13/'０１表（第１表）'!AP$32,2)</f>
        <v>21.07</v>
      </c>
      <c r="DK13" s="618">
        <v>81337</v>
      </c>
      <c r="DL13" s="674">
        <f t="shared" si="37"/>
        <v>19.1</v>
      </c>
      <c r="DM13" s="676">
        <f>ROUND(DK13/'０１表（第１表）'!AQ$32,2)</f>
        <v>59.43</v>
      </c>
      <c r="DN13" s="696">
        <v>157700</v>
      </c>
      <c r="DO13" s="697">
        <f t="shared" si="38"/>
        <v>30</v>
      </c>
      <c r="DP13" s="698">
        <f>ROUND(DN13/'０１表（第１表）'!AR$32,2)</f>
        <v>86.3</v>
      </c>
      <c r="DQ13" s="696">
        <v>11766</v>
      </c>
      <c r="DR13" s="674">
        <f t="shared" si="39"/>
        <v>1.9</v>
      </c>
      <c r="DS13" s="676">
        <f>ROUND(DQ13/'０１表（第１表）'!AS$32,2)</f>
        <v>4.5</v>
      </c>
      <c r="DT13" s="696">
        <v>6688</v>
      </c>
      <c r="DU13" s="674">
        <f t="shared" si="40"/>
        <v>2</v>
      </c>
      <c r="DV13" s="675">
        <f>ROUND(DT13/'０１表（第１表）'!AT$32,2)</f>
        <v>3.87</v>
      </c>
      <c r="DW13" s="696">
        <v>155256</v>
      </c>
      <c r="DX13" s="674">
        <f t="shared" si="41"/>
        <v>3.2</v>
      </c>
      <c r="DY13" s="675">
        <f>ROUND(DW13/'０１表（第１表）'!AU$32,2)</f>
        <v>7.26</v>
      </c>
      <c r="DZ13" s="696">
        <v>97875</v>
      </c>
      <c r="EA13" s="674">
        <f t="shared" si="42"/>
        <v>6.3</v>
      </c>
      <c r="EB13" s="676">
        <f>ROUND(DZ13/'０１表（第１表）'!AV$32,2)</f>
        <v>13.6</v>
      </c>
      <c r="EC13" s="677">
        <f t="shared" si="43"/>
        <v>8232121</v>
      </c>
      <c r="ED13" s="674">
        <f t="shared" si="44"/>
        <v>14</v>
      </c>
      <c r="EE13" s="675">
        <f>ROUND(EC13/'０１表（第１表）'!AW$32,2)</f>
        <v>29.13</v>
      </c>
    </row>
    <row r="14" spans="1:135" s="3" customFormat="1" ht="20.25" customHeight="1">
      <c r="A14" s="1199"/>
      <c r="B14" s="1200"/>
      <c r="C14" s="670" t="s">
        <v>438</v>
      </c>
      <c r="D14" s="654">
        <v>0</v>
      </c>
      <c r="E14" s="683">
        <f t="shared" si="1"/>
        <v>0</v>
      </c>
      <c r="F14" s="684">
        <f>ROUND(D14/'０１表（第１表）'!F$32,2)</f>
        <v>0</v>
      </c>
      <c r="G14" s="621">
        <v>0</v>
      </c>
      <c r="H14" s="683">
        <f t="shared" si="2"/>
        <v>0</v>
      </c>
      <c r="I14" s="685">
        <f>ROUND(G14/'０１表（第１表）'!G$32,2)</f>
        <v>0</v>
      </c>
      <c r="J14" s="654">
        <v>0</v>
      </c>
      <c r="K14" s="683">
        <f t="shared" si="3"/>
        <v>0</v>
      </c>
      <c r="L14" s="684">
        <f>ROUND(J14/'０１表（第１表）'!H$32,2)</f>
        <v>0</v>
      </c>
      <c r="M14" s="621">
        <v>0</v>
      </c>
      <c r="N14" s="683">
        <f t="shared" si="4"/>
        <v>0</v>
      </c>
      <c r="O14" s="685">
        <f>ROUND(M14/'０１表（第１表）'!I$32,2)</f>
        <v>0</v>
      </c>
      <c r="P14" s="654">
        <v>0</v>
      </c>
      <c r="Q14" s="683">
        <f t="shared" si="5"/>
        <v>0</v>
      </c>
      <c r="R14" s="684">
        <f>ROUND(P14/'０１表（第１表）'!J$32,2)</f>
        <v>0</v>
      </c>
      <c r="S14" s="654">
        <v>0</v>
      </c>
      <c r="T14" s="683">
        <f t="shared" si="6"/>
        <v>0</v>
      </c>
      <c r="U14" s="684">
        <f>ROUND(S14/'０１表（第１表）'!K$32,2)</f>
        <v>0</v>
      </c>
      <c r="V14" s="654">
        <v>0</v>
      </c>
      <c r="W14" s="683">
        <f t="shared" si="7"/>
        <v>0</v>
      </c>
      <c r="X14" s="684">
        <f>ROUND(V14/'０１表（第１表）'!L$32,2)</f>
        <v>0</v>
      </c>
      <c r="Y14" s="621">
        <v>0</v>
      </c>
      <c r="Z14" s="683">
        <f t="shared" si="8"/>
        <v>0</v>
      </c>
      <c r="AA14" s="685">
        <f>ROUND(Y14/'０１表（第１表）'!M$32,2)</f>
        <v>0</v>
      </c>
      <c r="AB14" s="654">
        <v>0</v>
      </c>
      <c r="AC14" s="683">
        <f t="shared" si="9"/>
        <v>0</v>
      </c>
      <c r="AD14" s="684">
        <f>ROUND(AB14/'０１表（第１表）'!N$32,2)</f>
        <v>0</v>
      </c>
      <c r="AE14" s="621">
        <v>0</v>
      </c>
      <c r="AF14" s="683">
        <f t="shared" si="10"/>
        <v>0</v>
      </c>
      <c r="AG14" s="685">
        <f>ROUND(AE14/'０１表（第１表）'!O$32,2)</f>
        <v>0</v>
      </c>
      <c r="AH14" s="654">
        <v>0</v>
      </c>
      <c r="AI14" s="683">
        <f t="shared" si="11"/>
        <v>0</v>
      </c>
      <c r="AJ14" s="684">
        <f>ROUND(AH14/'０１表（第１表）'!P$32,2)</f>
        <v>0</v>
      </c>
      <c r="AK14" s="654">
        <v>0</v>
      </c>
      <c r="AL14" s="683">
        <f t="shared" si="12"/>
        <v>0</v>
      </c>
      <c r="AM14" s="684">
        <f>ROUND(AK14/'０１表（第１表）'!Q$32,2)</f>
        <v>0</v>
      </c>
      <c r="AN14" s="654">
        <v>0</v>
      </c>
      <c r="AO14" s="683">
        <f t="shared" si="13"/>
        <v>0</v>
      </c>
      <c r="AP14" s="684">
        <f>ROUND(AN14/'０１表（第１表）'!R$32,2)</f>
        <v>0</v>
      </c>
      <c r="AQ14" s="621">
        <v>0</v>
      </c>
      <c r="AR14" s="683">
        <f t="shared" si="14"/>
        <v>0</v>
      </c>
      <c r="AS14" s="685">
        <f>ROUND(AQ14/'０１表（第１表）'!S$32,2)</f>
        <v>0</v>
      </c>
      <c r="AT14" s="654">
        <v>0</v>
      </c>
      <c r="AU14" s="683">
        <f t="shared" si="15"/>
        <v>0</v>
      </c>
      <c r="AV14" s="684">
        <f>ROUND(AT14/'０１表（第１表）'!T$32,2)</f>
        <v>0</v>
      </c>
      <c r="AW14" s="621">
        <v>0</v>
      </c>
      <c r="AX14" s="683">
        <f t="shared" si="16"/>
        <v>0</v>
      </c>
      <c r="AY14" s="685">
        <f>ROUND(AW14/'０１表（第１表）'!U$32,2)</f>
        <v>0</v>
      </c>
      <c r="AZ14" s="654">
        <v>0</v>
      </c>
      <c r="BA14" s="683">
        <f t="shared" si="17"/>
        <v>0</v>
      </c>
      <c r="BB14" s="684">
        <f>ROUND(AZ14/'０１表（第１表）'!V32,2)</f>
        <v>0</v>
      </c>
      <c r="BC14" s="654">
        <v>0</v>
      </c>
      <c r="BD14" s="683">
        <f t="shared" si="18"/>
        <v>0</v>
      </c>
      <c r="BE14" s="684">
        <f>ROUND(BC14/'０１表（第１表）'!W$32,2)</f>
        <v>0</v>
      </c>
      <c r="BF14" s="654">
        <v>0</v>
      </c>
      <c r="BG14" s="683">
        <f t="shared" si="19"/>
        <v>0</v>
      </c>
      <c r="BH14" s="684">
        <f>ROUND(BF14/'０１表（第１表）'!X$32,2)</f>
        <v>0</v>
      </c>
      <c r="BI14" s="621">
        <v>0</v>
      </c>
      <c r="BJ14" s="683">
        <f t="shared" si="20"/>
        <v>0</v>
      </c>
      <c r="BK14" s="685">
        <f>ROUND(BI14/'０１表（第１表）'!Y$32,2)</f>
        <v>0</v>
      </c>
      <c r="BL14" s="654">
        <v>0</v>
      </c>
      <c r="BM14" s="683">
        <f t="shared" si="21"/>
        <v>0</v>
      </c>
      <c r="BN14" s="684">
        <f>ROUND(BL14/'０１表（第１表）'!Z$32,2)</f>
        <v>0</v>
      </c>
      <c r="BO14" s="621">
        <v>0</v>
      </c>
      <c r="BP14" s="683">
        <f t="shared" si="22"/>
        <v>0</v>
      </c>
      <c r="BQ14" s="685">
        <f>ROUND(BO14/'０１表（第１表）'!AA$32,2)</f>
        <v>0</v>
      </c>
      <c r="BR14" s="654">
        <v>0</v>
      </c>
      <c r="BS14" s="683">
        <f t="shared" si="23"/>
        <v>0</v>
      </c>
      <c r="BT14" s="684">
        <f>ROUND(BR14/'０１表（第１表）'!AB$32,2)</f>
        <v>0</v>
      </c>
      <c r="BU14" s="654">
        <v>0</v>
      </c>
      <c r="BV14" s="683">
        <f t="shared" si="24"/>
        <v>0</v>
      </c>
      <c r="BW14" s="684">
        <f>ROUND(BU14/'０１表（第１表）'!AC$32,2)</f>
        <v>0</v>
      </c>
      <c r="BX14" s="654">
        <v>0</v>
      </c>
      <c r="BY14" s="683">
        <f t="shared" si="25"/>
        <v>0</v>
      </c>
      <c r="BZ14" s="684">
        <f>ROUND(BX14/'０１表（第１表）'!AD$32,2)</f>
        <v>0</v>
      </c>
      <c r="CA14" s="621">
        <v>0</v>
      </c>
      <c r="CB14" s="683">
        <f t="shared" si="26"/>
        <v>0</v>
      </c>
      <c r="CC14" s="685">
        <f>ROUND(CA14/'０１表（第１表）'!AE$32,2)</f>
        <v>0</v>
      </c>
      <c r="CD14" s="654">
        <v>0</v>
      </c>
      <c r="CE14" s="683">
        <f t="shared" si="27"/>
        <v>0</v>
      </c>
      <c r="CF14" s="684">
        <f>ROUND(CD14/'０１表（第１表）'!AF$32,2)</f>
        <v>0</v>
      </c>
      <c r="CG14" s="621">
        <v>0</v>
      </c>
      <c r="CH14" s="683">
        <f t="shared" si="28"/>
        <v>0</v>
      </c>
      <c r="CI14" s="685">
        <f>ROUND(CG14/'０１表（第１表）'!AG$32,2)</f>
        <v>0</v>
      </c>
      <c r="CJ14" s="654">
        <v>0</v>
      </c>
      <c r="CK14" s="683">
        <f t="shared" si="29"/>
        <v>0</v>
      </c>
      <c r="CL14" s="684">
        <f>ROUND(CJ14/'０１表（第１表）'!AH$32,2)</f>
        <v>0</v>
      </c>
      <c r="CM14" s="654">
        <v>0</v>
      </c>
      <c r="CN14" s="683">
        <f t="shared" si="30"/>
        <v>0</v>
      </c>
      <c r="CO14" s="684">
        <f>ROUND(CM14/'０１表（第１表）'!AI$32,2)</f>
        <v>0</v>
      </c>
      <c r="CP14" s="654">
        <v>0</v>
      </c>
      <c r="CQ14" s="683">
        <f t="shared" si="31"/>
        <v>0</v>
      </c>
      <c r="CR14" s="684">
        <f>ROUND(CP14/'０１表（第１表）'!AJ$32,2)</f>
        <v>0</v>
      </c>
      <c r="CS14" s="621">
        <v>0</v>
      </c>
      <c r="CT14" s="683">
        <f t="shared" si="32"/>
        <v>0</v>
      </c>
      <c r="CU14" s="685">
        <f>ROUND(CS14/'０１表（第１表）'!AK$32,2)</f>
        <v>0</v>
      </c>
      <c r="CV14" s="654">
        <v>0</v>
      </c>
      <c r="CW14" s="683">
        <f t="shared" si="33"/>
        <v>0</v>
      </c>
      <c r="CX14" s="684">
        <f>ROUND(CV14/'０１表（第１表）'!AL$32,2)</f>
        <v>0</v>
      </c>
      <c r="CY14" s="621">
        <v>0</v>
      </c>
      <c r="CZ14" s="683">
        <f t="shared" si="0"/>
        <v>0</v>
      </c>
      <c r="DA14" s="685">
        <f>ROUND(CY14/'０１表（第１表）'!AM$32,2)</f>
        <v>0</v>
      </c>
      <c r="DB14" s="654">
        <v>0</v>
      </c>
      <c r="DC14" s="683">
        <f t="shared" si="34"/>
        <v>0</v>
      </c>
      <c r="DD14" s="684">
        <f>ROUND(DB14/'０１表（第１表）'!AN$32,2)</f>
        <v>0</v>
      </c>
      <c r="DE14" s="654">
        <v>0</v>
      </c>
      <c r="DF14" s="683">
        <f t="shared" si="35"/>
        <v>0</v>
      </c>
      <c r="DG14" s="684">
        <f>ROUND(DE14/'０１表（第１表）'!AO$32,2)</f>
        <v>0</v>
      </c>
      <c r="DH14" s="654">
        <v>0</v>
      </c>
      <c r="DI14" s="683">
        <f t="shared" si="36"/>
        <v>0</v>
      </c>
      <c r="DJ14" s="684">
        <f>ROUND(DH14/'０１表（第１表）'!AP$32,2)</f>
        <v>0</v>
      </c>
      <c r="DK14" s="621">
        <v>0</v>
      </c>
      <c r="DL14" s="683">
        <f t="shared" si="37"/>
        <v>0</v>
      </c>
      <c r="DM14" s="685">
        <f>ROUND(DK14/'０１表（第１表）'!AQ$32,2)</f>
        <v>0</v>
      </c>
      <c r="DN14" s="654">
        <v>0</v>
      </c>
      <c r="DO14" s="683">
        <f t="shared" si="38"/>
        <v>0</v>
      </c>
      <c r="DP14" s="684">
        <f>ROUND(DN14/'０１表（第１表）'!AR$32,2)</f>
        <v>0</v>
      </c>
      <c r="DQ14" s="621">
        <v>0</v>
      </c>
      <c r="DR14" s="683">
        <f t="shared" si="39"/>
        <v>0</v>
      </c>
      <c r="DS14" s="685">
        <f>ROUND(DQ14/'０１表（第１表）'!AS$32,2)</f>
        <v>0</v>
      </c>
      <c r="DT14" s="654">
        <v>0</v>
      </c>
      <c r="DU14" s="683">
        <f t="shared" si="40"/>
        <v>0</v>
      </c>
      <c r="DV14" s="684">
        <f>ROUND(DT14/'０１表（第１表）'!AT$32,2)</f>
        <v>0</v>
      </c>
      <c r="DW14" s="654">
        <v>0</v>
      </c>
      <c r="DX14" s="683">
        <f t="shared" si="41"/>
        <v>0</v>
      </c>
      <c r="DY14" s="684">
        <f>ROUND(DW14/'０１表（第１表）'!AU$32,2)</f>
        <v>0</v>
      </c>
      <c r="DZ14" s="621">
        <v>0</v>
      </c>
      <c r="EA14" s="683">
        <f t="shared" si="42"/>
        <v>0</v>
      </c>
      <c r="EB14" s="684">
        <f>ROUND(DZ14/'０１表（第１表）'!AV$32,2)</f>
        <v>0</v>
      </c>
      <c r="EC14" s="1056">
        <f t="shared" si="43"/>
        <v>0</v>
      </c>
      <c r="ED14" s="683">
        <f t="shared" si="44"/>
        <v>0</v>
      </c>
      <c r="EE14" s="684">
        <f>ROUND(EC14/'０１表（第１表）'!AW$32,2)</f>
        <v>0</v>
      </c>
    </row>
    <row r="15" spans="1:135" s="3" customFormat="1" ht="20.25" customHeight="1">
      <c r="A15" s="1199"/>
      <c r="B15" s="1200"/>
      <c r="C15" s="670" t="s">
        <v>439</v>
      </c>
      <c r="D15" s="654">
        <v>1011665</v>
      </c>
      <c r="E15" s="683">
        <f t="shared" si="1"/>
        <v>21.1</v>
      </c>
      <c r="F15" s="684">
        <f>ROUND(D15/'０１表（第１表）'!F$32,2)</f>
        <v>30.08</v>
      </c>
      <c r="G15" s="621">
        <v>662223</v>
      </c>
      <c r="H15" s="683">
        <f t="shared" si="2"/>
        <v>18.7</v>
      </c>
      <c r="I15" s="685">
        <f>ROUND(G15/'０１表（第１表）'!G$32,2)</f>
        <v>31.18</v>
      </c>
      <c r="J15" s="654">
        <v>278154</v>
      </c>
      <c r="K15" s="683">
        <f t="shared" si="3"/>
        <v>9</v>
      </c>
      <c r="L15" s="684">
        <f>ROUND(J15/'０１表（第１表）'!H$32,2)</f>
        <v>19.55</v>
      </c>
      <c r="M15" s="621">
        <v>315061</v>
      </c>
      <c r="N15" s="683">
        <f t="shared" si="4"/>
        <v>15.4</v>
      </c>
      <c r="O15" s="685">
        <f>ROUND(M15/'０１表（第１表）'!I$32,2)</f>
        <v>21.65</v>
      </c>
      <c r="P15" s="654">
        <v>144548</v>
      </c>
      <c r="Q15" s="683">
        <f t="shared" si="5"/>
        <v>25.3</v>
      </c>
      <c r="R15" s="684">
        <f>ROUND(P15/'０１表（第１表）'!J$32,2)</f>
        <v>70.87</v>
      </c>
      <c r="S15" s="654">
        <v>164559</v>
      </c>
      <c r="T15" s="683">
        <f t="shared" si="6"/>
        <v>16.4</v>
      </c>
      <c r="U15" s="684">
        <f>ROUND(S15/'０１表（第１表）'!K$32,2)</f>
        <v>31.44</v>
      </c>
      <c r="V15" s="654">
        <v>267598</v>
      </c>
      <c r="W15" s="683">
        <f t="shared" si="7"/>
        <v>25.8</v>
      </c>
      <c r="X15" s="684">
        <f>ROUND(V15/'０１表（第１表）'!L$32,2)</f>
        <v>80.05</v>
      </c>
      <c r="Y15" s="621">
        <v>255009</v>
      </c>
      <c r="Z15" s="683">
        <f t="shared" si="8"/>
        <v>17.5</v>
      </c>
      <c r="AA15" s="685">
        <f>ROUND(Y15/'０１表（第１表）'!M$32,2)</f>
        <v>47.62</v>
      </c>
      <c r="AB15" s="654">
        <v>188197</v>
      </c>
      <c r="AC15" s="683">
        <f t="shared" si="9"/>
        <v>18.4</v>
      </c>
      <c r="AD15" s="684">
        <f>ROUND(AB15/'０１表（第１表）'!N$32,2)</f>
        <v>33.82</v>
      </c>
      <c r="AE15" s="621">
        <v>152738</v>
      </c>
      <c r="AF15" s="683">
        <f t="shared" si="10"/>
        <v>25.4</v>
      </c>
      <c r="AG15" s="685">
        <f>ROUND(AE15/'０１表（第１表）'!O$32,2)</f>
        <v>44.02</v>
      </c>
      <c r="AH15" s="654">
        <v>141800</v>
      </c>
      <c r="AI15" s="683">
        <f t="shared" si="11"/>
        <v>15.6</v>
      </c>
      <c r="AJ15" s="684">
        <f>ROUND(AH15/'０１表（第１表）'!P$32,2)</f>
        <v>23.78</v>
      </c>
      <c r="AK15" s="654">
        <v>206101</v>
      </c>
      <c r="AL15" s="683">
        <f t="shared" si="12"/>
        <v>12.5</v>
      </c>
      <c r="AM15" s="684">
        <f>ROUND(AK15/'０１表（第１表）'!Q$32,2)</f>
        <v>30.17</v>
      </c>
      <c r="AN15" s="654">
        <v>621374</v>
      </c>
      <c r="AO15" s="683">
        <f t="shared" si="13"/>
        <v>13</v>
      </c>
      <c r="AP15" s="684">
        <f>ROUND(AN15/'０１表（第１表）'!R$32,2)</f>
        <v>30.26</v>
      </c>
      <c r="AQ15" s="621">
        <v>591838</v>
      </c>
      <c r="AR15" s="683">
        <f t="shared" si="14"/>
        <v>20.1</v>
      </c>
      <c r="AS15" s="685">
        <f>ROUND(AQ15/'０１表（第１表）'!S$32,2)</f>
        <v>34.11</v>
      </c>
      <c r="AT15" s="654">
        <v>131692</v>
      </c>
      <c r="AU15" s="683">
        <f t="shared" si="15"/>
        <v>9.3</v>
      </c>
      <c r="AV15" s="684">
        <f>ROUND(AT15/'０１表（第１表）'!T$32,2)</f>
        <v>23.5</v>
      </c>
      <c r="AW15" s="621">
        <v>102505</v>
      </c>
      <c r="AX15" s="683">
        <f t="shared" si="16"/>
        <v>15.8</v>
      </c>
      <c r="AY15" s="685">
        <f>ROUND(AW15/'０１表（第１表）'!U$32,2)</f>
        <v>37.41</v>
      </c>
      <c r="AZ15" s="654">
        <v>38875</v>
      </c>
      <c r="BA15" s="683">
        <f t="shared" si="17"/>
        <v>3.4</v>
      </c>
      <c r="BB15" s="684">
        <f>ROUND(AZ15/'０１表（第１表）'!V32,2)</f>
        <v>6.75</v>
      </c>
      <c r="BC15" s="654">
        <v>67132</v>
      </c>
      <c r="BD15" s="683">
        <f t="shared" si="18"/>
        <v>10.8</v>
      </c>
      <c r="BE15" s="684">
        <f>ROUND(BC15/'０１表（第１表）'!W$32,2)</f>
        <v>22.73</v>
      </c>
      <c r="BF15" s="654">
        <v>103935</v>
      </c>
      <c r="BG15" s="683">
        <f t="shared" si="19"/>
        <v>10.6</v>
      </c>
      <c r="BH15" s="684">
        <f>ROUND(BF15/'０１表（第１表）'!X$32,2)</f>
        <v>20.51</v>
      </c>
      <c r="BI15" s="621">
        <v>452875</v>
      </c>
      <c r="BJ15" s="683">
        <f t="shared" si="20"/>
        <v>22.3</v>
      </c>
      <c r="BK15" s="685">
        <f>ROUND(BI15/'０１表（第１表）'!Y$32,2)</f>
        <v>56.27</v>
      </c>
      <c r="BL15" s="654">
        <v>112468</v>
      </c>
      <c r="BM15" s="683">
        <f t="shared" si="21"/>
        <v>11.3</v>
      </c>
      <c r="BN15" s="684">
        <f>ROUND(BL15/'０１表（第１表）'!Z$32,2)</f>
        <v>26.85</v>
      </c>
      <c r="BO15" s="621">
        <v>129641</v>
      </c>
      <c r="BP15" s="683">
        <f t="shared" si="22"/>
        <v>12.5</v>
      </c>
      <c r="BQ15" s="685">
        <f>ROUND(BO15/'０１表（第１表）'!AA$32,2)</f>
        <v>41.78</v>
      </c>
      <c r="BR15" s="654">
        <v>188511</v>
      </c>
      <c r="BS15" s="683">
        <f t="shared" si="23"/>
        <v>18.8</v>
      </c>
      <c r="BT15" s="684">
        <f>ROUND(BR15/'０１表（第１表）'!AB$32,2)</f>
        <v>47.7</v>
      </c>
      <c r="BU15" s="654">
        <v>142598</v>
      </c>
      <c r="BV15" s="683">
        <f t="shared" si="24"/>
        <v>13.1</v>
      </c>
      <c r="BW15" s="684">
        <f>ROUND(BU15/'０１表（第１表）'!AC$32,2)</f>
        <v>49.13</v>
      </c>
      <c r="BX15" s="654">
        <v>116704</v>
      </c>
      <c r="BY15" s="683">
        <f t="shared" si="25"/>
        <v>4.8</v>
      </c>
      <c r="BZ15" s="684">
        <f>ROUND(BX15/'０１表（第１表）'!AD$32,2)</f>
        <v>12.2</v>
      </c>
      <c r="CA15" s="621">
        <v>178011</v>
      </c>
      <c r="CB15" s="683">
        <f t="shared" si="26"/>
        <v>22.8</v>
      </c>
      <c r="CC15" s="685">
        <f>ROUND(CA15/'０１表（第１表）'!AE$32,2)</f>
        <v>52.72</v>
      </c>
      <c r="CD15" s="654">
        <v>210218</v>
      </c>
      <c r="CE15" s="683">
        <f t="shared" si="27"/>
        <v>21.5</v>
      </c>
      <c r="CF15" s="684">
        <f>ROUND(CD15/'０１表（第１表）'!AF$32,2)</f>
        <v>145.62</v>
      </c>
      <c r="CG15" s="621">
        <v>93558</v>
      </c>
      <c r="CH15" s="683">
        <f t="shared" si="28"/>
        <v>10.9</v>
      </c>
      <c r="CI15" s="685">
        <f>ROUND(CG15/'０１表（第１表）'!AG$32,2)</f>
        <v>23.94</v>
      </c>
      <c r="CJ15" s="654">
        <v>110798</v>
      </c>
      <c r="CK15" s="683">
        <f t="shared" si="29"/>
        <v>18.1</v>
      </c>
      <c r="CL15" s="684">
        <f>ROUND(CJ15/'０１表（第１表）'!AH$32,2)</f>
        <v>28.75</v>
      </c>
      <c r="CM15" s="654">
        <v>140394</v>
      </c>
      <c r="CN15" s="683">
        <f t="shared" si="30"/>
        <v>19.7</v>
      </c>
      <c r="CO15" s="684">
        <f>ROUND(CM15/'０１表（第１表）'!AI$32,2)</f>
        <v>46.49</v>
      </c>
      <c r="CP15" s="654">
        <v>24530</v>
      </c>
      <c r="CQ15" s="683">
        <f t="shared" si="31"/>
        <v>4.9</v>
      </c>
      <c r="CR15" s="684">
        <f>ROUND(CP15/'０１表（第１表）'!AJ$32,2)</f>
        <v>8.42</v>
      </c>
      <c r="CS15" s="621">
        <v>108593</v>
      </c>
      <c r="CT15" s="683">
        <f t="shared" si="32"/>
        <v>23</v>
      </c>
      <c r="CU15" s="685">
        <f>ROUND(CS15/'０１表（第１表）'!AK$32,2)</f>
        <v>58.42</v>
      </c>
      <c r="CV15" s="654">
        <v>54269</v>
      </c>
      <c r="CW15" s="683">
        <f t="shared" si="33"/>
        <v>9</v>
      </c>
      <c r="CX15" s="684">
        <f>ROUND(CV15/'０１表（第１表）'!AL$32,2)</f>
        <v>14.64</v>
      </c>
      <c r="CY15" s="621">
        <v>86029</v>
      </c>
      <c r="CZ15" s="683">
        <f t="shared" si="0"/>
        <v>19.7</v>
      </c>
      <c r="DA15" s="685">
        <f>ROUND(CY15/'０１表（第１表）'!AM$32,2)</f>
        <v>40.38</v>
      </c>
      <c r="DB15" s="654">
        <v>65055</v>
      </c>
      <c r="DC15" s="683">
        <f t="shared" si="34"/>
        <v>11.1</v>
      </c>
      <c r="DD15" s="684">
        <f>ROUND(DB15/'０１表（第１表）'!AN$32,2)</f>
        <v>23.95</v>
      </c>
      <c r="DE15" s="654">
        <v>39169</v>
      </c>
      <c r="DF15" s="683">
        <f t="shared" si="35"/>
        <v>5.1</v>
      </c>
      <c r="DG15" s="684">
        <f>ROUND(DE15/'０１表（第１表）'!AO$32,2)</f>
        <v>11.65</v>
      </c>
      <c r="DH15" s="654">
        <v>20131</v>
      </c>
      <c r="DI15" s="683">
        <f t="shared" si="36"/>
        <v>8.4</v>
      </c>
      <c r="DJ15" s="684">
        <f>ROUND(DH15/'０１表（第１表）'!AP$32,2)</f>
        <v>21.07</v>
      </c>
      <c r="DK15" s="621">
        <v>81337</v>
      </c>
      <c r="DL15" s="683">
        <f t="shared" si="37"/>
        <v>19.1</v>
      </c>
      <c r="DM15" s="685">
        <f>ROUND(DK15/'０１表（第１表）'!AQ$32,2)</f>
        <v>59.43</v>
      </c>
      <c r="DN15" s="654">
        <v>157700</v>
      </c>
      <c r="DO15" s="683">
        <f t="shared" si="38"/>
        <v>30</v>
      </c>
      <c r="DP15" s="684">
        <f>ROUND(DN15/'０１表（第１表）'!AR$32,2)</f>
        <v>86.3</v>
      </c>
      <c r="DQ15" s="686">
        <v>11766</v>
      </c>
      <c r="DR15" s="683">
        <f t="shared" si="39"/>
        <v>1.9</v>
      </c>
      <c r="DS15" s="685">
        <f>ROUND(DQ15/'０１表（第１表）'!AS$32,2)</f>
        <v>4.5</v>
      </c>
      <c r="DT15" s="667">
        <v>6688</v>
      </c>
      <c r="DU15" s="683">
        <f t="shared" si="40"/>
        <v>2</v>
      </c>
      <c r="DV15" s="684">
        <f>ROUND(DT15/'０１表（第１表）'!AT$32,2)</f>
        <v>3.87</v>
      </c>
      <c r="DW15" s="667">
        <v>155256</v>
      </c>
      <c r="DX15" s="683">
        <f t="shared" si="41"/>
        <v>3.2</v>
      </c>
      <c r="DY15" s="684">
        <f>ROUND(DW15/'０１表（第１表）'!AU$32,2)</f>
        <v>7.26</v>
      </c>
      <c r="DZ15" s="686">
        <v>97875</v>
      </c>
      <c r="EA15" s="683">
        <f t="shared" si="42"/>
        <v>6.3</v>
      </c>
      <c r="EB15" s="684">
        <f>ROUND(DZ15/'０１表（第１表）'!AV$32,2)</f>
        <v>13.6</v>
      </c>
      <c r="EC15" s="1056">
        <f t="shared" si="43"/>
        <v>8229178</v>
      </c>
      <c r="ED15" s="683">
        <f t="shared" si="44"/>
        <v>14</v>
      </c>
      <c r="EE15" s="684">
        <f>ROUND(EC15/'０１表（第１表）'!AW$32,2)</f>
        <v>29.12</v>
      </c>
    </row>
    <row r="16" spans="1:135" s="3" customFormat="1" ht="20.25" customHeight="1">
      <c r="A16" s="1201"/>
      <c r="B16" s="1202"/>
      <c r="C16" s="671" t="s">
        <v>440</v>
      </c>
      <c r="D16" s="659">
        <v>0</v>
      </c>
      <c r="E16" s="678">
        <f t="shared" si="1"/>
        <v>0</v>
      </c>
      <c r="F16" s="679">
        <f>ROUND(D16/'０１表（第１表）'!F$32,2)</f>
        <v>0</v>
      </c>
      <c r="G16" s="680">
        <v>0</v>
      </c>
      <c r="H16" s="678">
        <f t="shared" si="2"/>
        <v>0</v>
      </c>
      <c r="I16" s="681">
        <f>ROUND(G16/'０１表（第１表）'!G$32,2)</f>
        <v>0</v>
      </c>
      <c r="J16" s="659">
        <v>0</v>
      </c>
      <c r="K16" s="678">
        <f t="shared" si="3"/>
        <v>0</v>
      </c>
      <c r="L16" s="679">
        <f>ROUND(J16/'０１表（第１表）'!H$32,2)</f>
        <v>0</v>
      </c>
      <c r="M16" s="680">
        <v>0</v>
      </c>
      <c r="N16" s="678">
        <f t="shared" si="4"/>
        <v>0</v>
      </c>
      <c r="O16" s="681">
        <f>ROUND(M16/'０１表（第１表）'!I$32,2)</f>
        <v>0</v>
      </c>
      <c r="P16" s="659">
        <v>0</v>
      </c>
      <c r="Q16" s="678">
        <f t="shared" si="5"/>
        <v>0</v>
      </c>
      <c r="R16" s="679">
        <f>ROUND(P16/'０１表（第１表）'!J$32,2)</f>
        <v>0</v>
      </c>
      <c r="S16" s="659">
        <v>0</v>
      </c>
      <c r="T16" s="678">
        <f t="shared" si="6"/>
        <v>0</v>
      </c>
      <c r="U16" s="679">
        <f>ROUND(S16/'０１表（第１表）'!K$32,2)</f>
        <v>0</v>
      </c>
      <c r="V16" s="659">
        <v>0</v>
      </c>
      <c r="W16" s="678">
        <f t="shared" si="7"/>
        <v>0</v>
      </c>
      <c r="X16" s="679">
        <f>ROUND(V16/'０１表（第１表）'!L$32,2)</f>
        <v>0</v>
      </c>
      <c r="Y16" s="680">
        <v>0</v>
      </c>
      <c r="Z16" s="678">
        <f t="shared" si="8"/>
        <v>0</v>
      </c>
      <c r="AA16" s="681">
        <f>ROUND(Y16/'０１表（第１表）'!M$32,2)</f>
        <v>0</v>
      </c>
      <c r="AB16" s="659">
        <v>0</v>
      </c>
      <c r="AC16" s="678">
        <f t="shared" si="9"/>
        <v>0</v>
      </c>
      <c r="AD16" s="679">
        <f>ROUND(AB16/'０１表（第１表）'!N$32,2)</f>
        <v>0</v>
      </c>
      <c r="AE16" s="680">
        <v>0</v>
      </c>
      <c r="AF16" s="678">
        <f t="shared" si="10"/>
        <v>0</v>
      </c>
      <c r="AG16" s="681">
        <f>ROUND(AE16/'０１表（第１表）'!O$32,2)</f>
        <v>0</v>
      </c>
      <c r="AH16" s="659">
        <v>0</v>
      </c>
      <c r="AI16" s="678">
        <f t="shared" si="11"/>
        <v>0</v>
      </c>
      <c r="AJ16" s="679">
        <f>ROUND(AH16/'０１表（第１表）'!P$32,2)</f>
        <v>0</v>
      </c>
      <c r="AK16" s="659">
        <v>0</v>
      </c>
      <c r="AL16" s="678">
        <f t="shared" si="12"/>
        <v>0</v>
      </c>
      <c r="AM16" s="679">
        <f>ROUND(AK16/'０１表（第１表）'!Q$32,2)</f>
        <v>0</v>
      </c>
      <c r="AN16" s="659">
        <v>0</v>
      </c>
      <c r="AO16" s="678">
        <f t="shared" si="13"/>
        <v>0</v>
      </c>
      <c r="AP16" s="679">
        <f>ROUND(AN16/'０１表（第１表）'!R$32,2)</f>
        <v>0</v>
      </c>
      <c r="AQ16" s="680">
        <v>0</v>
      </c>
      <c r="AR16" s="678">
        <f t="shared" si="14"/>
        <v>0</v>
      </c>
      <c r="AS16" s="681">
        <f>ROUND(AQ16/'０１表（第１表）'!S$32,2)</f>
        <v>0</v>
      </c>
      <c r="AT16" s="659">
        <v>0</v>
      </c>
      <c r="AU16" s="678">
        <f t="shared" si="15"/>
        <v>0</v>
      </c>
      <c r="AV16" s="679">
        <f>ROUND(AT16/'０１表（第１表）'!T$32,2)</f>
        <v>0</v>
      </c>
      <c r="AW16" s="680">
        <v>0</v>
      </c>
      <c r="AX16" s="678">
        <f t="shared" si="16"/>
        <v>0</v>
      </c>
      <c r="AY16" s="681">
        <f>ROUND(AW16/'０１表（第１表）'!U$32,2)</f>
        <v>0</v>
      </c>
      <c r="AZ16" s="659">
        <v>0</v>
      </c>
      <c r="BA16" s="678">
        <f t="shared" si="17"/>
        <v>0</v>
      </c>
      <c r="BB16" s="679">
        <f>ROUND(AZ16/'０１表（第１表）'!V32,2)</f>
        <v>0</v>
      </c>
      <c r="BC16" s="659">
        <v>0</v>
      </c>
      <c r="BD16" s="678">
        <f t="shared" si="18"/>
        <v>0</v>
      </c>
      <c r="BE16" s="679">
        <f>ROUND(BC16/'０１表（第１表）'!W$32,2)</f>
        <v>0</v>
      </c>
      <c r="BF16" s="659">
        <v>0</v>
      </c>
      <c r="BG16" s="678">
        <f t="shared" si="19"/>
        <v>0</v>
      </c>
      <c r="BH16" s="679">
        <f>ROUND(BF16/'０１表（第１表）'!X$32,2)</f>
        <v>0</v>
      </c>
      <c r="BI16" s="680">
        <v>0</v>
      </c>
      <c r="BJ16" s="678">
        <f t="shared" si="20"/>
        <v>0</v>
      </c>
      <c r="BK16" s="681">
        <f>ROUND(BI16/'０１表（第１表）'!Y$32,2)</f>
        <v>0</v>
      </c>
      <c r="BL16" s="659">
        <v>0</v>
      </c>
      <c r="BM16" s="678">
        <f t="shared" si="21"/>
        <v>0</v>
      </c>
      <c r="BN16" s="679">
        <f>ROUND(BL16/'０１表（第１表）'!Z$32,2)</f>
        <v>0</v>
      </c>
      <c r="BO16" s="680">
        <v>2943</v>
      </c>
      <c r="BP16" s="678">
        <f t="shared" si="22"/>
        <v>0.3</v>
      </c>
      <c r="BQ16" s="681">
        <f>ROUND(BO16/'０１表（第１表）'!AA$32,2)</f>
        <v>0.95</v>
      </c>
      <c r="BR16" s="659">
        <v>0</v>
      </c>
      <c r="BS16" s="678">
        <f t="shared" si="23"/>
        <v>0</v>
      </c>
      <c r="BT16" s="679">
        <f>ROUND(BR16/'０１表（第１表）'!AB$32,2)</f>
        <v>0</v>
      </c>
      <c r="BU16" s="659">
        <v>0</v>
      </c>
      <c r="BV16" s="678">
        <f t="shared" si="24"/>
        <v>0</v>
      </c>
      <c r="BW16" s="679">
        <f>ROUND(BU16/'０１表（第１表）'!AC$32,2)</f>
        <v>0</v>
      </c>
      <c r="BX16" s="659">
        <v>0</v>
      </c>
      <c r="BY16" s="678">
        <f t="shared" si="25"/>
        <v>0</v>
      </c>
      <c r="BZ16" s="679">
        <f>ROUND(BX16/'０１表（第１表）'!AD$32,2)</f>
        <v>0</v>
      </c>
      <c r="CA16" s="680">
        <v>0</v>
      </c>
      <c r="CB16" s="678">
        <f t="shared" si="26"/>
        <v>0</v>
      </c>
      <c r="CC16" s="681">
        <f>ROUND(CA16/'０１表（第１表）'!AE$32,2)</f>
        <v>0</v>
      </c>
      <c r="CD16" s="659">
        <v>0</v>
      </c>
      <c r="CE16" s="678">
        <f t="shared" si="27"/>
        <v>0</v>
      </c>
      <c r="CF16" s="679">
        <f>ROUND(CD16/'０１表（第１表）'!AF$32,2)</f>
        <v>0</v>
      </c>
      <c r="CG16" s="680">
        <v>0</v>
      </c>
      <c r="CH16" s="678">
        <f t="shared" si="28"/>
        <v>0</v>
      </c>
      <c r="CI16" s="681">
        <f>ROUND(CG16/'０１表（第１表）'!AG$32,2)</f>
        <v>0</v>
      </c>
      <c r="CJ16" s="659">
        <v>0</v>
      </c>
      <c r="CK16" s="678">
        <f t="shared" si="29"/>
        <v>0</v>
      </c>
      <c r="CL16" s="679">
        <f>ROUND(CJ16/'０１表（第１表）'!AH$32,2)</f>
        <v>0</v>
      </c>
      <c r="CM16" s="659">
        <v>0</v>
      </c>
      <c r="CN16" s="678">
        <f t="shared" si="30"/>
        <v>0</v>
      </c>
      <c r="CO16" s="679">
        <f>ROUND(CM16/'０１表（第１表）'!AI$32,2)</f>
        <v>0</v>
      </c>
      <c r="CP16" s="659">
        <v>0</v>
      </c>
      <c r="CQ16" s="678">
        <f t="shared" si="31"/>
        <v>0</v>
      </c>
      <c r="CR16" s="679">
        <f>ROUND(CP16/'０１表（第１表）'!AJ$32,2)</f>
        <v>0</v>
      </c>
      <c r="CS16" s="680">
        <v>0</v>
      </c>
      <c r="CT16" s="678">
        <f t="shared" si="32"/>
        <v>0</v>
      </c>
      <c r="CU16" s="681">
        <f>ROUND(CS16/'０１表（第１表）'!AK$32,2)</f>
        <v>0</v>
      </c>
      <c r="CV16" s="659">
        <v>0</v>
      </c>
      <c r="CW16" s="678">
        <f t="shared" si="33"/>
        <v>0</v>
      </c>
      <c r="CX16" s="679">
        <f>ROUND(CV16/'０１表（第１表）'!AL$32,2)</f>
        <v>0</v>
      </c>
      <c r="CY16" s="680">
        <v>0</v>
      </c>
      <c r="CZ16" s="678">
        <f t="shared" si="0"/>
        <v>0</v>
      </c>
      <c r="DA16" s="681">
        <f>ROUND(CY16/'０１表（第１表）'!AM$32,2)</f>
        <v>0</v>
      </c>
      <c r="DB16" s="659">
        <v>0</v>
      </c>
      <c r="DC16" s="678">
        <f t="shared" si="34"/>
        <v>0</v>
      </c>
      <c r="DD16" s="679">
        <f>ROUND(DB16/'０１表（第１表）'!AN$32,2)</f>
        <v>0</v>
      </c>
      <c r="DE16" s="659">
        <v>0</v>
      </c>
      <c r="DF16" s="678">
        <f t="shared" si="35"/>
        <v>0</v>
      </c>
      <c r="DG16" s="679">
        <f>ROUND(DE16/'０１表（第１表）'!AO$32,2)</f>
        <v>0</v>
      </c>
      <c r="DH16" s="659">
        <v>0</v>
      </c>
      <c r="DI16" s="678">
        <f t="shared" si="36"/>
        <v>0</v>
      </c>
      <c r="DJ16" s="679">
        <f>ROUND(DH16/'０１表（第１表）'!AP$32,2)</f>
        <v>0</v>
      </c>
      <c r="DK16" s="680">
        <v>0</v>
      </c>
      <c r="DL16" s="678">
        <f t="shared" si="37"/>
        <v>0</v>
      </c>
      <c r="DM16" s="681">
        <f>ROUND(DK16/'０１表（第１表）'!AQ$32,2)</f>
        <v>0</v>
      </c>
      <c r="DN16" s="659">
        <v>0</v>
      </c>
      <c r="DO16" s="678">
        <f t="shared" si="38"/>
        <v>0</v>
      </c>
      <c r="DP16" s="679">
        <f>ROUND(DN16/'０１表（第１表）'!AR$32,2)</f>
        <v>0</v>
      </c>
      <c r="DQ16" s="680">
        <v>0</v>
      </c>
      <c r="DR16" s="678">
        <f t="shared" si="39"/>
        <v>0</v>
      </c>
      <c r="DS16" s="681">
        <f>ROUND(DQ16/'０１表（第１表）'!AS$32,2)</f>
        <v>0</v>
      </c>
      <c r="DT16" s="659">
        <v>0</v>
      </c>
      <c r="DU16" s="678">
        <f t="shared" si="40"/>
        <v>0</v>
      </c>
      <c r="DV16" s="679">
        <f>ROUND(DT16/'０１表（第１表）'!AT$32,2)</f>
        <v>0</v>
      </c>
      <c r="DW16" s="659">
        <v>0</v>
      </c>
      <c r="DX16" s="678">
        <f t="shared" si="41"/>
        <v>0</v>
      </c>
      <c r="DY16" s="679">
        <f>ROUND(DW16/'０１表（第１表）'!AU$32,2)</f>
        <v>0</v>
      </c>
      <c r="DZ16" s="680">
        <v>0</v>
      </c>
      <c r="EA16" s="678">
        <f t="shared" si="42"/>
        <v>0</v>
      </c>
      <c r="EB16" s="679">
        <f>ROUND(DZ16/'０１表（第１表）'!AV$32,2)</f>
        <v>0</v>
      </c>
      <c r="EC16" s="1057">
        <f t="shared" si="43"/>
        <v>2943</v>
      </c>
      <c r="ED16" s="678">
        <f t="shared" si="44"/>
        <v>0</v>
      </c>
      <c r="EE16" s="679">
        <f>ROUND(EC16/'０１表（第１表）'!AW$32,2)</f>
        <v>0.01</v>
      </c>
    </row>
    <row r="17" spans="1:135" s="3" customFormat="1" ht="20.25" customHeight="1">
      <c r="A17" s="308" t="s">
        <v>441</v>
      </c>
      <c r="B17" s="162"/>
      <c r="C17" s="672"/>
      <c r="D17" s="342">
        <v>1231926</v>
      </c>
      <c r="E17" s="136">
        <f t="shared" si="1"/>
        <v>25.7</v>
      </c>
      <c r="F17" s="306">
        <f>ROUND(D17/'０１表（第１表）'!F$32,2)</f>
        <v>36.63</v>
      </c>
      <c r="G17" s="265">
        <v>1246557</v>
      </c>
      <c r="H17" s="136">
        <f t="shared" si="2"/>
        <v>35.1</v>
      </c>
      <c r="I17" s="315">
        <f>ROUND(G17/'０１表（第１表）'!G$32,2)</f>
        <v>58.7</v>
      </c>
      <c r="J17" s="342">
        <v>605632</v>
      </c>
      <c r="K17" s="136">
        <f t="shared" si="3"/>
        <v>19.6</v>
      </c>
      <c r="L17" s="306">
        <f>ROUND(J17/'０１表（第１表）'!H$32,2)</f>
        <v>42.56</v>
      </c>
      <c r="M17" s="265">
        <v>711176</v>
      </c>
      <c r="N17" s="136">
        <f t="shared" si="4"/>
        <v>34.7</v>
      </c>
      <c r="O17" s="315">
        <f>ROUND(M17/'０１表（第１表）'!I$32,2)</f>
        <v>48.87</v>
      </c>
      <c r="P17" s="342">
        <v>177054</v>
      </c>
      <c r="Q17" s="136">
        <f t="shared" si="5"/>
        <v>31</v>
      </c>
      <c r="R17" s="306">
        <f>ROUND(P17/'０１表（第１表）'!J$32,2)</f>
        <v>86.81</v>
      </c>
      <c r="S17" s="342">
        <v>305061</v>
      </c>
      <c r="T17" s="136">
        <f t="shared" si="6"/>
        <v>30.5</v>
      </c>
      <c r="U17" s="306">
        <f>ROUND(S17/'０１表（第１表）'!K$32,2)</f>
        <v>58.29</v>
      </c>
      <c r="V17" s="342">
        <v>360581</v>
      </c>
      <c r="W17" s="136">
        <f t="shared" si="7"/>
        <v>34.8</v>
      </c>
      <c r="X17" s="306">
        <f>ROUND(V17/'０１表（第１表）'!L$32,2)</f>
        <v>107.86</v>
      </c>
      <c r="Y17" s="265">
        <v>426661</v>
      </c>
      <c r="Z17" s="136">
        <f t="shared" si="8"/>
        <v>29.4</v>
      </c>
      <c r="AA17" s="315">
        <f>ROUND(Y17/'０１表（第１表）'!M$32,2)</f>
        <v>79.68</v>
      </c>
      <c r="AB17" s="342">
        <v>382087</v>
      </c>
      <c r="AC17" s="136">
        <f t="shared" si="9"/>
        <v>37.3</v>
      </c>
      <c r="AD17" s="306">
        <f>ROUND(AB17/'０１表（第１表）'!N$32,2)</f>
        <v>68.66</v>
      </c>
      <c r="AE17" s="265">
        <v>205750</v>
      </c>
      <c r="AF17" s="136">
        <f t="shared" si="10"/>
        <v>34.2</v>
      </c>
      <c r="AG17" s="315">
        <f>ROUND(AE17/'０１表（第１表）'!O$32,2)</f>
        <v>59.3</v>
      </c>
      <c r="AH17" s="342">
        <v>256292</v>
      </c>
      <c r="AI17" s="136">
        <f t="shared" si="11"/>
        <v>28.1</v>
      </c>
      <c r="AJ17" s="306">
        <f>ROUND(AH17/'０１表（第１表）'!P$32,2)</f>
        <v>42.98</v>
      </c>
      <c r="AK17" s="342">
        <v>433431</v>
      </c>
      <c r="AL17" s="136">
        <f t="shared" si="12"/>
        <v>26.2</v>
      </c>
      <c r="AM17" s="306">
        <f>ROUND(AK17/'０１表（第１表）'!Q$32,2)</f>
        <v>63.45</v>
      </c>
      <c r="AN17" s="342">
        <v>1151507</v>
      </c>
      <c r="AO17" s="136">
        <f t="shared" si="13"/>
        <v>24.1</v>
      </c>
      <c r="AP17" s="306">
        <f>ROUND(AN17/'０１表（第１表）'!R$32,2)</f>
        <v>56.07</v>
      </c>
      <c r="AQ17" s="265">
        <v>869016</v>
      </c>
      <c r="AR17" s="136">
        <f t="shared" si="14"/>
        <v>29.6</v>
      </c>
      <c r="AS17" s="315">
        <f>ROUND(AQ17/'０１表（第１表）'!S$32,2)</f>
        <v>50.08</v>
      </c>
      <c r="AT17" s="342">
        <v>227751</v>
      </c>
      <c r="AU17" s="136">
        <f t="shared" si="15"/>
        <v>16.1</v>
      </c>
      <c r="AV17" s="306">
        <f>ROUND(AT17/'０１表（第１表）'!T$32,2)</f>
        <v>40.64</v>
      </c>
      <c r="AW17" s="265">
        <v>178963</v>
      </c>
      <c r="AX17" s="136">
        <f t="shared" si="16"/>
        <v>27.6</v>
      </c>
      <c r="AY17" s="315">
        <f>ROUND(AW17/'０１表（第１表）'!U$32,2)</f>
        <v>65.32</v>
      </c>
      <c r="AZ17" s="342">
        <v>195084</v>
      </c>
      <c r="BA17" s="136">
        <f t="shared" si="17"/>
        <v>17.3</v>
      </c>
      <c r="BB17" s="306">
        <f>ROUND(AZ17/'０１表（第１表）'!V32,2)</f>
        <v>33.85</v>
      </c>
      <c r="BC17" s="342">
        <v>237207</v>
      </c>
      <c r="BD17" s="136">
        <f t="shared" si="18"/>
        <v>38.2</v>
      </c>
      <c r="BE17" s="306">
        <f>ROUND(BC17/'０１表（第１表）'!W$32,2)</f>
        <v>80.32</v>
      </c>
      <c r="BF17" s="342">
        <v>284259</v>
      </c>
      <c r="BG17" s="136">
        <f t="shared" si="19"/>
        <v>29.1</v>
      </c>
      <c r="BH17" s="306">
        <f>ROUND(BF17/'０１表（第１表）'!X$32,2)</f>
        <v>56.1</v>
      </c>
      <c r="BI17" s="265">
        <v>633076</v>
      </c>
      <c r="BJ17" s="136">
        <f t="shared" si="20"/>
        <v>31.2</v>
      </c>
      <c r="BK17" s="315">
        <f>ROUND(BI17/'０１表（第１表）'!Y$32,2)</f>
        <v>78.67</v>
      </c>
      <c r="BL17" s="342">
        <v>251894</v>
      </c>
      <c r="BM17" s="136">
        <f t="shared" si="21"/>
        <v>25.3</v>
      </c>
      <c r="BN17" s="306">
        <f>ROUND(BL17/'０１表（第１表）'!Z$32,2)</f>
        <v>60.14</v>
      </c>
      <c r="BO17" s="265">
        <v>225603</v>
      </c>
      <c r="BP17" s="136">
        <f t="shared" si="22"/>
        <v>21.8</v>
      </c>
      <c r="BQ17" s="315">
        <f>ROUND(BO17/'０１表（第１表）'!AA$32,2)</f>
        <v>72.71</v>
      </c>
      <c r="BR17" s="342">
        <v>287368</v>
      </c>
      <c r="BS17" s="136">
        <f t="shared" si="23"/>
        <v>28.7</v>
      </c>
      <c r="BT17" s="306">
        <f>ROUND(BR17/'０１表（第１表）'!AB$32,2)</f>
        <v>72.72</v>
      </c>
      <c r="BU17" s="342">
        <v>255811</v>
      </c>
      <c r="BV17" s="136">
        <f t="shared" si="24"/>
        <v>23.6</v>
      </c>
      <c r="BW17" s="306">
        <f>ROUND(BU17/'０１表（第１表）'!AC$32,2)</f>
        <v>88.14</v>
      </c>
      <c r="BX17" s="342">
        <v>367665</v>
      </c>
      <c r="BY17" s="136">
        <f t="shared" si="25"/>
        <v>15.3</v>
      </c>
      <c r="BZ17" s="306">
        <f>ROUND(BX17/'０１表（第１表）'!AD$32,2)</f>
        <v>38.42</v>
      </c>
      <c r="CA17" s="265">
        <v>270497</v>
      </c>
      <c r="CB17" s="136">
        <f t="shared" si="26"/>
        <v>34.6</v>
      </c>
      <c r="CC17" s="315">
        <f>ROUND(CA17/'０１表（第１表）'!AE$32,2)</f>
        <v>80.12</v>
      </c>
      <c r="CD17" s="342">
        <v>405083</v>
      </c>
      <c r="CE17" s="136">
        <f t="shared" si="27"/>
        <v>41.4</v>
      </c>
      <c r="CF17" s="306">
        <f>ROUND(CD17/'０１表（第１表）'!AF$32,2)</f>
        <v>280.6</v>
      </c>
      <c r="CG17" s="265">
        <v>166549</v>
      </c>
      <c r="CH17" s="136">
        <f t="shared" si="28"/>
        <v>19.4</v>
      </c>
      <c r="CI17" s="315">
        <f>ROUND(CG17/'０１表（第１表）'!AG$32,2)</f>
        <v>42.61</v>
      </c>
      <c r="CJ17" s="342">
        <v>188357</v>
      </c>
      <c r="CK17" s="136">
        <f t="shared" si="29"/>
        <v>30.8</v>
      </c>
      <c r="CL17" s="306">
        <f>ROUND(CJ17/'０１表（第１表）'!AH$32,2)</f>
        <v>48.87</v>
      </c>
      <c r="CM17" s="342">
        <v>250041</v>
      </c>
      <c r="CN17" s="136">
        <f t="shared" si="30"/>
        <v>35.1</v>
      </c>
      <c r="CO17" s="306">
        <f>ROUND(CM17/'０１表（第１表）'!AI$32,2)</f>
        <v>82.8</v>
      </c>
      <c r="CP17" s="342">
        <v>117327</v>
      </c>
      <c r="CQ17" s="136">
        <f t="shared" si="31"/>
        <v>23.4</v>
      </c>
      <c r="CR17" s="306">
        <f>ROUND(CP17/'０１表（第１表）'!AJ$32,2)</f>
        <v>40.29</v>
      </c>
      <c r="CS17" s="265">
        <v>194785</v>
      </c>
      <c r="CT17" s="136">
        <f t="shared" si="32"/>
        <v>41.3</v>
      </c>
      <c r="CU17" s="315">
        <f>ROUND(CS17/'０１表（第１表）'!AK$32,2)</f>
        <v>104.78</v>
      </c>
      <c r="CV17" s="342">
        <v>181753</v>
      </c>
      <c r="CW17" s="136">
        <f t="shared" si="33"/>
        <v>30.2</v>
      </c>
      <c r="CX17" s="306">
        <f>ROUND(CV17/'０１表（第１表）'!AL$32,2)</f>
        <v>49.03</v>
      </c>
      <c r="CY17" s="265">
        <v>114809</v>
      </c>
      <c r="CZ17" s="136">
        <f t="shared" si="0"/>
        <v>26.3</v>
      </c>
      <c r="DA17" s="315">
        <f>ROUND(CY17/'０１表（第１表）'!AM$32,2)</f>
        <v>53.89</v>
      </c>
      <c r="DB17" s="342">
        <v>98420</v>
      </c>
      <c r="DC17" s="136">
        <f t="shared" si="34"/>
        <v>16.7</v>
      </c>
      <c r="DD17" s="306">
        <f>ROUND(DB17/'０１表（第１表）'!AN$32,2)</f>
        <v>36.23</v>
      </c>
      <c r="DE17" s="342">
        <v>187230</v>
      </c>
      <c r="DF17" s="136">
        <f t="shared" si="35"/>
        <v>24.1</v>
      </c>
      <c r="DG17" s="306">
        <f>ROUND(DE17/'０１表（第１表）'!AO$32,2)</f>
        <v>55.69</v>
      </c>
      <c r="DH17" s="342">
        <v>59851</v>
      </c>
      <c r="DI17" s="136">
        <f t="shared" si="36"/>
        <v>25</v>
      </c>
      <c r="DJ17" s="306">
        <f>ROUND(DH17/'０１表（第１表）'!AP$32,2)</f>
        <v>62.65</v>
      </c>
      <c r="DK17" s="265">
        <v>112492</v>
      </c>
      <c r="DL17" s="136">
        <f t="shared" si="37"/>
        <v>26.4</v>
      </c>
      <c r="DM17" s="315">
        <f>ROUND(DK17/'０１表（第１表）'!AQ$32,2)</f>
        <v>82.2</v>
      </c>
      <c r="DN17" s="342">
        <v>185037</v>
      </c>
      <c r="DO17" s="136">
        <f t="shared" si="38"/>
        <v>35.2</v>
      </c>
      <c r="DP17" s="306">
        <f>ROUND(DN17/'０１表（第１表）'!AR$32,2)</f>
        <v>101.26</v>
      </c>
      <c r="DQ17" s="265">
        <v>117445</v>
      </c>
      <c r="DR17" s="136">
        <f t="shared" si="39"/>
        <v>19.3</v>
      </c>
      <c r="DS17" s="315">
        <f>ROUND(DQ17/'０１表（第１表）'!AS$32,2)</f>
        <v>44.92</v>
      </c>
      <c r="DT17" s="342">
        <v>84627</v>
      </c>
      <c r="DU17" s="136">
        <f t="shared" si="40"/>
        <v>25.2</v>
      </c>
      <c r="DV17" s="306">
        <f>ROUND(DT17/'０１表（第１表）'!AT$32,2)</f>
        <v>48.91</v>
      </c>
      <c r="DW17" s="342">
        <v>929890</v>
      </c>
      <c r="DX17" s="136">
        <f t="shared" si="41"/>
        <v>19.1</v>
      </c>
      <c r="DY17" s="306">
        <f>ROUND(DW17/'０１表（第１表）'!AU$32,2)</f>
        <v>43.49</v>
      </c>
      <c r="DZ17" s="342">
        <v>367746</v>
      </c>
      <c r="EA17" s="136">
        <f t="shared" si="42"/>
        <v>23.8</v>
      </c>
      <c r="EB17" s="306">
        <f>ROUND(DZ17/'０１表（第１表）'!AV$32,2)</f>
        <v>51.09</v>
      </c>
      <c r="EC17" s="318">
        <f t="shared" si="43"/>
        <v>15539351</v>
      </c>
      <c r="ED17" s="136">
        <f t="shared" si="44"/>
        <v>26.5</v>
      </c>
      <c r="EE17" s="306">
        <f>ROUND(EC17/'０１表（第１表）'!AW$32,2)</f>
        <v>54.99</v>
      </c>
    </row>
    <row r="18" spans="1:135" s="3" customFormat="1" ht="20.25" customHeight="1">
      <c r="A18" s="308" t="s">
        <v>442</v>
      </c>
      <c r="B18" s="162"/>
      <c r="C18" s="335"/>
      <c r="D18" s="342">
        <v>263418</v>
      </c>
      <c r="E18" s="136">
        <f t="shared" si="1"/>
        <v>5.5</v>
      </c>
      <c r="F18" s="306">
        <f>ROUND(D18/'０１表（第１表）'!F$32,2)</f>
        <v>7.83</v>
      </c>
      <c r="G18" s="265">
        <v>264138</v>
      </c>
      <c r="H18" s="136">
        <f t="shared" si="2"/>
        <v>7.4</v>
      </c>
      <c r="I18" s="315">
        <f>ROUND(G18/'０１表（第１表）'!G$32,2)</f>
        <v>12.44</v>
      </c>
      <c r="J18" s="342">
        <v>43029</v>
      </c>
      <c r="K18" s="136">
        <f t="shared" si="3"/>
        <v>1.4</v>
      </c>
      <c r="L18" s="306">
        <f>ROUND(J18/'０１表（第１表）'!H$32,2)</f>
        <v>3.02</v>
      </c>
      <c r="M18" s="265">
        <v>102560</v>
      </c>
      <c r="N18" s="136">
        <f t="shared" si="4"/>
        <v>5</v>
      </c>
      <c r="O18" s="315">
        <f>ROUND(M18/'０１表（第１表）'!I$32,2)</f>
        <v>7.05</v>
      </c>
      <c r="P18" s="342">
        <v>44027</v>
      </c>
      <c r="Q18" s="136">
        <f t="shared" si="5"/>
        <v>7.7</v>
      </c>
      <c r="R18" s="306">
        <f>ROUND(P18/'０１表（第１表）'!J$32,2)</f>
        <v>21.59</v>
      </c>
      <c r="S18" s="342">
        <v>60077</v>
      </c>
      <c r="T18" s="136">
        <f t="shared" si="6"/>
        <v>6</v>
      </c>
      <c r="U18" s="306">
        <f>ROUND(S18/'０１表（第１表）'!K$32,2)</f>
        <v>11.48</v>
      </c>
      <c r="V18" s="342">
        <v>34330</v>
      </c>
      <c r="W18" s="136">
        <f t="shared" si="7"/>
        <v>3.3</v>
      </c>
      <c r="X18" s="306">
        <f>ROUND(V18/'０１表（第１表）'!L$32,2)</f>
        <v>10.27</v>
      </c>
      <c r="Y18" s="265">
        <v>48491</v>
      </c>
      <c r="Z18" s="136">
        <f t="shared" si="8"/>
        <v>3.3</v>
      </c>
      <c r="AA18" s="315">
        <f>ROUND(Y18/'０１表（第１表）'!M$32,2)</f>
        <v>9.06</v>
      </c>
      <c r="AB18" s="342">
        <v>69596</v>
      </c>
      <c r="AC18" s="136">
        <f t="shared" si="9"/>
        <v>6.8</v>
      </c>
      <c r="AD18" s="306">
        <f>ROUND(AB18/'０１表（第１表）'!N$32,2)</f>
        <v>12.51</v>
      </c>
      <c r="AE18" s="265">
        <v>16164</v>
      </c>
      <c r="AF18" s="136">
        <f t="shared" si="10"/>
        <v>2.7</v>
      </c>
      <c r="AG18" s="315">
        <f>ROUND(AE18/'０１表（第１表）'!O$32,2)</f>
        <v>4.66</v>
      </c>
      <c r="AH18" s="342">
        <v>48416</v>
      </c>
      <c r="AI18" s="136">
        <f t="shared" si="11"/>
        <v>5.3</v>
      </c>
      <c r="AJ18" s="306">
        <f>ROUND(AH18/'０１表（第１表）'!P$32,2)</f>
        <v>8.12</v>
      </c>
      <c r="AK18" s="342">
        <v>52658</v>
      </c>
      <c r="AL18" s="136">
        <f t="shared" si="12"/>
        <v>3.2</v>
      </c>
      <c r="AM18" s="306">
        <f>ROUND(AK18/'０１表（第１表）'!Q$32,2)</f>
        <v>7.71</v>
      </c>
      <c r="AN18" s="342">
        <v>93191</v>
      </c>
      <c r="AO18" s="136">
        <f t="shared" si="13"/>
        <v>1.9</v>
      </c>
      <c r="AP18" s="306">
        <f>ROUND(AN18/'０１表（第１表）'!R$32,2)</f>
        <v>4.54</v>
      </c>
      <c r="AQ18" s="265">
        <v>90177</v>
      </c>
      <c r="AR18" s="136">
        <f t="shared" si="14"/>
        <v>3.1</v>
      </c>
      <c r="AS18" s="315">
        <f>ROUND(AQ18/'０１表（第１表）'!S$32,2)</f>
        <v>5.2</v>
      </c>
      <c r="AT18" s="342">
        <v>7471</v>
      </c>
      <c r="AU18" s="136">
        <f t="shared" si="15"/>
        <v>0.5</v>
      </c>
      <c r="AV18" s="306">
        <f>ROUND(AT18/'０１表（第１表）'!T$32,2)</f>
        <v>1.33</v>
      </c>
      <c r="AW18" s="265">
        <v>23438</v>
      </c>
      <c r="AX18" s="136">
        <f t="shared" si="16"/>
        <v>3.6</v>
      </c>
      <c r="AY18" s="315">
        <f>ROUND(AW18/'０１表（第１表）'!U$32,2)</f>
        <v>8.55</v>
      </c>
      <c r="AZ18" s="342">
        <v>28559</v>
      </c>
      <c r="BA18" s="136">
        <f t="shared" si="17"/>
        <v>2.5</v>
      </c>
      <c r="BB18" s="306">
        <f>ROUND(AZ18/'０１表（第１表）'!V32,2)</f>
        <v>4.96</v>
      </c>
      <c r="BC18" s="342">
        <v>42767</v>
      </c>
      <c r="BD18" s="136">
        <f t="shared" si="18"/>
        <v>6.9</v>
      </c>
      <c r="BE18" s="306">
        <f>ROUND(BC18/'０１表（第１表）'!W$32,2)</f>
        <v>14.48</v>
      </c>
      <c r="BF18" s="342">
        <v>34246</v>
      </c>
      <c r="BG18" s="136">
        <f t="shared" si="19"/>
        <v>3.5</v>
      </c>
      <c r="BH18" s="306">
        <f>ROUND(BF18/'０１表（第１表）'!X$32,2)</f>
        <v>6.76</v>
      </c>
      <c r="BI18" s="265">
        <v>83567</v>
      </c>
      <c r="BJ18" s="136">
        <f t="shared" si="20"/>
        <v>4.1</v>
      </c>
      <c r="BK18" s="315">
        <f>ROUND(BI18/'０１表（第１表）'!Y$32,2)</f>
        <v>10.38</v>
      </c>
      <c r="BL18" s="342">
        <v>35539</v>
      </c>
      <c r="BM18" s="136">
        <f t="shared" si="21"/>
        <v>3.6</v>
      </c>
      <c r="BN18" s="306">
        <f>ROUND(BL18/'０１表（第１表）'!Z$32,2)</f>
        <v>8.49</v>
      </c>
      <c r="BO18" s="265">
        <v>23829</v>
      </c>
      <c r="BP18" s="136">
        <f t="shared" si="22"/>
        <v>2.3</v>
      </c>
      <c r="BQ18" s="315">
        <f>ROUND(BO18/'０１表（第１表）'!AA$32,2)</f>
        <v>7.68</v>
      </c>
      <c r="BR18" s="342">
        <v>40223</v>
      </c>
      <c r="BS18" s="136">
        <f t="shared" si="23"/>
        <v>4</v>
      </c>
      <c r="BT18" s="306">
        <f>ROUND(BR18/'０１表（第１表）'!AB$32,2)</f>
        <v>10.18</v>
      </c>
      <c r="BU18" s="342">
        <v>31743</v>
      </c>
      <c r="BV18" s="136">
        <f t="shared" si="24"/>
        <v>2.9</v>
      </c>
      <c r="BW18" s="306">
        <f>ROUND(BU18/'０１表（第１表）'!AC$32,2)</f>
        <v>10.94</v>
      </c>
      <c r="BX18" s="342">
        <v>25582</v>
      </c>
      <c r="BY18" s="136">
        <f t="shared" si="25"/>
        <v>1.1</v>
      </c>
      <c r="BZ18" s="306">
        <f>ROUND(BX18/'０１表（第１表）'!AD$32,2)</f>
        <v>2.67</v>
      </c>
      <c r="CA18" s="265">
        <v>40710</v>
      </c>
      <c r="CB18" s="136">
        <f t="shared" si="26"/>
        <v>5.2</v>
      </c>
      <c r="CC18" s="315">
        <f>ROUND(CA18/'０１表（第１表）'!AE$32,2)</f>
        <v>12.06</v>
      </c>
      <c r="CD18" s="342">
        <v>17386</v>
      </c>
      <c r="CE18" s="136">
        <f t="shared" si="27"/>
        <v>1.8</v>
      </c>
      <c r="CF18" s="306">
        <f>ROUND(CD18/'０１表（第１表）'!AF$32,2)</f>
        <v>12.04</v>
      </c>
      <c r="CG18" s="265">
        <v>35723</v>
      </c>
      <c r="CH18" s="136">
        <f t="shared" si="28"/>
        <v>4.2</v>
      </c>
      <c r="CI18" s="315">
        <f>ROUND(CG18/'０１表（第１表）'!AG$32,2)</f>
        <v>9.14</v>
      </c>
      <c r="CJ18" s="342">
        <v>46441</v>
      </c>
      <c r="CK18" s="136">
        <f t="shared" si="29"/>
        <v>7.6</v>
      </c>
      <c r="CL18" s="306">
        <f>ROUND(CJ18/'０１表（第１表）'!AH$32,2)</f>
        <v>12.05</v>
      </c>
      <c r="CM18" s="342">
        <v>43857</v>
      </c>
      <c r="CN18" s="136">
        <f t="shared" si="30"/>
        <v>6.2</v>
      </c>
      <c r="CO18" s="306">
        <f>ROUND(CM18/'０１表（第１表）'!AI$32,2)</f>
        <v>14.52</v>
      </c>
      <c r="CP18" s="342">
        <v>32730</v>
      </c>
      <c r="CQ18" s="136">
        <f t="shared" si="31"/>
        <v>6.5</v>
      </c>
      <c r="CR18" s="306">
        <f>ROUND(CP18/'０１表（第１表）'!AJ$32,2)</f>
        <v>11.24</v>
      </c>
      <c r="CS18" s="265">
        <v>33836</v>
      </c>
      <c r="CT18" s="136">
        <f t="shared" si="32"/>
        <v>7.2</v>
      </c>
      <c r="CU18" s="315">
        <f>ROUND(CS18/'０１表（第１表）'!AK$32,2)</f>
        <v>18.2</v>
      </c>
      <c r="CV18" s="342">
        <v>27312</v>
      </c>
      <c r="CW18" s="136">
        <f t="shared" si="33"/>
        <v>4.5</v>
      </c>
      <c r="CX18" s="306">
        <f>ROUND(CV18/'０１表（第１表）'!AL$32,2)</f>
        <v>7.37</v>
      </c>
      <c r="CY18" s="265">
        <v>40365</v>
      </c>
      <c r="CZ18" s="136">
        <f t="shared" si="0"/>
        <v>9.3</v>
      </c>
      <c r="DA18" s="315">
        <f>ROUND(CY18/'０１表（第１表）'!AM$32,2)</f>
        <v>18.95</v>
      </c>
      <c r="DB18" s="342">
        <v>6305</v>
      </c>
      <c r="DC18" s="136">
        <f t="shared" si="34"/>
        <v>1.1</v>
      </c>
      <c r="DD18" s="306">
        <f>ROUND(DB18/'０１表（第１表）'!AN$32,2)</f>
        <v>2.32</v>
      </c>
      <c r="DE18" s="342">
        <v>17802</v>
      </c>
      <c r="DF18" s="136">
        <f t="shared" si="35"/>
        <v>2.3</v>
      </c>
      <c r="DG18" s="306">
        <f>ROUND(DE18/'０１表（第１表）'!AO$32,2)</f>
        <v>5.29</v>
      </c>
      <c r="DH18" s="342">
        <v>4657</v>
      </c>
      <c r="DI18" s="136">
        <f t="shared" si="36"/>
        <v>1.9</v>
      </c>
      <c r="DJ18" s="306">
        <f>ROUND(DH18/'０１表（第１表）'!AP$32,2)</f>
        <v>4.88</v>
      </c>
      <c r="DK18" s="265">
        <v>18085</v>
      </c>
      <c r="DL18" s="136">
        <f t="shared" si="37"/>
        <v>4.2</v>
      </c>
      <c r="DM18" s="315">
        <f>ROUND(DK18/'０１表（第１表）'!AQ$32,2)</f>
        <v>13.21</v>
      </c>
      <c r="DN18" s="342">
        <v>12441</v>
      </c>
      <c r="DO18" s="136">
        <f t="shared" si="38"/>
        <v>2.4</v>
      </c>
      <c r="DP18" s="306">
        <f>ROUND(DN18/'０１表（第１表）'!AR$32,2)</f>
        <v>6.81</v>
      </c>
      <c r="DQ18" s="265">
        <v>29271</v>
      </c>
      <c r="DR18" s="136">
        <f t="shared" si="39"/>
        <v>4.8</v>
      </c>
      <c r="DS18" s="315">
        <f>ROUND(DQ18/'０１表（第１表）'!AS$32,2)</f>
        <v>11.2</v>
      </c>
      <c r="DT18" s="342">
        <v>16729</v>
      </c>
      <c r="DU18" s="136">
        <f t="shared" si="40"/>
        <v>5</v>
      </c>
      <c r="DV18" s="306">
        <f>ROUND(DT18/'０１表（第１表）'!AT$32,2)</f>
        <v>9.67</v>
      </c>
      <c r="DW18" s="342">
        <v>65133</v>
      </c>
      <c r="DX18" s="136">
        <f t="shared" si="41"/>
        <v>1.3</v>
      </c>
      <c r="DY18" s="306">
        <f>ROUND(DW18/'０１表（第１表）'!AU$32,2)</f>
        <v>3.05</v>
      </c>
      <c r="DZ18" s="342">
        <v>68944</v>
      </c>
      <c r="EA18" s="136">
        <f t="shared" si="42"/>
        <v>4.5</v>
      </c>
      <c r="EB18" s="306">
        <f>ROUND(DZ18/'０１表（第１表）'!AV$32,2)</f>
        <v>9.58</v>
      </c>
      <c r="EC18" s="318">
        <f t="shared" si="43"/>
        <v>2164963</v>
      </c>
      <c r="ED18" s="136">
        <f t="shared" si="44"/>
        <v>3.7</v>
      </c>
      <c r="EE18" s="306">
        <f>ROUND(EC18/'０１表（第１表）'!AW$32,2)</f>
        <v>7.66</v>
      </c>
    </row>
    <row r="19" spans="1:135" s="3" customFormat="1" ht="20.25" customHeight="1">
      <c r="A19" s="308" t="s">
        <v>443</v>
      </c>
      <c r="B19" s="162"/>
      <c r="C19" s="335"/>
      <c r="D19" s="342">
        <v>3638</v>
      </c>
      <c r="E19" s="136">
        <f t="shared" si="1"/>
        <v>0.1</v>
      </c>
      <c r="F19" s="306">
        <f>ROUND(D19/'０１表（第１表）'!F$32,2)</f>
        <v>0.11</v>
      </c>
      <c r="G19" s="265">
        <v>2636</v>
      </c>
      <c r="H19" s="136">
        <f t="shared" si="2"/>
        <v>0.1</v>
      </c>
      <c r="I19" s="315">
        <f>ROUND(G19/'０１表（第１表）'!G$32,3)</f>
        <v>0.124</v>
      </c>
      <c r="J19" s="342">
        <v>1261</v>
      </c>
      <c r="K19" s="136">
        <f t="shared" si="3"/>
        <v>0</v>
      </c>
      <c r="L19" s="306">
        <f>ROUND(J19/'０１表（第１表）'!H$32,2)</f>
        <v>0.09</v>
      </c>
      <c r="M19" s="265">
        <v>104</v>
      </c>
      <c r="N19" s="136">
        <f t="shared" si="4"/>
        <v>0</v>
      </c>
      <c r="O19" s="315">
        <f>ROUND(M19/'０１表（第１表）'!I$32,2)</f>
        <v>0.01</v>
      </c>
      <c r="P19" s="342">
        <v>22</v>
      </c>
      <c r="Q19" s="136">
        <f t="shared" si="5"/>
        <v>0</v>
      </c>
      <c r="R19" s="306">
        <f>ROUND(P19/'０１表（第１表）'!J$32,2)</f>
        <v>0.01</v>
      </c>
      <c r="S19" s="342">
        <v>0</v>
      </c>
      <c r="T19" s="136">
        <f t="shared" si="6"/>
        <v>0</v>
      </c>
      <c r="U19" s="306">
        <f>ROUND(S19/'０１表（第１表）'!K$32,2)</f>
        <v>0</v>
      </c>
      <c r="V19" s="342">
        <v>64</v>
      </c>
      <c r="W19" s="136">
        <f t="shared" si="7"/>
        <v>0</v>
      </c>
      <c r="X19" s="306">
        <f>ROUND(V19/'０１表（第１表）'!L$32,2)</f>
        <v>0.02</v>
      </c>
      <c r="Y19" s="265">
        <v>17</v>
      </c>
      <c r="Z19" s="136">
        <f t="shared" si="8"/>
        <v>0</v>
      </c>
      <c r="AA19" s="315">
        <f>ROUND(Y19/'０１表（第１表）'!M$32,2)</f>
        <v>0</v>
      </c>
      <c r="AB19" s="342">
        <v>135</v>
      </c>
      <c r="AC19" s="136">
        <f t="shared" si="9"/>
        <v>0</v>
      </c>
      <c r="AD19" s="306">
        <f>ROUND(AB19/'０１表（第１表）'!N$32,2)</f>
        <v>0.02</v>
      </c>
      <c r="AE19" s="265">
        <v>156</v>
      </c>
      <c r="AF19" s="136">
        <f t="shared" si="10"/>
        <v>0</v>
      </c>
      <c r="AG19" s="315">
        <f>ROUND(AE19/'０１表（第１表）'!O$32,2)</f>
        <v>0.04</v>
      </c>
      <c r="AH19" s="342">
        <v>287</v>
      </c>
      <c r="AI19" s="136">
        <f t="shared" si="11"/>
        <v>0</v>
      </c>
      <c r="AJ19" s="306">
        <f>ROUND(AH19/'０１表（第１表）'!P$32,2)</f>
        <v>0.05</v>
      </c>
      <c r="AK19" s="342">
        <v>418</v>
      </c>
      <c r="AL19" s="136">
        <f t="shared" si="12"/>
        <v>0</v>
      </c>
      <c r="AM19" s="306">
        <f>ROUND(AK19/'０１表（第１表）'!Q$32,2)</f>
        <v>0.06</v>
      </c>
      <c r="AN19" s="342">
        <v>6864</v>
      </c>
      <c r="AO19" s="136">
        <f t="shared" si="13"/>
        <v>0.1</v>
      </c>
      <c r="AP19" s="306">
        <f>ROUND(AN19/'０１表（第１表）'!R$32,2)</f>
        <v>0.33</v>
      </c>
      <c r="AQ19" s="265">
        <v>43</v>
      </c>
      <c r="AR19" s="136">
        <f t="shared" si="14"/>
        <v>0</v>
      </c>
      <c r="AS19" s="315">
        <f>ROUND(AQ19/'０１表（第１表）'!S$32,2)</f>
        <v>0</v>
      </c>
      <c r="AT19" s="342">
        <v>102</v>
      </c>
      <c r="AU19" s="136">
        <f t="shared" si="15"/>
        <v>0</v>
      </c>
      <c r="AV19" s="306">
        <f>ROUND(AT19/'０１表（第１表）'!T$32,2)</f>
        <v>0.02</v>
      </c>
      <c r="AW19" s="265">
        <v>26</v>
      </c>
      <c r="AX19" s="136">
        <f t="shared" si="16"/>
        <v>0</v>
      </c>
      <c r="AY19" s="315">
        <f>ROUND(AW19/'０１表（第１表）'!U$32,2)</f>
        <v>0.01</v>
      </c>
      <c r="AZ19" s="342">
        <v>0</v>
      </c>
      <c r="BA19" s="136">
        <f t="shared" si="17"/>
        <v>0</v>
      </c>
      <c r="BB19" s="306">
        <f>ROUND(AZ19/'０１表（第１表）'!V32,2)</f>
        <v>0</v>
      </c>
      <c r="BC19" s="342">
        <v>311</v>
      </c>
      <c r="BD19" s="136">
        <f t="shared" si="18"/>
        <v>0.1</v>
      </c>
      <c r="BE19" s="306">
        <f>ROUND(BC19/'０１表（第１表）'!W$32,2)</f>
        <v>0.11</v>
      </c>
      <c r="BF19" s="342">
        <v>137</v>
      </c>
      <c r="BG19" s="136">
        <f t="shared" si="19"/>
        <v>0</v>
      </c>
      <c r="BH19" s="306">
        <f>ROUND(BF19/'０１表（第１表）'!X$32,2)</f>
        <v>0.03</v>
      </c>
      <c r="BI19" s="265">
        <v>202</v>
      </c>
      <c r="BJ19" s="136">
        <f t="shared" si="20"/>
        <v>0</v>
      </c>
      <c r="BK19" s="315">
        <f>ROUND(BI19/'０１表（第１表）'!Y$32,2)</f>
        <v>0.03</v>
      </c>
      <c r="BL19" s="342">
        <v>37</v>
      </c>
      <c r="BM19" s="136">
        <f t="shared" si="21"/>
        <v>0</v>
      </c>
      <c r="BN19" s="306">
        <f>ROUND(BL19/'０１表（第１表）'!Z$32,2)</f>
        <v>0.01</v>
      </c>
      <c r="BO19" s="265">
        <v>105</v>
      </c>
      <c r="BP19" s="136">
        <f t="shared" si="22"/>
        <v>0</v>
      </c>
      <c r="BQ19" s="315">
        <f>ROUND(BO19/'０１表（第１表）'!AA$32,2)</f>
        <v>0.03</v>
      </c>
      <c r="BR19" s="342">
        <v>18</v>
      </c>
      <c r="BS19" s="136">
        <f t="shared" si="23"/>
        <v>0</v>
      </c>
      <c r="BT19" s="306">
        <f>ROUND(BR19/'０１表（第１表）'!AB$32,2)</f>
        <v>0</v>
      </c>
      <c r="BU19" s="342">
        <v>653</v>
      </c>
      <c r="BV19" s="136">
        <f t="shared" si="24"/>
        <v>0.1</v>
      </c>
      <c r="BW19" s="306">
        <f>ROUND(BU19/'０１表（第１表）'!AC$32,2)</f>
        <v>0.23</v>
      </c>
      <c r="BX19" s="342">
        <v>0</v>
      </c>
      <c r="BY19" s="136">
        <f t="shared" si="25"/>
        <v>0</v>
      </c>
      <c r="BZ19" s="306">
        <f>ROUND(BX19/'０１表（第１表）'!AD$32,2)</f>
        <v>0</v>
      </c>
      <c r="CA19" s="265">
        <v>0</v>
      </c>
      <c r="CB19" s="136">
        <f t="shared" si="26"/>
        <v>0</v>
      </c>
      <c r="CC19" s="315">
        <f>ROUND(CA19/'０１表（第１表）'!AE$32,2)</f>
        <v>0</v>
      </c>
      <c r="CD19" s="342">
        <v>88</v>
      </c>
      <c r="CE19" s="136">
        <f t="shared" si="27"/>
        <v>0</v>
      </c>
      <c r="CF19" s="306">
        <f>ROUND(CD19/'０１表（第１表）'!AF$32,2)</f>
        <v>0.06</v>
      </c>
      <c r="CG19" s="265">
        <v>258</v>
      </c>
      <c r="CH19" s="136">
        <f t="shared" si="28"/>
        <v>0</v>
      </c>
      <c r="CI19" s="315">
        <f>ROUND(CG19/'０１表（第１表）'!AG$32,2)</f>
        <v>0.07</v>
      </c>
      <c r="CJ19" s="342">
        <v>19</v>
      </c>
      <c r="CK19" s="136">
        <f t="shared" si="29"/>
        <v>0</v>
      </c>
      <c r="CL19" s="306">
        <f>ROUND(CJ19/'０１表（第１表）'!AH$32,2)</f>
        <v>0</v>
      </c>
      <c r="CM19" s="342">
        <v>28</v>
      </c>
      <c r="CN19" s="136">
        <f t="shared" si="30"/>
        <v>0</v>
      </c>
      <c r="CO19" s="306">
        <f>ROUND(CM19/'０１表（第１表）'!AI$32,2)</f>
        <v>0.01</v>
      </c>
      <c r="CP19" s="342">
        <v>579</v>
      </c>
      <c r="CQ19" s="136">
        <f t="shared" si="31"/>
        <v>0.1</v>
      </c>
      <c r="CR19" s="306">
        <f>ROUND(CP19/'０１表（第１表）'!AJ$32,2)</f>
        <v>0.2</v>
      </c>
      <c r="CS19" s="265">
        <v>0</v>
      </c>
      <c r="CT19" s="136">
        <f t="shared" si="32"/>
        <v>0</v>
      </c>
      <c r="CU19" s="315">
        <f>ROUND(CS19/'０１表（第１表）'!AK$32,2)</f>
        <v>0</v>
      </c>
      <c r="CV19" s="342">
        <v>14</v>
      </c>
      <c r="CW19" s="136">
        <f t="shared" si="33"/>
        <v>0</v>
      </c>
      <c r="CX19" s="306">
        <f>ROUND(CV19/'０１表（第１表）'!AL$32,2)</f>
        <v>0</v>
      </c>
      <c r="CY19" s="265">
        <v>85</v>
      </c>
      <c r="CZ19" s="136">
        <f t="shared" si="0"/>
        <v>0</v>
      </c>
      <c r="DA19" s="315">
        <f>ROUND(CY19/'０１表（第１表）'!AM$32,2)</f>
        <v>0.04</v>
      </c>
      <c r="DB19" s="342">
        <v>14</v>
      </c>
      <c r="DC19" s="136">
        <f t="shared" si="34"/>
        <v>0</v>
      </c>
      <c r="DD19" s="306">
        <f>ROUND(DB19/'０１表（第１表）'!AN$32,2)</f>
        <v>0.01</v>
      </c>
      <c r="DE19" s="342">
        <v>298</v>
      </c>
      <c r="DF19" s="136">
        <f t="shared" si="35"/>
        <v>0</v>
      </c>
      <c r="DG19" s="306">
        <f>ROUND(DE19/'０１表（第１表）'!AO$32,2)</f>
        <v>0.09</v>
      </c>
      <c r="DH19" s="342">
        <v>0</v>
      </c>
      <c r="DI19" s="136">
        <f t="shared" si="36"/>
        <v>0</v>
      </c>
      <c r="DJ19" s="306">
        <f>ROUND(DH19/'０１表（第１表）'!AP$32,2)</f>
        <v>0</v>
      </c>
      <c r="DK19" s="265">
        <v>40</v>
      </c>
      <c r="DL19" s="136">
        <f t="shared" si="37"/>
        <v>0</v>
      </c>
      <c r="DM19" s="315">
        <f>ROUND(DK19/'０１表（第１表）'!AQ$32,2)</f>
        <v>0.03</v>
      </c>
      <c r="DN19" s="342">
        <v>33</v>
      </c>
      <c r="DO19" s="136">
        <f t="shared" si="38"/>
        <v>0</v>
      </c>
      <c r="DP19" s="306">
        <f>ROUND(DN19/'０１表（第１表）'!AR$32,2)</f>
        <v>0.02</v>
      </c>
      <c r="DQ19" s="265">
        <v>38</v>
      </c>
      <c r="DR19" s="136">
        <f t="shared" si="39"/>
        <v>0</v>
      </c>
      <c r="DS19" s="315">
        <f>ROUND(DQ19/'０１表（第１表）'!AS$32,2)</f>
        <v>0.01</v>
      </c>
      <c r="DT19" s="342">
        <v>60</v>
      </c>
      <c r="DU19" s="136">
        <f t="shared" si="40"/>
        <v>0</v>
      </c>
      <c r="DV19" s="306">
        <f>ROUND(DT19/'０１表（第１表）'!AT$32,2)</f>
        <v>0.03</v>
      </c>
      <c r="DW19" s="342">
        <v>1721</v>
      </c>
      <c r="DX19" s="136">
        <f t="shared" si="41"/>
        <v>0</v>
      </c>
      <c r="DY19" s="306">
        <f>ROUND(DW19/'０１表（第１表）'!AU$32,2)</f>
        <v>0.08</v>
      </c>
      <c r="DZ19" s="342">
        <v>2983</v>
      </c>
      <c r="EA19" s="136">
        <f t="shared" si="42"/>
        <v>0.2</v>
      </c>
      <c r="EB19" s="306">
        <f>ROUND(DZ19/'０１表（第１表）'!AV$32,2)</f>
        <v>0.41</v>
      </c>
      <c r="EC19" s="318">
        <f t="shared" si="43"/>
        <v>23494</v>
      </c>
      <c r="ED19" s="136">
        <f t="shared" si="44"/>
        <v>0</v>
      </c>
      <c r="EE19" s="306">
        <f>ROUND(EC19/'０１表（第１表）'!AW$32,2)</f>
        <v>0.08</v>
      </c>
    </row>
    <row r="20" spans="1:135" s="3" customFormat="1" ht="20.25" customHeight="1">
      <c r="A20" s="308" t="s">
        <v>444</v>
      </c>
      <c r="B20" s="162"/>
      <c r="C20" s="335"/>
      <c r="D20" s="342">
        <v>25884</v>
      </c>
      <c r="E20" s="136">
        <f t="shared" si="1"/>
        <v>0.5</v>
      </c>
      <c r="F20" s="306">
        <f>ROUND(D20/'０１表（第１表）'!F$32,2)</f>
        <v>0.77</v>
      </c>
      <c r="G20" s="265">
        <v>18206</v>
      </c>
      <c r="H20" s="136">
        <f t="shared" si="2"/>
        <v>0.5</v>
      </c>
      <c r="I20" s="315">
        <f>ROUND(G20/'０１表（第１表）'!G$32,2)</f>
        <v>0.86</v>
      </c>
      <c r="J20" s="342">
        <v>2393</v>
      </c>
      <c r="K20" s="136">
        <f t="shared" si="3"/>
        <v>0.1</v>
      </c>
      <c r="L20" s="306">
        <f>ROUND(J20/'０１表（第１表）'!H$32,2)</f>
        <v>0.17</v>
      </c>
      <c r="M20" s="265">
        <v>9807</v>
      </c>
      <c r="N20" s="136">
        <f t="shared" si="4"/>
        <v>0.5</v>
      </c>
      <c r="O20" s="315">
        <f>ROUND(M20/'０１表（第１表）'!I$32,2)</f>
        <v>0.67</v>
      </c>
      <c r="P20" s="342">
        <v>4632</v>
      </c>
      <c r="Q20" s="136">
        <f t="shared" si="5"/>
        <v>0.8</v>
      </c>
      <c r="R20" s="306">
        <f>ROUND(P20/'０１表（第１表）'!J$32,2)</f>
        <v>2.27</v>
      </c>
      <c r="S20" s="342">
        <v>2220</v>
      </c>
      <c r="T20" s="136">
        <f t="shared" si="6"/>
        <v>0.2</v>
      </c>
      <c r="U20" s="306">
        <f>ROUND(S20/'０１表（第１表）'!K$32,2)</f>
        <v>0.42</v>
      </c>
      <c r="V20" s="342">
        <v>1263</v>
      </c>
      <c r="W20" s="136">
        <f t="shared" si="7"/>
        <v>0.1</v>
      </c>
      <c r="X20" s="306">
        <f>ROUND(V20/'０１表（第１表）'!L$32,2)</f>
        <v>0.38</v>
      </c>
      <c r="Y20" s="265">
        <v>4039</v>
      </c>
      <c r="Z20" s="136">
        <f t="shared" si="8"/>
        <v>0.3</v>
      </c>
      <c r="AA20" s="315">
        <f>ROUND(Y20/'０１表（第１表）'!M$32,2)</f>
        <v>0.75</v>
      </c>
      <c r="AB20" s="342">
        <v>12677</v>
      </c>
      <c r="AC20" s="136">
        <f t="shared" si="9"/>
        <v>1.2</v>
      </c>
      <c r="AD20" s="306">
        <f>ROUND(AB20/'０１表（第１表）'!N$32,2)</f>
        <v>2.28</v>
      </c>
      <c r="AE20" s="265">
        <v>2339</v>
      </c>
      <c r="AF20" s="136">
        <f t="shared" si="10"/>
        <v>0.4</v>
      </c>
      <c r="AG20" s="315">
        <f>ROUND(AE20/'０１表（第１表）'!O$32,2)</f>
        <v>0.67</v>
      </c>
      <c r="AH20" s="342">
        <v>5354</v>
      </c>
      <c r="AI20" s="136">
        <f t="shared" si="11"/>
        <v>0.6</v>
      </c>
      <c r="AJ20" s="306">
        <f>ROUND(AH20/'０１表（第１表）'!P$32,2)</f>
        <v>0.9</v>
      </c>
      <c r="AK20" s="342">
        <v>5026</v>
      </c>
      <c r="AL20" s="136">
        <f t="shared" si="12"/>
        <v>0.3</v>
      </c>
      <c r="AM20" s="306">
        <f>ROUND(AK20/'０１表（第１表）'!Q$32,2)</f>
        <v>0.74</v>
      </c>
      <c r="AN20" s="342">
        <v>15975</v>
      </c>
      <c r="AO20" s="136">
        <f t="shared" si="13"/>
        <v>0.3</v>
      </c>
      <c r="AP20" s="306">
        <f>ROUND(AN20/'０１表（第１表）'!R$32,2)</f>
        <v>0.78</v>
      </c>
      <c r="AQ20" s="265">
        <v>3656</v>
      </c>
      <c r="AR20" s="136">
        <f t="shared" si="14"/>
        <v>0.1</v>
      </c>
      <c r="AS20" s="315">
        <f>ROUND(AQ20/'０１表（第１表）'!S$32,2)</f>
        <v>0.21</v>
      </c>
      <c r="AT20" s="342">
        <v>5556</v>
      </c>
      <c r="AU20" s="136">
        <f t="shared" si="15"/>
        <v>0.4</v>
      </c>
      <c r="AV20" s="306">
        <f>ROUND(AT20/'０１表（第１表）'!T$32,2)</f>
        <v>0.99</v>
      </c>
      <c r="AW20" s="265">
        <v>994</v>
      </c>
      <c r="AX20" s="136">
        <f t="shared" si="16"/>
        <v>0.2</v>
      </c>
      <c r="AY20" s="315">
        <f>ROUND(AW20/'０１表（第１表）'!U$32,2)</f>
        <v>0.36</v>
      </c>
      <c r="AZ20" s="342">
        <v>4313</v>
      </c>
      <c r="BA20" s="136">
        <f t="shared" si="17"/>
        <v>0.4</v>
      </c>
      <c r="BB20" s="306">
        <f>ROUND(AZ20/'０１表（第１表）'!V32,2)</f>
        <v>0.75</v>
      </c>
      <c r="BC20" s="342">
        <v>3657</v>
      </c>
      <c r="BD20" s="136">
        <f t="shared" si="18"/>
        <v>0.6</v>
      </c>
      <c r="BE20" s="306">
        <f>ROUND(BC20/'０１表（第１表）'!W$32,2)</f>
        <v>1.24</v>
      </c>
      <c r="BF20" s="342">
        <v>2557</v>
      </c>
      <c r="BG20" s="136">
        <f t="shared" si="19"/>
        <v>0.3</v>
      </c>
      <c r="BH20" s="306">
        <f>ROUND(BF20/'０１表（第１表）'!X$32,2)</f>
        <v>0.5</v>
      </c>
      <c r="BI20" s="265">
        <v>6414</v>
      </c>
      <c r="BJ20" s="136">
        <f t="shared" si="20"/>
        <v>0.3</v>
      </c>
      <c r="BK20" s="315">
        <f>ROUND(BI20/'０１表（第１表）'!Y$32,2)</f>
        <v>0.8</v>
      </c>
      <c r="BL20" s="342">
        <v>2942</v>
      </c>
      <c r="BM20" s="136">
        <f t="shared" si="21"/>
        <v>0.3</v>
      </c>
      <c r="BN20" s="306">
        <f>ROUND(BL20/'０１表（第１表）'!Z$32,2)</f>
        <v>0.7</v>
      </c>
      <c r="BO20" s="265">
        <v>3539</v>
      </c>
      <c r="BP20" s="136">
        <f t="shared" si="22"/>
        <v>0.3</v>
      </c>
      <c r="BQ20" s="315">
        <f>ROUND(BO20/'０１表（第１表）'!AA$32,2)</f>
        <v>1.14</v>
      </c>
      <c r="BR20" s="342">
        <v>7283</v>
      </c>
      <c r="BS20" s="136">
        <f t="shared" si="23"/>
        <v>0.7</v>
      </c>
      <c r="BT20" s="306">
        <f>ROUND(BR20/'０１表（第１表）'!AB$32,2)</f>
        <v>1.84</v>
      </c>
      <c r="BU20" s="342">
        <v>4609</v>
      </c>
      <c r="BV20" s="136">
        <f t="shared" si="24"/>
        <v>0.4</v>
      </c>
      <c r="BW20" s="306">
        <f>ROUND(BU20/'０１表（第１表）'!AC$32,2)</f>
        <v>1.59</v>
      </c>
      <c r="BX20" s="342">
        <v>2325</v>
      </c>
      <c r="BY20" s="136">
        <f t="shared" si="25"/>
        <v>0.1</v>
      </c>
      <c r="BZ20" s="306">
        <f>ROUND(BX20/'０１表（第１表）'!AD$32,2)</f>
        <v>0.24</v>
      </c>
      <c r="CA20" s="265">
        <v>4634</v>
      </c>
      <c r="CB20" s="136">
        <f t="shared" si="26"/>
        <v>0.6</v>
      </c>
      <c r="CC20" s="315">
        <f>ROUND(CA20/'０１表（第１表）'!AE$32,2)</f>
        <v>1.37</v>
      </c>
      <c r="CD20" s="342">
        <v>3922</v>
      </c>
      <c r="CE20" s="136">
        <f t="shared" si="27"/>
        <v>0.4</v>
      </c>
      <c r="CF20" s="306">
        <f>ROUND(CD20/'０１表（第１表）'!AF$32,2)</f>
        <v>2.72</v>
      </c>
      <c r="CG20" s="265">
        <v>2588</v>
      </c>
      <c r="CH20" s="136">
        <f t="shared" si="28"/>
        <v>0.3</v>
      </c>
      <c r="CI20" s="315">
        <f>ROUND(CG20/'０１表（第１表）'!AG$32,2)</f>
        <v>0.66</v>
      </c>
      <c r="CJ20" s="342">
        <v>3681</v>
      </c>
      <c r="CK20" s="136">
        <f t="shared" si="29"/>
        <v>0.6</v>
      </c>
      <c r="CL20" s="306">
        <f>ROUND(CJ20/'０１表（第１表）'!AH$32,2)</f>
        <v>0.96</v>
      </c>
      <c r="CM20" s="342">
        <v>2218</v>
      </c>
      <c r="CN20" s="136">
        <f t="shared" si="30"/>
        <v>0.3</v>
      </c>
      <c r="CO20" s="306">
        <f>ROUND(CM20/'０１表（第１表）'!AI$32,2)</f>
        <v>0.73</v>
      </c>
      <c r="CP20" s="342">
        <v>876</v>
      </c>
      <c r="CQ20" s="136">
        <f t="shared" si="31"/>
        <v>0.2</v>
      </c>
      <c r="CR20" s="306">
        <f>ROUND(CP20/'０１表（第１表）'!AJ$32,2)</f>
        <v>0.3</v>
      </c>
      <c r="CS20" s="265">
        <v>1870</v>
      </c>
      <c r="CT20" s="136">
        <f t="shared" si="32"/>
        <v>0.4</v>
      </c>
      <c r="CU20" s="315">
        <f>ROUND(CS20/'０１表（第１表）'!AK$32,2)</f>
        <v>1.01</v>
      </c>
      <c r="CV20" s="342">
        <v>1830</v>
      </c>
      <c r="CW20" s="136">
        <f t="shared" si="33"/>
        <v>0.3</v>
      </c>
      <c r="CX20" s="306">
        <f>ROUND(CV20/'０１表（第１表）'!AL$32,2)</f>
        <v>0.49</v>
      </c>
      <c r="CY20" s="265">
        <v>2188</v>
      </c>
      <c r="CZ20" s="136">
        <f t="shared" si="0"/>
        <v>0.5</v>
      </c>
      <c r="DA20" s="315">
        <f>ROUND(CY20/'０１表（第１表）'!AM$32,2)</f>
        <v>1.03</v>
      </c>
      <c r="DB20" s="342">
        <v>1249</v>
      </c>
      <c r="DC20" s="136">
        <f t="shared" si="34"/>
        <v>0.2</v>
      </c>
      <c r="DD20" s="306">
        <f>ROUND(DB20/'０１表（第１表）'!AN$32,2)</f>
        <v>0.46</v>
      </c>
      <c r="DE20" s="342">
        <v>4749</v>
      </c>
      <c r="DF20" s="136">
        <f t="shared" si="35"/>
        <v>0.6</v>
      </c>
      <c r="DG20" s="306">
        <f>ROUND(DE20/'０１表（第１表）'!AO$32,2)</f>
        <v>1.41</v>
      </c>
      <c r="DH20" s="342">
        <v>722</v>
      </c>
      <c r="DI20" s="136">
        <f t="shared" si="36"/>
        <v>0.3</v>
      </c>
      <c r="DJ20" s="306">
        <f>ROUND(DH20/'０１表（第１表）'!AP$32,2)</f>
        <v>0.76</v>
      </c>
      <c r="DK20" s="265">
        <v>934</v>
      </c>
      <c r="DL20" s="136">
        <f t="shared" si="37"/>
        <v>0.2</v>
      </c>
      <c r="DM20" s="315">
        <f>ROUND(DK20/'０１表（第１表）'!AQ$32,2)</f>
        <v>0.68</v>
      </c>
      <c r="DN20" s="342">
        <v>1327</v>
      </c>
      <c r="DO20" s="136">
        <f t="shared" si="38"/>
        <v>0.3</v>
      </c>
      <c r="DP20" s="306">
        <f>ROUND(DN20/'０１表（第１表）'!AR$32,2)</f>
        <v>0.73</v>
      </c>
      <c r="DQ20" s="265">
        <v>1738</v>
      </c>
      <c r="DR20" s="136">
        <f t="shared" si="39"/>
        <v>0.3</v>
      </c>
      <c r="DS20" s="315">
        <f>ROUND(DQ20/'０１表（第１表）'!AS$32,2)</f>
        <v>0.66</v>
      </c>
      <c r="DT20" s="342">
        <v>1079</v>
      </c>
      <c r="DU20" s="136">
        <f t="shared" si="40"/>
        <v>0.3</v>
      </c>
      <c r="DV20" s="306">
        <f>ROUND(DT20/'０１表（第１表）'!AT$32,2)</f>
        <v>0.62</v>
      </c>
      <c r="DW20" s="342">
        <v>19522</v>
      </c>
      <c r="DX20" s="136">
        <f t="shared" si="41"/>
        <v>0.4</v>
      </c>
      <c r="DY20" s="306">
        <f>ROUND(DW20/'０１表（第１表）'!AU$32,2)</f>
        <v>0.91</v>
      </c>
      <c r="DZ20" s="342">
        <v>7164</v>
      </c>
      <c r="EA20" s="136">
        <f t="shared" si="42"/>
        <v>0.5</v>
      </c>
      <c r="EB20" s="306">
        <f>ROUND(DZ20/'０１表（第１表）'!AV$32,2)</f>
        <v>1</v>
      </c>
      <c r="EC20" s="318">
        <f t="shared" si="43"/>
        <v>219951</v>
      </c>
      <c r="ED20" s="136">
        <f t="shared" si="44"/>
        <v>0.4</v>
      </c>
      <c r="EE20" s="306">
        <f>ROUND(EC20/'０１表（第１表）'!AW$32,2)</f>
        <v>0.78</v>
      </c>
    </row>
    <row r="21" spans="1:135" s="3" customFormat="1" ht="20.25" customHeight="1">
      <c r="A21" s="308" t="s">
        <v>445</v>
      </c>
      <c r="B21" s="162"/>
      <c r="C21" s="335"/>
      <c r="D21" s="342">
        <v>77859</v>
      </c>
      <c r="E21" s="136">
        <f t="shared" si="1"/>
        <v>1.6</v>
      </c>
      <c r="F21" s="306">
        <f>ROUND(D21/'０１表（第１表）'!F$32,2)</f>
        <v>2.32</v>
      </c>
      <c r="G21" s="265">
        <v>178932</v>
      </c>
      <c r="H21" s="136">
        <f t="shared" si="2"/>
        <v>5</v>
      </c>
      <c r="I21" s="315">
        <f>ROUND(G21/'０１表（第１表）'!G$32,2)</f>
        <v>8.43</v>
      </c>
      <c r="J21" s="342">
        <v>76055</v>
      </c>
      <c r="K21" s="136">
        <f t="shared" si="3"/>
        <v>2.5</v>
      </c>
      <c r="L21" s="306">
        <f>ROUND(J21/'０１表（第１表）'!H$32,2)</f>
        <v>5.34</v>
      </c>
      <c r="M21" s="265">
        <v>120096</v>
      </c>
      <c r="N21" s="136">
        <f t="shared" si="4"/>
        <v>5.9</v>
      </c>
      <c r="O21" s="315">
        <f>ROUND(M21/'０１表（第１表）'!I$32,2)</f>
        <v>8.25</v>
      </c>
      <c r="P21" s="342">
        <v>27189</v>
      </c>
      <c r="Q21" s="136">
        <f t="shared" si="5"/>
        <v>4.8</v>
      </c>
      <c r="R21" s="306">
        <f>ROUND(P21/'０１表（第１表）'!J$32,2)</f>
        <v>13.33</v>
      </c>
      <c r="S21" s="342">
        <v>52876</v>
      </c>
      <c r="T21" s="136">
        <f t="shared" si="6"/>
        <v>5.3</v>
      </c>
      <c r="U21" s="306">
        <f>ROUND(S21/'０１表（第１表）'!K$32,2)</f>
        <v>10.1</v>
      </c>
      <c r="V21" s="342">
        <v>18908</v>
      </c>
      <c r="W21" s="136">
        <f t="shared" si="7"/>
        <v>1.8</v>
      </c>
      <c r="X21" s="306">
        <f>ROUND(V21/'０１表（第１表）'!L$32,2)</f>
        <v>5.66</v>
      </c>
      <c r="Y21" s="265">
        <v>19707</v>
      </c>
      <c r="Z21" s="136">
        <f t="shared" si="8"/>
        <v>1.4</v>
      </c>
      <c r="AA21" s="315">
        <f>ROUND(Y21/'０１表（第１表）'!M$32,2)</f>
        <v>3.68</v>
      </c>
      <c r="AB21" s="342">
        <v>48444</v>
      </c>
      <c r="AC21" s="136">
        <f t="shared" si="9"/>
        <v>4.7</v>
      </c>
      <c r="AD21" s="306">
        <f>ROUND(AB21/'０１表（第１表）'!N$32,2)</f>
        <v>8.71</v>
      </c>
      <c r="AE21" s="265">
        <v>27335</v>
      </c>
      <c r="AF21" s="136">
        <f t="shared" si="10"/>
        <v>4.5</v>
      </c>
      <c r="AG21" s="315">
        <f>ROUND(AE21/'０１表（第１表）'!O$32,2)</f>
        <v>7.88</v>
      </c>
      <c r="AH21" s="342">
        <v>43890</v>
      </c>
      <c r="AI21" s="136">
        <f t="shared" si="11"/>
        <v>4.8</v>
      </c>
      <c r="AJ21" s="306">
        <f>ROUND(AH21/'０１表（第１表）'!P$32,2)</f>
        <v>7.36</v>
      </c>
      <c r="AK21" s="342">
        <v>27509</v>
      </c>
      <c r="AL21" s="136">
        <f t="shared" si="12"/>
        <v>1.7</v>
      </c>
      <c r="AM21" s="306">
        <f>ROUND(AK21/'０１表（第１表）'!Q$32,2)</f>
        <v>4.03</v>
      </c>
      <c r="AN21" s="342">
        <v>154041</v>
      </c>
      <c r="AO21" s="136">
        <f t="shared" si="13"/>
        <v>3.2</v>
      </c>
      <c r="AP21" s="306">
        <f>ROUND(AN21/'０１表（第１表）'!R$32,2)</f>
        <v>7.5</v>
      </c>
      <c r="AQ21" s="265">
        <v>154328</v>
      </c>
      <c r="AR21" s="136">
        <f t="shared" si="14"/>
        <v>5.3</v>
      </c>
      <c r="AS21" s="315">
        <f>ROUND(AQ21/'０１表（第１表）'!S$32,2)</f>
        <v>8.89</v>
      </c>
      <c r="AT21" s="342">
        <v>37050</v>
      </c>
      <c r="AU21" s="136">
        <f t="shared" si="15"/>
        <v>2.6</v>
      </c>
      <c r="AV21" s="306">
        <f>ROUND(AT21/'０１表（第１表）'!T$32,2)</f>
        <v>6.61</v>
      </c>
      <c r="AW21" s="265">
        <v>42488</v>
      </c>
      <c r="AX21" s="136">
        <f t="shared" si="16"/>
        <v>6.6</v>
      </c>
      <c r="AY21" s="315">
        <f>ROUND(AW21/'０１表（第１表）'!U$32,2)</f>
        <v>15.51</v>
      </c>
      <c r="AZ21" s="342">
        <v>166897</v>
      </c>
      <c r="BA21" s="136">
        <f t="shared" si="17"/>
        <v>14.8</v>
      </c>
      <c r="BB21" s="306">
        <f>ROUND(AZ21/'０１表（第１表）'!V32,2)</f>
        <v>28.96</v>
      </c>
      <c r="BC21" s="342">
        <v>18301</v>
      </c>
      <c r="BD21" s="136">
        <f t="shared" si="18"/>
        <v>2.9</v>
      </c>
      <c r="BE21" s="306">
        <f>ROUND(BC21/'０１表（第１表）'!W$32,2)</f>
        <v>6.2</v>
      </c>
      <c r="BF21" s="342">
        <v>44163</v>
      </c>
      <c r="BG21" s="136">
        <f t="shared" si="19"/>
        <v>4.5</v>
      </c>
      <c r="BH21" s="306">
        <f>ROUND(BF21/'０１表（第１表）'!X$32,2)</f>
        <v>8.72</v>
      </c>
      <c r="BI21" s="265">
        <v>81563</v>
      </c>
      <c r="BJ21" s="136">
        <f t="shared" si="20"/>
        <v>4</v>
      </c>
      <c r="BK21" s="315">
        <f>ROUND(BI21/'０１表（第１表）'!Y$32,2)</f>
        <v>10.13</v>
      </c>
      <c r="BL21" s="342">
        <v>51208</v>
      </c>
      <c r="BM21" s="136">
        <f t="shared" si="21"/>
        <v>5.1</v>
      </c>
      <c r="BN21" s="306">
        <f>ROUND(BL21/'０１表（第１表）'!Z$32,2)</f>
        <v>12.23</v>
      </c>
      <c r="BO21" s="265">
        <v>48933</v>
      </c>
      <c r="BP21" s="136">
        <f t="shared" si="22"/>
        <v>4.7</v>
      </c>
      <c r="BQ21" s="315">
        <f>ROUND(BO21/'０１表（第１表）'!AA$32,2)</f>
        <v>15.77</v>
      </c>
      <c r="BR21" s="342">
        <v>38304</v>
      </c>
      <c r="BS21" s="136">
        <f t="shared" si="23"/>
        <v>3.8</v>
      </c>
      <c r="BT21" s="306">
        <f>ROUND(BR21/'０１表（第１表）'!AB$32,2)</f>
        <v>9.69</v>
      </c>
      <c r="BU21" s="342">
        <v>37989</v>
      </c>
      <c r="BV21" s="136">
        <f t="shared" si="24"/>
        <v>3.5</v>
      </c>
      <c r="BW21" s="306">
        <f>ROUND(BU21/'０１表（第１表）'!AC$32,2)</f>
        <v>13.09</v>
      </c>
      <c r="BX21" s="342">
        <v>112154</v>
      </c>
      <c r="BY21" s="136">
        <f t="shared" si="25"/>
        <v>4.7</v>
      </c>
      <c r="BZ21" s="306">
        <f>ROUND(BX21/'０１表（第１表）'!AD$32,2)</f>
        <v>11.72</v>
      </c>
      <c r="CA21" s="265">
        <v>26748</v>
      </c>
      <c r="CB21" s="136">
        <f t="shared" si="26"/>
        <v>3.4</v>
      </c>
      <c r="CC21" s="315">
        <f>ROUND(CA21/'０１表（第１表）'!AE$32,2)</f>
        <v>7.92</v>
      </c>
      <c r="CD21" s="342">
        <v>17615</v>
      </c>
      <c r="CE21" s="136">
        <f t="shared" si="27"/>
        <v>1.8</v>
      </c>
      <c r="CF21" s="306">
        <f>ROUND(CD21/'０１表（第１表）'!AF$32,2)</f>
        <v>12.2</v>
      </c>
      <c r="CG21" s="265">
        <v>22988</v>
      </c>
      <c r="CH21" s="136">
        <f t="shared" si="28"/>
        <v>2.7</v>
      </c>
      <c r="CI21" s="315">
        <f>ROUND(CG21/'０１表（第１表）'!AG$32,2)</f>
        <v>5.88</v>
      </c>
      <c r="CJ21" s="342">
        <v>51211</v>
      </c>
      <c r="CK21" s="136">
        <f t="shared" si="29"/>
        <v>8.4</v>
      </c>
      <c r="CL21" s="306">
        <f>ROUND(CJ21/'０１表（第１表）'!AH$32,2)</f>
        <v>13.29</v>
      </c>
      <c r="CM21" s="342">
        <v>38493</v>
      </c>
      <c r="CN21" s="136">
        <f t="shared" si="30"/>
        <v>5.4</v>
      </c>
      <c r="CO21" s="306">
        <f>ROUND(CM21/'０１表（第１表）'!AI$32,2)</f>
        <v>12.75</v>
      </c>
      <c r="CP21" s="342">
        <v>6640</v>
      </c>
      <c r="CQ21" s="136">
        <f t="shared" si="31"/>
        <v>1.3</v>
      </c>
      <c r="CR21" s="306">
        <f>ROUND(CP21/'０１表（第１表）'!AJ$32,2)</f>
        <v>2.28</v>
      </c>
      <c r="CS21" s="265">
        <v>14178</v>
      </c>
      <c r="CT21" s="136">
        <f t="shared" si="32"/>
        <v>3</v>
      </c>
      <c r="CU21" s="315">
        <f>ROUND(CS21/'０１表（第１表）'!AK$32,2)</f>
        <v>7.63</v>
      </c>
      <c r="CV21" s="342">
        <v>30477</v>
      </c>
      <c r="CW21" s="136">
        <f t="shared" si="33"/>
        <v>5.1</v>
      </c>
      <c r="CX21" s="306">
        <f>ROUND(CV21/'０１表（第１表）'!AL$32,2)</f>
        <v>8.22</v>
      </c>
      <c r="CY21" s="265">
        <v>20525</v>
      </c>
      <c r="CZ21" s="136">
        <f t="shared" si="0"/>
        <v>4.7</v>
      </c>
      <c r="DA21" s="315">
        <f>ROUND(CY21/'０１表（第１表）'!AM$32,2)</f>
        <v>9.63</v>
      </c>
      <c r="DB21" s="342">
        <v>9931</v>
      </c>
      <c r="DC21" s="136">
        <f t="shared" si="34"/>
        <v>1.7</v>
      </c>
      <c r="DD21" s="306">
        <f>ROUND(DB21/'０１表（第１表）'!AN$32,2)</f>
        <v>3.66</v>
      </c>
      <c r="DE21" s="342">
        <v>5526</v>
      </c>
      <c r="DF21" s="136">
        <f t="shared" si="35"/>
        <v>0.7</v>
      </c>
      <c r="DG21" s="306">
        <f>ROUND(DE21/'０１表（第１表）'!AO$32,2)</f>
        <v>1.64</v>
      </c>
      <c r="DH21" s="342">
        <v>2487</v>
      </c>
      <c r="DI21" s="136">
        <f t="shared" si="36"/>
        <v>1</v>
      </c>
      <c r="DJ21" s="306">
        <f>ROUND(DH21/'０１表（第１表）'!AP$32,2)</f>
        <v>2.6</v>
      </c>
      <c r="DK21" s="265">
        <v>62419</v>
      </c>
      <c r="DL21" s="136">
        <f t="shared" si="37"/>
        <v>14.6</v>
      </c>
      <c r="DM21" s="315">
        <f>ROUND(DK21/'０１表（第１表）'!AQ$32,2)</f>
        <v>45.61</v>
      </c>
      <c r="DN21" s="342">
        <v>541</v>
      </c>
      <c r="DO21" s="136">
        <f t="shared" si="38"/>
        <v>0.1</v>
      </c>
      <c r="DP21" s="306">
        <f>ROUND(DN21/'０１表（第１表）'!AR$32,2)</f>
        <v>0.3</v>
      </c>
      <c r="DQ21" s="265">
        <v>37873</v>
      </c>
      <c r="DR21" s="136">
        <f t="shared" si="39"/>
        <v>6.2</v>
      </c>
      <c r="DS21" s="315">
        <f>ROUND(DQ21/'０１表（第１表）'!AS$32,2)</f>
        <v>14.49</v>
      </c>
      <c r="DT21" s="342">
        <v>21503</v>
      </c>
      <c r="DU21" s="136">
        <f t="shared" si="40"/>
        <v>6.4</v>
      </c>
      <c r="DV21" s="306">
        <f>ROUND(DT21/'０１表（第１表）'!AT$32,2)</f>
        <v>12.43</v>
      </c>
      <c r="DW21" s="342">
        <v>21252</v>
      </c>
      <c r="DX21" s="136">
        <f t="shared" si="41"/>
        <v>0.4</v>
      </c>
      <c r="DY21" s="306">
        <f>ROUND(DW21/'０１表（第１表）'!AU$32,2)</f>
        <v>0.99</v>
      </c>
      <c r="DZ21" s="342">
        <v>150512</v>
      </c>
      <c r="EA21" s="136">
        <f t="shared" si="42"/>
        <v>9.8</v>
      </c>
      <c r="EB21" s="306">
        <f>ROUND(DZ21/'０１表（第１表）'!AV$32,2)</f>
        <v>20.91</v>
      </c>
      <c r="EC21" s="318">
        <f t="shared" si="43"/>
        <v>2247138</v>
      </c>
      <c r="ED21" s="136">
        <f t="shared" si="44"/>
        <v>3.8</v>
      </c>
      <c r="EE21" s="306">
        <f>ROUND(EC21/'０１表（第１表）'!AW$32,2)</f>
        <v>7.95</v>
      </c>
    </row>
    <row r="22" spans="1:135" s="3" customFormat="1" ht="20.25" customHeight="1">
      <c r="A22" s="308" t="s">
        <v>446</v>
      </c>
      <c r="B22" s="162"/>
      <c r="C22" s="335"/>
      <c r="D22" s="342">
        <v>3762</v>
      </c>
      <c r="E22" s="136">
        <f t="shared" si="1"/>
        <v>0.1</v>
      </c>
      <c r="F22" s="306">
        <f>ROUND(D22/'０１表（第１表）'!F$32,2)</f>
        <v>0.11</v>
      </c>
      <c r="G22" s="265">
        <v>762</v>
      </c>
      <c r="H22" s="136">
        <f t="shared" si="2"/>
        <v>0</v>
      </c>
      <c r="I22" s="315">
        <f>ROUND(G22/'０１表（第１表）'!G$32,2)</f>
        <v>0.04</v>
      </c>
      <c r="J22" s="342">
        <v>10191</v>
      </c>
      <c r="K22" s="136">
        <f t="shared" si="3"/>
        <v>0.3</v>
      </c>
      <c r="L22" s="306">
        <f>ROUND(J22/'０１表（第１表）'!H$32,2)</f>
        <v>0.72</v>
      </c>
      <c r="M22" s="265">
        <v>0</v>
      </c>
      <c r="N22" s="136">
        <f t="shared" si="4"/>
        <v>0</v>
      </c>
      <c r="O22" s="315">
        <f>ROUND(M22/'０１表（第１表）'!I$32,2)</f>
        <v>0</v>
      </c>
      <c r="P22" s="342">
        <v>841</v>
      </c>
      <c r="Q22" s="136">
        <f t="shared" si="5"/>
        <v>0.1</v>
      </c>
      <c r="R22" s="306">
        <f>ROUND(P22/'０１表（第１表）'!J$32,2)</f>
        <v>0.41</v>
      </c>
      <c r="S22" s="342">
        <v>987</v>
      </c>
      <c r="T22" s="136">
        <f t="shared" si="6"/>
        <v>0.1</v>
      </c>
      <c r="U22" s="306">
        <f>ROUND(S22/'０１表（第１表）'!K$32,2)</f>
        <v>0.19</v>
      </c>
      <c r="V22" s="342">
        <v>0</v>
      </c>
      <c r="W22" s="136">
        <f t="shared" si="7"/>
        <v>0</v>
      </c>
      <c r="X22" s="306">
        <f>ROUND(V22/'０１表（第１表）'!L$32,2)</f>
        <v>0</v>
      </c>
      <c r="Y22" s="265">
        <v>914</v>
      </c>
      <c r="Z22" s="136">
        <f t="shared" si="8"/>
        <v>0.1</v>
      </c>
      <c r="AA22" s="315">
        <f>ROUND(Y22/'０１表（第１表）'!M$32,2)</f>
        <v>0.17</v>
      </c>
      <c r="AB22" s="342">
        <v>2806</v>
      </c>
      <c r="AC22" s="136">
        <f t="shared" si="9"/>
        <v>0.3</v>
      </c>
      <c r="AD22" s="306">
        <f>ROUND(AB22/'０１表（第１表）'!N$32,2)</f>
        <v>0.5</v>
      </c>
      <c r="AE22" s="265">
        <v>2141</v>
      </c>
      <c r="AF22" s="136">
        <f t="shared" si="10"/>
        <v>0.4</v>
      </c>
      <c r="AG22" s="315">
        <f>ROUND(AE22/'０１表（第１表）'!O$32,2)</f>
        <v>0.62</v>
      </c>
      <c r="AH22" s="342">
        <v>979</v>
      </c>
      <c r="AI22" s="136">
        <f t="shared" si="11"/>
        <v>0.1</v>
      </c>
      <c r="AJ22" s="306">
        <f>ROUND(AH22/'０１表（第１表）'!P$32,2)</f>
        <v>0.16</v>
      </c>
      <c r="AK22" s="342">
        <v>1243</v>
      </c>
      <c r="AL22" s="136">
        <f t="shared" si="12"/>
        <v>0.1</v>
      </c>
      <c r="AM22" s="306">
        <f>ROUND(AK22/'０１表（第１表）'!Q$32,2)</f>
        <v>0.18</v>
      </c>
      <c r="AN22" s="342">
        <v>76</v>
      </c>
      <c r="AO22" s="136">
        <f t="shared" si="13"/>
        <v>0</v>
      </c>
      <c r="AP22" s="306">
        <f>ROUND(AN22/'０１表（第１表）'!R$32,2)</f>
        <v>0</v>
      </c>
      <c r="AQ22" s="265">
        <v>4766</v>
      </c>
      <c r="AR22" s="136">
        <f t="shared" si="14"/>
        <v>0.2</v>
      </c>
      <c r="AS22" s="315">
        <f>ROUND(AQ22/'０１表（第１表）'!S$32,2)</f>
        <v>0.27</v>
      </c>
      <c r="AT22" s="342">
        <v>432</v>
      </c>
      <c r="AU22" s="136">
        <f t="shared" si="15"/>
        <v>0</v>
      </c>
      <c r="AV22" s="306">
        <f>ROUND(AT22/'０１表（第１表）'!T$32,2)</f>
        <v>0.08</v>
      </c>
      <c r="AW22" s="265">
        <v>5797</v>
      </c>
      <c r="AX22" s="136">
        <f t="shared" si="16"/>
        <v>0.9</v>
      </c>
      <c r="AY22" s="315">
        <f>ROUND(AW22/'０１表（第１表）'!U$32,2)</f>
        <v>2.12</v>
      </c>
      <c r="AZ22" s="342">
        <v>1658</v>
      </c>
      <c r="BA22" s="136">
        <f t="shared" si="17"/>
        <v>0.1</v>
      </c>
      <c r="BB22" s="306">
        <f>ROUND(AZ22/'０１表（第１表）'!V32,2)</f>
        <v>0.29</v>
      </c>
      <c r="BC22" s="342">
        <v>537</v>
      </c>
      <c r="BD22" s="136">
        <f t="shared" si="18"/>
        <v>0.1</v>
      </c>
      <c r="BE22" s="306">
        <f>ROUND(BC22/'０１表（第１表）'!W$32,2)</f>
        <v>0.18</v>
      </c>
      <c r="BF22" s="342">
        <v>0</v>
      </c>
      <c r="BG22" s="136">
        <f t="shared" si="19"/>
        <v>0</v>
      </c>
      <c r="BH22" s="306">
        <f>ROUND(BF22/'０１表（第１表）'!X$32,2)</f>
        <v>0</v>
      </c>
      <c r="BI22" s="265">
        <v>878</v>
      </c>
      <c r="BJ22" s="136">
        <f t="shared" si="20"/>
        <v>0</v>
      </c>
      <c r="BK22" s="315">
        <f>ROUND(BI22/'０１表（第１表）'!Y$32,2)</f>
        <v>0.11</v>
      </c>
      <c r="BL22" s="342">
        <v>121</v>
      </c>
      <c r="BM22" s="136">
        <f t="shared" si="21"/>
        <v>0</v>
      </c>
      <c r="BN22" s="306">
        <f>ROUND(BL22/'０１表（第１表）'!Z$32,2)</f>
        <v>0.03</v>
      </c>
      <c r="BO22" s="265">
        <v>427</v>
      </c>
      <c r="BP22" s="136">
        <f t="shared" si="22"/>
        <v>0</v>
      </c>
      <c r="BQ22" s="315">
        <f>ROUND(BO22/'０１表（第１表）'!AA$32,2)</f>
        <v>0.14</v>
      </c>
      <c r="BR22" s="342">
        <v>0</v>
      </c>
      <c r="BS22" s="136">
        <f t="shared" si="23"/>
        <v>0</v>
      </c>
      <c r="BT22" s="306">
        <f>ROUND(BR22/'０１表（第１表）'!AB$32,2)</f>
        <v>0</v>
      </c>
      <c r="BU22" s="342">
        <v>368</v>
      </c>
      <c r="BV22" s="136">
        <f t="shared" si="24"/>
        <v>0</v>
      </c>
      <c r="BW22" s="306">
        <f>ROUND(BU22/'０１表（第１表）'!AC$32,2)</f>
        <v>0.13</v>
      </c>
      <c r="BX22" s="342">
        <v>1229</v>
      </c>
      <c r="BY22" s="136">
        <f t="shared" si="25"/>
        <v>0.1</v>
      </c>
      <c r="BZ22" s="306">
        <f>ROUND(BX22/'０１表（第１表）'!AD$32,2)</f>
        <v>0.13</v>
      </c>
      <c r="CA22" s="265">
        <v>318</v>
      </c>
      <c r="CB22" s="136">
        <f t="shared" si="26"/>
        <v>0</v>
      </c>
      <c r="CC22" s="315">
        <f>ROUND(CA22/'０１表（第１表）'!AE$32,2)</f>
        <v>0.09</v>
      </c>
      <c r="CD22" s="342">
        <v>909</v>
      </c>
      <c r="CE22" s="136">
        <f t="shared" si="27"/>
        <v>0.1</v>
      </c>
      <c r="CF22" s="306">
        <f>ROUND(CD22/'０１表（第１表）'!AF$32,2)</f>
        <v>0.63</v>
      </c>
      <c r="CG22" s="265">
        <v>580</v>
      </c>
      <c r="CH22" s="136">
        <f t="shared" si="28"/>
        <v>0.1</v>
      </c>
      <c r="CI22" s="315">
        <f>ROUND(CG22/'０１表（第１表）'!AG$32,2)</f>
        <v>0.15</v>
      </c>
      <c r="CJ22" s="342">
        <v>2080</v>
      </c>
      <c r="CK22" s="136">
        <f t="shared" si="29"/>
        <v>0.3</v>
      </c>
      <c r="CL22" s="306">
        <f>ROUND(CJ22/'０１表（第１表）'!AH$32,2)</f>
        <v>0.54</v>
      </c>
      <c r="CM22" s="342">
        <v>4207</v>
      </c>
      <c r="CN22" s="136">
        <f t="shared" si="30"/>
        <v>0.6</v>
      </c>
      <c r="CO22" s="306">
        <f>ROUND(CM22/'０１表（第１表）'!AI$32,2)</f>
        <v>1.39</v>
      </c>
      <c r="CP22" s="342">
        <v>1913</v>
      </c>
      <c r="CQ22" s="136">
        <f t="shared" si="31"/>
        <v>0.4</v>
      </c>
      <c r="CR22" s="306">
        <f>ROUND(CP22/'０１表（第１表）'!AJ$32,2)</f>
        <v>0.66</v>
      </c>
      <c r="CS22" s="265">
        <v>0</v>
      </c>
      <c r="CT22" s="136">
        <f t="shared" si="32"/>
        <v>0</v>
      </c>
      <c r="CU22" s="315">
        <f>ROUND(CS22/'０１表（第１表）'!AK$32,2)</f>
        <v>0</v>
      </c>
      <c r="CV22" s="342">
        <v>239</v>
      </c>
      <c r="CW22" s="136">
        <f t="shared" si="33"/>
        <v>0</v>
      </c>
      <c r="CX22" s="306">
        <f>ROUND(CV22/'０１表（第１表）'!AL$32,2)</f>
        <v>0.06</v>
      </c>
      <c r="CY22" s="265">
        <v>5249</v>
      </c>
      <c r="CZ22" s="136">
        <f t="shared" si="0"/>
        <v>1.2</v>
      </c>
      <c r="DA22" s="315">
        <f>ROUND(CY22/'０１表（第１表）'!AM$32,2)</f>
        <v>2.46</v>
      </c>
      <c r="DB22" s="342">
        <v>0</v>
      </c>
      <c r="DC22" s="136">
        <f t="shared" si="34"/>
        <v>0</v>
      </c>
      <c r="DD22" s="306">
        <f>ROUND(DB22/'０１表（第１表）'!AN$32,2)</f>
        <v>0</v>
      </c>
      <c r="DE22" s="342">
        <v>0</v>
      </c>
      <c r="DF22" s="136">
        <f t="shared" si="35"/>
        <v>0</v>
      </c>
      <c r="DG22" s="306">
        <f>ROUND(DE22/'０１表（第１表）'!AO$32,2)</f>
        <v>0</v>
      </c>
      <c r="DH22" s="342">
        <v>1438</v>
      </c>
      <c r="DI22" s="136">
        <f t="shared" si="36"/>
        <v>0.6</v>
      </c>
      <c r="DJ22" s="306">
        <f>ROUND(DH22/'０１表（第１表）'!AP$32,2)</f>
        <v>1.51</v>
      </c>
      <c r="DK22" s="265">
        <v>100</v>
      </c>
      <c r="DL22" s="136">
        <f t="shared" si="37"/>
        <v>0</v>
      </c>
      <c r="DM22" s="315">
        <f>ROUND(DK22/'０１表（第１表）'!AQ$32,2)</f>
        <v>0.07</v>
      </c>
      <c r="DN22" s="342">
        <v>0</v>
      </c>
      <c r="DO22" s="136">
        <f t="shared" si="38"/>
        <v>0</v>
      </c>
      <c r="DP22" s="306">
        <f>ROUND(DN22/'０１表（第１表）'!AR$32,2)</f>
        <v>0</v>
      </c>
      <c r="DQ22" s="265">
        <v>333</v>
      </c>
      <c r="DR22" s="136">
        <f t="shared" si="39"/>
        <v>0.1</v>
      </c>
      <c r="DS22" s="315">
        <f>ROUND(DQ22/'０１表（第１表）'!AS$32,2)</f>
        <v>0.13</v>
      </c>
      <c r="DT22" s="342">
        <v>1304</v>
      </c>
      <c r="DU22" s="136">
        <f t="shared" si="40"/>
        <v>0.4</v>
      </c>
      <c r="DV22" s="306">
        <f>ROUND(DT22/'０１表（第１表）'!AT$32,2)</f>
        <v>0.75</v>
      </c>
      <c r="DW22" s="342">
        <v>17109</v>
      </c>
      <c r="DX22" s="136">
        <f t="shared" si="41"/>
        <v>0.4</v>
      </c>
      <c r="DY22" s="306">
        <f>ROUND(DW22/'０１表（第１表）'!AU$32,2)</f>
        <v>0.8</v>
      </c>
      <c r="DZ22" s="342">
        <v>6613</v>
      </c>
      <c r="EA22" s="136">
        <f t="shared" si="42"/>
        <v>0.4</v>
      </c>
      <c r="EB22" s="306">
        <f>ROUND(DZ22/'０１表（第１表）'!AV$32,2)</f>
        <v>0.92</v>
      </c>
      <c r="EC22" s="318">
        <f t="shared" si="43"/>
        <v>83307</v>
      </c>
      <c r="ED22" s="136">
        <f t="shared" si="44"/>
        <v>0.1</v>
      </c>
      <c r="EE22" s="306">
        <f>ROUND(EC22/'０１表（第１表）'!AW$32,2)</f>
        <v>0.29</v>
      </c>
    </row>
    <row r="23" spans="1:135" s="3" customFormat="1" ht="20.25" customHeight="1">
      <c r="A23" s="308" t="s">
        <v>447</v>
      </c>
      <c r="B23" s="162"/>
      <c r="C23" s="335"/>
      <c r="D23" s="342">
        <v>44910</v>
      </c>
      <c r="E23" s="136">
        <f t="shared" si="1"/>
        <v>0.9</v>
      </c>
      <c r="F23" s="306">
        <f>ROUND(D23/'０１表（第１表）'!F$32,2)</f>
        <v>1.34</v>
      </c>
      <c r="G23" s="265">
        <v>33812</v>
      </c>
      <c r="H23" s="136">
        <f t="shared" si="2"/>
        <v>1</v>
      </c>
      <c r="I23" s="315">
        <f>ROUND(G23/'０１表（第１表）'!G$32,2)</f>
        <v>1.59</v>
      </c>
      <c r="J23" s="342">
        <v>1185</v>
      </c>
      <c r="K23" s="136">
        <f t="shared" si="3"/>
        <v>0</v>
      </c>
      <c r="L23" s="306">
        <f>ROUND(J23/'０１表（第１表）'!H$32,2)</f>
        <v>0.08</v>
      </c>
      <c r="M23" s="265">
        <v>27137</v>
      </c>
      <c r="N23" s="136">
        <f t="shared" si="4"/>
        <v>1.3</v>
      </c>
      <c r="O23" s="315">
        <f>ROUND(M23/'０１表（第１表）'!I$32,2)</f>
        <v>1.86</v>
      </c>
      <c r="P23" s="342">
        <v>1568</v>
      </c>
      <c r="Q23" s="136">
        <f t="shared" si="5"/>
        <v>0.3</v>
      </c>
      <c r="R23" s="306">
        <f>ROUND(P23/'０１表（第１表）'!J$32,2)</f>
        <v>0.77</v>
      </c>
      <c r="S23" s="342">
        <v>4443</v>
      </c>
      <c r="T23" s="136">
        <f t="shared" si="6"/>
        <v>0.4</v>
      </c>
      <c r="U23" s="306">
        <f>ROUND(S23/'０１表（第１表）'!K$32,2)</f>
        <v>0.85</v>
      </c>
      <c r="V23" s="342">
        <v>7498</v>
      </c>
      <c r="W23" s="136">
        <f t="shared" si="7"/>
        <v>0.7</v>
      </c>
      <c r="X23" s="306">
        <f>ROUND(V23/'０１表（第１表）'!L$32,2)</f>
        <v>2.24</v>
      </c>
      <c r="Y23" s="265">
        <v>15517</v>
      </c>
      <c r="Z23" s="136">
        <f t="shared" si="8"/>
        <v>1.1</v>
      </c>
      <c r="AA23" s="315">
        <f>ROUND(Y23/'０１表（第１表）'!M$32,2)</f>
        <v>2.9</v>
      </c>
      <c r="AB23" s="342">
        <v>9491</v>
      </c>
      <c r="AC23" s="136">
        <f t="shared" si="9"/>
        <v>0.9</v>
      </c>
      <c r="AD23" s="306">
        <f>ROUND(AB23/'０１表（第１表）'!N$32,2)</f>
        <v>1.71</v>
      </c>
      <c r="AE23" s="265">
        <v>7079</v>
      </c>
      <c r="AF23" s="136">
        <f t="shared" si="10"/>
        <v>1.2</v>
      </c>
      <c r="AG23" s="315">
        <f>ROUND(AE23/'０１表（第１表）'!O$32,2)</f>
        <v>2.04</v>
      </c>
      <c r="AH23" s="342">
        <v>10137</v>
      </c>
      <c r="AI23" s="136">
        <f t="shared" si="11"/>
        <v>1.1</v>
      </c>
      <c r="AJ23" s="306">
        <f>ROUND(AH23/'０１表（第１表）'!P$32,2)</f>
        <v>1.7</v>
      </c>
      <c r="AK23" s="342">
        <v>740</v>
      </c>
      <c r="AL23" s="136">
        <f t="shared" si="12"/>
        <v>0</v>
      </c>
      <c r="AM23" s="306">
        <f>ROUND(AK23/'０１表（第１表）'!Q$32,2)</f>
        <v>0.11</v>
      </c>
      <c r="AN23" s="342">
        <v>6835</v>
      </c>
      <c r="AO23" s="136">
        <f t="shared" si="13"/>
        <v>0.1</v>
      </c>
      <c r="AP23" s="306">
        <f>ROUND(AN23/'０１表（第１表）'!R$32,2)</f>
        <v>0.33</v>
      </c>
      <c r="AQ23" s="265">
        <v>12499</v>
      </c>
      <c r="AR23" s="136">
        <f t="shared" si="14"/>
        <v>0.4</v>
      </c>
      <c r="AS23" s="315">
        <f>ROUND(AQ23/'０１表（第１表）'!S$32,2)</f>
        <v>0.72</v>
      </c>
      <c r="AT23" s="342">
        <v>245</v>
      </c>
      <c r="AU23" s="136">
        <f t="shared" si="15"/>
        <v>0</v>
      </c>
      <c r="AV23" s="306">
        <f>ROUND(AT23/'０１表（第１表）'!T$32,2)</f>
        <v>0.04</v>
      </c>
      <c r="AW23" s="265">
        <v>6715</v>
      </c>
      <c r="AX23" s="136">
        <f t="shared" si="16"/>
        <v>1</v>
      </c>
      <c r="AY23" s="315">
        <f>ROUND(AW23/'０１表（第１表）'!U$32,2)</f>
        <v>2.45</v>
      </c>
      <c r="AZ23" s="342">
        <v>0</v>
      </c>
      <c r="BA23" s="136">
        <f t="shared" si="17"/>
        <v>0</v>
      </c>
      <c r="BB23" s="306">
        <f>ROUND(AZ23/'０１表（第１表）'!V32,2)</f>
        <v>0</v>
      </c>
      <c r="BC23" s="342">
        <v>6037</v>
      </c>
      <c r="BD23" s="136">
        <f t="shared" si="18"/>
        <v>1</v>
      </c>
      <c r="BE23" s="306">
        <f>ROUND(BC23/'０１表（第１表）'!W$32,2)</f>
        <v>2.04</v>
      </c>
      <c r="BF23" s="342">
        <v>6950</v>
      </c>
      <c r="BG23" s="136">
        <f t="shared" si="19"/>
        <v>0.7</v>
      </c>
      <c r="BH23" s="306">
        <f>ROUND(BF23/'０１表（第１表）'!X$32,2)</f>
        <v>1.37</v>
      </c>
      <c r="BI23" s="265">
        <v>8210</v>
      </c>
      <c r="BJ23" s="136">
        <f t="shared" si="20"/>
        <v>0.4</v>
      </c>
      <c r="BK23" s="315">
        <f>ROUND(BI23/'０１表（第１表）'!Y$32,2)</f>
        <v>1.02</v>
      </c>
      <c r="BL23" s="342">
        <v>8351</v>
      </c>
      <c r="BM23" s="136">
        <f t="shared" si="21"/>
        <v>0.8</v>
      </c>
      <c r="BN23" s="306">
        <f>ROUND(BL23/'０１表（第１表）'!Z$32,2)</f>
        <v>1.99</v>
      </c>
      <c r="BO23" s="265">
        <v>998</v>
      </c>
      <c r="BP23" s="136">
        <f t="shared" si="22"/>
        <v>0.1</v>
      </c>
      <c r="BQ23" s="315">
        <f>ROUND(BO23/'０１表（第１表）'!AA$32,2)</f>
        <v>0.32</v>
      </c>
      <c r="BR23" s="342">
        <v>2269</v>
      </c>
      <c r="BS23" s="136">
        <f t="shared" si="23"/>
        <v>0.2</v>
      </c>
      <c r="BT23" s="306">
        <f>ROUND(BR23/'０１表（第１表）'!AB$32,2)</f>
        <v>0.57</v>
      </c>
      <c r="BU23" s="342">
        <v>5348</v>
      </c>
      <c r="BV23" s="136">
        <f t="shared" si="24"/>
        <v>0.5</v>
      </c>
      <c r="BW23" s="306">
        <f>ROUND(BU23/'０１表（第１表）'!AC$32,2)</f>
        <v>1.84</v>
      </c>
      <c r="BX23" s="342">
        <v>442</v>
      </c>
      <c r="BY23" s="136">
        <f t="shared" si="25"/>
        <v>0</v>
      </c>
      <c r="BZ23" s="306">
        <f>ROUND(BX23/'０１表（第１表）'!AD$32,2)</f>
        <v>0.05</v>
      </c>
      <c r="CA23" s="265">
        <v>6849</v>
      </c>
      <c r="CB23" s="136">
        <f t="shared" si="26"/>
        <v>0.9</v>
      </c>
      <c r="CC23" s="315">
        <f>ROUND(CA23/'０１表（第１表）'!AE$32,2)</f>
        <v>2.03</v>
      </c>
      <c r="CD23" s="342">
        <v>1709</v>
      </c>
      <c r="CE23" s="136">
        <f t="shared" si="27"/>
        <v>0.2</v>
      </c>
      <c r="CF23" s="306">
        <f>ROUND(CD23/'０１表（第１表）'!AF$32,2)</f>
        <v>1.18</v>
      </c>
      <c r="CG23" s="265">
        <v>6078</v>
      </c>
      <c r="CH23" s="136">
        <f t="shared" si="28"/>
        <v>0.7</v>
      </c>
      <c r="CI23" s="315">
        <f>ROUND(CG23/'０１表（第１表）'!AG$32,2)</f>
        <v>1.56</v>
      </c>
      <c r="CJ23" s="342">
        <v>6771</v>
      </c>
      <c r="CK23" s="136">
        <f t="shared" si="29"/>
        <v>1.1</v>
      </c>
      <c r="CL23" s="306">
        <f>ROUND(CJ23/'０１表（第１表）'!AH$32,2)</f>
        <v>1.76</v>
      </c>
      <c r="CM23" s="342">
        <v>1528</v>
      </c>
      <c r="CN23" s="136">
        <f t="shared" si="30"/>
        <v>0.2</v>
      </c>
      <c r="CO23" s="306">
        <f>ROUND(CM23/'０１表（第１表）'!AI$32,2)</f>
        <v>0.51</v>
      </c>
      <c r="CP23" s="342">
        <v>1947</v>
      </c>
      <c r="CQ23" s="136">
        <f t="shared" si="31"/>
        <v>0.4</v>
      </c>
      <c r="CR23" s="306">
        <f>ROUND(CP23/'０１表（第１表）'!AJ$32,2)</f>
        <v>0.67</v>
      </c>
      <c r="CS23" s="265">
        <v>1790</v>
      </c>
      <c r="CT23" s="136">
        <f t="shared" si="32"/>
        <v>0.4</v>
      </c>
      <c r="CU23" s="315">
        <f>ROUND(CS23/'０１表（第１表）'!AK$32,2)</f>
        <v>0.96</v>
      </c>
      <c r="CV23" s="342">
        <v>8814</v>
      </c>
      <c r="CW23" s="136">
        <f t="shared" si="33"/>
        <v>1.5</v>
      </c>
      <c r="CX23" s="306">
        <f>ROUND(CV23/'０１表（第１表）'!AL$32,2)</f>
        <v>2.38</v>
      </c>
      <c r="CY23" s="265">
        <v>2711</v>
      </c>
      <c r="CZ23" s="136">
        <f t="shared" si="0"/>
        <v>0.6</v>
      </c>
      <c r="DA23" s="315">
        <f>ROUND(CY23/'０１表（第１表）'!AM$32,2)</f>
        <v>1.27</v>
      </c>
      <c r="DB23" s="342">
        <v>653</v>
      </c>
      <c r="DC23" s="136">
        <f t="shared" si="34"/>
        <v>0.1</v>
      </c>
      <c r="DD23" s="306">
        <f>ROUND(DB23/'０１表（第１表）'!AN$32,2)</f>
        <v>0.24</v>
      </c>
      <c r="DE23" s="342">
        <v>1258</v>
      </c>
      <c r="DF23" s="136">
        <f t="shared" si="35"/>
        <v>0.2</v>
      </c>
      <c r="DG23" s="306">
        <f>ROUND(DE23/'０１表（第１表）'!AO$32,2)</f>
        <v>0.37</v>
      </c>
      <c r="DH23" s="342">
        <v>56</v>
      </c>
      <c r="DI23" s="136">
        <f t="shared" si="36"/>
        <v>0</v>
      </c>
      <c r="DJ23" s="306">
        <f>ROUND(DH23/'０１表（第１表）'!AP$32,2)</f>
        <v>0.06</v>
      </c>
      <c r="DK23" s="265">
        <v>4573</v>
      </c>
      <c r="DL23" s="136">
        <f t="shared" si="37"/>
        <v>1.1</v>
      </c>
      <c r="DM23" s="315">
        <f>ROUND(DK23/'０１表（第１表）'!AQ$32,2)</f>
        <v>3.34</v>
      </c>
      <c r="DN23" s="342">
        <v>1977</v>
      </c>
      <c r="DO23" s="136">
        <f t="shared" si="38"/>
        <v>0.4</v>
      </c>
      <c r="DP23" s="306">
        <f>ROUND(DN23/'０１表（第１表）'!AR$32,2)</f>
        <v>1.08</v>
      </c>
      <c r="DQ23" s="265">
        <v>10830</v>
      </c>
      <c r="DR23" s="136">
        <f t="shared" si="39"/>
        <v>1.8</v>
      </c>
      <c r="DS23" s="315">
        <f>ROUND(DQ23/'０１表（第１表）'!AS$32,2)</f>
        <v>4.14</v>
      </c>
      <c r="DT23" s="342">
        <v>5080</v>
      </c>
      <c r="DU23" s="136">
        <f t="shared" si="40"/>
        <v>1.5</v>
      </c>
      <c r="DV23" s="306">
        <f>ROUND(DT23/'０１表（第１表）'!AT$32,2)</f>
        <v>2.94</v>
      </c>
      <c r="DW23" s="342">
        <v>3424</v>
      </c>
      <c r="DX23" s="136">
        <f t="shared" si="41"/>
        <v>0.1</v>
      </c>
      <c r="DY23" s="306">
        <f>ROUND(DW23/'０１表（第１表）'!AU$32,2)</f>
        <v>0.16</v>
      </c>
      <c r="DZ23" s="342">
        <v>4061</v>
      </c>
      <c r="EA23" s="136">
        <f t="shared" si="42"/>
        <v>0.3</v>
      </c>
      <c r="EB23" s="306">
        <f>ROUND(DZ23/'０１表（第１表）'!AV$32,2)</f>
        <v>0.56</v>
      </c>
      <c r="EC23" s="318">
        <f t="shared" si="43"/>
        <v>298525</v>
      </c>
      <c r="ED23" s="136">
        <f t="shared" si="44"/>
        <v>0.5</v>
      </c>
      <c r="EE23" s="306">
        <f>ROUND(EC23/'０１表（第１表）'!AW$32,2)</f>
        <v>1.06</v>
      </c>
    </row>
    <row r="24" spans="1:135" s="3" customFormat="1" ht="20.25" customHeight="1">
      <c r="A24" s="308" t="s">
        <v>448</v>
      </c>
      <c r="B24" s="162"/>
      <c r="C24" s="335"/>
      <c r="D24" s="342">
        <v>0</v>
      </c>
      <c r="E24" s="136">
        <f t="shared" si="1"/>
        <v>0</v>
      </c>
      <c r="F24" s="306">
        <f>ROUND(D24/'０１表（第１表）'!F$32,2)</f>
        <v>0</v>
      </c>
      <c r="G24" s="265">
        <v>0</v>
      </c>
      <c r="H24" s="136">
        <f t="shared" si="2"/>
        <v>0</v>
      </c>
      <c r="I24" s="315">
        <f>ROUND(G24/'０１表（第１表）'!G$32,2)</f>
        <v>0</v>
      </c>
      <c r="J24" s="342">
        <v>6293</v>
      </c>
      <c r="K24" s="136">
        <f t="shared" si="3"/>
        <v>0.2</v>
      </c>
      <c r="L24" s="306">
        <f>ROUND(J24/'０１表（第１表）'!H$32,2)</f>
        <v>0.44</v>
      </c>
      <c r="M24" s="265">
        <v>7038</v>
      </c>
      <c r="N24" s="136">
        <f t="shared" si="4"/>
        <v>0.3</v>
      </c>
      <c r="O24" s="315">
        <f>ROUND(M24/'０１表（第１表）'!I$32,2)</f>
        <v>0.48</v>
      </c>
      <c r="P24" s="342">
        <v>0</v>
      </c>
      <c r="Q24" s="136">
        <f t="shared" si="5"/>
        <v>0</v>
      </c>
      <c r="R24" s="306">
        <f>ROUND(P24/'０１表（第１表）'!J$32,2)</f>
        <v>0</v>
      </c>
      <c r="S24" s="342">
        <v>650</v>
      </c>
      <c r="T24" s="136">
        <f t="shared" si="6"/>
        <v>0.1</v>
      </c>
      <c r="U24" s="306">
        <f>ROUND(S24/'０１表（第１表）'!K$32,2)</f>
        <v>0.12</v>
      </c>
      <c r="V24" s="342">
        <v>0</v>
      </c>
      <c r="W24" s="136">
        <f t="shared" si="7"/>
        <v>0</v>
      </c>
      <c r="X24" s="306">
        <f>ROUND(V24/'０１表（第１表）'!L$32,2)</f>
        <v>0</v>
      </c>
      <c r="Y24" s="265">
        <v>2901</v>
      </c>
      <c r="Z24" s="136">
        <f t="shared" si="8"/>
        <v>0.2</v>
      </c>
      <c r="AA24" s="315">
        <f>ROUND(Y24/'０１表（第１表）'!M$32,2)</f>
        <v>0.54</v>
      </c>
      <c r="AB24" s="342">
        <v>2255</v>
      </c>
      <c r="AC24" s="136">
        <f t="shared" si="9"/>
        <v>0.2</v>
      </c>
      <c r="AD24" s="306">
        <f>ROUND(AB24/'０１表（第１表）'!N$32,2)</f>
        <v>0.41</v>
      </c>
      <c r="AE24" s="265">
        <v>0</v>
      </c>
      <c r="AF24" s="136">
        <f t="shared" si="10"/>
        <v>0</v>
      </c>
      <c r="AG24" s="315">
        <f>ROUND(AE24/'０１表（第１表）'!O$32,2)</f>
        <v>0</v>
      </c>
      <c r="AH24" s="342">
        <v>3105</v>
      </c>
      <c r="AI24" s="136">
        <f t="shared" si="11"/>
        <v>0.3</v>
      </c>
      <c r="AJ24" s="306">
        <f>ROUND(AH24/'０１表（第１表）'!P$32,2)</f>
        <v>0.52</v>
      </c>
      <c r="AK24" s="342">
        <v>0</v>
      </c>
      <c r="AL24" s="136">
        <f t="shared" si="12"/>
        <v>0</v>
      </c>
      <c r="AM24" s="306">
        <f>ROUND(AK24/'０１表（第１表）'!Q$32,2)</f>
        <v>0</v>
      </c>
      <c r="AN24" s="342">
        <v>0</v>
      </c>
      <c r="AO24" s="136">
        <f t="shared" si="13"/>
        <v>0</v>
      </c>
      <c r="AP24" s="306">
        <f>ROUND(AN24/'０１表（第１表）'!R$32,2)</f>
        <v>0</v>
      </c>
      <c r="AQ24" s="265">
        <v>402</v>
      </c>
      <c r="AR24" s="136">
        <f t="shared" si="14"/>
        <v>0</v>
      </c>
      <c r="AS24" s="315">
        <f>ROUND(AQ24/'０１表（第１表）'!S$32,2)</f>
        <v>0.02</v>
      </c>
      <c r="AT24" s="342">
        <v>3013</v>
      </c>
      <c r="AU24" s="136">
        <f t="shared" si="15"/>
        <v>0.2</v>
      </c>
      <c r="AV24" s="306">
        <f>ROUND(AT24/'０１表（第１表）'!T$32,2)</f>
        <v>0.54</v>
      </c>
      <c r="AW24" s="265">
        <v>1807</v>
      </c>
      <c r="AX24" s="136">
        <f t="shared" si="16"/>
        <v>0.3</v>
      </c>
      <c r="AY24" s="315">
        <f>ROUND(AW24/'０１表（第１表）'!U$32,2)</f>
        <v>0.66</v>
      </c>
      <c r="AZ24" s="342">
        <v>330</v>
      </c>
      <c r="BA24" s="136">
        <f t="shared" si="17"/>
        <v>0</v>
      </c>
      <c r="BB24" s="306">
        <f>ROUND(AZ24/'０１表（第１表）'!V32,2)</f>
        <v>0.06</v>
      </c>
      <c r="BC24" s="342">
        <v>0</v>
      </c>
      <c r="BD24" s="136">
        <f t="shared" si="18"/>
        <v>0</v>
      </c>
      <c r="BE24" s="306">
        <f>ROUND(BC24/'０１表（第１表）'!W$32,2)</f>
        <v>0</v>
      </c>
      <c r="BF24" s="342">
        <v>830</v>
      </c>
      <c r="BG24" s="136">
        <f t="shared" si="19"/>
        <v>0.1</v>
      </c>
      <c r="BH24" s="306">
        <f>ROUND(BF24/'０１表（第１表）'!X$32,2)</f>
        <v>0.16</v>
      </c>
      <c r="BI24" s="265">
        <v>10535</v>
      </c>
      <c r="BJ24" s="136">
        <f t="shared" si="20"/>
        <v>0.5</v>
      </c>
      <c r="BK24" s="315">
        <f>ROUND(BI24/'０１表（第１表）'!Y$32,2)</f>
        <v>1.31</v>
      </c>
      <c r="BL24" s="342">
        <v>0</v>
      </c>
      <c r="BM24" s="136">
        <f t="shared" si="21"/>
        <v>0</v>
      </c>
      <c r="BN24" s="306">
        <f>ROUND(BL24/'０１表（第１表）'!Z$32,2)</f>
        <v>0</v>
      </c>
      <c r="BO24" s="265">
        <v>650</v>
      </c>
      <c r="BP24" s="136">
        <f t="shared" si="22"/>
        <v>0.1</v>
      </c>
      <c r="BQ24" s="315">
        <f>ROUND(BO24/'０１表（第１表）'!AA$32,2)</f>
        <v>0.21</v>
      </c>
      <c r="BR24" s="342">
        <v>2510</v>
      </c>
      <c r="BS24" s="136">
        <f t="shared" si="23"/>
        <v>0.3</v>
      </c>
      <c r="BT24" s="306">
        <f>ROUND(BR24/'０１表（第１表）'!AB$32,2)</f>
        <v>0.64</v>
      </c>
      <c r="BU24" s="342">
        <v>0</v>
      </c>
      <c r="BV24" s="136">
        <f t="shared" si="24"/>
        <v>0</v>
      </c>
      <c r="BW24" s="306">
        <f>ROUND(BU24/'０１表（第１表）'!AC$32,2)</f>
        <v>0</v>
      </c>
      <c r="BX24" s="342">
        <v>0</v>
      </c>
      <c r="BY24" s="136">
        <f t="shared" si="25"/>
        <v>0</v>
      </c>
      <c r="BZ24" s="306">
        <f>ROUND(BX24/'０１表（第１表）'!AD$32,2)</f>
        <v>0</v>
      </c>
      <c r="CA24" s="265">
        <v>0</v>
      </c>
      <c r="CB24" s="136">
        <f t="shared" si="26"/>
        <v>0</v>
      </c>
      <c r="CC24" s="315">
        <f>ROUND(CA24/'０１表（第１表）'!AE$32,2)</f>
        <v>0</v>
      </c>
      <c r="CD24" s="342">
        <v>0</v>
      </c>
      <c r="CE24" s="136">
        <f t="shared" si="27"/>
        <v>0</v>
      </c>
      <c r="CF24" s="306">
        <f>ROUND(CD24/'０１表（第１表）'!AF$32,2)</f>
        <v>0</v>
      </c>
      <c r="CG24" s="265">
        <v>180</v>
      </c>
      <c r="CH24" s="136">
        <f t="shared" si="28"/>
        <v>0</v>
      </c>
      <c r="CI24" s="315">
        <f>ROUND(CG24/'０１表（第１表）'!AG$32,2)</f>
        <v>0.05</v>
      </c>
      <c r="CJ24" s="342">
        <v>0</v>
      </c>
      <c r="CK24" s="136">
        <f t="shared" si="29"/>
        <v>0</v>
      </c>
      <c r="CL24" s="306">
        <f>ROUND(CJ24/'０１表（第１表）'!AH$32,2)</f>
        <v>0</v>
      </c>
      <c r="CM24" s="342">
        <v>0</v>
      </c>
      <c r="CN24" s="136">
        <f t="shared" si="30"/>
        <v>0</v>
      </c>
      <c r="CO24" s="306">
        <f>ROUND(CM24/'０１表（第１表）'!AI$32,2)</f>
        <v>0</v>
      </c>
      <c r="CP24" s="342">
        <v>0</v>
      </c>
      <c r="CQ24" s="136">
        <f t="shared" si="31"/>
        <v>0</v>
      </c>
      <c r="CR24" s="306">
        <f>ROUND(CP24/'０１表（第１表）'!AJ$32,2)</f>
        <v>0</v>
      </c>
      <c r="CS24" s="265">
        <v>0</v>
      </c>
      <c r="CT24" s="136">
        <f t="shared" si="32"/>
        <v>0</v>
      </c>
      <c r="CU24" s="315">
        <f>ROUND(CS24/'０１表（第１表）'!AK$32,2)</f>
        <v>0</v>
      </c>
      <c r="CV24" s="342">
        <v>0</v>
      </c>
      <c r="CW24" s="136">
        <f t="shared" si="33"/>
        <v>0</v>
      </c>
      <c r="CX24" s="306">
        <f>ROUND(CV24/'０１表（第１表）'!AL$32,2)</f>
        <v>0</v>
      </c>
      <c r="CY24" s="265">
        <v>0</v>
      </c>
      <c r="CZ24" s="136">
        <f t="shared" si="0"/>
        <v>0</v>
      </c>
      <c r="DA24" s="315">
        <f>ROUND(CY24/'０１表（第１表）'!AM$32,2)</f>
        <v>0</v>
      </c>
      <c r="DB24" s="342">
        <v>83</v>
      </c>
      <c r="DC24" s="136">
        <f t="shared" si="34"/>
        <v>0</v>
      </c>
      <c r="DD24" s="306">
        <f>ROUND(DB24/'０１表（第１表）'!AN$32,2)</f>
        <v>0.03</v>
      </c>
      <c r="DE24" s="342">
        <v>16116</v>
      </c>
      <c r="DF24" s="136">
        <f t="shared" si="35"/>
        <v>2.1</v>
      </c>
      <c r="DG24" s="306">
        <f>ROUND(DE24/'０１表（第１表）'!AO$32,2)</f>
        <v>4.79</v>
      </c>
      <c r="DH24" s="342">
        <v>92</v>
      </c>
      <c r="DI24" s="136">
        <f t="shared" si="36"/>
        <v>0</v>
      </c>
      <c r="DJ24" s="306">
        <f>ROUND(DH24/'０１表（第１表）'!AP$32,2)</f>
        <v>0.1</v>
      </c>
      <c r="DK24" s="265">
        <v>0</v>
      </c>
      <c r="DL24" s="136">
        <f t="shared" si="37"/>
        <v>0</v>
      </c>
      <c r="DM24" s="315">
        <f>ROUND(DK24/'０１表（第１表）'!AQ$32,2)</f>
        <v>0</v>
      </c>
      <c r="DN24" s="342">
        <v>0</v>
      </c>
      <c r="DO24" s="136">
        <f t="shared" si="38"/>
        <v>0</v>
      </c>
      <c r="DP24" s="306">
        <f>ROUND(DN24/'０１表（第１表）'!AR$32,2)</f>
        <v>0</v>
      </c>
      <c r="DQ24" s="265">
        <v>0</v>
      </c>
      <c r="DR24" s="136">
        <f t="shared" si="39"/>
        <v>0</v>
      </c>
      <c r="DS24" s="315">
        <f>ROUND(DQ24/'０１表（第１表）'!AS$32,2)</f>
        <v>0</v>
      </c>
      <c r="DT24" s="342">
        <v>0</v>
      </c>
      <c r="DU24" s="136">
        <f t="shared" si="40"/>
        <v>0</v>
      </c>
      <c r="DV24" s="306">
        <f>ROUND(DT24/'０１表（第１表）'!AT$32,2)</f>
        <v>0</v>
      </c>
      <c r="DW24" s="342">
        <v>23962</v>
      </c>
      <c r="DX24" s="136">
        <f t="shared" si="41"/>
        <v>0.5</v>
      </c>
      <c r="DY24" s="306">
        <f>ROUND(DW24/'０１表（第１表）'!AU$32,2)</f>
        <v>1.12</v>
      </c>
      <c r="DZ24" s="342">
        <v>355</v>
      </c>
      <c r="EA24" s="136">
        <f t="shared" si="42"/>
        <v>0</v>
      </c>
      <c r="EB24" s="306">
        <f>ROUND(DZ24/'０１表（第１表）'!AV$32,2)</f>
        <v>0.05</v>
      </c>
      <c r="EC24" s="318">
        <f t="shared" si="43"/>
        <v>83107</v>
      </c>
      <c r="ED24" s="136">
        <f t="shared" si="44"/>
        <v>0.1</v>
      </c>
      <c r="EE24" s="306">
        <f>ROUND(EC24/'０１表（第１表）'!AW$32,2)</f>
        <v>0.29</v>
      </c>
    </row>
    <row r="25" spans="1:135" s="3" customFormat="1" ht="20.25" customHeight="1">
      <c r="A25" s="309" t="s">
        <v>449</v>
      </c>
      <c r="B25" s="163"/>
      <c r="C25" s="336"/>
      <c r="D25" s="342">
        <v>446224</v>
      </c>
      <c r="E25" s="136">
        <f t="shared" si="1"/>
        <v>9.3</v>
      </c>
      <c r="F25" s="306">
        <f>ROUND(D25/'０１表（第１表）'!F$32,2)</f>
        <v>13.27</v>
      </c>
      <c r="G25" s="265">
        <v>235333</v>
      </c>
      <c r="H25" s="136">
        <f t="shared" si="2"/>
        <v>6.6</v>
      </c>
      <c r="I25" s="315">
        <f>ROUND(G25/'０１表（第１表）'!G$32,2)</f>
        <v>11.08</v>
      </c>
      <c r="J25" s="342">
        <v>212335</v>
      </c>
      <c r="K25" s="136">
        <f t="shared" si="3"/>
        <v>6.9</v>
      </c>
      <c r="L25" s="306">
        <f>ROUND(J25/'０１表（第１表）'!H$32,2)</f>
        <v>14.92</v>
      </c>
      <c r="M25" s="265">
        <v>232130</v>
      </c>
      <c r="N25" s="136">
        <f t="shared" si="4"/>
        <v>11.3</v>
      </c>
      <c r="O25" s="315">
        <f>ROUND(M25/'０１表（第１表）'!I$32,2)</f>
        <v>15.95</v>
      </c>
      <c r="P25" s="342">
        <v>17185</v>
      </c>
      <c r="Q25" s="136">
        <f t="shared" si="5"/>
        <v>3</v>
      </c>
      <c r="R25" s="306">
        <f>ROUND(P25/'０１表（第１表）'!J$32,2)</f>
        <v>8.43</v>
      </c>
      <c r="S25" s="342">
        <v>87401</v>
      </c>
      <c r="T25" s="136">
        <f t="shared" si="6"/>
        <v>8.7</v>
      </c>
      <c r="U25" s="306">
        <f>ROUND(S25/'０１表（第１表）'!K$32,2)</f>
        <v>16.7</v>
      </c>
      <c r="V25" s="342">
        <v>88604</v>
      </c>
      <c r="W25" s="136">
        <f t="shared" si="7"/>
        <v>8.5</v>
      </c>
      <c r="X25" s="306">
        <f>ROUND(V25/'０１表（第１表）'!L$32,2)</f>
        <v>26.5</v>
      </c>
      <c r="Y25" s="265">
        <v>101345</v>
      </c>
      <c r="Z25" s="136">
        <f t="shared" si="8"/>
        <v>7</v>
      </c>
      <c r="AA25" s="315">
        <f>ROUND(Y25/'０１表（第１表）'!M$32,2)</f>
        <v>18.93</v>
      </c>
      <c r="AB25" s="342">
        <v>68856</v>
      </c>
      <c r="AC25" s="136">
        <f t="shared" si="9"/>
        <v>6.7</v>
      </c>
      <c r="AD25" s="306">
        <f>ROUND(AB25/'０１表（第１表）'!N$32,2)</f>
        <v>12.37</v>
      </c>
      <c r="AE25" s="265">
        <v>66377</v>
      </c>
      <c r="AF25" s="136">
        <f t="shared" si="10"/>
        <v>11</v>
      </c>
      <c r="AG25" s="315">
        <f>ROUND(AE25/'０１表（第１表）'!O$32,2)</f>
        <v>19.13</v>
      </c>
      <c r="AH25" s="342">
        <v>90849</v>
      </c>
      <c r="AI25" s="136">
        <f t="shared" si="11"/>
        <v>10</v>
      </c>
      <c r="AJ25" s="306">
        <f>ROUND(AH25/'０１表（第１表）'!P$32,2)</f>
        <v>15.23</v>
      </c>
      <c r="AK25" s="342">
        <v>39072</v>
      </c>
      <c r="AL25" s="136">
        <f t="shared" si="12"/>
        <v>2.4</v>
      </c>
      <c r="AM25" s="306">
        <f>ROUND(AK25/'０１表（第１表）'!Q$32,2)</f>
        <v>5.72</v>
      </c>
      <c r="AN25" s="342">
        <v>210441</v>
      </c>
      <c r="AO25" s="136">
        <f t="shared" si="13"/>
        <v>4.4</v>
      </c>
      <c r="AP25" s="306">
        <f>ROUND(AN25/'０１表（第１表）'!R$32,2)</f>
        <v>10.25</v>
      </c>
      <c r="AQ25" s="265">
        <v>240504</v>
      </c>
      <c r="AR25" s="136">
        <f t="shared" si="14"/>
        <v>8.2</v>
      </c>
      <c r="AS25" s="315">
        <f>ROUND(AQ25/'０１表（第１表）'!S$32,2)</f>
        <v>13.86</v>
      </c>
      <c r="AT25" s="342">
        <v>90669</v>
      </c>
      <c r="AU25" s="136">
        <f t="shared" si="15"/>
        <v>6.4</v>
      </c>
      <c r="AV25" s="306">
        <f>ROUND(AT25/'０１表（第１表）'!T$32,2)</f>
        <v>16.18</v>
      </c>
      <c r="AW25" s="265">
        <v>113125</v>
      </c>
      <c r="AX25" s="136">
        <f t="shared" si="16"/>
        <v>17.4</v>
      </c>
      <c r="AY25" s="315">
        <f>ROUND(AW25/'０１表（第１表）'!U$32,2)</f>
        <v>41.29</v>
      </c>
      <c r="AZ25" s="342">
        <v>157216</v>
      </c>
      <c r="BA25" s="136">
        <f t="shared" si="17"/>
        <v>13.9</v>
      </c>
      <c r="BB25" s="306">
        <f>ROUND(AZ25/'０１表（第１表）'!V32,2)</f>
        <v>27.28</v>
      </c>
      <c r="BC25" s="342">
        <v>41329</v>
      </c>
      <c r="BD25" s="136">
        <f t="shared" si="18"/>
        <v>6.7</v>
      </c>
      <c r="BE25" s="306">
        <f>ROUND(BC25/'０１表（第１表）'!W$32,2)</f>
        <v>13.99</v>
      </c>
      <c r="BF25" s="342">
        <v>56536</v>
      </c>
      <c r="BG25" s="136">
        <f t="shared" si="19"/>
        <v>5.8</v>
      </c>
      <c r="BH25" s="306">
        <f>ROUND(BF25/'０１表（第１表）'!X$32,2)</f>
        <v>11.16</v>
      </c>
      <c r="BI25" s="265">
        <v>121493</v>
      </c>
      <c r="BJ25" s="136">
        <f t="shared" si="20"/>
        <v>6</v>
      </c>
      <c r="BK25" s="315">
        <f>ROUND(BI25/'０１表（第１表）'!Y$32,2)</f>
        <v>15.1</v>
      </c>
      <c r="BL25" s="342">
        <v>78591</v>
      </c>
      <c r="BM25" s="136">
        <f t="shared" si="21"/>
        <v>7.9</v>
      </c>
      <c r="BN25" s="306">
        <f>ROUND(BL25/'０１表（第１表）'!Z$32,2)</f>
        <v>18.76</v>
      </c>
      <c r="BO25" s="265">
        <v>110814</v>
      </c>
      <c r="BP25" s="136">
        <f t="shared" si="22"/>
        <v>10.7</v>
      </c>
      <c r="BQ25" s="315">
        <f>ROUND(BO25/'０１表（第１表）'!AA$32,2)</f>
        <v>35.71</v>
      </c>
      <c r="BR25" s="342">
        <v>78688</v>
      </c>
      <c r="BS25" s="136">
        <f t="shared" si="23"/>
        <v>7.8</v>
      </c>
      <c r="BT25" s="306">
        <f>ROUND(BR25/'０１表（第１表）'!AB$32,2)</f>
        <v>19.91</v>
      </c>
      <c r="BU25" s="342">
        <v>31622</v>
      </c>
      <c r="BV25" s="136">
        <f t="shared" si="24"/>
        <v>2.9</v>
      </c>
      <c r="BW25" s="306">
        <f>ROUND(BU25/'０１表（第１表）'!AC$32,2)</f>
        <v>10.9</v>
      </c>
      <c r="BX25" s="342">
        <v>155614</v>
      </c>
      <c r="BY25" s="136">
        <f t="shared" si="25"/>
        <v>6.5</v>
      </c>
      <c r="BZ25" s="306">
        <f>ROUND(BX25/'０１表（第１表）'!AD$32,2)</f>
        <v>16.26</v>
      </c>
      <c r="CA25" s="265">
        <v>32515</v>
      </c>
      <c r="CB25" s="136">
        <f t="shared" si="26"/>
        <v>4.2</v>
      </c>
      <c r="CC25" s="315">
        <f>ROUND(CA25/'０１表（第１表）'!AE$32,2)</f>
        <v>9.63</v>
      </c>
      <c r="CD25" s="342">
        <v>36418</v>
      </c>
      <c r="CE25" s="136">
        <f t="shared" si="27"/>
        <v>3.7</v>
      </c>
      <c r="CF25" s="306">
        <f>ROUND(CD25/'０１表（第１表）'!AF$32,2)</f>
        <v>25.23</v>
      </c>
      <c r="CG25" s="265">
        <v>50274</v>
      </c>
      <c r="CH25" s="136">
        <f t="shared" si="28"/>
        <v>5.9</v>
      </c>
      <c r="CI25" s="315">
        <f>ROUND(CG25/'０１表（第１表）'!AG$32,2)</f>
        <v>12.86</v>
      </c>
      <c r="CJ25" s="342">
        <v>68305</v>
      </c>
      <c r="CK25" s="136">
        <f t="shared" si="29"/>
        <v>11.2</v>
      </c>
      <c r="CL25" s="306">
        <f>ROUND(CJ25/'０１表（第１表）'!AH$32,2)</f>
        <v>17.72</v>
      </c>
      <c r="CM25" s="342">
        <v>45981</v>
      </c>
      <c r="CN25" s="136">
        <f t="shared" si="30"/>
        <v>6.5</v>
      </c>
      <c r="CO25" s="306">
        <f>ROUND(CM25/'０１表（第１表）'!AI$32,2)</f>
        <v>15.23</v>
      </c>
      <c r="CP25" s="342">
        <v>65942</v>
      </c>
      <c r="CQ25" s="136">
        <f t="shared" si="31"/>
        <v>13.2</v>
      </c>
      <c r="CR25" s="306">
        <f>ROUND(CP25/'０１表（第１表）'!AJ$32,2)</f>
        <v>22.64</v>
      </c>
      <c r="CS25" s="265">
        <v>18140</v>
      </c>
      <c r="CT25" s="136">
        <f t="shared" si="32"/>
        <v>3.8</v>
      </c>
      <c r="CU25" s="315">
        <f>ROUND(CS25/'０１表（第１表）'!AK$32,2)</f>
        <v>9.76</v>
      </c>
      <c r="CV25" s="342">
        <v>51474</v>
      </c>
      <c r="CW25" s="136">
        <f t="shared" si="33"/>
        <v>8.5</v>
      </c>
      <c r="CX25" s="306">
        <f>ROUND(CV25/'０１表（第１表）'!AL$32,2)</f>
        <v>13.89</v>
      </c>
      <c r="CY25" s="265">
        <v>27014</v>
      </c>
      <c r="CZ25" s="136">
        <f t="shared" si="0"/>
        <v>6.2</v>
      </c>
      <c r="DA25" s="315">
        <f>ROUND(CY25/'０１表（第１表）'!AM$32,2)</f>
        <v>12.68</v>
      </c>
      <c r="DB25" s="342">
        <v>56476</v>
      </c>
      <c r="DC25" s="136">
        <f t="shared" si="34"/>
        <v>9.6</v>
      </c>
      <c r="DD25" s="306">
        <f>ROUND(DB25/'０１表（第１表）'!AN$32,2)</f>
        <v>20.79</v>
      </c>
      <c r="DE25" s="342">
        <v>66017</v>
      </c>
      <c r="DF25" s="136">
        <f t="shared" si="35"/>
        <v>8.5</v>
      </c>
      <c r="DG25" s="306">
        <f>ROUND(DE25/'０１表（第１表）'!AO$32,2)</f>
        <v>19.64</v>
      </c>
      <c r="DH25" s="342">
        <v>9047</v>
      </c>
      <c r="DI25" s="136">
        <f t="shared" si="36"/>
        <v>3.8</v>
      </c>
      <c r="DJ25" s="306">
        <f>ROUND(DH25/'０１表（第１表）'!AP$32,2)</f>
        <v>9.47</v>
      </c>
      <c r="DK25" s="265">
        <v>29864</v>
      </c>
      <c r="DL25" s="136">
        <f t="shared" si="37"/>
        <v>7</v>
      </c>
      <c r="DM25" s="315">
        <f>ROUND(DK25/'０１表（第１表）'!AQ$32,2)</f>
        <v>21.82</v>
      </c>
      <c r="DN25" s="342">
        <v>65636</v>
      </c>
      <c r="DO25" s="136">
        <f t="shared" si="38"/>
        <v>12.5</v>
      </c>
      <c r="DP25" s="306">
        <f>ROUND(DN25/'０１表（第１表）'!AR$32,2)</f>
        <v>35.92</v>
      </c>
      <c r="DQ25" s="265">
        <v>37754</v>
      </c>
      <c r="DR25" s="136">
        <f t="shared" si="39"/>
        <v>6.2</v>
      </c>
      <c r="DS25" s="315">
        <f>ROUND(DQ25/'０１表（第１表）'!AS$32,2)</f>
        <v>14.44</v>
      </c>
      <c r="DT25" s="342">
        <v>24972</v>
      </c>
      <c r="DU25" s="136">
        <f t="shared" si="40"/>
        <v>7.4</v>
      </c>
      <c r="DV25" s="306">
        <f>ROUND(DT25/'０１表（第１表）'!AT$32,2)</f>
        <v>14.43</v>
      </c>
      <c r="DW25" s="342">
        <v>300259</v>
      </c>
      <c r="DX25" s="136">
        <f t="shared" si="41"/>
        <v>6.2</v>
      </c>
      <c r="DY25" s="306">
        <f>ROUND(DW25/'０１表（第１表）'!AU$32,2)</f>
        <v>14.04</v>
      </c>
      <c r="DZ25" s="342">
        <v>93288</v>
      </c>
      <c r="EA25" s="136">
        <f t="shared" si="42"/>
        <v>6</v>
      </c>
      <c r="EB25" s="306">
        <f>ROUND(DZ25/'０１表（第１表）'!AV$32,2)</f>
        <v>12.96</v>
      </c>
      <c r="EC25" s="318">
        <f t="shared" si="43"/>
        <v>4251729</v>
      </c>
      <c r="ED25" s="136">
        <f t="shared" si="44"/>
        <v>7.3</v>
      </c>
      <c r="EE25" s="306">
        <f>ROUND(EC25/'０１表（第１表）'!AW$32,2)</f>
        <v>15.05</v>
      </c>
    </row>
    <row r="26" spans="1:135" s="3" customFormat="1" ht="20.25" customHeight="1">
      <c r="A26" s="309" t="s">
        <v>450</v>
      </c>
      <c r="B26" s="163"/>
      <c r="C26" s="336"/>
      <c r="D26" s="673">
        <v>196471</v>
      </c>
      <c r="E26" s="674">
        <f t="shared" si="1"/>
        <v>4.1</v>
      </c>
      <c r="F26" s="675">
        <f>ROUND(D26/'０１表（第１表）'!F$32,2)</f>
        <v>5.84</v>
      </c>
      <c r="G26" s="664">
        <v>0</v>
      </c>
      <c r="H26" s="674">
        <f t="shared" si="2"/>
        <v>0</v>
      </c>
      <c r="I26" s="676">
        <f>ROUND(G26/'０１表（第１表）'!G$32,2)</f>
        <v>0</v>
      </c>
      <c r="J26" s="673">
        <v>1603108</v>
      </c>
      <c r="K26" s="674">
        <f t="shared" si="3"/>
        <v>52</v>
      </c>
      <c r="L26" s="675">
        <f>ROUND(J26/'０１表（第１表）'!H$32,2)</f>
        <v>112.66</v>
      </c>
      <c r="M26" s="664">
        <v>116832</v>
      </c>
      <c r="N26" s="674">
        <f t="shared" si="4"/>
        <v>5.7</v>
      </c>
      <c r="O26" s="676">
        <f>ROUND(M26/'０１表（第１表）'!I$32,2)</f>
        <v>8.03</v>
      </c>
      <c r="P26" s="673">
        <v>68544</v>
      </c>
      <c r="Q26" s="674">
        <f t="shared" si="5"/>
        <v>12</v>
      </c>
      <c r="R26" s="675">
        <f>ROUND(P26/'０１表（第１表）'!J$32,2)</f>
        <v>33.61</v>
      </c>
      <c r="S26" s="673">
        <v>226455</v>
      </c>
      <c r="T26" s="674">
        <f t="shared" si="6"/>
        <v>22.6</v>
      </c>
      <c r="U26" s="675">
        <f>ROUND(S26/'０１表（第１表）'!K$32,2)</f>
        <v>43.27</v>
      </c>
      <c r="V26" s="673">
        <v>199566</v>
      </c>
      <c r="W26" s="674">
        <f t="shared" si="7"/>
        <v>19.3</v>
      </c>
      <c r="X26" s="675">
        <f>ROUND(V26/'０１表（第１表）'!L$32,2)</f>
        <v>59.7</v>
      </c>
      <c r="Y26" s="664">
        <v>445615</v>
      </c>
      <c r="Z26" s="674">
        <f t="shared" si="8"/>
        <v>30.7</v>
      </c>
      <c r="AA26" s="676">
        <f>ROUND(Y26/'０１表（第１表）'!M$32,2)</f>
        <v>83.22</v>
      </c>
      <c r="AB26" s="673">
        <v>0</v>
      </c>
      <c r="AC26" s="674">
        <f t="shared" si="9"/>
        <v>0</v>
      </c>
      <c r="AD26" s="675">
        <f>ROUND(AB26/'０１表（第１表）'!N$32,2)</f>
        <v>0</v>
      </c>
      <c r="AE26" s="664">
        <v>0</v>
      </c>
      <c r="AF26" s="674">
        <f t="shared" si="10"/>
        <v>0</v>
      </c>
      <c r="AG26" s="676">
        <f>ROUND(AE26/'０１表（第１表）'!O$32,2)</f>
        <v>0</v>
      </c>
      <c r="AH26" s="673">
        <v>0</v>
      </c>
      <c r="AI26" s="674">
        <f t="shared" si="11"/>
        <v>0</v>
      </c>
      <c r="AJ26" s="675">
        <f>ROUND(AH26/'０１表（第１表）'!P$32,2)</f>
        <v>0</v>
      </c>
      <c r="AK26" s="673">
        <v>717442</v>
      </c>
      <c r="AL26" s="674">
        <f t="shared" si="12"/>
        <v>43.4</v>
      </c>
      <c r="AM26" s="675">
        <f>ROUND(AK26/'０１表（第１表）'!Q$32,2)</f>
        <v>105.03</v>
      </c>
      <c r="AN26" s="673">
        <v>2078024</v>
      </c>
      <c r="AO26" s="674">
        <f t="shared" si="13"/>
        <v>43.4</v>
      </c>
      <c r="AP26" s="675">
        <f>ROUND(AN26/'０１表（第１表）'!R$32,2)</f>
        <v>101.18</v>
      </c>
      <c r="AQ26" s="664">
        <v>493367</v>
      </c>
      <c r="AR26" s="674">
        <f t="shared" si="14"/>
        <v>16.8</v>
      </c>
      <c r="AS26" s="676">
        <f>ROUND(AQ26/'０１表（第１表）'!S$32,2)</f>
        <v>28.43</v>
      </c>
      <c r="AT26" s="673">
        <v>783303</v>
      </c>
      <c r="AU26" s="674">
        <f t="shared" si="15"/>
        <v>55.5</v>
      </c>
      <c r="AV26" s="675">
        <f>ROUND(AT26/'０１表（第１表）'!T$32,2)</f>
        <v>139.79</v>
      </c>
      <c r="AW26" s="664">
        <v>86711</v>
      </c>
      <c r="AX26" s="674">
        <f t="shared" si="16"/>
        <v>13.4</v>
      </c>
      <c r="AY26" s="676">
        <f>ROUND(AW26/'０１表（第１表）'!U$32,2)</f>
        <v>31.65</v>
      </c>
      <c r="AZ26" s="673">
        <v>452991</v>
      </c>
      <c r="BA26" s="674">
        <f t="shared" si="17"/>
        <v>40.2</v>
      </c>
      <c r="BB26" s="675">
        <f>ROUND(AZ26/'０１表（第１表）'!V32,2)</f>
        <v>78.6</v>
      </c>
      <c r="BC26" s="673">
        <v>75709</v>
      </c>
      <c r="BD26" s="674">
        <f t="shared" si="18"/>
        <v>12.2</v>
      </c>
      <c r="BE26" s="675">
        <f>ROUND(BC26/'０１表（第１表）'!W$32,2)</f>
        <v>25.64</v>
      </c>
      <c r="BF26" s="673">
        <v>272634</v>
      </c>
      <c r="BG26" s="674">
        <f t="shared" si="19"/>
        <v>27.9</v>
      </c>
      <c r="BH26" s="675">
        <f>ROUND(BF26/'０１表（第１表）'!X$32,2)</f>
        <v>53.81</v>
      </c>
      <c r="BI26" s="664">
        <v>394787</v>
      </c>
      <c r="BJ26" s="674">
        <f t="shared" si="20"/>
        <v>19.5</v>
      </c>
      <c r="BK26" s="676">
        <f>ROUND(BI26/'０１表（第１表）'!Y$32,2)</f>
        <v>49.06</v>
      </c>
      <c r="BL26" s="673">
        <v>345044</v>
      </c>
      <c r="BM26" s="674">
        <f t="shared" si="21"/>
        <v>34.6</v>
      </c>
      <c r="BN26" s="675">
        <f>ROUND(BL26/'０１表（第１表）'!Z$32,2)</f>
        <v>82.38</v>
      </c>
      <c r="BO26" s="664">
        <v>303398</v>
      </c>
      <c r="BP26" s="674">
        <f t="shared" si="22"/>
        <v>29.3</v>
      </c>
      <c r="BQ26" s="676">
        <f>ROUND(BO26/'０１表（第１表）'!AA$32,2)</f>
        <v>97.78</v>
      </c>
      <c r="BR26" s="673">
        <v>264977</v>
      </c>
      <c r="BS26" s="674">
        <f t="shared" si="23"/>
        <v>26.4</v>
      </c>
      <c r="BT26" s="675">
        <f>ROUND(BR26/'０１表（第１表）'!AB$32,2)</f>
        <v>67.05</v>
      </c>
      <c r="BU26" s="673">
        <v>406503</v>
      </c>
      <c r="BV26" s="674">
        <f t="shared" si="24"/>
        <v>37.4</v>
      </c>
      <c r="BW26" s="675">
        <f>ROUND(BU26/'０１表（第１表）'!AC$32,2)</f>
        <v>140.07</v>
      </c>
      <c r="BX26" s="673">
        <v>1405915</v>
      </c>
      <c r="BY26" s="674">
        <f t="shared" si="25"/>
        <v>58.3</v>
      </c>
      <c r="BZ26" s="675">
        <f>ROUND(BX26/'０１表（第１表）'!AD$32,2)</f>
        <v>146.93</v>
      </c>
      <c r="CA26" s="664">
        <v>124660</v>
      </c>
      <c r="CB26" s="674">
        <f t="shared" si="26"/>
        <v>16</v>
      </c>
      <c r="CC26" s="676">
        <f>ROUND(CA26/'０１表（第１表）'!AE$32,2)</f>
        <v>36.92</v>
      </c>
      <c r="CD26" s="673">
        <v>176205</v>
      </c>
      <c r="CE26" s="674">
        <f t="shared" si="27"/>
        <v>18</v>
      </c>
      <c r="CF26" s="675">
        <f>ROUND(CD26/'０１表（第１表）'!AF$32,2)</f>
        <v>122.06</v>
      </c>
      <c r="CG26" s="664">
        <v>366192</v>
      </c>
      <c r="CH26" s="674">
        <f t="shared" si="28"/>
        <v>42.6</v>
      </c>
      <c r="CI26" s="676">
        <f>ROUND(CG26/'０１表（第１表）'!AG$32,2)</f>
        <v>93.69</v>
      </c>
      <c r="CJ26" s="673">
        <v>10904</v>
      </c>
      <c r="CK26" s="674">
        <f t="shared" si="29"/>
        <v>1.8</v>
      </c>
      <c r="CL26" s="675">
        <f>ROUND(CJ26/'０１表（第１表）'!AH$32,2)</f>
        <v>2.83</v>
      </c>
      <c r="CM26" s="673">
        <v>40763</v>
      </c>
      <c r="CN26" s="674">
        <f t="shared" si="30"/>
        <v>5.7</v>
      </c>
      <c r="CO26" s="675">
        <f>ROUND(CM26/'０１表（第１表）'!AI$32,2)</f>
        <v>13.5</v>
      </c>
      <c r="CP26" s="673">
        <v>170536</v>
      </c>
      <c r="CQ26" s="674">
        <f t="shared" si="31"/>
        <v>34.1</v>
      </c>
      <c r="CR26" s="675">
        <f>ROUND(CP26/'０１表（第１表）'!AJ$32,2)</f>
        <v>58.56</v>
      </c>
      <c r="CS26" s="664">
        <v>0</v>
      </c>
      <c r="CT26" s="674">
        <f t="shared" si="32"/>
        <v>0</v>
      </c>
      <c r="CU26" s="676">
        <f>ROUND(CS26/'０１表（第１表）'!AK$32,2)</f>
        <v>0</v>
      </c>
      <c r="CV26" s="673">
        <v>128479</v>
      </c>
      <c r="CW26" s="674">
        <f t="shared" si="33"/>
        <v>21.3</v>
      </c>
      <c r="CX26" s="675">
        <f>ROUND(CV26/'０１表（第１表）'!AL$32,2)</f>
        <v>34.66</v>
      </c>
      <c r="CY26" s="664">
        <v>0</v>
      </c>
      <c r="CZ26" s="674">
        <f t="shared" si="0"/>
        <v>0</v>
      </c>
      <c r="DA26" s="676">
        <f>ROUND(CY26/'０１表（第１表）'!AM$32,2)</f>
        <v>0</v>
      </c>
      <c r="DB26" s="673">
        <v>298299</v>
      </c>
      <c r="DC26" s="674">
        <f t="shared" si="34"/>
        <v>50.7</v>
      </c>
      <c r="DD26" s="675">
        <f>ROUND(DB26/'０１表（第１表）'!AN$32,2)</f>
        <v>109.81</v>
      </c>
      <c r="DE26" s="673">
        <v>342353</v>
      </c>
      <c r="DF26" s="674">
        <f t="shared" si="35"/>
        <v>44.1</v>
      </c>
      <c r="DG26" s="675">
        <f>ROUND(DE26/'０１表（第１表）'!AO$32,2)</f>
        <v>101.83</v>
      </c>
      <c r="DH26" s="673">
        <v>110015</v>
      </c>
      <c r="DI26" s="674">
        <f t="shared" si="36"/>
        <v>45.9</v>
      </c>
      <c r="DJ26" s="675">
        <f>ROUND(DH26/'０１表（第１表）'!AP$32,2)</f>
        <v>115.17</v>
      </c>
      <c r="DK26" s="664">
        <v>60988</v>
      </c>
      <c r="DL26" s="674">
        <f t="shared" si="37"/>
        <v>14.3</v>
      </c>
      <c r="DM26" s="676">
        <f>ROUND(DK26/'０１表（第１表）'!AQ$32,2)</f>
        <v>44.56</v>
      </c>
      <c r="DN26" s="673">
        <v>48802</v>
      </c>
      <c r="DO26" s="674">
        <f t="shared" si="38"/>
        <v>9.3</v>
      </c>
      <c r="DP26" s="675">
        <f>ROUND(DN26/'０１表（第１表）'!AR$32,2)</f>
        <v>26.71</v>
      </c>
      <c r="DQ26" s="664">
        <v>238315</v>
      </c>
      <c r="DR26" s="674">
        <f t="shared" si="39"/>
        <v>39.2</v>
      </c>
      <c r="DS26" s="676">
        <f>ROUND(DQ26/'０１表（第１表）'!AS$32,2)</f>
        <v>91.15</v>
      </c>
      <c r="DT26" s="673">
        <v>107489</v>
      </c>
      <c r="DU26" s="674">
        <f t="shared" si="40"/>
        <v>32.1</v>
      </c>
      <c r="DV26" s="675">
        <f>ROUND(DT26/'０１表（第１表）'!AT$32,2)</f>
        <v>62.12</v>
      </c>
      <c r="DW26" s="673">
        <v>2396829</v>
      </c>
      <c r="DX26" s="674">
        <f t="shared" si="41"/>
        <v>49.3</v>
      </c>
      <c r="DY26" s="675">
        <f>ROUND(DW26/'０１表（第１表）'!AU$32,2)</f>
        <v>112.09</v>
      </c>
      <c r="DZ26" s="673">
        <v>426419</v>
      </c>
      <c r="EA26" s="674">
        <f t="shared" si="42"/>
        <v>27.7</v>
      </c>
      <c r="EB26" s="675">
        <f>ROUND(DZ26/'０１表（第１表）'!AV$32,2)</f>
        <v>59.24</v>
      </c>
      <c r="EC26" s="677">
        <f t="shared" si="43"/>
        <v>15984644</v>
      </c>
      <c r="ED26" s="674">
        <f t="shared" si="44"/>
        <v>27.3</v>
      </c>
      <c r="EE26" s="675">
        <f>ROUND(EC26/'０１表（第１表）'!AW$32,2)</f>
        <v>56.56</v>
      </c>
    </row>
    <row r="27" spans="1:135" s="3" customFormat="1" ht="20.25" customHeight="1">
      <c r="A27" s="1201"/>
      <c r="B27" s="1202"/>
      <c r="C27" s="671" t="s">
        <v>451</v>
      </c>
      <c r="D27" s="659">
        <v>117883</v>
      </c>
      <c r="E27" s="678">
        <f t="shared" si="1"/>
        <v>2.5</v>
      </c>
      <c r="F27" s="679">
        <f>ROUND(D27/'０１表（第１表）'!F$32,2)</f>
        <v>3.51</v>
      </c>
      <c r="G27" s="680">
        <v>0</v>
      </c>
      <c r="H27" s="678">
        <f t="shared" si="2"/>
        <v>0</v>
      </c>
      <c r="I27" s="681">
        <f>ROUND(G27/'０１表（第１表）'!G$32,2)</f>
        <v>0</v>
      </c>
      <c r="J27" s="659">
        <v>961865</v>
      </c>
      <c r="K27" s="678">
        <f t="shared" si="3"/>
        <v>31.2</v>
      </c>
      <c r="L27" s="679">
        <f>ROUND(J27/'０１表（第１表）'!H$32,2)</f>
        <v>67.6</v>
      </c>
      <c r="M27" s="680">
        <v>70099</v>
      </c>
      <c r="N27" s="678">
        <f t="shared" si="4"/>
        <v>3.4</v>
      </c>
      <c r="O27" s="681">
        <f>ROUND(M27/'０１表（第１表）'!I$32,2)</f>
        <v>4.82</v>
      </c>
      <c r="P27" s="659">
        <v>41126</v>
      </c>
      <c r="Q27" s="678">
        <f t="shared" si="5"/>
        <v>7.2</v>
      </c>
      <c r="R27" s="679">
        <f>ROUND(P27/'０１表（第１表）'!J$32,2)</f>
        <v>20.16</v>
      </c>
      <c r="S27" s="659">
        <v>135873</v>
      </c>
      <c r="T27" s="678">
        <f t="shared" si="6"/>
        <v>13.6</v>
      </c>
      <c r="U27" s="679">
        <f>ROUND(S27/'０１表（第１表）'!K$32,2)</f>
        <v>25.96</v>
      </c>
      <c r="V27" s="659">
        <v>119740</v>
      </c>
      <c r="W27" s="678">
        <f t="shared" si="7"/>
        <v>11.6</v>
      </c>
      <c r="X27" s="679">
        <f>ROUND(V27/'０１表（第１表）'!L$32,2)</f>
        <v>35.82</v>
      </c>
      <c r="Y27" s="680">
        <v>267369</v>
      </c>
      <c r="Z27" s="678">
        <f t="shared" si="8"/>
        <v>18.4</v>
      </c>
      <c r="AA27" s="681">
        <f>ROUND(Y27/'０１表（第１表）'!M$32,2)</f>
        <v>49.93</v>
      </c>
      <c r="AB27" s="659">
        <v>0</v>
      </c>
      <c r="AC27" s="678">
        <f t="shared" si="9"/>
        <v>0</v>
      </c>
      <c r="AD27" s="679">
        <f>ROUND(AB27/'０１表（第１表）'!N$32,2)</f>
        <v>0</v>
      </c>
      <c r="AE27" s="680">
        <v>0</v>
      </c>
      <c r="AF27" s="678">
        <f t="shared" si="10"/>
        <v>0</v>
      </c>
      <c r="AG27" s="681">
        <f>ROUND(AE27/'０１表（第１表）'!O$32,2)</f>
        <v>0</v>
      </c>
      <c r="AH27" s="659">
        <v>0</v>
      </c>
      <c r="AI27" s="678">
        <f t="shared" si="11"/>
        <v>0</v>
      </c>
      <c r="AJ27" s="679">
        <f>ROUND(AH27/'０１表（第１表）'!P$32,2)</f>
        <v>0</v>
      </c>
      <c r="AK27" s="659">
        <v>430465</v>
      </c>
      <c r="AL27" s="678">
        <f t="shared" si="12"/>
        <v>26</v>
      </c>
      <c r="AM27" s="679">
        <f>ROUND(AK27/'０１表（第１表）'!Q$32,2)</f>
        <v>63.02</v>
      </c>
      <c r="AN27" s="659">
        <v>1246814</v>
      </c>
      <c r="AO27" s="678">
        <f t="shared" si="13"/>
        <v>26.1</v>
      </c>
      <c r="AP27" s="679">
        <f>ROUND(AN27/'０１表（第１表）'!R$32,2)</f>
        <v>60.71</v>
      </c>
      <c r="AQ27" s="680">
        <v>296020</v>
      </c>
      <c r="AR27" s="678">
        <f t="shared" si="14"/>
        <v>10.1</v>
      </c>
      <c r="AS27" s="681">
        <f>ROUND(AQ27/'０１表（第１表）'!S$32,2)</f>
        <v>17.06</v>
      </c>
      <c r="AT27" s="659">
        <v>469982</v>
      </c>
      <c r="AU27" s="678">
        <f t="shared" si="15"/>
        <v>33.3</v>
      </c>
      <c r="AV27" s="679">
        <f>ROUND(AT27/'０１表（第１表）'!T$32,2)</f>
        <v>83.87</v>
      </c>
      <c r="AW27" s="680">
        <v>52026</v>
      </c>
      <c r="AX27" s="678">
        <f t="shared" si="16"/>
        <v>8</v>
      </c>
      <c r="AY27" s="681">
        <f>ROUND(AW27/'０１表（第１表）'!U$32,2)</f>
        <v>18.99</v>
      </c>
      <c r="AZ27" s="659">
        <v>271795</v>
      </c>
      <c r="BA27" s="678">
        <f t="shared" si="17"/>
        <v>24.1</v>
      </c>
      <c r="BB27" s="679">
        <f>ROUND(AZ27/'０１表（第１表）'!V32,2)</f>
        <v>47.16</v>
      </c>
      <c r="BC27" s="659">
        <v>45426</v>
      </c>
      <c r="BD27" s="678">
        <f t="shared" si="18"/>
        <v>7.3</v>
      </c>
      <c r="BE27" s="679">
        <f>ROUND(BC27/'０１表（第１表）'!W$32,2)</f>
        <v>15.38</v>
      </c>
      <c r="BF27" s="659">
        <v>163580</v>
      </c>
      <c r="BG27" s="678">
        <f t="shared" si="19"/>
        <v>16.7</v>
      </c>
      <c r="BH27" s="679">
        <f>ROUND(BF27/'０１表（第１表）'!X$32,2)</f>
        <v>32.28</v>
      </c>
      <c r="BI27" s="680">
        <v>236873</v>
      </c>
      <c r="BJ27" s="678">
        <f t="shared" si="20"/>
        <v>11.7</v>
      </c>
      <c r="BK27" s="681">
        <f>ROUND(BI27/'０１表（第１表）'!Y$32,2)</f>
        <v>29.43</v>
      </c>
      <c r="BL27" s="659">
        <v>207027</v>
      </c>
      <c r="BM27" s="678">
        <f t="shared" si="21"/>
        <v>20.8</v>
      </c>
      <c r="BN27" s="679">
        <f>ROUND(BL27/'０１表（第１表）'!Z$32,2)</f>
        <v>49.43</v>
      </c>
      <c r="BO27" s="680">
        <v>182039</v>
      </c>
      <c r="BP27" s="678">
        <f t="shared" si="22"/>
        <v>17.6</v>
      </c>
      <c r="BQ27" s="681">
        <f>ROUND(BO27/'０１表（第１表）'!AA$32,2)</f>
        <v>58.67</v>
      </c>
      <c r="BR27" s="659">
        <v>158986</v>
      </c>
      <c r="BS27" s="678">
        <f t="shared" si="23"/>
        <v>15.9</v>
      </c>
      <c r="BT27" s="679">
        <f>ROUND(BR27/'０１表（第１表）'!AB$32,2)</f>
        <v>40.23</v>
      </c>
      <c r="BU27" s="659">
        <v>243902</v>
      </c>
      <c r="BV27" s="678">
        <f t="shared" si="24"/>
        <v>22.5</v>
      </c>
      <c r="BW27" s="679">
        <f>ROUND(BU27/'０１表（第１表）'!AC$32,2)</f>
        <v>84.04</v>
      </c>
      <c r="BX27" s="659">
        <v>843549</v>
      </c>
      <c r="BY27" s="678">
        <f t="shared" si="25"/>
        <v>35</v>
      </c>
      <c r="BZ27" s="679">
        <f>ROUND(BX27/'０１表（第１表）'!AD$32,2)</f>
        <v>88.16</v>
      </c>
      <c r="CA27" s="680">
        <v>74796</v>
      </c>
      <c r="CB27" s="678">
        <f t="shared" si="26"/>
        <v>9.6</v>
      </c>
      <c r="CC27" s="681">
        <f>ROUND(CA27/'０１表（第１表）'!AE$32,2)</f>
        <v>22.15</v>
      </c>
      <c r="CD27" s="659">
        <v>105723</v>
      </c>
      <c r="CE27" s="678">
        <f t="shared" si="27"/>
        <v>10.8</v>
      </c>
      <c r="CF27" s="679">
        <f>ROUND(CD27/'０１表（第１表）'!AF$32,2)</f>
        <v>73.23</v>
      </c>
      <c r="CG27" s="680">
        <v>219715</v>
      </c>
      <c r="CH27" s="678">
        <f t="shared" si="28"/>
        <v>25.6</v>
      </c>
      <c r="CI27" s="681">
        <f>ROUND(CG27/'０１表（第１表）'!AG$32,2)</f>
        <v>56.21</v>
      </c>
      <c r="CJ27" s="659">
        <v>6542</v>
      </c>
      <c r="CK27" s="678">
        <f t="shared" si="29"/>
        <v>1.1</v>
      </c>
      <c r="CL27" s="679">
        <f>ROUND(CJ27/'０１表（第１表）'!AH$32,2)</f>
        <v>1.7</v>
      </c>
      <c r="CM27" s="659">
        <v>24458</v>
      </c>
      <c r="CN27" s="678">
        <f t="shared" si="30"/>
        <v>3.4</v>
      </c>
      <c r="CO27" s="679">
        <f>ROUND(CM27/'０１表（第１表）'!AI$32,2)</f>
        <v>8.1</v>
      </c>
      <c r="CP27" s="659">
        <v>102321</v>
      </c>
      <c r="CQ27" s="678">
        <f t="shared" si="31"/>
        <v>20.4</v>
      </c>
      <c r="CR27" s="679">
        <f>ROUND(CP27/'０１表（第１表）'!AJ$32,2)</f>
        <v>35.13</v>
      </c>
      <c r="CS27" s="680">
        <v>0</v>
      </c>
      <c r="CT27" s="678">
        <f t="shared" si="32"/>
        <v>0</v>
      </c>
      <c r="CU27" s="681">
        <f>ROUND(CS27/'０１表（第１表）'!AK$32,2)</f>
        <v>0</v>
      </c>
      <c r="CV27" s="659">
        <v>77087</v>
      </c>
      <c r="CW27" s="678">
        <f t="shared" si="33"/>
        <v>12.8</v>
      </c>
      <c r="CX27" s="679">
        <f>ROUND(CV27/'０１表（第１表）'!AL$32,2)</f>
        <v>20.8</v>
      </c>
      <c r="CY27" s="680">
        <v>0</v>
      </c>
      <c r="CZ27" s="678">
        <f t="shared" si="0"/>
        <v>0</v>
      </c>
      <c r="DA27" s="681">
        <f>ROUND(CY27/'０１表（第１表）'!AM$32,2)</f>
        <v>0</v>
      </c>
      <c r="DB27" s="659">
        <v>178979</v>
      </c>
      <c r="DC27" s="678">
        <f t="shared" si="34"/>
        <v>30.4</v>
      </c>
      <c r="DD27" s="679">
        <f>ROUND(DB27/'０１表（第１表）'!AN$32,2)</f>
        <v>65.89</v>
      </c>
      <c r="DE27" s="659">
        <v>205412</v>
      </c>
      <c r="DF27" s="678">
        <f t="shared" si="35"/>
        <v>26.5</v>
      </c>
      <c r="DG27" s="679">
        <f>ROUND(DE27/'０１表（第１表）'!AO$32,2)</f>
        <v>61.1</v>
      </c>
      <c r="DH27" s="659">
        <v>66009</v>
      </c>
      <c r="DI27" s="678">
        <f t="shared" si="36"/>
        <v>27.6</v>
      </c>
      <c r="DJ27" s="679">
        <f>ROUND(DH27/'０１表（第１表）'!AP$32,2)</f>
        <v>69.1</v>
      </c>
      <c r="DK27" s="680">
        <v>36593</v>
      </c>
      <c r="DL27" s="678">
        <f t="shared" si="37"/>
        <v>8.6</v>
      </c>
      <c r="DM27" s="681">
        <f>ROUND(DK27/'０１表（第１表）'!AQ$32,2)</f>
        <v>26.74</v>
      </c>
      <c r="DN27" s="659">
        <v>29281</v>
      </c>
      <c r="DO27" s="678">
        <f t="shared" si="38"/>
        <v>5.6</v>
      </c>
      <c r="DP27" s="679">
        <f>ROUND(DN27/'０１表（第１表）'!AR$32,2)</f>
        <v>16.02</v>
      </c>
      <c r="DQ27" s="680">
        <v>142989</v>
      </c>
      <c r="DR27" s="678">
        <f t="shared" si="39"/>
        <v>23.5</v>
      </c>
      <c r="DS27" s="681">
        <f>ROUND(DQ27/'０１表（第１表）'!AS$32,2)</f>
        <v>54.69</v>
      </c>
      <c r="DT27" s="659">
        <v>64493</v>
      </c>
      <c r="DU27" s="678">
        <f t="shared" si="40"/>
        <v>19.2</v>
      </c>
      <c r="DV27" s="679">
        <f>ROUND(DT27/'０１表（第１表）'!AT$32,2)</f>
        <v>37.27</v>
      </c>
      <c r="DW27" s="659">
        <v>1438097</v>
      </c>
      <c r="DX27" s="678">
        <f t="shared" si="41"/>
        <v>29.6</v>
      </c>
      <c r="DY27" s="679">
        <f>ROUND(DW27/'０１表（第１表）'!AU$32,2)</f>
        <v>67.25</v>
      </c>
      <c r="DZ27" s="659">
        <v>255851</v>
      </c>
      <c r="EA27" s="678">
        <f t="shared" si="42"/>
        <v>16.6</v>
      </c>
      <c r="EB27" s="679">
        <f>ROUND(DZ27/'０１表（第１表）'!AV$32,2)</f>
        <v>35.54</v>
      </c>
      <c r="EC27" s="1057">
        <f t="shared" si="43"/>
        <v>9590785</v>
      </c>
      <c r="ED27" s="678">
        <f t="shared" si="44"/>
        <v>16.4</v>
      </c>
      <c r="EE27" s="679">
        <f>ROUND(EC27/'０１表（第１表）'!AW$32,2)</f>
        <v>33.94</v>
      </c>
    </row>
    <row r="28" spans="1:135" s="3" customFormat="1" ht="20.25" customHeight="1">
      <c r="A28" s="308" t="s">
        <v>452</v>
      </c>
      <c r="B28" s="162"/>
      <c r="C28" s="335"/>
      <c r="D28" s="342">
        <v>532502</v>
      </c>
      <c r="E28" s="136">
        <f t="shared" si="1"/>
        <v>11.1</v>
      </c>
      <c r="F28" s="306">
        <f>ROUND(D28/'０１表（第１表）'!F$32,2)</f>
        <v>15.83</v>
      </c>
      <c r="G28" s="265">
        <v>239067</v>
      </c>
      <c r="H28" s="136">
        <f t="shared" si="2"/>
        <v>6.7</v>
      </c>
      <c r="I28" s="315">
        <f>ROUND(G28/'０１表（第１表）'!G$32,2)</f>
        <v>11.26</v>
      </c>
      <c r="J28" s="342">
        <v>90648</v>
      </c>
      <c r="K28" s="136">
        <f t="shared" si="3"/>
        <v>2.9</v>
      </c>
      <c r="L28" s="306">
        <f>ROUND(J28/'０１表（第１表）'!H$32,2)</f>
        <v>6.37</v>
      </c>
      <c r="M28" s="265">
        <v>139568</v>
      </c>
      <c r="N28" s="136">
        <f t="shared" si="4"/>
        <v>6.8</v>
      </c>
      <c r="O28" s="315">
        <f>ROUND(M28/'０１表（第１表）'!I$32,2)</f>
        <v>9.59</v>
      </c>
      <c r="P28" s="342">
        <v>15661</v>
      </c>
      <c r="Q28" s="136">
        <f t="shared" si="5"/>
        <v>2.7</v>
      </c>
      <c r="R28" s="306">
        <f>ROUND(P28/'０１表（第１表）'!J$32,2)</f>
        <v>7.68</v>
      </c>
      <c r="S28" s="342">
        <v>19689</v>
      </c>
      <c r="T28" s="136">
        <f t="shared" si="6"/>
        <v>2</v>
      </c>
      <c r="U28" s="306">
        <f>ROUND(S28/'０１表（第１表）'!K$32,2)</f>
        <v>3.76</v>
      </c>
      <c r="V28" s="342">
        <v>27515</v>
      </c>
      <c r="W28" s="136">
        <f t="shared" si="7"/>
        <v>2.7</v>
      </c>
      <c r="X28" s="306">
        <f>ROUND(V28/'０１表（第１表）'!L$32,2)</f>
        <v>8.23</v>
      </c>
      <c r="Y28" s="265">
        <v>36859</v>
      </c>
      <c r="Z28" s="136">
        <f t="shared" si="8"/>
        <v>2.5</v>
      </c>
      <c r="AA28" s="315">
        <f>ROUND(Y28/'０１表（第１表）'!M$32,2)</f>
        <v>6.88</v>
      </c>
      <c r="AB28" s="342">
        <v>65841</v>
      </c>
      <c r="AC28" s="136">
        <f t="shared" si="9"/>
        <v>6.4</v>
      </c>
      <c r="AD28" s="306">
        <f>ROUND(AB28/'０１表（第１表）'!N$32,2)</f>
        <v>11.83</v>
      </c>
      <c r="AE28" s="265">
        <v>26604</v>
      </c>
      <c r="AF28" s="136">
        <f t="shared" si="10"/>
        <v>4.4</v>
      </c>
      <c r="AG28" s="315">
        <f>ROUND(AE28/'０１表（第１表）'!O$32,2)</f>
        <v>7.67</v>
      </c>
      <c r="AH28" s="342">
        <v>84557</v>
      </c>
      <c r="AI28" s="136">
        <f t="shared" si="11"/>
        <v>9.3</v>
      </c>
      <c r="AJ28" s="306">
        <f>ROUND(AH28/'０１表（第１表）'!P$32,2)</f>
        <v>14.18</v>
      </c>
      <c r="AK28" s="342">
        <v>33088</v>
      </c>
      <c r="AL28" s="136">
        <f t="shared" si="12"/>
        <v>2</v>
      </c>
      <c r="AM28" s="306">
        <f>ROUND(AK28/'０１表（第１表）'!Q$32,2)</f>
        <v>4.84</v>
      </c>
      <c r="AN28" s="342">
        <v>99607</v>
      </c>
      <c r="AO28" s="136">
        <f t="shared" si="13"/>
        <v>2.1</v>
      </c>
      <c r="AP28" s="306">
        <f>ROUND(AN28/'０１表（第１表）'!R$32,2)</f>
        <v>4.85</v>
      </c>
      <c r="AQ28" s="265">
        <v>177594</v>
      </c>
      <c r="AR28" s="136">
        <f t="shared" si="14"/>
        <v>6</v>
      </c>
      <c r="AS28" s="315">
        <f>ROUND(AQ28/'０１表（第１表）'!S$32,2)</f>
        <v>10.24</v>
      </c>
      <c r="AT28" s="342">
        <v>25416</v>
      </c>
      <c r="AU28" s="136">
        <f t="shared" si="15"/>
        <v>1.8</v>
      </c>
      <c r="AV28" s="306">
        <f>ROUND(AT28/'０１表（第１表）'!T$32,2)</f>
        <v>4.54</v>
      </c>
      <c r="AW28" s="265">
        <v>22329</v>
      </c>
      <c r="AX28" s="136">
        <f t="shared" si="16"/>
        <v>3.4</v>
      </c>
      <c r="AY28" s="315">
        <f>ROUND(AW28/'０１表（第１表）'!U$32,2)</f>
        <v>8.15</v>
      </c>
      <c r="AZ28" s="342">
        <v>19872</v>
      </c>
      <c r="BA28" s="136">
        <f t="shared" si="17"/>
        <v>1.8</v>
      </c>
      <c r="BB28" s="306">
        <f>ROUND(AZ28/'０１表（第１表）'!V32,2)</f>
        <v>3.45</v>
      </c>
      <c r="BC28" s="342">
        <v>48551</v>
      </c>
      <c r="BD28" s="136">
        <f t="shared" si="18"/>
        <v>7.8</v>
      </c>
      <c r="BE28" s="306">
        <f>ROUND(BC28/'０１表（第１表）'!W$32,2)</f>
        <v>16.44</v>
      </c>
      <c r="BF28" s="342">
        <v>66839</v>
      </c>
      <c r="BG28" s="136">
        <f t="shared" si="19"/>
        <v>6.8</v>
      </c>
      <c r="BH28" s="306">
        <f>ROUND(BF28/'０１表（第１表）'!X$32,2)</f>
        <v>13.19</v>
      </c>
      <c r="BI28" s="265">
        <v>68529</v>
      </c>
      <c r="BJ28" s="136">
        <f t="shared" si="20"/>
        <v>3.4</v>
      </c>
      <c r="BK28" s="315">
        <f>ROUND(BI28/'０１表（第１表）'!Y$32,2)</f>
        <v>8.52</v>
      </c>
      <c r="BL28" s="342">
        <v>27711</v>
      </c>
      <c r="BM28" s="136">
        <f t="shared" si="21"/>
        <v>2.8</v>
      </c>
      <c r="BN28" s="306">
        <f>ROUND(BL28/'０１表（第１表）'!Z$32,2)</f>
        <v>6.62</v>
      </c>
      <c r="BO28" s="265">
        <v>42631</v>
      </c>
      <c r="BP28" s="136">
        <f t="shared" si="22"/>
        <v>4.1</v>
      </c>
      <c r="BQ28" s="315">
        <f>ROUND(BO28/'０１表（第１表）'!AA$32,2)</f>
        <v>13.74</v>
      </c>
      <c r="BR28" s="342">
        <v>27915</v>
      </c>
      <c r="BS28" s="136">
        <f t="shared" si="23"/>
        <v>2.8</v>
      </c>
      <c r="BT28" s="306">
        <f>ROUND(BR28/'０１表（第１表）'!AB$32,2)</f>
        <v>7.06</v>
      </c>
      <c r="BU28" s="342">
        <v>40070</v>
      </c>
      <c r="BV28" s="136">
        <f t="shared" si="24"/>
        <v>3.7</v>
      </c>
      <c r="BW28" s="306">
        <f>ROUND(BU28/'０１表（第１表）'!AC$32,2)</f>
        <v>13.81</v>
      </c>
      <c r="BX28" s="342">
        <v>67766</v>
      </c>
      <c r="BY28" s="136">
        <f t="shared" si="25"/>
        <v>2.8</v>
      </c>
      <c r="BZ28" s="306">
        <f>ROUND(BX28/'０１表（第１表）'!AD$32,2)</f>
        <v>7.08</v>
      </c>
      <c r="CA28" s="265">
        <v>17998</v>
      </c>
      <c r="CB28" s="136">
        <f t="shared" si="26"/>
        <v>2.3</v>
      </c>
      <c r="CC28" s="315">
        <f>ROUND(CA28/'０１表（第１表）'!AE$32,2)</f>
        <v>5.33</v>
      </c>
      <c r="CD28" s="342">
        <v>28810</v>
      </c>
      <c r="CE28" s="136">
        <f t="shared" si="27"/>
        <v>2.9</v>
      </c>
      <c r="CF28" s="306">
        <f>ROUND(CD28/'０１表（第１表）'!AF$32,2)</f>
        <v>19.96</v>
      </c>
      <c r="CG28" s="265">
        <v>36267</v>
      </c>
      <c r="CH28" s="136">
        <f t="shared" si="28"/>
        <v>4.2</v>
      </c>
      <c r="CI28" s="315">
        <f>ROUND(CG28/'０１表（第１表）'!AG$32,2)</f>
        <v>9.28</v>
      </c>
      <c r="CJ28" s="342">
        <v>26634</v>
      </c>
      <c r="CK28" s="136">
        <f t="shared" si="29"/>
        <v>4.4</v>
      </c>
      <c r="CL28" s="306">
        <f>ROUND(CJ28/'０１表（第１表）'!AH$32,2)</f>
        <v>6.91</v>
      </c>
      <c r="CM28" s="342">
        <v>39721</v>
      </c>
      <c r="CN28" s="136">
        <f t="shared" si="30"/>
        <v>5.6</v>
      </c>
      <c r="CO28" s="306">
        <f>ROUND(CM28/'０１表（第１表）'!AI$32,2)</f>
        <v>13.15</v>
      </c>
      <c r="CP28" s="342">
        <v>23994</v>
      </c>
      <c r="CQ28" s="136">
        <f t="shared" si="31"/>
        <v>4.8</v>
      </c>
      <c r="CR28" s="306">
        <f>ROUND(CP28/'０１表（第１表）'!AJ$32,2)</f>
        <v>8.24</v>
      </c>
      <c r="CS28" s="265">
        <v>27938</v>
      </c>
      <c r="CT28" s="136">
        <f t="shared" si="32"/>
        <v>5.9</v>
      </c>
      <c r="CU28" s="315">
        <f>ROUND(CS28/'０１表（第１表）'!AK$32,2)</f>
        <v>15.03</v>
      </c>
      <c r="CV28" s="342">
        <v>31022</v>
      </c>
      <c r="CW28" s="136">
        <f t="shared" si="33"/>
        <v>5.2</v>
      </c>
      <c r="CX28" s="306">
        <f>ROUND(CV28/'０１表（第１表）'!AL$32,2)</f>
        <v>8.37</v>
      </c>
      <c r="CY28" s="265">
        <v>33235</v>
      </c>
      <c r="CZ28" s="136">
        <f t="shared" si="0"/>
        <v>7.6</v>
      </c>
      <c r="DA28" s="315">
        <f>ROUND(CY28/'０１表（第１表）'!AM$32,2)</f>
        <v>15.6</v>
      </c>
      <c r="DB28" s="342">
        <v>9037</v>
      </c>
      <c r="DC28" s="136">
        <f t="shared" si="34"/>
        <v>1.5</v>
      </c>
      <c r="DD28" s="306">
        <f>ROUND(DB28/'０１表（第１表）'!AN$32,2)</f>
        <v>3.33</v>
      </c>
      <c r="DE28" s="342">
        <v>28563</v>
      </c>
      <c r="DF28" s="136">
        <f t="shared" si="35"/>
        <v>3.7</v>
      </c>
      <c r="DG28" s="306">
        <f>ROUND(DE28/'０１表（第１表）'!AO$32,2)</f>
        <v>8.5</v>
      </c>
      <c r="DH28" s="342">
        <v>3770</v>
      </c>
      <c r="DI28" s="136">
        <f t="shared" si="36"/>
        <v>1.6</v>
      </c>
      <c r="DJ28" s="306">
        <f>ROUND(DH28/'０１表（第１表）'!AP$32,2)</f>
        <v>3.95</v>
      </c>
      <c r="DK28" s="265">
        <v>9068</v>
      </c>
      <c r="DL28" s="136">
        <f t="shared" si="37"/>
        <v>2.1</v>
      </c>
      <c r="DM28" s="315">
        <f>ROUND(DK28/'０１表（第１表）'!AQ$32,2)</f>
        <v>6.63</v>
      </c>
      <c r="DN28" s="342">
        <v>28246</v>
      </c>
      <c r="DO28" s="136">
        <f t="shared" si="38"/>
        <v>5.4</v>
      </c>
      <c r="DP28" s="306">
        <f>ROUND(DN28/'０１表（第１表）'!AR$32,2)</f>
        <v>15.46</v>
      </c>
      <c r="DQ28" s="265">
        <v>29571</v>
      </c>
      <c r="DR28" s="136">
        <f t="shared" si="39"/>
        <v>4.9</v>
      </c>
      <c r="DS28" s="315">
        <f>ROUND(DQ28/'０１表（第１表）'!AS$32,2)</f>
        <v>11.31</v>
      </c>
      <c r="DT28" s="342">
        <v>8240</v>
      </c>
      <c r="DU28" s="136">
        <f t="shared" si="40"/>
        <v>2.5</v>
      </c>
      <c r="DV28" s="306">
        <f>ROUND(DT28/'０１表（第１表）'!AT$32,2)</f>
        <v>4.76</v>
      </c>
      <c r="DW28" s="342">
        <v>407253</v>
      </c>
      <c r="DX28" s="136">
        <f t="shared" si="41"/>
        <v>8.4</v>
      </c>
      <c r="DY28" s="306">
        <f>ROUND(DW28/'０１表（第１表）'!AU$32,2)</f>
        <v>19.05</v>
      </c>
      <c r="DZ28" s="342">
        <v>52236</v>
      </c>
      <c r="EA28" s="136">
        <f t="shared" si="42"/>
        <v>3.4</v>
      </c>
      <c r="EB28" s="306">
        <f>ROUND(DZ28/'０１表（第１表）'!AV$32,2)</f>
        <v>7.26</v>
      </c>
      <c r="EC28" s="318">
        <f t="shared" si="43"/>
        <v>2888032</v>
      </c>
      <c r="ED28" s="136">
        <f t="shared" si="44"/>
        <v>4.9</v>
      </c>
      <c r="EE28" s="679">
        <f>ROUND(EC28/'０１表（第１表）'!AW$32,2)</f>
        <v>10.22</v>
      </c>
    </row>
    <row r="29" spans="1:135" s="3" customFormat="1" ht="20.25" customHeight="1">
      <c r="A29" s="308" t="s">
        <v>453</v>
      </c>
      <c r="B29" s="162"/>
      <c r="C29" s="335"/>
      <c r="D29" s="343">
        <v>4793811</v>
      </c>
      <c r="E29" s="136">
        <f t="shared" si="1"/>
        <v>100</v>
      </c>
      <c r="F29" s="306">
        <f>ROUND(D29/'０１表（第１表）'!F$32,2)</f>
        <v>142.54</v>
      </c>
      <c r="G29" s="179">
        <v>3549558</v>
      </c>
      <c r="H29" s="136">
        <f t="shared" si="2"/>
        <v>100</v>
      </c>
      <c r="I29" s="315">
        <f>ROUND(G29/'０１表（第１表）'!G$32,2)</f>
        <v>167.14</v>
      </c>
      <c r="J29" s="343">
        <v>3082845</v>
      </c>
      <c r="K29" s="136">
        <f t="shared" si="3"/>
        <v>100</v>
      </c>
      <c r="L29" s="306">
        <f>ROUND(J29/'０１表（第１表）'!H$32,2)</f>
        <v>216.66</v>
      </c>
      <c r="M29" s="179">
        <v>2048596</v>
      </c>
      <c r="N29" s="136">
        <f t="shared" si="4"/>
        <v>100</v>
      </c>
      <c r="O29" s="315">
        <f>ROUND(M29/'０１表（第１表）'!I$32,2)</f>
        <v>140.78</v>
      </c>
      <c r="P29" s="343">
        <v>570245</v>
      </c>
      <c r="Q29" s="136">
        <f t="shared" si="5"/>
        <v>100</v>
      </c>
      <c r="R29" s="306">
        <f>ROUND(P29/'０１表（第１表）'!J$32,2)</f>
        <v>279.58</v>
      </c>
      <c r="S29" s="343">
        <v>1001103</v>
      </c>
      <c r="T29" s="136">
        <f t="shared" si="6"/>
        <v>100</v>
      </c>
      <c r="U29" s="306">
        <f>ROUND(S29/'０１表（第１表）'!K$32,2)</f>
        <v>191.29</v>
      </c>
      <c r="V29" s="343">
        <v>1036341</v>
      </c>
      <c r="W29" s="136">
        <f t="shared" si="7"/>
        <v>100</v>
      </c>
      <c r="X29" s="306">
        <f>ROUND(V29/'０１表（第１表）'!L$32,2)</f>
        <v>310</v>
      </c>
      <c r="Y29" s="179">
        <v>1453386</v>
      </c>
      <c r="Z29" s="136">
        <f t="shared" si="8"/>
        <v>100</v>
      </c>
      <c r="AA29" s="315">
        <f>ROUND(Y29/'０１表（第１表）'!M$32,2)</f>
        <v>271.41</v>
      </c>
      <c r="AB29" s="343">
        <v>1023763</v>
      </c>
      <c r="AC29" s="136">
        <f t="shared" si="9"/>
        <v>100</v>
      </c>
      <c r="AD29" s="306">
        <f>ROUND(AB29/'０１表（第１表）'!N$32,2)</f>
        <v>183.96</v>
      </c>
      <c r="AE29" s="179">
        <v>601468</v>
      </c>
      <c r="AF29" s="136">
        <f t="shared" si="10"/>
        <v>100</v>
      </c>
      <c r="AG29" s="315">
        <f>ROUND(AE29/'０１表（第１表）'!O$32,2)</f>
        <v>173.36</v>
      </c>
      <c r="AH29" s="343">
        <v>911469</v>
      </c>
      <c r="AI29" s="136">
        <f t="shared" si="11"/>
        <v>100</v>
      </c>
      <c r="AJ29" s="306">
        <f>ROUND(AH29/'０１表（第１表）'!P$32,2)</f>
        <v>152.85</v>
      </c>
      <c r="AK29" s="343">
        <v>1652926</v>
      </c>
      <c r="AL29" s="136">
        <f t="shared" si="12"/>
        <v>100</v>
      </c>
      <c r="AM29" s="306">
        <f>ROUND(AK29/'０１表（第１表）'!Q$32,2)</f>
        <v>241.99</v>
      </c>
      <c r="AN29" s="343">
        <v>4784604</v>
      </c>
      <c r="AO29" s="136">
        <f t="shared" si="13"/>
        <v>100</v>
      </c>
      <c r="AP29" s="306">
        <f>ROUND(AN29/'０１表（第１表）'!R$32,2)</f>
        <v>232.97</v>
      </c>
      <c r="AQ29" s="179">
        <v>2937249</v>
      </c>
      <c r="AR29" s="136">
        <f t="shared" si="14"/>
        <v>100</v>
      </c>
      <c r="AS29" s="315">
        <f>ROUND(AQ29/'０１表（第１表）'!S$32,2)</f>
        <v>169.28</v>
      </c>
      <c r="AT29" s="343">
        <v>1411663</v>
      </c>
      <c r="AU29" s="136">
        <f t="shared" si="15"/>
        <v>100</v>
      </c>
      <c r="AV29" s="306">
        <f>ROUND(AT29/'０１表（第１表）'!T$32,2)</f>
        <v>251.92</v>
      </c>
      <c r="AW29" s="179">
        <v>648358</v>
      </c>
      <c r="AX29" s="136">
        <f t="shared" si="16"/>
        <v>100</v>
      </c>
      <c r="AY29" s="315">
        <f>ROUND(AW29/'０１表（第１表）'!U$32,2)</f>
        <v>236.64</v>
      </c>
      <c r="AZ29" s="343">
        <v>1127981</v>
      </c>
      <c r="BA29" s="136">
        <f t="shared" si="17"/>
        <v>100</v>
      </c>
      <c r="BB29" s="306">
        <f>ROUND(AZ29/'０１表（第１表）'!V32,2)</f>
        <v>195.71</v>
      </c>
      <c r="BC29" s="343">
        <v>621034</v>
      </c>
      <c r="BD29" s="136">
        <f t="shared" si="18"/>
        <v>100</v>
      </c>
      <c r="BE29" s="306">
        <f>ROUND(BC29/'０１表（第１表）'!W$32,2)</f>
        <v>210.29</v>
      </c>
      <c r="BF29" s="343">
        <v>977200</v>
      </c>
      <c r="BG29" s="136">
        <f t="shared" si="19"/>
        <v>100</v>
      </c>
      <c r="BH29" s="306">
        <f>ROUND(BF29/'０１表（第１表）'!X$32,2)</f>
        <v>192.86</v>
      </c>
      <c r="BI29" s="179">
        <v>2027519</v>
      </c>
      <c r="BJ29" s="136">
        <f t="shared" si="20"/>
        <v>100</v>
      </c>
      <c r="BK29" s="315">
        <f>ROUND(BI29/'０１表（第１表）'!Y$32,2)</f>
        <v>251.94</v>
      </c>
      <c r="BL29" s="343">
        <v>996046</v>
      </c>
      <c r="BM29" s="136">
        <f t="shared" si="21"/>
        <v>100</v>
      </c>
      <c r="BN29" s="306">
        <f>ROUND(BL29/'０１表（第１表）'!Z$32,2)</f>
        <v>237.82</v>
      </c>
      <c r="BO29" s="179">
        <v>1034805</v>
      </c>
      <c r="BP29" s="136">
        <f t="shared" si="22"/>
        <v>100</v>
      </c>
      <c r="BQ29" s="315">
        <f>ROUND(BO29/'０１表（第１表）'!AA$32,2)</f>
        <v>333.5</v>
      </c>
      <c r="BR29" s="343">
        <v>1002938</v>
      </c>
      <c r="BS29" s="136">
        <f t="shared" si="23"/>
        <v>100</v>
      </c>
      <c r="BT29" s="306">
        <f>ROUND(BR29/'０１表（第１表）'!AB$32,2)</f>
        <v>253.79</v>
      </c>
      <c r="BU29" s="343">
        <v>1085919</v>
      </c>
      <c r="BV29" s="136">
        <f t="shared" si="24"/>
        <v>100</v>
      </c>
      <c r="BW29" s="306">
        <f>ROUND(BU29/'０１表（第１表）'!AC$32,2)</f>
        <v>374.17</v>
      </c>
      <c r="BX29" s="343">
        <v>2409669</v>
      </c>
      <c r="BY29" s="136">
        <f t="shared" si="25"/>
        <v>100</v>
      </c>
      <c r="BZ29" s="306">
        <f>ROUND(BX29/'０１表（第１表）'!AD$32,2)</f>
        <v>251.83</v>
      </c>
      <c r="CA29" s="179">
        <v>781113</v>
      </c>
      <c r="CB29" s="136">
        <f t="shared" si="26"/>
        <v>100</v>
      </c>
      <c r="CC29" s="315">
        <f>ROUND(CA29/'０１表（第１表）'!AE$32,2)</f>
        <v>231.35</v>
      </c>
      <c r="CD29" s="343">
        <v>977356</v>
      </c>
      <c r="CE29" s="136">
        <f t="shared" si="27"/>
        <v>100</v>
      </c>
      <c r="CF29" s="306">
        <f>ROUND(CD29/'０１表（第１表）'!AF$32,2)</f>
        <v>677.01</v>
      </c>
      <c r="CG29" s="179">
        <v>858808</v>
      </c>
      <c r="CH29" s="136">
        <f t="shared" si="28"/>
        <v>100</v>
      </c>
      <c r="CI29" s="315">
        <f>ROUND(CG29/'０１表（第１表）'!AG$32,2)</f>
        <v>219.73</v>
      </c>
      <c r="CJ29" s="343">
        <v>611436</v>
      </c>
      <c r="CK29" s="136">
        <f t="shared" si="29"/>
        <v>100</v>
      </c>
      <c r="CL29" s="306">
        <f>ROUND(CJ29/'０１表（第１表）'!AH$32,2)</f>
        <v>158.65</v>
      </c>
      <c r="CM29" s="343">
        <v>711601</v>
      </c>
      <c r="CN29" s="136">
        <f t="shared" si="30"/>
        <v>100</v>
      </c>
      <c r="CO29" s="306">
        <f>ROUND(CM29/'０１表（第１表）'!AI$32,2)</f>
        <v>235.64</v>
      </c>
      <c r="CP29" s="343">
        <v>500359</v>
      </c>
      <c r="CQ29" s="136">
        <f t="shared" si="31"/>
        <v>100</v>
      </c>
      <c r="CR29" s="306">
        <f>ROUND(CP29/'０１表（第１表）'!AJ$32,2)</f>
        <v>171.81</v>
      </c>
      <c r="CS29" s="179">
        <v>471694</v>
      </c>
      <c r="CT29" s="136">
        <f t="shared" si="32"/>
        <v>100</v>
      </c>
      <c r="CU29" s="315">
        <f>ROUND(CS29/'０１表（第１表）'!AK$32,2)</f>
        <v>253.74</v>
      </c>
      <c r="CV29" s="343">
        <v>602107</v>
      </c>
      <c r="CW29" s="136">
        <f t="shared" si="33"/>
        <v>100</v>
      </c>
      <c r="CX29" s="306">
        <f>ROUND(CV29/'０１表（第１表）'!AL$32,2)</f>
        <v>162.43</v>
      </c>
      <c r="CY29" s="179">
        <v>436090</v>
      </c>
      <c r="CZ29" s="136">
        <f t="shared" si="0"/>
        <v>100</v>
      </c>
      <c r="DA29" s="315">
        <f>ROUND(CY29/'０１表（第１表）'!AM$32,2)</f>
        <v>204.69</v>
      </c>
      <c r="DB29" s="343">
        <v>588732</v>
      </c>
      <c r="DC29" s="136">
        <f t="shared" si="34"/>
        <v>100</v>
      </c>
      <c r="DD29" s="306">
        <f>ROUND(DB29/'０１表（第１表）'!AN$32,2)</f>
        <v>216.73</v>
      </c>
      <c r="DE29" s="343">
        <v>775527</v>
      </c>
      <c r="DF29" s="136">
        <f t="shared" si="35"/>
        <v>100</v>
      </c>
      <c r="DG29" s="306">
        <f>ROUND(DE29/'０１表（第１表）'!AO$32,2)</f>
        <v>230.67</v>
      </c>
      <c r="DH29" s="343">
        <v>239560</v>
      </c>
      <c r="DI29" s="136">
        <f t="shared" si="36"/>
        <v>100</v>
      </c>
      <c r="DJ29" s="306">
        <f>ROUND(DH29/'０１表（第１表）'!AP$32,2)</f>
        <v>250.78</v>
      </c>
      <c r="DK29" s="179">
        <v>426566</v>
      </c>
      <c r="DL29" s="136">
        <f t="shared" si="37"/>
        <v>100</v>
      </c>
      <c r="DM29" s="315">
        <f>ROUND(DK29/'０１表（第１表）'!AQ$32,2)</f>
        <v>311.68</v>
      </c>
      <c r="DN29" s="343">
        <v>526090</v>
      </c>
      <c r="DO29" s="136">
        <f t="shared" si="38"/>
        <v>100</v>
      </c>
      <c r="DP29" s="306">
        <f>ROUND(DN29/'０１表（第１表）'!AR$32,2)</f>
        <v>287.9</v>
      </c>
      <c r="DQ29" s="179">
        <v>607384</v>
      </c>
      <c r="DR29" s="136">
        <f t="shared" si="39"/>
        <v>100</v>
      </c>
      <c r="DS29" s="315">
        <f>ROUND(DQ29/'０１表（第１表）'!AS$32,2)</f>
        <v>232.32</v>
      </c>
      <c r="DT29" s="343">
        <v>335208</v>
      </c>
      <c r="DU29" s="136">
        <f t="shared" si="40"/>
        <v>100</v>
      </c>
      <c r="DV29" s="306">
        <f>ROUND(DT29/'０１表（第１表）'!AT$32,2)</f>
        <v>193.72</v>
      </c>
      <c r="DW29" s="343">
        <v>4858276</v>
      </c>
      <c r="DX29" s="136">
        <f t="shared" si="41"/>
        <v>100</v>
      </c>
      <c r="DY29" s="306">
        <f>ROUND(DW29/'０１表（第１表）'!AU$32,2)</f>
        <v>227.2</v>
      </c>
      <c r="DZ29" s="343">
        <v>1542067</v>
      </c>
      <c r="EA29" s="136">
        <f t="shared" si="42"/>
        <v>100</v>
      </c>
      <c r="EB29" s="306">
        <f>ROUND(DZ29/'０１表（第１表）'!AV$32,2)</f>
        <v>214.23</v>
      </c>
      <c r="EC29" s="318">
        <f t="shared" si="43"/>
        <v>58640470</v>
      </c>
      <c r="ED29" s="136">
        <f t="shared" si="44"/>
        <v>100</v>
      </c>
      <c r="EE29" s="306">
        <f>ROUND(EC29/'０１表（第１表）'!AW$32,2)</f>
        <v>207.51</v>
      </c>
    </row>
    <row r="30" spans="1:135" s="3" customFormat="1" ht="20.25" customHeight="1">
      <c r="A30" s="308" t="s">
        <v>454</v>
      </c>
      <c r="B30" s="162"/>
      <c r="C30" s="335"/>
      <c r="D30" s="342">
        <v>3539</v>
      </c>
      <c r="E30" s="47"/>
      <c r="F30" s="305"/>
      <c r="G30" s="338">
        <v>195</v>
      </c>
      <c r="H30" s="47"/>
      <c r="I30" s="314"/>
      <c r="J30" s="345">
        <v>0</v>
      </c>
      <c r="K30" s="47"/>
      <c r="L30" s="305"/>
      <c r="M30" s="338">
        <v>0</v>
      </c>
      <c r="N30" s="47"/>
      <c r="O30" s="314"/>
      <c r="P30" s="345">
        <v>5</v>
      </c>
      <c r="Q30" s="47"/>
      <c r="R30" s="305"/>
      <c r="S30" s="345">
        <v>0</v>
      </c>
      <c r="T30" s="47"/>
      <c r="U30" s="305"/>
      <c r="V30" s="345">
        <v>0</v>
      </c>
      <c r="W30" s="47"/>
      <c r="X30" s="305"/>
      <c r="Y30" s="338">
        <v>0</v>
      </c>
      <c r="Z30" s="47"/>
      <c r="AA30" s="314"/>
      <c r="AB30" s="345">
        <v>0</v>
      </c>
      <c r="AC30" s="47"/>
      <c r="AD30" s="305"/>
      <c r="AE30" s="338">
        <v>0</v>
      </c>
      <c r="AF30" s="47"/>
      <c r="AG30" s="314"/>
      <c r="AH30" s="345">
        <v>31</v>
      </c>
      <c r="AI30" s="47"/>
      <c r="AJ30" s="305"/>
      <c r="AK30" s="345">
        <v>0</v>
      </c>
      <c r="AL30" s="47"/>
      <c r="AM30" s="305"/>
      <c r="AN30" s="345">
        <v>1640</v>
      </c>
      <c r="AO30" s="47"/>
      <c r="AP30" s="305"/>
      <c r="AQ30" s="338">
        <v>567</v>
      </c>
      <c r="AR30" s="47"/>
      <c r="AS30" s="314"/>
      <c r="AT30" s="345">
        <v>0</v>
      </c>
      <c r="AU30" s="47"/>
      <c r="AV30" s="305"/>
      <c r="AW30" s="338">
        <v>0</v>
      </c>
      <c r="AX30" s="47"/>
      <c r="AY30" s="314"/>
      <c r="AZ30" s="345">
        <v>431</v>
      </c>
      <c r="BA30" s="47"/>
      <c r="BB30" s="305"/>
      <c r="BC30" s="345">
        <v>0</v>
      </c>
      <c r="BD30" s="47"/>
      <c r="BE30" s="305"/>
      <c r="BF30" s="345">
        <v>10</v>
      </c>
      <c r="BG30" s="47"/>
      <c r="BH30" s="305"/>
      <c r="BI30" s="338">
        <v>0</v>
      </c>
      <c r="BJ30" s="47"/>
      <c r="BK30" s="314"/>
      <c r="BL30" s="345">
        <v>0</v>
      </c>
      <c r="BM30" s="47"/>
      <c r="BN30" s="305"/>
      <c r="BO30" s="338">
        <v>30</v>
      </c>
      <c r="BP30" s="47"/>
      <c r="BQ30" s="314"/>
      <c r="BR30" s="345">
        <v>0</v>
      </c>
      <c r="BS30" s="47"/>
      <c r="BT30" s="305"/>
      <c r="BU30" s="345">
        <v>0</v>
      </c>
      <c r="BV30" s="47"/>
      <c r="BW30" s="305"/>
      <c r="BX30" s="345">
        <v>0</v>
      </c>
      <c r="BY30" s="47"/>
      <c r="BZ30" s="305"/>
      <c r="CA30" s="338">
        <v>0</v>
      </c>
      <c r="CB30" s="47"/>
      <c r="CC30" s="314"/>
      <c r="CD30" s="345">
        <v>0</v>
      </c>
      <c r="CE30" s="47"/>
      <c r="CF30" s="305"/>
      <c r="CG30" s="338">
        <v>0</v>
      </c>
      <c r="CH30" s="47"/>
      <c r="CI30" s="314"/>
      <c r="CJ30" s="345">
        <v>0</v>
      </c>
      <c r="CK30" s="47"/>
      <c r="CL30" s="305"/>
      <c r="CM30" s="345">
        <v>0</v>
      </c>
      <c r="CN30" s="47"/>
      <c r="CO30" s="305"/>
      <c r="CP30" s="345">
        <v>0</v>
      </c>
      <c r="CQ30" s="47"/>
      <c r="CR30" s="305"/>
      <c r="CS30" s="338">
        <v>0</v>
      </c>
      <c r="CT30" s="47"/>
      <c r="CU30" s="314"/>
      <c r="CV30" s="345">
        <v>0</v>
      </c>
      <c r="CW30" s="47"/>
      <c r="CX30" s="305"/>
      <c r="CY30" s="338">
        <v>278</v>
      </c>
      <c r="CZ30" s="47"/>
      <c r="DA30" s="314"/>
      <c r="DB30" s="345">
        <v>0</v>
      </c>
      <c r="DC30" s="47"/>
      <c r="DD30" s="305"/>
      <c r="DE30" s="345">
        <v>0</v>
      </c>
      <c r="DF30" s="47"/>
      <c r="DG30" s="305"/>
      <c r="DH30" s="345">
        <v>0</v>
      </c>
      <c r="DI30" s="47"/>
      <c r="DJ30" s="305"/>
      <c r="DK30" s="338">
        <v>16</v>
      </c>
      <c r="DL30" s="47"/>
      <c r="DM30" s="314"/>
      <c r="DN30" s="345">
        <v>21</v>
      </c>
      <c r="DO30" s="47"/>
      <c r="DP30" s="305"/>
      <c r="DQ30" s="338">
        <v>0</v>
      </c>
      <c r="DR30" s="47"/>
      <c r="DS30" s="314"/>
      <c r="DT30" s="345">
        <v>0</v>
      </c>
      <c r="DU30" s="47"/>
      <c r="DV30" s="305"/>
      <c r="DW30" s="345">
        <v>60</v>
      </c>
      <c r="DX30" s="47"/>
      <c r="DY30" s="305"/>
      <c r="DZ30" s="345">
        <v>394</v>
      </c>
      <c r="EA30" s="47"/>
      <c r="EB30" s="305"/>
      <c r="EC30" s="318">
        <f t="shared" si="43"/>
        <v>7217</v>
      </c>
      <c r="ED30" s="47"/>
      <c r="EE30" s="305"/>
    </row>
    <row r="31" spans="1:135" s="3" customFormat="1" ht="20.25" customHeight="1">
      <c r="A31" s="308" t="s">
        <v>455</v>
      </c>
      <c r="B31" s="162"/>
      <c r="C31" s="335"/>
      <c r="D31" s="342">
        <v>137311</v>
      </c>
      <c r="E31" s="47"/>
      <c r="F31" s="305"/>
      <c r="G31" s="338">
        <v>36993</v>
      </c>
      <c r="H31" s="47"/>
      <c r="I31" s="314"/>
      <c r="J31" s="345">
        <v>7085</v>
      </c>
      <c r="K31" s="47"/>
      <c r="L31" s="305"/>
      <c r="M31" s="338">
        <v>9882</v>
      </c>
      <c r="N31" s="47"/>
      <c r="O31" s="314"/>
      <c r="P31" s="345">
        <v>0</v>
      </c>
      <c r="Q31" s="47"/>
      <c r="R31" s="305"/>
      <c r="S31" s="345">
        <v>0</v>
      </c>
      <c r="T31" s="47"/>
      <c r="U31" s="305"/>
      <c r="V31" s="345">
        <v>2055</v>
      </c>
      <c r="W31" s="47"/>
      <c r="X31" s="305"/>
      <c r="Y31" s="338">
        <v>0</v>
      </c>
      <c r="Z31" s="47"/>
      <c r="AA31" s="314"/>
      <c r="AB31" s="345">
        <v>762</v>
      </c>
      <c r="AC31" s="47"/>
      <c r="AD31" s="305"/>
      <c r="AE31" s="338">
        <v>32666</v>
      </c>
      <c r="AF31" s="47"/>
      <c r="AG31" s="314"/>
      <c r="AH31" s="345">
        <v>0</v>
      </c>
      <c r="AI31" s="47"/>
      <c r="AJ31" s="305"/>
      <c r="AK31" s="345">
        <v>15060</v>
      </c>
      <c r="AL31" s="47"/>
      <c r="AM31" s="305"/>
      <c r="AN31" s="345">
        <v>0</v>
      </c>
      <c r="AO31" s="47"/>
      <c r="AP31" s="305"/>
      <c r="AQ31" s="338">
        <v>32080</v>
      </c>
      <c r="AR31" s="47"/>
      <c r="AS31" s="314"/>
      <c r="AT31" s="345">
        <v>1330</v>
      </c>
      <c r="AU31" s="47"/>
      <c r="AV31" s="305"/>
      <c r="AW31" s="338">
        <v>0</v>
      </c>
      <c r="AX31" s="47"/>
      <c r="AY31" s="314"/>
      <c r="AZ31" s="345">
        <v>11175</v>
      </c>
      <c r="BA31" s="47"/>
      <c r="BB31" s="305"/>
      <c r="BC31" s="345">
        <v>21851</v>
      </c>
      <c r="BD31" s="47"/>
      <c r="BE31" s="305"/>
      <c r="BF31" s="345">
        <v>0</v>
      </c>
      <c r="BG31" s="47"/>
      <c r="BH31" s="305"/>
      <c r="BI31" s="338">
        <v>740</v>
      </c>
      <c r="BJ31" s="47"/>
      <c r="BK31" s="314"/>
      <c r="BL31" s="345">
        <v>4756</v>
      </c>
      <c r="BM31" s="47"/>
      <c r="BN31" s="305"/>
      <c r="BO31" s="338">
        <v>5247</v>
      </c>
      <c r="BP31" s="47"/>
      <c r="BQ31" s="314"/>
      <c r="BR31" s="345">
        <v>8397</v>
      </c>
      <c r="BS31" s="47"/>
      <c r="BT31" s="305"/>
      <c r="BU31" s="345">
        <v>0</v>
      </c>
      <c r="BV31" s="47"/>
      <c r="BW31" s="305"/>
      <c r="BX31" s="345">
        <v>0</v>
      </c>
      <c r="BY31" s="47"/>
      <c r="BZ31" s="305"/>
      <c r="CA31" s="338">
        <v>12302</v>
      </c>
      <c r="CB31" s="47"/>
      <c r="CC31" s="314"/>
      <c r="CD31" s="345">
        <v>68693</v>
      </c>
      <c r="CE31" s="47"/>
      <c r="CF31" s="305"/>
      <c r="CG31" s="338">
        <v>12470</v>
      </c>
      <c r="CH31" s="47"/>
      <c r="CI31" s="314"/>
      <c r="CJ31" s="345">
        <v>0</v>
      </c>
      <c r="CK31" s="47"/>
      <c r="CL31" s="305"/>
      <c r="CM31" s="345">
        <v>308</v>
      </c>
      <c r="CN31" s="47"/>
      <c r="CO31" s="305"/>
      <c r="CP31" s="345">
        <v>0</v>
      </c>
      <c r="CQ31" s="47"/>
      <c r="CR31" s="305"/>
      <c r="CS31" s="338">
        <v>45850</v>
      </c>
      <c r="CT31" s="47"/>
      <c r="CU31" s="314"/>
      <c r="CV31" s="345">
        <v>0</v>
      </c>
      <c r="CW31" s="47"/>
      <c r="CX31" s="305"/>
      <c r="CY31" s="338">
        <v>5055</v>
      </c>
      <c r="CZ31" s="47"/>
      <c r="DA31" s="314"/>
      <c r="DB31" s="345">
        <v>0</v>
      </c>
      <c r="DC31" s="47"/>
      <c r="DD31" s="305"/>
      <c r="DE31" s="345">
        <v>122</v>
      </c>
      <c r="DF31" s="47"/>
      <c r="DG31" s="305"/>
      <c r="DH31" s="345">
        <v>1438</v>
      </c>
      <c r="DI31" s="47"/>
      <c r="DJ31" s="305"/>
      <c r="DK31" s="338">
        <v>0</v>
      </c>
      <c r="DL31" s="47"/>
      <c r="DM31" s="314"/>
      <c r="DN31" s="345">
        <v>0</v>
      </c>
      <c r="DO31" s="47"/>
      <c r="DP31" s="305"/>
      <c r="DQ31" s="338">
        <v>3668</v>
      </c>
      <c r="DR31" s="47"/>
      <c r="DS31" s="314"/>
      <c r="DT31" s="345">
        <v>571</v>
      </c>
      <c r="DU31" s="47"/>
      <c r="DV31" s="305"/>
      <c r="DW31" s="345">
        <v>9252</v>
      </c>
      <c r="DX31" s="47"/>
      <c r="DY31" s="305"/>
      <c r="DZ31" s="345">
        <v>11351</v>
      </c>
      <c r="EA31" s="47"/>
      <c r="EB31" s="305"/>
      <c r="EC31" s="318">
        <f t="shared" si="43"/>
        <v>498470</v>
      </c>
      <c r="ED31" s="47"/>
      <c r="EE31" s="305"/>
    </row>
    <row r="32" spans="1:135" s="3" customFormat="1" ht="20.25" customHeight="1">
      <c r="A32" s="308" t="s">
        <v>456</v>
      </c>
      <c r="B32" s="162"/>
      <c r="C32" s="335"/>
      <c r="D32" s="342">
        <v>0</v>
      </c>
      <c r="E32" s="47"/>
      <c r="F32" s="305"/>
      <c r="G32" s="338">
        <v>0</v>
      </c>
      <c r="H32" s="47"/>
      <c r="I32" s="314"/>
      <c r="J32" s="345">
        <v>0</v>
      </c>
      <c r="K32" s="47"/>
      <c r="L32" s="305"/>
      <c r="M32" s="338">
        <v>0</v>
      </c>
      <c r="N32" s="47"/>
      <c r="O32" s="314"/>
      <c r="P32" s="345">
        <v>0</v>
      </c>
      <c r="Q32" s="47"/>
      <c r="R32" s="305"/>
      <c r="S32" s="345">
        <v>0</v>
      </c>
      <c r="T32" s="47"/>
      <c r="U32" s="305"/>
      <c r="V32" s="345">
        <v>0</v>
      </c>
      <c r="W32" s="47"/>
      <c r="X32" s="305"/>
      <c r="Y32" s="338">
        <v>0</v>
      </c>
      <c r="Z32" s="47"/>
      <c r="AA32" s="314"/>
      <c r="AB32" s="345">
        <v>0</v>
      </c>
      <c r="AC32" s="47"/>
      <c r="AD32" s="305"/>
      <c r="AE32" s="338">
        <v>0</v>
      </c>
      <c r="AF32" s="47"/>
      <c r="AG32" s="314"/>
      <c r="AH32" s="345">
        <v>0</v>
      </c>
      <c r="AI32" s="47"/>
      <c r="AJ32" s="305"/>
      <c r="AK32" s="345">
        <v>0</v>
      </c>
      <c r="AL32" s="47"/>
      <c r="AM32" s="305"/>
      <c r="AN32" s="345">
        <v>0</v>
      </c>
      <c r="AO32" s="47"/>
      <c r="AP32" s="305"/>
      <c r="AQ32" s="338">
        <v>0</v>
      </c>
      <c r="AR32" s="47"/>
      <c r="AS32" s="314"/>
      <c r="AT32" s="345">
        <v>0</v>
      </c>
      <c r="AU32" s="47"/>
      <c r="AV32" s="305"/>
      <c r="AW32" s="338">
        <v>0</v>
      </c>
      <c r="AX32" s="47"/>
      <c r="AY32" s="314"/>
      <c r="AZ32" s="345">
        <v>0</v>
      </c>
      <c r="BA32" s="47"/>
      <c r="BB32" s="305"/>
      <c r="BC32" s="345">
        <v>0</v>
      </c>
      <c r="BD32" s="47"/>
      <c r="BE32" s="305"/>
      <c r="BF32" s="345">
        <v>0</v>
      </c>
      <c r="BG32" s="47"/>
      <c r="BH32" s="305"/>
      <c r="BI32" s="338">
        <v>0</v>
      </c>
      <c r="BJ32" s="47"/>
      <c r="BK32" s="314"/>
      <c r="BL32" s="345">
        <v>0</v>
      </c>
      <c r="BM32" s="47"/>
      <c r="BN32" s="305"/>
      <c r="BO32" s="338">
        <v>0</v>
      </c>
      <c r="BP32" s="47"/>
      <c r="BQ32" s="314"/>
      <c r="BR32" s="345">
        <v>0</v>
      </c>
      <c r="BS32" s="47"/>
      <c r="BT32" s="305"/>
      <c r="BU32" s="345">
        <v>0</v>
      </c>
      <c r="BV32" s="47"/>
      <c r="BW32" s="305"/>
      <c r="BX32" s="345">
        <v>0</v>
      </c>
      <c r="BY32" s="47"/>
      <c r="BZ32" s="305"/>
      <c r="CA32" s="338">
        <v>0</v>
      </c>
      <c r="CB32" s="47"/>
      <c r="CC32" s="314"/>
      <c r="CD32" s="345">
        <v>0</v>
      </c>
      <c r="CE32" s="47"/>
      <c r="CF32" s="305"/>
      <c r="CG32" s="338">
        <v>0</v>
      </c>
      <c r="CH32" s="47"/>
      <c r="CI32" s="314"/>
      <c r="CJ32" s="345">
        <v>0</v>
      </c>
      <c r="CK32" s="47"/>
      <c r="CL32" s="305"/>
      <c r="CM32" s="345">
        <v>0</v>
      </c>
      <c r="CN32" s="47"/>
      <c r="CO32" s="305"/>
      <c r="CP32" s="345">
        <v>0</v>
      </c>
      <c r="CQ32" s="47"/>
      <c r="CR32" s="305"/>
      <c r="CS32" s="338">
        <v>0</v>
      </c>
      <c r="CT32" s="47"/>
      <c r="CU32" s="314"/>
      <c r="CV32" s="345">
        <v>0</v>
      </c>
      <c r="CW32" s="47"/>
      <c r="CX32" s="305"/>
      <c r="CY32" s="338">
        <v>0</v>
      </c>
      <c r="CZ32" s="47"/>
      <c r="DA32" s="314"/>
      <c r="DB32" s="345">
        <v>0</v>
      </c>
      <c r="DC32" s="47"/>
      <c r="DD32" s="305"/>
      <c r="DE32" s="345">
        <v>0</v>
      </c>
      <c r="DF32" s="47"/>
      <c r="DG32" s="305"/>
      <c r="DH32" s="345">
        <v>0</v>
      </c>
      <c r="DI32" s="47"/>
      <c r="DJ32" s="305"/>
      <c r="DK32" s="338">
        <v>0</v>
      </c>
      <c r="DL32" s="47"/>
      <c r="DM32" s="314"/>
      <c r="DN32" s="345">
        <v>0</v>
      </c>
      <c r="DO32" s="47"/>
      <c r="DP32" s="305"/>
      <c r="DQ32" s="338">
        <v>0</v>
      </c>
      <c r="DR32" s="47"/>
      <c r="DS32" s="314"/>
      <c r="DT32" s="345">
        <v>0</v>
      </c>
      <c r="DU32" s="47"/>
      <c r="DV32" s="305"/>
      <c r="DW32" s="345">
        <v>0</v>
      </c>
      <c r="DX32" s="47"/>
      <c r="DY32" s="305"/>
      <c r="DZ32" s="345">
        <v>0</v>
      </c>
      <c r="EA32" s="47"/>
      <c r="EB32" s="305"/>
      <c r="EC32" s="318">
        <f t="shared" si="43"/>
        <v>0</v>
      </c>
      <c r="ED32" s="47"/>
      <c r="EE32" s="305"/>
    </row>
    <row r="33" spans="1:135" s="3" customFormat="1" ht="20.25" customHeight="1">
      <c r="A33" s="1209" t="s">
        <v>374</v>
      </c>
      <c r="B33" s="1210"/>
      <c r="C33" s="1211"/>
      <c r="D33" s="342">
        <v>1</v>
      </c>
      <c r="E33" s="47"/>
      <c r="F33" s="305"/>
      <c r="G33" s="338">
        <v>1319</v>
      </c>
      <c r="H33" s="47"/>
      <c r="I33" s="314"/>
      <c r="J33" s="345">
        <v>0</v>
      </c>
      <c r="K33" s="47"/>
      <c r="L33" s="305"/>
      <c r="M33" s="338">
        <v>0</v>
      </c>
      <c r="N33" s="47"/>
      <c r="O33" s="314"/>
      <c r="P33" s="345">
        <v>0</v>
      </c>
      <c r="Q33" s="47"/>
      <c r="R33" s="305"/>
      <c r="S33" s="345">
        <v>341</v>
      </c>
      <c r="T33" s="47"/>
      <c r="U33" s="305"/>
      <c r="V33" s="345">
        <v>0</v>
      </c>
      <c r="W33" s="47"/>
      <c r="X33" s="305"/>
      <c r="Y33" s="338">
        <v>0</v>
      </c>
      <c r="Z33" s="47"/>
      <c r="AA33" s="314"/>
      <c r="AB33" s="345">
        <v>0</v>
      </c>
      <c r="AC33" s="47"/>
      <c r="AD33" s="305"/>
      <c r="AE33" s="338">
        <v>0</v>
      </c>
      <c r="AF33" s="47"/>
      <c r="AG33" s="314"/>
      <c r="AH33" s="345">
        <v>0</v>
      </c>
      <c r="AI33" s="47"/>
      <c r="AJ33" s="305"/>
      <c r="AK33" s="345">
        <v>0</v>
      </c>
      <c r="AL33" s="47"/>
      <c r="AM33" s="305"/>
      <c r="AN33" s="345">
        <v>0</v>
      </c>
      <c r="AO33" s="47"/>
      <c r="AP33" s="305"/>
      <c r="AQ33" s="338">
        <v>4248</v>
      </c>
      <c r="AR33" s="47"/>
      <c r="AS33" s="314"/>
      <c r="AT33" s="345">
        <v>0</v>
      </c>
      <c r="AU33" s="47"/>
      <c r="AV33" s="305"/>
      <c r="AW33" s="338">
        <v>0</v>
      </c>
      <c r="AX33" s="47"/>
      <c r="AY33" s="314"/>
      <c r="AZ33" s="345">
        <v>2497</v>
      </c>
      <c r="BA33" s="47"/>
      <c r="BB33" s="305"/>
      <c r="BC33" s="345">
        <v>0</v>
      </c>
      <c r="BD33" s="47"/>
      <c r="BE33" s="305"/>
      <c r="BF33" s="345">
        <v>0</v>
      </c>
      <c r="BG33" s="47"/>
      <c r="BH33" s="305"/>
      <c r="BI33" s="338">
        <v>0</v>
      </c>
      <c r="BJ33" s="47"/>
      <c r="BK33" s="314"/>
      <c r="BL33" s="345">
        <v>0</v>
      </c>
      <c r="BM33" s="47"/>
      <c r="BN33" s="305"/>
      <c r="BO33" s="338">
        <v>0</v>
      </c>
      <c r="BP33" s="47"/>
      <c r="BQ33" s="314"/>
      <c r="BR33" s="345">
        <v>0</v>
      </c>
      <c r="BS33" s="47"/>
      <c r="BT33" s="305"/>
      <c r="BU33" s="345">
        <v>0</v>
      </c>
      <c r="BV33" s="47"/>
      <c r="BW33" s="305"/>
      <c r="BX33" s="345">
        <v>0</v>
      </c>
      <c r="BY33" s="47"/>
      <c r="BZ33" s="305"/>
      <c r="CA33" s="338">
        <v>0</v>
      </c>
      <c r="CB33" s="47"/>
      <c r="CC33" s="314"/>
      <c r="CD33" s="345">
        <v>25</v>
      </c>
      <c r="CE33" s="47"/>
      <c r="CF33" s="305"/>
      <c r="CG33" s="338">
        <v>0</v>
      </c>
      <c r="CH33" s="47"/>
      <c r="CI33" s="314"/>
      <c r="CJ33" s="345">
        <v>0</v>
      </c>
      <c r="CK33" s="47"/>
      <c r="CL33" s="305"/>
      <c r="CM33" s="345">
        <v>0</v>
      </c>
      <c r="CN33" s="47"/>
      <c r="CO33" s="305"/>
      <c r="CP33" s="345">
        <v>6</v>
      </c>
      <c r="CQ33" s="47"/>
      <c r="CR33" s="305"/>
      <c r="CS33" s="338">
        <v>0</v>
      </c>
      <c r="CT33" s="47"/>
      <c r="CU33" s="314"/>
      <c r="CV33" s="345">
        <v>0</v>
      </c>
      <c r="CW33" s="47"/>
      <c r="CX33" s="305"/>
      <c r="CY33" s="338">
        <v>0</v>
      </c>
      <c r="CZ33" s="47"/>
      <c r="DA33" s="314"/>
      <c r="DB33" s="345">
        <v>0</v>
      </c>
      <c r="DC33" s="47"/>
      <c r="DD33" s="305"/>
      <c r="DE33" s="345">
        <v>0</v>
      </c>
      <c r="DF33" s="47"/>
      <c r="DG33" s="305"/>
      <c r="DH33" s="345">
        <v>0</v>
      </c>
      <c r="DI33" s="47"/>
      <c r="DJ33" s="305"/>
      <c r="DK33" s="338">
        <v>0</v>
      </c>
      <c r="DL33" s="47"/>
      <c r="DM33" s="314"/>
      <c r="DN33" s="345">
        <v>0</v>
      </c>
      <c r="DO33" s="47"/>
      <c r="DP33" s="305"/>
      <c r="DQ33" s="338">
        <v>0</v>
      </c>
      <c r="DR33" s="47"/>
      <c r="DS33" s="314"/>
      <c r="DT33" s="345">
        <v>0</v>
      </c>
      <c r="DU33" s="47"/>
      <c r="DV33" s="305"/>
      <c r="DW33" s="345">
        <v>0</v>
      </c>
      <c r="DX33" s="47"/>
      <c r="DY33" s="305"/>
      <c r="DZ33" s="345">
        <v>25</v>
      </c>
      <c r="EA33" s="47"/>
      <c r="EB33" s="305"/>
      <c r="EC33" s="318">
        <f t="shared" si="43"/>
        <v>8462</v>
      </c>
      <c r="ED33" s="47"/>
      <c r="EE33" s="305"/>
    </row>
    <row r="34" spans="1:135" s="3" customFormat="1" ht="20.25" customHeight="1" thickBot="1">
      <c r="A34" s="310" t="s">
        <v>457</v>
      </c>
      <c r="B34" s="311"/>
      <c r="C34" s="337"/>
      <c r="D34" s="344">
        <v>4931123</v>
      </c>
      <c r="E34" s="312"/>
      <c r="F34" s="313"/>
      <c r="G34" s="189">
        <v>3587870</v>
      </c>
      <c r="H34" s="312"/>
      <c r="I34" s="316"/>
      <c r="J34" s="344">
        <v>3089930</v>
      </c>
      <c r="K34" s="312"/>
      <c r="L34" s="313"/>
      <c r="M34" s="189">
        <v>2058478</v>
      </c>
      <c r="N34" s="312"/>
      <c r="O34" s="316"/>
      <c r="P34" s="344">
        <v>570245</v>
      </c>
      <c r="Q34" s="312"/>
      <c r="R34" s="313"/>
      <c r="S34" s="344">
        <v>1001444</v>
      </c>
      <c r="T34" s="312"/>
      <c r="U34" s="313"/>
      <c r="V34" s="344">
        <v>1038396</v>
      </c>
      <c r="W34" s="312"/>
      <c r="X34" s="313"/>
      <c r="Y34" s="189">
        <v>1453386</v>
      </c>
      <c r="Z34" s="312"/>
      <c r="AA34" s="316"/>
      <c r="AB34" s="344">
        <v>1024525</v>
      </c>
      <c r="AC34" s="312"/>
      <c r="AD34" s="313"/>
      <c r="AE34" s="189">
        <v>634134</v>
      </c>
      <c r="AF34" s="312"/>
      <c r="AG34" s="316"/>
      <c r="AH34" s="344">
        <v>911469</v>
      </c>
      <c r="AI34" s="312"/>
      <c r="AJ34" s="313"/>
      <c r="AK34" s="344">
        <v>1667986</v>
      </c>
      <c r="AL34" s="312"/>
      <c r="AM34" s="313"/>
      <c r="AN34" s="344">
        <v>4784604</v>
      </c>
      <c r="AO34" s="312"/>
      <c r="AP34" s="313"/>
      <c r="AQ34" s="189">
        <v>2973577</v>
      </c>
      <c r="AR34" s="312"/>
      <c r="AS34" s="316"/>
      <c r="AT34" s="344">
        <v>1412993</v>
      </c>
      <c r="AU34" s="312"/>
      <c r="AV34" s="313"/>
      <c r="AW34" s="189">
        <v>648358</v>
      </c>
      <c r="AX34" s="312"/>
      <c r="AY34" s="316"/>
      <c r="AZ34" s="344">
        <v>1141653</v>
      </c>
      <c r="BA34" s="312"/>
      <c r="BB34" s="313"/>
      <c r="BC34" s="344">
        <v>642885</v>
      </c>
      <c r="BD34" s="312"/>
      <c r="BE34" s="313"/>
      <c r="BF34" s="344">
        <v>977200</v>
      </c>
      <c r="BG34" s="312"/>
      <c r="BH34" s="313"/>
      <c r="BI34" s="189">
        <v>2028259</v>
      </c>
      <c r="BJ34" s="312"/>
      <c r="BK34" s="316"/>
      <c r="BL34" s="344">
        <v>1000802</v>
      </c>
      <c r="BM34" s="312"/>
      <c r="BN34" s="313"/>
      <c r="BO34" s="189">
        <v>1040052</v>
      </c>
      <c r="BP34" s="312"/>
      <c r="BQ34" s="316"/>
      <c r="BR34" s="344">
        <v>1011335</v>
      </c>
      <c r="BS34" s="312"/>
      <c r="BT34" s="313"/>
      <c r="BU34" s="344">
        <v>1085919</v>
      </c>
      <c r="BV34" s="312"/>
      <c r="BW34" s="313"/>
      <c r="BX34" s="344">
        <v>2409669</v>
      </c>
      <c r="BY34" s="312"/>
      <c r="BZ34" s="313"/>
      <c r="CA34" s="189">
        <v>793415</v>
      </c>
      <c r="CB34" s="312"/>
      <c r="CC34" s="316"/>
      <c r="CD34" s="344">
        <v>1046074</v>
      </c>
      <c r="CE34" s="312"/>
      <c r="CF34" s="313"/>
      <c r="CG34" s="189">
        <v>871278</v>
      </c>
      <c r="CH34" s="312"/>
      <c r="CI34" s="316"/>
      <c r="CJ34" s="344">
        <v>611436</v>
      </c>
      <c r="CK34" s="312"/>
      <c r="CL34" s="313"/>
      <c r="CM34" s="344">
        <v>711909</v>
      </c>
      <c r="CN34" s="312"/>
      <c r="CO34" s="313"/>
      <c r="CP34" s="344">
        <v>500365</v>
      </c>
      <c r="CQ34" s="312"/>
      <c r="CR34" s="313"/>
      <c r="CS34" s="189">
        <v>517544</v>
      </c>
      <c r="CT34" s="312"/>
      <c r="CU34" s="316"/>
      <c r="CV34" s="344">
        <v>602107</v>
      </c>
      <c r="CW34" s="312"/>
      <c r="CX34" s="313"/>
      <c r="CY34" s="189">
        <v>441145</v>
      </c>
      <c r="CZ34" s="312"/>
      <c r="DA34" s="316"/>
      <c r="DB34" s="344">
        <v>588732</v>
      </c>
      <c r="DC34" s="312"/>
      <c r="DD34" s="313"/>
      <c r="DE34" s="344">
        <v>775649</v>
      </c>
      <c r="DF34" s="312"/>
      <c r="DG34" s="313"/>
      <c r="DH34" s="344">
        <v>240998</v>
      </c>
      <c r="DI34" s="312"/>
      <c r="DJ34" s="313"/>
      <c r="DK34" s="189">
        <v>426566</v>
      </c>
      <c r="DL34" s="312"/>
      <c r="DM34" s="316"/>
      <c r="DN34" s="344">
        <v>526090</v>
      </c>
      <c r="DO34" s="312"/>
      <c r="DP34" s="313"/>
      <c r="DQ34" s="189">
        <v>611052</v>
      </c>
      <c r="DR34" s="312"/>
      <c r="DS34" s="316"/>
      <c r="DT34" s="344">
        <v>335779</v>
      </c>
      <c r="DU34" s="312"/>
      <c r="DV34" s="313"/>
      <c r="DW34" s="344">
        <v>4867528</v>
      </c>
      <c r="DX34" s="312"/>
      <c r="DY34" s="313"/>
      <c r="DZ34" s="344">
        <v>1553443</v>
      </c>
      <c r="EA34" s="312"/>
      <c r="EB34" s="313"/>
      <c r="EC34" s="319">
        <f t="shared" si="43"/>
        <v>59147402</v>
      </c>
      <c r="ED34" s="312"/>
      <c r="EE34" s="313"/>
    </row>
  </sheetData>
  <mergeCells count="91">
    <mergeCell ref="CV3:CX3"/>
    <mergeCell ref="CY3:DA3"/>
    <mergeCell ref="DB3:DD3"/>
    <mergeCell ref="EC2:EE3"/>
    <mergeCell ref="DE3:DG3"/>
    <mergeCell ref="DT3:DV3"/>
    <mergeCell ref="DH3:DJ3"/>
    <mergeCell ref="DK3:DM3"/>
    <mergeCell ref="DN3:DP3"/>
    <mergeCell ref="DQ3:DS3"/>
    <mergeCell ref="DZ2:EB2"/>
    <mergeCell ref="DW2:DY2"/>
    <mergeCell ref="DK2:DM2"/>
    <mergeCell ref="CJ3:CL3"/>
    <mergeCell ref="CM3:CO3"/>
    <mergeCell ref="CP3:CR3"/>
    <mergeCell ref="CS3:CU3"/>
    <mergeCell ref="CV2:CX2"/>
    <mergeCell ref="DQ2:DS2"/>
    <mergeCell ref="DT2:DV2"/>
    <mergeCell ref="BX3:BZ3"/>
    <mergeCell ref="CA3:CC3"/>
    <mergeCell ref="CD3:CF3"/>
    <mergeCell ref="CG3:CI3"/>
    <mergeCell ref="BL3:BN3"/>
    <mergeCell ref="BO3:BQ3"/>
    <mergeCell ref="BR3:BT3"/>
    <mergeCell ref="BU3:BW3"/>
    <mergeCell ref="AZ3:BB3"/>
    <mergeCell ref="BC3:BE3"/>
    <mergeCell ref="BF3:BH3"/>
    <mergeCell ref="BI3:BK3"/>
    <mergeCell ref="A33:C33"/>
    <mergeCell ref="V3:X3"/>
    <mergeCell ref="Y3:AA3"/>
    <mergeCell ref="AB3:AD3"/>
    <mergeCell ref="J3:L3"/>
    <mergeCell ref="M3:O3"/>
    <mergeCell ref="P3:R3"/>
    <mergeCell ref="S3:U3"/>
    <mergeCell ref="D3:F3"/>
    <mergeCell ref="A7:B12"/>
    <mergeCell ref="DN2:DP2"/>
    <mergeCell ref="CJ2:CL2"/>
    <mergeCell ref="CM2:CO2"/>
    <mergeCell ref="CP2:CR2"/>
    <mergeCell ref="CS2:CU2"/>
    <mergeCell ref="CY2:DA2"/>
    <mergeCell ref="DB2:DD2"/>
    <mergeCell ref="DE2:DG2"/>
    <mergeCell ref="DH2:DJ2"/>
    <mergeCell ref="BX2:BZ2"/>
    <mergeCell ref="CA2:CC2"/>
    <mergeCell ref="CD2:CF2"/>
    <mergeCell ref="CG2:CI2"/>
    <mergeCell ref="BL2:BN2"/>
    <mergeCell ref="BO2:BQ2"/>
    <mergeCell ref="BR2:BT2"/>
    <mergeCell ref="BU2:BW2"/>
    <mergeCell ref="AZ2:BB2"/>
    <mergeCell ref="BC2:BE2"/>
    <mergeCell ref="BF2:BH2"/>
    <mergeCell ref="BI2:BK2"/>
    <mergeCell ref="AN2:AP2"/>
    <mergeCell ref="AQ2:AS2"/>
    <mergeCell ref="AT2:AV2"/>
    <mergeCell ref="AW2:AY2"/>
    <mergeCell ref="AB2:AD2"/>
    <mergeCell ref="AE2:AG2"/>
    <mergeCell ref="AH2:AJ2"/>
    <mergeCell ref="AK2:AM2"/>
    <mergeCell ref="D2:F2"/>
    <mergeCell ref="G2:I2"/>
    <mergeCell ref="G3:I3"/>
    <mergeCell ref="DW3:DY3"/>
    <mergeCell ref="J2:L2"/>
    <mergeCell ref="M2:O2"/>
    <mergeCell ref="P2:R2"/>
    <mergeCell ref="S2:U2"/>
    <mergeCell ref="V2:X2"/>
    <mergeCell ref="Y2:AA2"/>
    <mergeCell ref="A14:B16"/>
    <mergeCell ref="A27:B27"/>
    <mergeCell ref="DZ3:EB3"/>
    <mergeCell ref="AE3:AG3"/>
    <mergeCell ref="AH3:AJ3"/>
    <mergeCell ref="AK3:AM3"/>
    <mergeCell ref="AN3:AP3"/>
    <mergeCell ref="AQ3:AS3"/>
    <mergeCell ref="AT3:AV3"/>
    <mergeCell ref="AW3:AY3"/>
  </mergeCells>
  <conditionalFormatting sqref="A1:IV65536">
    <cfRule type="cellIs" priority="1" dxfId="0" operator="equal" stopIfTrue="1">
      <formula>0</formula>
    </cfRule>
  </conditionalFormatting>
  <printOptions/>
  <pageMargins left="0.61" right="0.31" top="0.55" bottom="0.38" header="0.512" footer="0.512"/>
  <pageSetup horizontalDpi="600" verticalDpi="600" orientation="landscape" paperSize="9" scale="70" r:id="rId4"/>
  <colBreaks count="7" manualBreakCount="7">
    <brk id="21" max="33" man="1"/>
    <brk id="39" max="33" man="1"/>
    <brk id="57" max="33" man="1"/>
    <brk id="75" max="33" man="1"/>
    <brk id="93" max="33" man="1"/>
    <brk id="111" max="33" man="1"/>
    <brk id="129" max="3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W61"/>
  <sheetViews>
    <sheetView view="pageBreakPreview" zoomScaleSheetLayoutView="100" workbookViewId="0" topLeftCell="A1">
      <pane xSplit="5" ySplit="3" topLeftCell="AO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U25" sqref="AU25"/>
    </sheetView>
  </sheetViews>
  <sheetFormatPr defaultColWidth="9.00390625" defaultRowHeight="13.5"/>
  <cols>
    <col min="1" max="1" width="2.875" style="53" customWidth="1"/>
    <col min="2" max="2" width="2.50390625" style="53" customWidth="1"/>
    <col min="3" max="3" width="0.37109375" style="53" customWidth="1"/>
    <col min="4" max="4" width="4.25390625" style="53" customWidth="1"/>
    <col min="5" max="5" width="16.25390625" style="53" customWidth="1"/>
    <col min="6" max="48" width="12.875" style="53" customWidth="1"/>
    <col min="49" max="49" width="16.75390625" style="53" customWidth="1"/>
    <col min="50" max="16384" width="9.00390625" style="1" customWidth="1"/>
  </cols>
  <sheetData>
    <row r="1" spans="1:49" ht="15" thickBot="1">
      <c r="A1" s="693" t="s">
        <v>458</v>
      </c>
      <c r="B1" s="52"/>
      <c r="C1" s="52"/>
      <c r="D1" s="52"/>
      <c r="E1" s="52"/>
      <c r="Q1" s="59" t="s">
        <v>165</v>
      </c>
      <c r="AC1" s="59" t="s">
        <v>165</v>
      </c>
      <c r="AO1" s="59" t="s">
        <v>165</v>
      </c>
      <c r="AW1" s="59" t="s">
        <v>165</v>
      </c>
    </row>
    <row r="2" spans="1:49" ht="13.5">
      <c r="A2" s="170"/>
      <c r="B2" s="171"/>
      <c r="C2" s="171"/>
      <c r="D2" s="171"/>
      <c r="E2" s="354" t="s">
        <v>242</v>
      </c>
      <c r="F2" s="351" t="s">
        <v>586</v>
      </c>
      <c r="G2" s="193" t="s">
        <v>587</v>
      </c>
      <c r="H2" s="193" t="s">
        <v>588</v>
      </c>
      <c r="I2" s="193" t="s">
        <v>589</v>
      </c>
      <c r="J2" s="193" t="s">
        <v>590</v>
      </c>
      <c r="K2" s="193" t="s">
        <v>591</v>
      </c>
      <c r="L2" s="193" t="s">
        <v>592</v>
      </c>
      <c r="M2" s="193" t="s">
        <v>593</v>
      </c>
      <c r="N2" s="193" t="s">
        <v>594</v>
      </c>
      <c r="O2" s="193" t="s">
        <v>595</v>
      </c>
      <c r="P2" s="193" t="s">
        <v>596</v>
      </c>
      <c r="Q2" s="193" t="s">
        <v>597</v>
      </c>
      <c r="R2" s="193" t="s">
        <v>598</v>
      </c>
      <c r="S2" s="193" t="s">
        <v>599</v>
      </c>
      <c r="T2" s="193" t="s">
        <v>600</v>
      </c>
      <c r="U2" s="193" t="s">
        <v>601</v>
      </c>
      <c r="V2" s="193" t="s">
        <v>27</v>
      </c>
      <c r="W2" s="193" t="s">
        <v>28</v>
      </c>
      <c r="X2" s="193" t="s">
        <v>29</v>
      </c>
      <c r="Y2" s="193" t="s">
        <v>30</v>
      </c>
      <c r="Z2" s="193" t="s">
        <v>31</v>
      </c>
      <c r="AA2" s="193" t="s">
        <v>32</v>
      </c>
      <c r="AB2" s="193" t="s">
        <v>33</v>
      </c>
      <c r="AC2" s="193" t="s">
        <v>34</v>
      </c>
      <c r="AD2" s="193" t="s">
        <v>35</v>
      </c>
      <c r="AE2" s="193" t="s">
        <v>36</v>
      </c>
      <c r="AF2" s="193" t="s">
        <v>37</v>
      </c>
      <c r="AG2" s="193" t="s">
        <v>38</v>
      </c>
      <c r="AH2" s="193" t="s">
        <v>39</v>
      </c>
      <c r="AI2" s="193" t="s">
        <v>40</v>
      </c>
      <c r="AJ2" s="193" t="s">
        <v>41</v>
      </c>
      <c r="AK2" s="193" t="s">
        <v>42</v>
      </c>
      <c r="AL2" s="193" t="s">
        <v>43</v>
      </c>
      <c r="AM2" s="193" t="s">
        <v>44</v>
      </c>
      <c r="AN2" s="193" t="s">
        <v>45</v>
      </c>
      <c r="AO2" s="193" t="s">
        <v>46</v>
      </c>
      <c r="AP2" s="193" t="s">
        <v>47</v>
      </c>
      <c r="AQ2" s="193" t="s">
        <v>48</v>
      </c>
      <c r="AR2" s="193" t="s">
        <v>49</v>
      </c>
      <c r="AS2" s="193" t="s">
        <v>50</v>
      </c>
      <c r="AT2" s="193" t="s">
        <v>51</v>
      </c>
      <c r="AU2" s="193" t="s">
        <v>52</v>
      </c>
      <c r="AV2" s="368" t="s">
        <v>53</v>
      </c>
      <c r="AW2" s="1221" t="s">
        <v>302</v>
      </c>
    </row>
    <row r="3" spans="1:49" ht="14.25" thickBot="1">
      <c r="A3" s="362" t="s">
        <v>301</v>
      </c>
      <c r="B3" s="363"/>
      <c r="C3" s="363"/>
      <c r="D3" s="363"/>
      <c r="E3" s="364"/>
      <c r="F3" s="365" t="s">
        <v>243</v>
      </c>
      <c r="G3" s="221" t="s">
        <v>244</v>
      </c>
      <c r="H3" s="221" t="s">
        <v>245</v>
      </c>
      <c r="I3" s="221" t="s">
        <v>246</v>
      </c>
      <c r="J3" s="221" t="s">
        <v>21</v>
      </c>
      <c r="K3" s="221" t="s">
        <v>247</v>
      </c>
      <c r="L3" s="221" t="s">
        <v>248</v>
      </c>
      <c r="M3" s="221" t="s">
        <v>22</v>
      </c>
      <c r="N3" s="221" t="s">
        <v>249</v>
      </c>
      <c r="O3" s="221" t="s">
        <v>250</v>
      </c>
      <c r="P3" s="221" t="s">
        <v>251</v>
      </c>
      <c r="Q3" s="221" t="s">
        <v>252</v>
      </c>
      <c r="R3" s="221" t="s">
        <v>23</v>
      </c>
      <c r="S3" s="221" t="s">
        <v>253</v>
      </c>
      <c r="T3" s="221" t="s">
        <v>254</v>
      </c>
      <c r="U3" s="221" t="s">
        <v>26</v>
      </c>
      <c r="V3" s="221" t="s">
        <v>88</v>
      </c>
      <c r="W3" s="221" t="s">
        <v>89</v>
      </c>
      <c r="X3" s="221" t="s">
        <v>90</v>
      </c>
      <c r="Y3" s="221" t="s">
        <v>91</v>
      </c>
      <c r="Z3" s="221" t="s">
        <v>92</v>
      </c>
      <c r="AA3" s="221" t="s">
        <v>106</v>
      </c>
      <c r="AB3" s="221" t="s">
        <v>93</v>
      </c>
      <c r="AC3" s="221" t="s">
        <v>94</v>
      </c>
      <c r="AD3" s="221" t="s">
        <v>95</v>
      </c>
      <c r="AE3" s="221" t="s">
        <v>96</v>
      </c>
      <c r="AF3" s="221" t="s">
        <v>97</v>
      </c>
      <c r="AG3" s="221" t="s">
        <v>98</v>
      </c>
      <c r="AH3" s="221" t="s">
        <v>99</v>
      </c>
      <c r="AI3" s="221" t="s">
        <v>112</v>
      </c>
      <c r="AJ3" s="221" t="s">
        <v>113</v>
      </c>
      <c r="AK3" s="221" t="s">
        <v>100</v>
      </c>
      <c r="AL3" s="221" t="s">
        <v>114</v>
      </c>
      <c r="AM3" s="221" t="s">
        <v>115</v>
      </c>
      <c r="AN3" s="221" t="s">
        <v>116</v>
      </c>
      <c r="AO3" s="221" t="s">
        <v>117</v>
      </c>
      <c r="AP3" s="221" t="s">
        <v>118</v>
      </c>
      <c r="AQ3" s="221" t="s">
        <v>119</v>
      </c>
      <c r="AR3" s="221" t="s">
        <v>120</v>
      </c>
      <c r="AS3" s="221" t="s">
        <v>255</v>
      </c>
      <c r="AT3" s="221" t="s">
        <v>256</v>
      </c>
      <c r="AU3" s="366" t="s">
        <v>121</v>
      </c>
      <c r="AV3" s="369" t="s">
        <v>122</v>
      </c>
      <c r="AW3" s="1222"/>
    </row>
    <row r="4" spans="1:49" ht="13.5">
      <c r="A4" s="173" t="s">
        <v>459</v>
      </c>
      <c r="B4" s="61"/>
      <c r="C4" s="61"/>
      <c r="D4" s="61"/>
      <c r="E4" s="358"/>
      <c r="F4" s="360">
        <v>50858845</v>
      </c>
      <c r="G4" s="361">
        <v>30771562</v>
      </c>
      <c r="H4" s="361">
        <v>19250502</v>
      </c>
      <c r="I4" s="361">
        <v>19187750</v>
      </c>
      <c r="J4" s="361">
        <v>4710021</v>
      </c>
      <c r="K4" s="361">
        <v>9614072</v>
      </c>
      <c r="L4" s="361">
        <v>11511264</v>
      </c>
      <c r="M4" s="361">
        <v>18391552</v>
      </c>
      <c r="N4" s="361">
        <v>12769175</v>
      </c>
      <c r="O4" s="361">
        <v>5939375</v>
      </c>
      <c r="P4" s="361">
        <v>9731633</v>
      </c>
      <c r="Q4" s="361">
        <v>13922428</v>
      </c>
      <c r="R4" s="361">
        <v>37258480</v>
      </c>
      <c r="S4" s="361">
        <v>25454618</v>
      </c>
      <c r="T4" s="361">
        <v>7515667</v>
      </c>
      <c r="U4" s="361">
        <v>4920480</v>
      </c>
      <c r="V4" s="361">
        <v>8242596</v>
      </c>
      <c r="W4" s="361">
        <v>5953506</v>
      </c>
      <c r="X4" s="361">
        <v>7159895</v>
      </c>
      <c r="Y4" s="361">
        <v>18592669</v>
      </c>
      <c r="Z4" s="361">
        <v>10046970</v>
      </c>
      <c r="AA4" s="361">
        <v>8477496</v>
      </c>
      <c r="AB4" s="361">
        <v>9104249</v>
      </c>
      <c r="AC4" s="361">
        <v>7958923</v>
      </c>
      <c r="AD4" s="361">
        <v>11243172</v>
      </c>
      <c r="AE4" s="361">
        <v>11273487</v>
      </c>
      <c r="AF4" s="361">
        <v>18826918</v>
      </c>
      <c r="AG4" s="361">
        <v>10327436</v>
      </c>
      <c r="AH4" s="361">
        <v>8035354</v>
      </c>
      <c r="AI4" s="361">
        <v>7645842</v>
      </c>
      <c r="AJ4" s="361">
        <v>3732149</v>
      </c>
      <c r="AK4" s="361">
        <v>6309389</v>
      </c>
      <c r="AL4" s="361">
        <v>4801979</v>
      </c>
      <c r="AM4" s="361">
        <v>4382916</v>
      </c>
      <c r="AN4" s="361">
        <v>2879827</v>
      </c>
      <c r="AO4" s="361">
        <v>4932265</v>
      </c>
      <c r="AP4" s="361">
        <v>1467684</v>
      </c>
      <c r="AQ4" s="361">
        <v>3914324</v>
      </c>
      <c r="AR4" s="361">
        <v>5685833</v>
      </c>
      <c r="AS4" s="361">
        <v>2165120</v>
      </c>
      <c r="AT4" s="361">
        <v>2713674</v>
      </c>
      <c r="AU4" s="361">
        <v>27415661</v>
      </c>
      <c r="AV4" s="370">
        <v>8777954</v>
      </c>
      <c r="AW4" s="373">
        <f aca="true" t="shared" si="0" ref="AW4:AW35">SUM(F4:AV4)</f>
        <v>503874712</v>
      </c>
    </row>
    <row r="5" spans="1:49" ht="13.5">
      <c r="A5" s="173"/>
      <c r="B5" s="54" t="s">
        <v>460</v>
      </c>
      <c r="C5" s="55"/>
      <c r="D5" s="55"/>
      <c r="E5" s="356"/>
      <c r="F5" s="734">
        <v>50749982</v>
      </c>
      <c r="G5" s="735">
        <v>29984033</v>
      </c>
      <c r="H5" s="735">
        <v>18356528</v>
      </c>
      <c r="I5" s="735">
        <v>19187566</v>
      </c>
      <c r="J5" s="735">
        <v>4709459</v>
      </c>
      <c r="K5" s="735">
        <v>9614072</v>
      </c>
      <c r="L5" s="735">
        <v>11510933</v>
      </c>
      <c r="M5" s="735">
        <v>18390644</v>
      </c>
      <c r="N5" s="735">
        <v>12703208</v>
      </c>
      <c r="O5" s="735">
        <v>4665107</v>
      </c>
      <c r="P5" s="735">
        <v>7925722</v>
      </c>
      <c r="Q5" s="735">
        <v>13922130</v>
      </c>
      <c r="R5" s="735">
        <v>37255991</v>
      </c>
      <c r="S5" s="735">
        <v>25453283</v>
      </c>
      <c r="T5" s="735">
        <v>7515547</v>
      </c>
      <c r="U5" s="735">
        <v>4473263</v>
      </c>
      <c r="V5" s="735">
        <v>8242596</v>
      </c>
      <c r="W5" s="735">
        <v>5930116</v>
      </c>
      <c r="X5" s="735">
        <v>7072274</v>
      </c>
      <c r="Y5" s="735">
        <v>18590094</v>
      </c>
      <c r="Z5" s="735">
        <v>10046885</v>
      </c>
      <c r="AA5" s="735">
        <v>8384354</v>
      </c>
      <c r="AB5" s="735">
        <v>9104249</v>
      </c>
      <c r="AC5" s="735">
        <v>7956727</v>
      </c>
      <c r="AD5" s="735">
        <v>11242872</v>
      </c>
      <c r="AE5" s="735">
        <v>11273487</v>
      </c>
      <c r="AF5" s="735">
        <v>18826661</v>
      </c>
      <c r="AG5" s="735">
        <v>10327436</v>
      </c>
      <c r="AH5" s="735">
        <v>8035354</v>
      </c>
      <c r="AI5" s="735">
        <v>7645842</v>
      </c>
      <c r="AJ5" s="735">
        <v>3732149</v>
      </c>
      <c r="AK5" s="735">
        <v>6305825</v>
      </c>
      <c r="AL5" s="735">
        <v>4776052</v>
      </c>
      <c r="AM5" s="735">
        <v>4382916</v>
      </c>
      <c r="AN5" s="735">
        <v>2879827</v>
      </c>
      <c r="AO5" s="735">
        <v>4931967</v>
      </c>
      <c r="AP5" s="735">
        <v>1467492</v>
      </c>
      <c r="AQ5" s="735">
        <v>3913853</v>
      </c>
      <c r="AR5" s="735">
        <v>5685127</v>
      </c>
      <c r="AS5" s="735">
        <v>2165096</v>
      </c>
      <c r="AT5" s="735">
        <v>2713440</v>
      </c>
      <c r="AU5" s="735">
        <v>27414498</v>
      </c>
      <c r="AV5" s="736">
        <v>8577668</v>
      </c>
      <c r="AW5" s="737">
        <f t="shared" si="0"/>
        <v>498042325</v>
      </c>
    </row>
    <row r="6" spans="1:49" ht="13.5">
      <c r="A6" s="173"/>
      <c r="B6" s="1215"/>
      <c r="C6" s="1216"/>
      <c r="D6" s="725" t="s">
        <v>461</v>
      </c>
      <c r="E6" s="726"/>
      <c r="F6" s="738">
        <v>2356623</v>
      </c>
      <c r="G6" s="499">
        <v>1163947</v>
      </c>
      <c r="H6" s="499">
        <v>274350</v>
      </c>
      <c r="I6" s="499">
        <v>443021</v>
      </c>
      <c r="J6" s="499">
        <v>152987</v>
      </c>
      <c r="K6" s="499">
        <v>22940</v>
      </c>
      <c r="L6" s="499">
        <v>488549</v>
      </c>
      <c r="M6" s="499">
        <v>543950</v>
      </c>
      <c r="N6" s="499">
        <v>300602</v>
      </c>
      <c r="O6" s="499">
        <v>386415</v>
      </c>
      <c r="P6" s="499">
        <v>155982</v>
      </c>
      <c r="Q6" s="499">
        <v>263039</v>
      </c>
      <c r="R6" s="499">
        <v>2141038</v>
      </c>
      <c r="S6" s="499">
        <v>322026</v>
      </c>
      <c r="T6" s="499">
        <v>238264</v>
      </c>
      <c r="U6" s="499">
        <v>56551</v>
      </c>
      <c r="V6" s="499">
        <v>398827</v>
      </c>
      <c r="W6" s="499">
        <v>46590</v>
      </c>
      <c r="X6" s="499">
        <v>87399</v>
      </c>
      <c r="Y6" s="499">
        <v>270613</v>
      </c>
      <c r="Z6" s="499">
        <v>88612</v>
      </c>
      <c r="AA6" s="499">
        <v>96845</v>
      </c>
      <c r="AB6" s="499">
        <v>217665</v>
      </c>
      <c r="AC6" s="499">
        <v>56330</v>
      </c>
      <c r="AD6" s="499">
        <v>0</v>
      </c>
      <c r="AE6" s="499">
        <v>108738</v>
      </c>
      <c r="AF6" s="499">
        <v>119884</v>
      </c>
      <c r="AG6" s="499">
        <v>189424</v>
      </c>
      <c r="AH6" s="499">
        <v>178364</v>
      </c>
      <c r="AI6" s="499">
        <v>52320</v>
      </c>
      <c r="AJ6" s="499">
        <v>249762</v>
      </c>
      <c r="AK6" s="499">
        <v>104261</v>
      </c>
      <c r="AL6" s="499">
        <v>180121</v>
      </c>
      <c r="AM6" s="499">
        <v>99865</v>
      </c>
      <c r="AN6" s="499">
        <v>62940</v>
      </c>
      <c r="AO6" s="499">
        <v>128588</v>
      </c>
      <c r="AP6" s="499">
        <v>13596</v>
      </c>
      <c r="AQ6" s="499">
        <v>205975</v>
      </c>
      <c r="AR6" s="499">
        <v>267099</v>
      </c>
      <c r="AS6" s="499">
        <v>40644</v>
      </c>
      <c r="AT6" s="499">
        <v>106879</v>
      </c>
      <c r="AU6" s="499">
        <v>1079364</v>
      </c>
      <c r="AV6" s="716">
        <v>493082</v>
      </c>
      <c r="AW6" s="717">
        <f t="shared" si="0"/>
        <v>14254071</v>
      </c>
    </row>
    <row r="7" spans="1:49" ht="13.5">
      <c r="A7" s="173"/>
      <c r="B7" s="1215"/>
      <c r="C7" s="1216"/>
      <c r="D7" s="725" t="s">
        <v>462</v>
      </c>
      <c r="E7" s="726"/>
      <c r="F7" s="738">
        <v>72089582</v>
      </c>
      <c r="G7" s="499">
        <v>47436536</v>
      </c>
      <c r="H7" s="499">
        <v>27097625</v>
      </c>
      <c r="I7" s="499">
        <v>31306596</v>
      </c>
      <c r="J7" s="499">
        <v>7516124</v>
      </c>
      <c r="K7" s="499">
        <v>13884538</v>
      </c>
      <c r="L7" s="499">
        <v>16214816</v>
      </c>
      <c r="M7" s="499">
        <v>22600404</v>
      </c>
      <c r="N7" s="499">
        <v>17693980</v>
      </c>
      <c r="O7" s="499">
        <v>7578529</v>
      </c>
      <c r="P7" s="499">
        <v>12383435</v>
      </c>
      <c r="Q7" s="499">
        <v>20683314</v>
      </c>
      <c r="R7" s="499">
        <v>50731494</v>
      </c>
      <c r="S7" s="499">
        <v>38326863</v>
      </c>
      <c r="T7" s="499">
        <v>10785596</v>
      </c>
      <c r="U7" s="499">
        <v>8286596</v>
      </c>
      <c r="V7" s="499">
        <v>11000894</v>
      </c>
      <c r="W7" s="499">
        <v>9210210</v>
      </c>
      <c r="X7" s="499">
        <v>12487254</v>
      </c>
      <c r="Y7" s="499">
        <v>29000355</v>
      </c>
      <c r="Z7" s="499">
        <v>13695081</v>
      </c>
      <c r="AA7" s="499">
        <v>12870187</v>
      </c>
      <c r="AB7" s="499">
        <v>13496864</v>
      </c>
      <c r="AC7" s="499">
        <v>11933510</v>
      </c>
      <c r="AD7" s="499">
        <v>16167826</v>
      </c>
      <c r="AE7" s="499">
        <v>14296446</v>
      </c>
      <c r="AF7" s="499">
        <v>21411597</v>
      </c>
      <c r="AG7" s="499">
        <v>14004480</v>
      </c>
      <c r="AH7" s="499">
        <v>10395762</v>
      </c>
      <c r="AI7" s="499">
        <v>11456411</v>
      </c>
      <c r="AJ7" s="499">
        <v>5842119</v>
      </c>
      <c r="AK7" s="499">
        <v>7847749</v>
      </c>
      <c r="AL7" s="499">
        <v>7464584</v>
      </c>
      <c r="AM7" s="499">
        <v>7160166</v>
      </c>
      <c r="AN7" s="499">
        <v>4919664</v>
      </c>
      <c r="AO7" s="499">
        <v>6415505</v>
      </c>
      <c r="AP7" s="499">
        <v>2534166</v>
      </c>
      <c r="AQ7" s="499">
        <v>5834953</v>
      </c>
      <c r="AR7" s="499">
        <v>8000153</v>
      </c>
      <c r="AS7" s="499">
        <v>4627920</v>
      </c>
      <c r="AT7" s="499">
        <v>4280408</v>
      </c>
      <c r="AU7" s="499">
        <v>40871986</v>
      </c>
      <c r="AV7" s="716">
        <v>14756128</v>
      </c>
      <c r="AW7" s="717">
        <f t="shared" si="0"/>
        <v>726598406</v>
      </c>
    </row>
    <row r="8" spans="1:49" ht="13.5">
      <c r="A8" s="173"/>
      <c r="B8" s="1215"/>
      <c r="C8" s="1216"/>
      <c r="D8" s="725" t="s">
        <v>772</v>
      </c>
      <c r="E8" s="726"/>
      <c r="F8" s="738">
        <v>24142241</v>
      </c>
      <c r="G8" s="499">
        <v>18770251</v>
      </c>
      <c r="H8" s="499">
        <v>9080647</v>
      </c>
      <c r="I8" s="499">
        <v>12802560</v>
      </c>
      <c r="J8" s="499">
        <v>2959652</v>
      </c>
      <c r="K8" s="499">
        <v>4308006</v>
      </c>
      <c r="L8" s="499">
        <v>5923359</v>
      </c>
      <c r="M8" s="499">
        <v>4929740</v>
      </c>
      <c r="N8" s="499">
        <v>5666745</v>
      </c>
      <c r="O8" s="499">
        <v>3316050</v>
      </c>
      <c r="P8" s="499">
        <v>4623447</v>
      </c>
      <c r="Q8" s="499">
        <v>7024223</v>
      </c>
      <c r="R8" s="499">
        <v>15616541</v>
      </c>
      <c r="S8" s="499">
        <v>13214756</v>
      </c>
      <c r="T8" s="499">
        <v>3508313</v>
      </c>
      <c r="U8" s="499">
        <v>3869885</v>
      </c>
      <c r="V8" s="499">
        <v>3368378</v>
      </c>
      <c r="W8" s="499">
        <v>3328464</v>
      </c>
      <c r="X8" s="499">
        <v>5502379</v>
      </c>
      <c r="Y8" s="499">
        <v>10680874</v>
      </c>
      <c r="Z8" s="499">
        <v>3928400</v>
      </c>
      <c r="AA8" s="499">
        <v>4596298</v>
      </c>
      <c r="AB8" s="499">
        <v>4610280</v>
      </c>
      <c r="AC8" s="499">
        <v>4033113</v>
      </c>
      <c r="AD8" s="499">
        <v>4924954</v>
      </c>
      <c r="AE8" s="499">
        <v>3132097</v>
      </c>
      <c r="AF8" s="499">
        <v>3075979</v>
      </c>
      <c r="AG8" s="499">
        <v>3874168</v>
      </c>
      <c r="AH8" s="499">
        <v>2538772</v>
      </c>
      <c r="AI8" s="499">
        <v>3868318</v>
      </c>
      <c r="AJ8" s="499">
        <v>2359732</v>
      </c>
      <c r="AK8" s="499">
        <v>2001362</v>
      </c>
      <c r="AL8" s="499">
        <v>2868653</v>
      </c>
      <c r="AM8" s="499">
        <v>2903272</v>
      </c>
      <c r="AN8" s="499">
        <v>2102777</v>
      </c>
      <c r="AO8" s="499">
        <v>1623896</v>
      </c>
      <c r="AP8" s="499">
        <v>1080270</v>
      </c>
      <c r="AQ8" s="499">
        <v>2140445</v>
      </c>
      <c r="AR8" s="499">
        <v>2606681</v>
      </c>
      <c r="AS8" s="499">
        <v>2503468</v>
      </c>
      <c r="AT8" s="499">
        <v>1781057</v>
      </c>
      <c r="AU8" s="499">
        <v>14755413</v>
      </c>
      <c r="AV8" s="716">
        <v>6677381</v>
      </c>
      <c r="AW8" s="717">
        <f t="shared" si="0"/>
        <v>246623297</v>
      </c>
    </row>
    <row r="9" spans="1:49" ht="13.5">
      <c r="A9" s="173"/>
      <c r="B9" s="1215"/>
      <c r="C9" s="1216"/>
      <c r="D9" s="725" t="s">
        <v>463</v>
      </c>
      <c r="E9" s="726"/>
      <c r="F9" s="738">
        <v>442305</v>
      </c>
      <c r="G9" s="499">
        <v>153801</v>
      </c>
      <c r="H9" s="499">
        <v>65200</v>
      </c>
      <c r="I9" s="499">
        <v>240509</v>
      </c>
      <c r="J9" s="499">
        <v>0</v>
      </c>
      <c r="K9" s="499">
        <v>14600</v>
      </c>
      <c r="L9" s="499">
        <v>730927</v>
      </c>
      <c r="M9" s="499">
        <v>176030</v>
      </c>
      <c r="N9" s="499">
        <v>375371</v>
      </c>
      <c r="O9" s="499">
        <v>16213</v>
      </c>
      <c r="P9" s="499">
        <v>9752</v>
      </c>
      <c r="Q9" s="499">
        <v>0</v>
      </c>
      <c r="R9" s="499">
        <v>0</v>
      </c>
      <c r="S9" s="499">
        <v>19150</v>
      </c>
      <c r="T9" s="499">
        <v>0</v>
      </c>
      <c r="U9" s="499">
        <v>0</v>
      </c>
      <c r="V9" s="499">
        <v>211253</v>
      </c>
      <c r="W9" s="499">
        <v>1780</v>
      </c>
      <c r="X9" s="499">
        <v>0</v>
      </c>
      <c r="Y9" s="499">
        <v>0</v>
      </c>
      <c r="Z9" s="499">
        <v>191592</v>
      </c>
      <c r="AA9" s="499">
        <v>13620</v>
      </c>
      <c r="AB9" s="499">
        <v>0</v>
      </c>
      <c r="AC9" s="499">
        <v>0</v>
      </c>
      <c r="AD9" s="499">
        <v>0</v>
      </c>
      <c r="AE9" s="499">
        <v>400</v>
      </c>
      <c r="AF9" s="499">
        <v>371159</v>
      </c>
      <c r="AG9" s="499">
        <v>7700</v>
      </c>
      <c r="AH9" s="499">
        <v>0</v>
      </c>
      <c r="AI9" s="499">
        <v>5429</v>
      </c>
      <c r="AJ9" s="499">
        <v>0</v>
      </c>
      <c r="AK9" s="499">
        <v>355177</v>
      </c>
      <c r="AL9" s="499">
        <v>0</v>
      </c>
      <c r="AM9" s="499">
        <v>26157</v>
      </c>
      <c r="AN9" s="499">
        <v>0</v>
      </c>
      <c r="AO9" s="499">
        <v>11770</v>
      </c>
      <c r="AP9" s="499">
        <v>0</v>
      </c>
      <c r="AQ9" s="499">
        <v>13370</v>
      </c>
      <c r="AR9" s="499">
        <v>24556</v>
      </c>
      <c r="AS9" s="499">
        <v>0</v>
      </c>
      <c r="AT9" s="499">
        <v>107210</v>
      </c>
      <c r="AU9" s="499">
        <v>205155</v>
      </c>
      <c r="AV9" s="716">
        <v>5839</v>
      </c>
      <c r="AW9" s="717">
        <f t="shared" si="0"/>
        <v>3796025</v>
      </c>
    </row>
    <row r="10" spans="1:49" ht="13.5">
      <c r="A10" s="173"/>
      <c r="B10" s="1219"/>
      <c r="C10" s="1220"/>
      <c r="D10" s="725" t="s">
        <v>464</v>
      </c>
      <c r="E10" s="726"/>
      <c r="F10" s="739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1"/>
      <c r="AW10" s="717">
        <f t="shared" si="0"/>
        <v>0</v>
      </c>
    </row>
    <row r="11" spans="1:49" ht="13.5">
      <c r="A11" s="173"/>
      <c r="B11" s="716" t="s">
        <v>465</v>
      </c>
      <c r="C11" s="729"/>
      <c r="D11" s="729"/>
      <c r="E11" s="726"/>
      <c r="F11" s="738">
        <v>108863</v>
      </c>
      <c r="G11" s="499">
        <v>787529</v>
      </c>
      <c r="H11" s="499">
        <v>704</v>
      </c>
      <c r="I11" s="499">
        <v>184</v>
      </c>
      <c r="J11" s="499">
        <v>562</v>
      </c>
      <c r="K11" s="499">
        <v>0</v>
      </c>
      <c r="L11" s="499">
        <v>331</v>
      </c>
      <c r="M11" s="499">
        <v>908</v>
      </c>
      <c r="N11" s="499">
        <v>65967</v>
      </c>
      <c r="O11" s="499">
        <v>1274268</v>
      </c>
      <c r="P11" s="499">
        <v>1805911</v>
      </c>
      <c r="Q11" s="499">
        <v>298</v>
      </c>
      <c r="R11" s="499">
        <v>2489</v>
      </c>
      <c r="S11" s="499">
        <v>1335</v>
      </c>
      <c r="T11" s="499">
        <v>120</v>
      </c>
      <c r="U11" s="499">
        <v>447217</v>
      </c>
      <c r="V11" s="499">
        <v>0</v>
      </c>
      <c r="W11" s="499">
        <v>23390</v>
      </c>
      <c r="X11" s="499">
        <v>87621</v>
      </c>
      <c r="Y11" s="499">
        <v>2575</v>
      </c>
      <c r="Z11" s="499">
        <v>85</v>
      </c>
      <c r="AA11" s="499">
        <v>93142</v>
      </c>
      <c r="AB11" s="499">
        <v>0</v>
      </c>
      <c r="AC11" s="499">
        <v>2196</v>
      </c>
      <c r="AD11" s="499">
        <v>300</v>
      </c>
      <c r="AE11" s="499">
        <v>0</v>
      </c>
      <c r="AF11" s="499">
        <v>257</v>
      </c>
      <c r="AG11" s="499">
        <v>0</v>
      </c>
      <c r="AH11" s="499">
        <v>0</v>
      </c>
      <c r="AI11" s="499">
        <v>0</v>
      </c>
      <c r="AJ11" s="499">
        <v>0</v>
      </c>
      <c r="AK11" s="499">
        <v>3564</v>
      </c>
      <c r="AL11" s="499">
        <v>25927</v>
      </c>
      <c r="AM11" s="499">
        <v>0</v>
      </c>
      <c r="AN11" s="499">
        <v>0</v>
      </c>
      <c r="AO11" s="499">
        <v>259</v>
      </c>
      <c r="AP11" s="499">
        <v>192</v>
      </c>
      <c r="AQ11" s="499">
        <v>471</v>
      </c>
      <c r="AR11" s="499">
        <v>706</v>
      </c>
      <c r="AS11" s="499">
        <v>24</v>
      </c>
      <c r="AT11" s="499">
        <v>234</v>
      </c>
      <c r="AU11" s="499">
        <v>1163</v>
      </c>
      <c r="AV11" s="716">
        <v>446</v>
      </c>
      <c r="AW11" s="717">
        <f t="shared" si="0"/>
        <v>4739238</v>
      </c>
    </row>
    <row r="12" spans="1:49" ht="13.5">
      <c r="A12" s="174"/>
      <c r="B12" s="18" t="s">
        <v>466</v>
      </c>
      <c r="C12" s="56"/>
      <c r="D12" s="56"/>
      <c r="E12" s="355"/>
      <c r="F12" s="742">
        <v>0</v>
      </c>
      <c r="G12" s="505">
        <v>0</v>
      </c>
      <c r="H12" s="505">
        <v>893270</v>
      </c>
      <c r="I12" s="505">
        <v>0</v>
      </c>
      <c r="J12" s="505">
        <v>0</v>
      </c>
      <c r="K12" s="505">
        <v>0</v>
      </c>
      <c r="L12" s="505">
        <v>0</v>
      </c>
      <c r="M12" s="505">
        <v>0</v>
      </c>
      <c r="N12" s="505">
        <v>0</v>
      </c>
      <c r="O12" s="505">
        <v>0</v>
      </c>
      <c r="P12" s="505">
        <v>0</v>
      </c>
      <c r="Q12" s="505">
        <v>0</v>
      </c>
      <c r="R12" s="505">
        <v>0</v>
      </c>
      <c r="S12" s="505">
        <v>0</v>
      </c>
      <c r="T12" s="505">
        <v>0</v>
      </c>
      <c r="U12" s="505">
        <v>0</v>
      </c>
      <c r="V12" s="505">
        <v>0</v>
      </c>
      <c r="W12" s="505">
        <v>0</v>
      </c>
      <c r="X12" s="505">
        <v>0</v>
      </c>
      <c r="Y12" s="505">
        <v>0</v>
      </c>
      <c r="Z12" s="505">
        <v>0</v>
      </c>
      <c r="AA12" s="505">
        <v>0</v>
      </c>
      <c r="AB12" s="505">
        <v>0</v>
      </c>
      <c r="AC12" s="505">
        <v>0</v>
      </c>
      <c r="AD12" s="505">
        <v>0</v>
      </c>
      <c r="AE12" s="505">
        <v>0</v>
      </c>
      <c r="AF12" s="505">
        <v>0</v>
      </c>
      <c r="AG12" s="505">
        <v>0</v>
      </c>
      <c r="AH12" s="505">
        <v>0</v>
      </c>
      <c r="AI12" s="505">
        <v>0</v>
      </c>
      <c r="AJ12" s="505">
        <v>0</v>
      </c>
      <c r="AK12" s="505">
        <v>0</v>
      </c>
      <c r="AL12" s="505">
        <v>0</v>
      </c>
      <c r="AM12" s="505">
        <v>0</v>
      </c>
      <c r="AN12" s="505">
        <v>0</v>
      </c>
      <c r="AO12" s="505">
        <v>39</v>
      </c>
      <c r="AP12" s="505">
        <v>0</v>
      </c>
      <c r="AQ12" s="505">
        <v>0</v>
      </c>
      <c r="AR12" s="505">
        <v>0</v>
      </c>
      <c r="AS12" s="505">
        <v>0</v>
      </c>
      <c r="AT12" s="505">
        <v>0</v>
      </c>
      <c r="AU12" s="505">
        <v>0</v>
      </c>
      <c r="AV12" s="719">
        <v>199840</v>
      </c>
      <c r="AW12" s="720">
        <f t="shared" si="0"/>
        <v>1093149</v>
      </c>
    </row>
    <row r="13" spans="1:49" ht="13.5">
      <c r="A13" s="347" t="s">
        <v>467</v>
      </c>
      <c r="B13" s="55"/>
      <c r="C13" s="55"/>
      <c r="D13" s="55"/>
      <c r="E13" s="356"/>
      <c r="F13" s="51">
        <v>1208611</v>
      </c>
      <c r="G13" s="14">
        <v>2514286</v>
      </c>
      <c r="H13" s="14">
        <v>3270552</v>
      </c>
      <c r="I13" s="14">
        <v>1197414</v>
      </c>
      <c r="J13" s="14">
        <v>568447</v>
      </c>
      <c r="K13" s="14">
        <v>1186720</v>
      </c>
      <c r="L13" s="14">
        <v>1232113</v>
      </c>
      <c r="M13" s="14">
        <v>943636</v>
      </c>
      <c r="N13" s="14">
        <v>1502201</v>
      </c>
      <c r="O13" s="14">
        <v>491076</v>
      </c>
      <c r="P13" s="14">
        <v>412199</v>
      </c>
      <c r="Q13" s="14">
        <v>2141050</v>
      </c>
      <c r="R13" s="14">
        <v>6973350</v>
      </c>
      <c r="S13" s="14">
        <v>1624326</v>
      </c>
      <c r="T13" s="14">
        <v>1374992</v>
      </c>
      <c r="U13" s="14">
        <v>428475</v>
      </c>
      <c r="V13" s="14">
        <v>2491044</v>
      </c>
      <c r="W13" s="14">
        <v>236129</v>
      </c>
      <c r="X13" s="14">
        <v>750819</v>
      </c>
      <c r="Y13" s="14">
        <v>1633663</v>
      </c>
      <c r="Z13" s="14">
        <v>2888028</v>
      </c>
      <c r="AA13" s="14">
        <v>1262477</v>
      </c>
      <c r="AB13" s="14">
        <v>1175962</v>
      </c>
      <c r="AC13" s="14">
        <v>728232</v>
      </c>
      <c r="AD13" s="14">
        <v>2319885</v>
      </c>
      <c r="AE13" s="14">
        <v>1317152</v>
      </c>
      <c r="AF13" s="14">
        <v>1853251</v>
      </c>
      <c r="AG13" s="14">
        <v>1430835</v>
      </c>
      <c r="AH13" s="14">
        <v>950922</v>
      </c>
      <c r="AI13" s="14">
        <v>539991</v>
      </c>
      <c r="AJ13" s="14">
        <v>354818</v>
      </c>
      <c r="AK13" s="14">
        <v>998560</v>
      </c>
      <c r="AL13" s="14">
        <v>954240</v>
      </c>
      <c r="AM13" s="14">
        <v>639850</v>
      </c>
      <c r="AN13" s="14">
        <v>1043943</v>
      </c>
      <c r="AO13" s="14">
        <v>1208293</v>
      </c>
      <c r="AP13" s="14">
        <v>148906</v>
      </c>
      <c r="AQ13" s="14">
        <v>817886</v>
      </c>
      <c r="AR13" s="14">
        <v>742975</v>
      </c>
      <c r="AS13" s="14">
        <v>900801</v>
      </c>
      <c r="AT13" s="14">
        <v>1828995</v>
      </c>
      <c r="AU13" s="14">
        <v>1785198</v>
      </c>
      <c r="AV13" s="19">
        <v>1565869</v>
      </c>
      <c r="AW13" s="374">
        <f t="shared" si="0"/>
        <v>59638172</v>
      </c>
    </row>
    <row r="14" spans="1:49" ht="13.5">
      <c r="A14" s="173"/>
      <c r="B14" s="731" t="s">
        <v>468</v>
      </c>
      <c r="C14" s="732"/>
      <c r="D14" s="732"/>
      <c r="E14" s="733"/>
      <c r="F14" s="743">
        <v>681176</v>
      </c>
      <c r="G14" s="744">
        <v>2078545</v>
      </c>
      <c r="H14" s="744">
        <v>2855341</v>
      </c>
      <c r="I14" s="744">
        <v>838145</v>
      </c>
      <c r="J14" s="744">
        <v>484014</v>
      </c>
      <c r="K14" s="744">
        <v>970286</v>
      </c>
      <c r="L14" s="744">
        <v>1017072</v>
      </c>
      <c r="M14" s="744">
        <v>880839</v>
      </c>
      <c r="N14" s="744">
        <v>1358879</v>
      </c>
      <c r="O14" s="744">
        <v>446709</v>
      </c>
      <c r="P14" s="744">
        <v>327486</v>
      </c>
      <c r="Q14" s="744">
        <v>1705986</v>
      </c>
      <c r="R14" s="744">
        <v>5226890</v>
      </c>
      <c r="S14" s="744">
        <v>1478673</v>
      </c>
      <c r="T14" s="744">
        <v>1144277</v>
      </c>
      <c r="U14" s="744">
        <v>373574</v>
      </c>
      <c r="V14" s="744">
        <v>2217424</v>
      </c>
      <c r="W14" s="744">
        <v>103911</v>
      </c>
      <c r="X14" s="744">
        <v>716650</v>
      </c>
      <c r="Y14" s="744">
        <v>1401662</v>
      </c>
      <c r="Z14" s="744">
        <v>2840996</v>
      </c>
      <c r="AA14" s="744">
        <v>1083600</v>
      </c>
      <c r="AB14" s="744">
        <v>1023467</v>
      </c>
      <c r="AC14" s="744">
        <v>661184</v>
      </c>
      <c r="AD14" s="744">
        <v>1858470</v>
      </c>
      <c r="AE14" s="744">
        <v>1077228</v>
      </c>
      <c r="AF14" s="744">
        <v>1451271</v>
      </c>
      <c r="AG14" s="744">
        <v>1107153</v>
      </c>
      <c r="AH14" s="744">
        <v>748769</v>
      </c>
      <c r="AI14" s="744">
        <v>447236</v>
      </c>
      <c r="AJ14" s="744">
        <v>320668</v>
      </c>
      <c r="AK14" s="744">
        <v>737390</v>
      </c>
      <c r="AL14" s="744">
        <v>905541</v>
      </c>
      <c r="AM14" s="744">
        <v>553623</v>
      </c>
      <c r="AN14" s="744">
        <v>965749</v>
      </c>
      <c r="AO14" s="744">
        <v>839543</v>
      </c>
      <c r="AP14" s="744">
        <v>120606</v>
      </c>
      <c r="AQ14" s="744">
        <v>786059</v>
      </c>
      <c r="AR14" s="744">
        <v>729568</v>
      </c>
      <c r="AS14" s="744">
        <v>866612</v>
      </c>
      <c r="AT14" s="744">
        <v>1738003</v>
      </c>
      <c r="AU14" s="744">
        <v>1158694</v>
      </c>
      <c r="AV14" s="731">
        <v>1286239</v>
      </c>
      <c r="AW14" s="737">
        <f t="shared" si="0"/>
        <v>49615208</v>
      </c>
    </row>
    <row r="15" spans="1:49" ht="13.5">
      <c r="A15" s="173"/>
      <c r="B15" s="716" t="s">
        <v>469</v>
      </c>
      <c r="C15" s="729"/>
      <c r="D15" s="729"/>
      <c r="E15" s="726"/>
      <c r="F15" s="738">
        <v>498568</v>
      </c>
      <c r="G15" s="499">
        <v>392151</v>
      </c>
      <c r="H15" s="499">
        <v>397893</v>
      </c>
      <c r="I15" s="499">
        <v>340757</v>
      </c>
      <c r="J15" s="499">
        <v>84433</v>
      </c>
      <c r="K15" s="499">
        <v>213329</v>
      </c>
      <c r="L15" s="499">
        <v>209731</v>
      </c>
      <c r="M15" s="499">
        <v>62797</v>
      </c>
      <c r="N15" s="499">
        <v>120664</v>
      </c>
      <c r="O15" s="499">
        <v>20069</v>
      </c>
      <c r="P15" s="499">
        <v>83361</v>
      </c>
      <c r="Q15" s="499">
        <v>425640</v>
      </c>
      <c r="R15" s="499">
        <v>637646</v>
      </c>
      <c r="S15" s="499">
        <v>117700</v>
      </c>
      <c r="T15" s="499">
        <v>218182</v>
      </c>
      <c r="U15" s="499">
        <v>47202</v>
      </c>
      <c r="V15" s="499">
        <v>245913</v>
      </c>
      <c r="W15" s="499">
        <v>127724</v>
      </c>
      <c r="X15" s="499">
        <v>31378</v>
      </c>
      <c r="Y15" s="499">
        <v>227509</v>
      </c>
      <c r="Z15" s="499">
        <v>43157</v>
      </c>
      <c r="AA15" s="499">
        <v>133289</v>
      </c>
      <c r="AB15" s="499">
        <v>119024</v>
      </c>
      <c r="AC15" s="499">
        <v>60756</v>
      </c>
      <c r="AD15" s="499">
        <v>451621</v>
      </c>
      <c r="AE15" s="499">
        <v>228615</v>
      </c>
      <c r="AF15" s="499">
        <v>392763</v>
      </c>
      <c r="AG15" s="499">
        <v>319096</v>
      </c>
      <c r="AH15" s="499">
        <v>196931</v>
      </c>
      <c r="AI15" s="499">
        <v>85508</v>
      </c>
      <c r="AJ15" s="499">
        <v>26550</v>
      </c>
      <c r="AK15" s="499">
        <v>256801</v>
      </c>
      <c r="AL15" s="499">
        <v>40352</v>
      </c>
      <c r="AM15" s="499">
        <v>82184</v>
      </c>
      <c r="AN15" s="499">
        <v>78162</v>
      </c>
      <c r="AO15" s="499">
        <v>361310</v>
      </c>
      <c r="AP15" s="499">
        <v>24920</v>
      </c>
      <c r="AQ15" s="499">
        <v>30577</v>
      </c>
      <c r="AR15" s="499">
        <v>13315</v>
      </c>
      <c r="AS15" s="499">
        <v>30998</v>
      </c>
      <c r="AT15" s="499">
        <v>82890</v>
      </c>
      <c r="AU15" s="499">
        <v>463868</v>
      </c>
      <c r="AV15" s="716">
        <v>263487</v>
      </c>
      <c r="AW15" s="717">
        <f t="shared" si="0"/>
        <v>8288821</v>
      </c>
    </row>
    <row r="16" spans="1:49" ht="13.5">
      <c r="A16" s="173"/>
      <c r="B16" s="716" t="s">
        <v>470</v>
      </c>
      <c r="C16" s="729"/>
      <c r="D16" s="729"/>
      <c r="E16" s="726"/>
      <c r="F16" s="738">
        <v>21667</v>
      </c>
      <c r="G16" s="499">
        <v>35858</v>
      </c>
      <c r="H16" s="499">
        <v>14339</v>
      </c>
      <c r="I16" s="499">
        <v>7695</v>
      </c>
      <c r="J16" s="499">
        <v>0</v>
      </c>
      <c r="K16" s="499">
        <v>1635</v>
      </c>
      <c r="L16" s="499">
        <v>3760</v>
      </c>
      <c r="M16" s="499">
        <v>0</v>
      </c>
      <c r="N16" s="499">
        <v>22658</v>
      </c>
      <c r="O16" s="499">
        <v>13579</v>
      </c>
      <c r="P16" s="499">
        <v>452</v>
      </c>
      <c r="Q16" s="499">
        <v>9424</v>
      </c>
      <c r="R16" s="499">
        <v>21690</v>
      </c>
      <c r="S16" s="499">
        <v>20868</v>
      </c>
      <c r="T16" s="499">
        <v>12533</v>
      </c>
      <c r="U16" s="499">
        <v>6498</v>
      </c>
      <c r="V16" s="499">
        <v>7995</v>
      </c>
      <c r="W16" s="499">
        <v>3994</v>
      </c>
      <c r="X16" s="499">
        <v>2791</v>
      </c>
      <c r="Y16" s="499">
        <v>3492</v>
      </c>
      <c r="Z16" s="499">
        <v>2875</v>
      </c>
      <c r="AA16" s="499">
        <v>9324</v>
      </c>
      <c r="AB16" s="499">
        <v>33471</v>
      </c>
      <c r="AC16" s="499">
        <v>3892</v>
      </c>
      <c r="AD16" s="499">
        <v>9794</v>
      </c>
      <c r="AE16" s="499">
        <v>6954</v>
      </c>
      <c r="AF16" s="499">
        <v>1417</v>
      </c>
      <c r="AG16" s="499">
        <v>4586</v>
      </c>
      <c r="AH16" s="499">
        <v>3757</v>
      </c>
      <c r="AI16" s="499">
        <v>7227</v>
      </c>
      <c r="AJ16" s="499">
        <v>6450</v>
      </c>
      <c r="AK16" s="499">
        <v>4269</v>
      </c>
      <c r="AL16" s="499">
        <v>445</v>
      </c>
      <c r="AM16" s="499">
        <v>4043</v>
      </c>
      <c r="AN16" s="499">
        <v>32</v>
      </c>
      <c r="AO16" s="499">
        <v>7440</v>
      </c>
      <c r="AP16" s="499">
        <v>3380</v>
      </c>
      <c r="AQ16" s="499">
        <v>0</v>
      </c>
      <c r="AR16" s="499">
        <v>92</v>
      </c>
      <c r="AS16" s="499">
        <v>1556</v>
      </c>
      <c r="AT16" s="499">
        <v>7302</v>
      </c>
      <c r="AU16" s="499">
        <v>34326</v>
      </c>
      <c r="AV16" s="716">
        <v>15165</v>
      </c>
      <c r="AW16" s="717">
        <f t="shared" si="0"/>
        <v>378725</v>
      </c>
    </row>
    <row r="17" spans="1:49" ht="13.5">
      <c r="A17" s="174"/>
      <c r="B17" s="719" t="s">
        <v>471</v>
      </c>
      <c r="C17" s="730"/>
      <c r="D17" s="730"/>
      <c r="E17" s="728"/>
      <c r="F17" s="742">
        <v>7200</v>
      </c>
      <c r="G17" s="505">
        <v>6500</v>
      </c>
      <c r="H17" s="505">
        <v>0</v>
      </c>
      <c r="I17" s="505">
        <v>10817</v>
      </c>
      <c r="J17" s="505">
        <v>0</v>
      </c>
      <c r="K17" s="505">
        <v>0</v>
      </c>
      <c r="L17" s="505">
        <v>0</v>
      </c>
      <c r="M17" s="505">
        <v>0</v>
      </c>
      <c r="N17" s="505">
        <v>0</v>
      </c>
      <c r="O17" s="505">
        <v>0</v>
      </c>
      <c r="P17" s="505">
        <v>900</v>
      </c>
      <c r="Q17" s="505">
        <v>0</v>
      </c>
      <c r="R17" s="505">
        <v>0</v>
      </c>
      <c r="S17" s="505">
        <v>7000</v>
      </c>
      <c r="T17" s="505">
        <v>0</v>
      </c>
      <c r="U17" s="505">
        <v>1201</v>
      </c>
      <c r="V17" s="505">
        <v>0</v>
      </c>
      <c r="W17" s="505">
        <v>500</v>
      </c>
      <c r="X17" s="505">
        <v>0</v>
      </c>
      <c r="Y17" s="505">
        <v>0</v>
      </c>
      <c r="Z17" s="505">
        <v>1000</v>
      </c>
      <c r="AA17" s="505">
        <v>0</v>
      </c>
      <c r="AB17" s="505">
        <v>0</v>
      </c>
      <c r="AC17" s="505">
        <v>2400</v>
      </c>
      <c r="AD17" s="505">
        <v>0</v>
      </c>
      <c r="AE17" s="505">
        <v>0</v>
      </c>
      <c r="AF17" s="505">
        <v>7800</v>
      </c>
      <c r="AG17" s="505">
        <v>0</v>
      </c>
      <c r="AH17" s="505">
        <v>1465</v>
      </c>
      <c r="AI17" s="505">
        <v>0</v>
      </c>
      <c r="AJ17" s="505">
        <v>1150</v>
      </c>
      <c r="AK17" s="505">
        <v>100</v>
      </c>
      <c r="AL17" s="505">
        <v>0</v>
      </c>
      <c r="AM17" s="505">
        <v>0</v>
      </c>
      <c r="AN17" s="505">
        <v>0</v>
      </c>
      <c r="AO17" s="505">
        <v>0</v>
      </c>
      <c r="AP17" s="505">
        <v>0</v>
      </c>
      <c r="AQ17" s="505">
        <v>1250</v>
      </c>
      <c r="AR17" s="505">
        <v>0</v>
      </c>
      <c r="AS17" s="505">
        <v>0</v>
      </c>
      <c r="AT17" s="505">
        <v>800</v>
      </c>
      <c r="AU17" s="505">
        <v>0</v>
      </c>
      <c r="AV17" s="719">
        <v>700</v>
      </c>
      <c r="AW17" s="720">
        <f t="shared" si="0"/>
        <v>50783</v>
      </c>
    </row>
    <row r="18" spans="1:49" ht="13.5">
      <c r="A18" s="348" t="s">
        <v>472</v>
      </c>
      <c r="B18" s="58"/>
      <c r="C18" s="58"/>
      <c r="D18" s="58"/>
      <c r="E18" s="357"/>
      <c r="F18" s="51">
        <v>0</v>
      </c>
      <c r="G18" s="14">
        <v>0</v>
      </c>
      <c r="H18" s="14">
        <v>58685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8340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9">
        <v>0</v>
      </c>
      <c r="AW18" s="374">
        <f t="shared" si="0"/>
        <v>67025</v>
      </c>
    </row>
    <row r="19" spans="1:49" ht="14.25" thickBot="1">
      <c r="A19" s="377" t="s">
        <v>473</v>
      </c>
      <c r="B19" s="350"/>
      <c r="C19" s="350"/>
      <c r="D19" s="350"/>
      <c r="E19" s="359"/>
      <c r="F19" s="378">
        <v>52067456</v>
      </c>
      <c r="G19" s="379">
        <v>33285848</v>
      </c>
      <c r="H19" s="379">
        <v>22579739</v>
      </c>
      <c r="I19" s="379">
        <v>20385164</v>
      </c>
      <c r="J19" s="379">
        <v>5278468</v>
      </c>
      <c r="K19" s="379">
        <v>10800792</v>
      </c>
      <c r="L19" s="379">
        <v>12743377</v>
      </c>
      <c r="M19" s="379">
        <v>19335188</v>
      </c>
      <c r="N19" s="379">
        <v>14271376</v>
      </c>
      <c r="O19" s="379">
        <v>6430451</v>
      </c>
      <c r="P19" s="379">
        <v>10143832</v>
      </c>
      <c r="Q19" s="379">
        <v>16063478</v>
      </c>
      <c r="R19" s="379">
        <v>44231830</v>
      </c>
      <c r="S19" s="379">
        <v>27078944</v>
      </c>
      <c r="T19" s="379">
        <v>8890659</v>
      </c>
      <c r="U19" s="379">
        <v>5348955</v>
      </c>
      <c r="V19" s="379">
        <v>10733640</v>
      </c>
      <c r="W19" s="379">
        <v>6189635</v>
      </c>
      <c r="X19" s="379">
        <v>7910714</v>
      </c>
      <c r="Y19" s="379">
        <v>20226332</v>
      </c>
      <c r="Z19" s="379">
        <v>12934998</v>
      </c>
      <c r="AA19" s="379">
        <v>9739973</v>
      </c>
      <c r="AB19" s="379">
        <v>10280211</v>
      </c>
      <c r="AC19" s="379">
        <v>8687155</v>
      </c>
      <c r="AD19" s="379">
        <v>13563057</v>
      </c>
      <c r="AE19" s="379">
        <v>12590639</v>
      </c>
      <c r="AF19" s="379">
        <v>20680169</v>
      </c>
      <c r="AG19" s="379">
        <v>11758271</v>
      </c>
      <c r="AH19" s="379">
        <v>8986276</v>
      </c>
      <c r="AI19" s="379">
        <v>8185833</v>
      </c>
      <c r="AJ19" s="379">
        <v>4086967</v>
      </c>
      <c r="AK19" s="379">
        <v>7307949</v>
      </c>
      <c r="AL19" s="379">
        <v>5756219</v>
      </c>
      <c r="AM19" s="379">
        <v>5022766</v>
      </c>
      <c r="AN19" s="379">
        <v>3923770</v>
      </c>
      <c r="AO19" s="379">
        <v>6140558</v>
      </c>
      <c r="AP19" s="379">
        <v>1624930</v>
      </c>
      <c r="AQ19" s="379">
        <v>4732210</v>
      </c>
      <c r="AR19" s="379">
        <v>6428808</v>
      </c>
      <c r="AS19" s="379">
        <v>3065921</v>
      </c>
      <c r="AT19" s="379">
        <v>4542669</v>
      </c>
      <c r="AU19" s="379">
        <v>29200859</v>
      </c>
      <c r="AV19" s="380">
        <v>10343823</v>
      </c>
      <c r="AW19" s="376">
        <f t="shared" si="0"/>
        <v>563579909</v>
      </c>
    </row>
    <row r="20" spans="1:49" ht="13.5">
      <c r="A20" s="173" t="s">
        <v>474</v>
      </c>
      <c r="B20" s="61"/>
      <c r="C20" s="61"/>
      <c r="D20" s="61"/>
      <c r="E20" s="358"/>
      <c r="F20" s="360">
        <v>64504</v>
      </c>
      <c r="G20" s="361">
        <v>0</v>
      </c>
      <c r="H20" s="361">
        <v>177330</v>
      </c>
      <c r="I20" s="361">
        <v>0</v>
      </c>
      <c r="J20" s="361">
        <v>12922</v>
      </c>
      <c r="K20" s="361">
        <v>6940</v>
      </c>
      <c r="L20" s="361">
        <v>33888</v>
      </c>
      <c r="M20" s="361">
        <v>23534</v>
      </c>
      <c r="N20" s="361">
        <v>65818</v>
      </c>
      <c r="O20" s="361">
        <v>0</v>
      </c>
      <c r="P20" s="361">
        <v>47400</v>
      </c>
      <c r="Q20" s="361">
        <v>0</v>
      </c>
      <c r="R20" s="361">
        <v>66559</v>
      </c>
      <c r="S20" s="361">
        <v>199902</v>
      </c>
      <c r="T20" s="361">
        <v>51388</v>
      </c>
      <c r="U20" s="361">
        <v>283942</v>
      </c>
      <c r="V20" s="361">
        <v>0</v>
      </c>
      <c r="W20" s="361">
        <v>0</v>
      </c>
      <c r="X20" s="361">
        <v>0</v>
      </c>
      <c r="Y20" s="361">
        <v>42000</v>
      </c>
      <c r="Z20" s="361">
        <v>0</v>
      </c>
      <c r="AA20" s="361">
        <v>55917</v>
      </c>
      <c r="AB20" s="361">
        <v>0</v>
      </c>
      <c r="AC20" s="361">
        <v>0</v>
      </c>
      <c r="AD20" s="361">
        <v>72399</v>
      </c>
      <c r="AE20" s="361">
        <v>0</v>
      </c>
      <c r="AF20" s="361">
        <v>97466</v>
      </c>
      <c r="AG20" s="361">
        <v>0</v>
      </c>
      <c r="AH20" s="361">
        <v>0</v>
      </c>
      <c r="AI20" s="361">
        <v>0</v>
      </c>
      <c r="AJ20" s="361">
        <v>0</v>
      </c>
      <c r="AK20" s="361">
        <v>0</v>
      </c>
      <c r="AL20" s="361">
        <v>102374</v>
      </c>
      <c r="AM20" s="361">
        <v>0</v>
      </c>
      <c r="AN20" s="361">
        <v>42782</v>
      </c>
      <c r="AO20" s="361">
        <v>0</v>
      </c>
      <c r="AP20" s="361">
        <v>27500</v>
      </c>
      <c r="AQ20" s="361">
        <v>21344</v>
      </c>
      <c r="AR20" s="361">
        <v>0</v>
      </c>
      <c r="AS20" s="361">
        <v>66217</v>
      </c>
      <c r="AT20" s="361">
        <v>0</v>
      </c>
      <c r="AU20" s="361">
        <v>0</v>
      </c>
      <c r="AV20" s="370">
        <v>329536</v>
      </c>
      <c r="AW20" s="373">
        <f t="shared" si="0"/>
        <v>1891662</v>
      </c>
    </row>
    <row r="21" spans="1:49" ht="13.5">
      <c r="A21" s="173"/>
      <c r="B21" s="731" t="s">
        <v>475</v>
      </c>
      <c r="C21" s="732"/>
      <c r="D21" s="732"/>
      <c r="E21" s="733"/>
      <c r="F21" s="743">
        <v>0</v>
      </c>
      <c r="G21" s="744">
        <v>0</v>
      </c>
      <c r="H21" s="744">
        <v>0</v>
      </c>
      <c r="I21" s="744">
        <v>0</v>
      </c>
      <c r="J21" s="744">
        <v>0</v>
      </c>
      <c r="K21" s="744">
        <v>0</v>
      </c>
      <c r="L21" s="744">
        <v>0</v>
      </c>
      <c r="M21" s="744">
        <v>0</v>
      </c>
      <c r="N21" s="744">
        <v>0</v>
      </c>
      <c r="O21" s="744">
        <v>0</v>
      </c>
      <c r="P21" s="744">
        <v>0</v>
      </c>
      <c r="Q21" s="744">
        <v>0</v>
      </c>
      <c r="R21" s="744">
        <v>0</v>
      </c>
      <c r="S21" s="744">
        <v>0</v>
      </c>
      <c r="T21" s="744">
        <v>0</v>
      </c>
      <c r="U21" s="744">
        <v>0</v>
      </c>
      <c r="V21" s="744">
        <v>0</v>
      </c>
      <c r="W21" s="744">
        <v>0</v>
      </c>
      <c r="X21" s="744">
        <v>0</v>
      </c>
      <c r="Y21" s="744">
        <v>0</v>
      </c>
      <c r="Z21" s="744">
        <v>0</v>
      </c>
      <c r="AA21" s="744">
        <v>0</v>
      </c>
      <c r="AB21" s="744">
        <v>0</v>
      </c>
      <c r="AC21" s="744">
        <v>0</v>
      </c>
      <c r="AD21" s="744">
        <v>0</v>
      </c>
      <c r="AE21" s="744">
        <v>0</v>
      </c>
      <c r="AF21" s="744">
        <v>0</v>
      </c>
      <c r="AG21" s="744">
        <v>0</v>
      </c>
      <c r="AH21" s="744">
        <v>0</v>
      </c>
      <c r="AI21" s="744">
        <v>0</v>
      </c>
      <c r="AJ21" s="744">
        <v>0</v>
      </c>
      <c r="AK21" s="744">
        <v>0</v>
      </c>
      <c r="AL21" s="744">
        <v>0</v>
      </c>
      <c r="AM21" s="744">
        <v>0</v>
      </c>
      <c r="AN21" s="744">
        <v>0</v>
      </c>
      <c r="AO21" s="744">
        <v>0</v>
      </c>
      <c r="AP21" s="744">
        <v>0</v>
      </c>
      <c r="AQ21" s="744">
        <v>0</v>
      </c>
      <c r="AR21" s="744">
        <v>0</v>
      </c>
      <c r="AS21" s="744">
        <v>0</v>
      </c>
      <c r="AT21" s="744">
        <v>0</v>
      </c>
      <c r="AU21" s="744">
        <v>0</v>
      </c>
      <c r="AV21" s="731">
        <v>0</v>
      </c>
      <c r="AW21" s="737">
        <f t="shared" si="0"/>
        <v>0</v>
      </c>
    </row>
    <row r="22" spans="1:49" ht="13.5">
      <c r="A22" s="173"/>
      <c r="B22" s="716" t="s">
        <v>476</v>
      </c>
      <c r="C22" s="729"/>
      <c r="D22" s="729"/>
      <c r="E22" s="726"/>
      <c r="F22" s="738">
        <v>0</v>
      </c>
      <c r="G22" s="499">
        <v>0</v>
      </c>
      <c r="H22" s="499">
        <v>0</v>
      </c>
      <c r="I22" s="499">
        <v>0</v>
      </c>
      <c r="J22" s="499">
        <v>0</v>
      </c>
      <c r="K22" s="499">
        <v>0</v>
      </c>
      <c r="L22" s="499">
        <v>0</v>
      </c>
      <c r="M22" s="499">
        <v>0</v>
      </c>
      <c r="N22" s="499">
        <v>0</v>
      </c>
      <c r="O22" s="499">
        <v>0</v>
      </c>
      <c r="P22" s="499">
        <v>0</v>
      </c>
      <c r="Q22" s="499">
        <v>0</v>
      </c>
      <c r="R22" s="499">
        <v>0</v>
      </c>
      <c r="S22" s="499">
        <v>0</v>
      </c>
      <c r="T22" s="499">
        <v>0</v>
      </c>
      <c r="U22" s="499">
        <v>0</v>
      </c>
      <c r="V22" s="499">
        <v>0</v>
      </c>
      <c r="W22" s="499">
        <v>0</v>
      </c>
      <c r="X22" s="499">
        <v>0</v>
      </c>
      <c r="Y22" s="499">
        <v>0</v>
      </c>
      <c r="Z22" s="499">
        <v>0</v>
      </c>
      <c r="AA22" s="499">
        <v>0</v>
      </c>
      <c r="AB22" s="499">
        <v>0</v>
      </c>
      <c r="AC22" s="499">
        <v>0</v>
      </c>
      <c r="AD22" s="499">
        <v>0</v>
      </c>
      <c r="AE22" s="499">
        <v>0</v>
      </c>
      <c r="AF22" s="499">
        <v>0</v>
      </c>
      <c r="AG22" s="499">
        <v>0</v>
      </c>
      <c r="AH22" s="499">
        <v>0</v>
      </c>
      <c r="AI22" s="499">
        <v>0</v>
      </c>
      <c r="AJ22" s="499">
        <v>0</v>
      </c>
      <c r="AK22" s="499">
        <v>0</v>
      </c>
      <c r="AL22" s="499">
        <v>0</v>
      </c>
      <c r="AM22" s="499">
        <v>0</v>
      </c>
      <c r="AN22" s="499">
        <v>0</v>
      </c>
      <c r="AO22" s="499">
        <v>0</v>
      </c>
      <c r="AP22" s="499">
        <v>0</v>
      </c>
      <c r="AQ22" s="499">
        <v>0</v>
      </c>
      <c r="AR22" s="499">
        <v>0</v>
      </c>
      <c r="AS22" s="499">
        <v>0</v>
      </c>
      <c r="AT22" s="499">
        <v>0</v>
      </c>
      <c r="AU22" s="499">
        <v>0</v>
      </c>
      <c r="AV22" s="716">
        <v>0</v>
      </c>
      <c r="AW22" s="717">
        <f t="shared" si="0"/>
        <v>0</v>
      </c>
    </row>
    <row r="23" spans="1:49" ht="13.5">
      <c r="A23" s="173"/>
      <c r="B23" s="716" t="s">
        <v>477</v>
      </c>
      <c r="C23" s="729"/>
      <c r="D23" s="729"/>
      <c r="E23" s="726"/>
      <c r="F23" s="738">
        <v>0</v>
      </c>
      <c r="G23" s="499">
        <v>0</v>
      </c>
      <c r="H23" s="499">
        <v>0</v>
      </c>
      <c r="I23" s="499">
        <v>0</v>
      </c>
      <c r="J23" s="499">
        <v>0</v>
      </c>
      <c r="K23" s="499">
        <v>0</v>
      </c>
      <c r="L23" s="499">
        <v>0</v>
      </c>
      <c r="M23" s="499">
        <v>0</v>
      </c>
      <c r="N23" s="499">
        <v>0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499">
        <v>0</v>
      </c>
      <c r="V23" s="499">
        <v>0</v>
      </c>
      <c r="W23" s="499">
        <v>0</v>
      </c>
      <c r="X23" s="499">
        <v>0</v>
      </c>
      <c r="Y23" s="499">
        <v>0</v>
      </c>
      <c r="Z23" s="499">
        <v>0</v>
      </c>
      <c r="AA23" s="499">
        <v>0</v>
      </c>
      <c r="AB23" s="499">
        <v>0</v>
      </c>
      <c r="AC23" s="499">
        <v>0</v>
      </c>
      <c r="AD23" s="499">
        <v>0</v>
      </c>
      <c r="AE23" s="499">
        <v>0</v>
      </c>
      <c r="AF23" s="499">
        <v>0</v>
      </c>
      <c r="AG23" s="499">
        <v>0</v>
      </c>
      <c r="AH23" s="499">
        <v>0</v>
      </c>
      <c r="AI23" s="499">
        <v>0</v>
      </c>
      <c r="AJ23" s="499">
        <v>0</v>
      </c>
      <c r="AK23" s="499">
        <v>0</v>
      </c>
      <c r="AL23" s="499">
        <v>0</v>
      </c>
      <c r="AM23" s="499">
        <v>0</v>
      </c>
      <c r="AN23" s="499">
        <v>0</v>
      </c>
      <c r="AO23" s="499">
        <v>0</v>
      </c>
      <c r="AP23" s="499">
        <v>0</v>
      </c>
      <c r="AQ23" s="499">
        <v>0</v>
      </c>
      <c r="AR23" s="499">
        <v>0</v>
      </c>
      <c r="AS23" s="499">
        <v>0</v>
      </c>
      <c r="AT23" s="499">
        <v>0</v>
      </c>
      <c r="AU23" s="499">
        <v>0</v>
      </c>
      <c r="AV23" s="716">
        <v>0</v>
      </c>
      <c r="AW23" s="717">
        <f t="shared" si="0"/>
        <v>0</v>
      </c>
    </row>
    <row r="24" spans="1:49" ht="13.5">
      <c r="A24" s="173"/>
      <c r="B24" s="716" t="s">
        <v>478</v>
      </c>
      <c r="C24" s="729"/>
      <c r="D24" s="729"/>
      <c r="E24" s="726"/>
      <c r="F24" s="738">
        <v>64504</v>
      </c>
      <c r="G24" s="499">
        <v>0</v>
      </c>
      <c r="H24" s="499">
        <v>177330</v>
      </c>
      <c r="I24" s="499">
        <v>0</v>
      </c>
      <c r="J24" s="499">
        <v>12922</v>
      </c>
      <c r="K24" s="499">
        <v>6940</v>
      </c>
      <c r="L24" s="499">
        <v>33888</v>
      </c>
      <c r="M24" s="499">
        <v>23534</v>
      </c>
      <c r="N24" s="499">
        <v>65818</v>
      </c>
      <c r="O24" s="499">
        <v>0</v>
      </c>
      <c r="P24" s="499">
        <v>47400</v>
      </c>
      <c r="Q24" s="499">
        <v>0</v>
      </c>
      <c r="R24" s="499">
        <v>66559</v>
      </c>
      <c r="S24" s="499">
        <v>199902</v>
      </c>
      <c r="T24" s="499">
        <v>0</v>
      </c>
      <c r="U24" s="499">
        <v>0</v>
      </c>
      <c r="V24" s="499">
        <v>0</v>
      </c>
      <c r="W24" s="499">
        <v>0</v>
      </c>
      <c r="X24" s="499">
        <v>0</v>
      </c>
      <c r="Y24" s="499">
        <v>42000</v>
      </c>
      <c r="Z24" s="499">
        <v>0</v>
      </c>
      <c r="AA24" s="499">
        <v>8857</v>
      </c>
      <c r="AB24" s="499">
        <v>0</v>
      </c>
      <c r="AC24" s="499">
        <v>0</v>
      </c>
      <c r="AD24" s="499">
        <v>0</v>
      </c>
      <c r="AE24" s="499">
        <v>0</v>
      </c>
      <c r="AF24" s="499">
        <v>97466</v>
      </c>
      <c r="AG24" s="499">
        <v>0</v>
      </c>
      <c r="AH24" s="499">
        <v>0</v>
      </c>
      <c r="AI24" s="499">
        <v>0</v>
      </c>
      <c r="AJ24" s="499">
        <v>0</v>
      </c>
      <c r="AK24" s="499">
        <v>0</v>
      </c>
      <c r="AL24" s="499">
        <v>102374</v>
      </c>
      <c r="AM24" s="499">
        <v>0</v>
      </c>
      <c r="AN24" s="499">
        <v>42782</v>
      </c>
      <c r="AO24" s="499">
        <v>0</v>
      </c>
      <c r="AP24" s="499">
        <v>27400</v>
      </c>
      <c r="AQ24" s="499">
        <v>21344</v>
      </c>
      <c r="AR24" s="499">
        <v>0</v>
      </c>
      <c r="AS24" s="499">
        <v>66217</v>
      </c>
      <c r="AT24" s="499">
        <v>0</v>
      </c>
      <c r="AU24" s="499">
        <v>0</v>
      </c>
      <c r="AV24" s="716">
        <v>329536</v>
      </c>
      <c r="AW24" s="717">
        <f t="shared" si="0"/>
        <v>1436773</v>
      </c>
    </row>
    <row r="25" spans="1:49" ht="13.5">
      <c r="A25" s="174"/>
      <c r="B25" s="719" t="s">
        <v>479</v>
      </c>
      <c r="C25" s="730"/>
      <c r="D25" s="730"/>
      <c r="E25" s="728"/>
      <c r="F25" s="742">
        <v>0</v>
      </c>
      <c r="G25" s="505">
        <v>0</v>
      </c>
      <c r="H25" s="505">
        <v>0</v>
      </c>
      <c r="I25" s="505">
        <v>0</v>
      </c>
      <c r="J25" s="505">
        <v>0</v>
      </c>
      <c r="K25" s="505">
        <v>0</v>
      </c>
      <c r="L25" s="505">
        <v>0</v>
      </c>
      <c r="M25" s="505">
        <v>0</v>
      </c>
      <c r="N25" s="505">
        <v>0</v>
      </c>
      <c r="O25" s="505">
        <v>0</v>
      </c>
      <c r="P25" s="505">
        <v>0</v>
      </c>
      <c r="Q25" s="505">
        <v>0</v>
      </c>
      <c r="R25" s="505">
        <v>0</v>
      </c>
      <c r="S25" s="505">
        <v>0</v>
      </c>
      <c r="T25" s="505">
        <v>51388</v>
      </c>
      <c r="U25" s="505">
        <v>283942</v>
      </c>
      <c r="V25" s="505">
        <v>0</v>
      </c>
      <c r="W25" s="505">
        <v>0</v>
      </c>
      <c r="X25" s="505">
        <v>0</v>
      </c>
      <c r="Y25" s="505">
        <v>0</v>
      </c>
      <c r="Z25" s="505">
        <v>0</v>
      </c>
      <c r="AA25" s="505">
        <v>47060</v>
      </c>
      <c r="AB25" s="505">
        <v>0</v>
      </c>
      <c r="AC25" s="505">
        <v>0</v>
      </c>
      <c r="AD25" s="505">
        <v>72399</v>
      </c>
      <c r="AE25" s="505">
        <v>0</v>
      </c>
      <c r="AF25" s="505">
        <v>0</v>
      </c>
      <c r="AG25" s="505">
        <v>0</v>
      </c>
      <c r="AH25" s="505">
        <v>0</v>
      </c>
      <c r="AI25" s="505">
        <v>0</v>
      </c>
      <c r="AJ25" s="505">
        <v>0</v>
      </c>
      <c r="AK25" s="505">
        <v>0</v>
      </c>
      <c r="AL25" s="505">
        <v>0</v>
      </c>
      <c r="AM25" s="505">
        <v>0</v>
      </c>
      <c r="AN25" s="505">
        <v>0</v>
      </c>
      <c r="AO25" s="505">
        <v>0</v>
      </c>
      <c r="AP25" s="505">
        <v>100</v>
      </c>
      <c r="AQ25" s="505">
        <v>0</v>
      </c>
      <c r="AR25" s="505">
        <v>0</v>
      </c>
      <c r="AS25" s="505">
        <v>0</v>
      </c>
      <c r="AT25" s="505">
        <v>0</v>
      </c>
      <c r="AU25" s="505">
        <v>0</v>
      </c>
      <c r="AV25" s="719">
        <v>0</v>
      </c>
      <c r="AW25" s="720">
        <f t="shared" si="0"/>
        <v>454889</v>
      </c>
    </row>
    <row r="26" spans="1:49" ht="13.5">
      <c r="A26" s="347" t="s">
        <v>480</v>
      </c>
      <c r="B26" s="61"/>
      <c r="C26" s="61"/>
      <c r="D26" s="61"/>
      <c r="E26" s="358"/>
      <c r="F26" s="352">
        <v>395893</v>
      </c>
      <c r="G26" s="57">
        <v>741007</v>
      </c>
      <c r="H26" s="57">
        <v>578211</v>
      </c>
      <c r="I26" s="57">
        <v>224719</v>
      </c>
      <c r="J26" s="57">
        <v>106600</v>
      </c>
      <c r="K26" s="57">
        <v>206372</v>
      </c>
      <c r="L26" s="57">
        <v>621600</v>
      </c>
      <c r="M26" s="57">
        <v>82520</v>
      </c>
      <c r="N26" s="57">
        <v>17947</v>
      </c>
      <c r="O26" s="57">
        <v>44582</v>
      </c>
      <c r="P26" s="57">
        <v>43973</v>
      </c>
      <c r="Q26" s="57">
        <v>179160</v>
      </c>
      <c r="R26" s="57">
        <v>1447954</v>
      </c>
      <c r="S26" s="57">
        <v>225389</v>
      </c>
      <c r="T26" s="57">
        <v>312024</v>
      </c>
      <c r="U26" s="57">
        <v>126050</v>
      </c>
      <c r="V26" s="57">
        <v>1132960</v>
      </c>
      <c r="W26" s="57">
        <v>80135</v>
      </c>
      <c r="X26" s="57">
        <v>86284</v>
      </c>
      <c r="Y26" s="57">
        <v>119475</v>
      </c>
      <c r="Z26" s="57">
        <v>256455</v>
      </c>
      <c r="AA26" s="57">
        <v>97750</v>
      </c>
      <c r="AB26" s="57">
        <v>119484</v>
      </c>
      <c r="AC26" s="57">
        <v>53405</v>
      </c>
      <c r="AD26" s="57">
        <v>462206</v>
      </c>
      <c r="AE26" s="57">
        <v>49639</v>
      </c>
      <c r="AF26" s="57">
        <v>331727</v>
      </c>
      <c r="AG26" s="57">
        <v>425708</v>
      </c>
      <c r="AH26" s="57">
        <v>303121</v>
      </c>
      <c r="AI26" s="57">
        <v>186754</v>
      </c>
      <c r="AJ26" s="57">
        <v>29457</v>
      </c>
      <c r="AK26" s="57">
        <v>101848</v>
      </c>
      <c r="AL26" s="57">
        <v>120612</v>
      </c>
      <c r="AM26" s="57">
        <v>39443</v>
      </c>
      <c r="AN26" s="57">
        <v>37331</v>
      </c>
      <c r="AO26" s="57">
        <v>62876</v>
      </c>
      <c r="AP26" s="57">
        <v>28618</v>
      </c>
      <c r="AQ26" s="57">
        <v>59632</v>
      </c>
      <c r="AR26" s="57">
        <v>14902</v>
      </c>
      <c r="AS26" s="57">
        <v>22138</v>
      </c>
      <c r="AT26" s="57">
        <v>57363</v>
      </c>
      <c r="AU26" s="57">
        <v>483866</v>
      </c>
      <c r="AV26" s="371">
        <v>336376</v>
      </c>
      <c r="AW26" s="374">
        <f t="shared" si="0"/>
        <v>10453566</v>
      </c>
    </row>
    <row r="27" spans="1:49" ht="13.5">
      <c r="A27" s="173"/>
      <c r="B27" s="731" t="s">
        <v>481</v>
      </c>
      <c r="C27" s="732"/>
      <c r="D27" s="732"/>
      <c r="E27" s="733"/>
      <c r="F27" s="743">
        <v>0</v>
      </c>
      <c r="G27" s="744">
        <v>0</v>
      </c>
      <c r="H27" s="744">
        <v>0</v>
      </c>
      <c r="I27" s="744">
        <v>0</v>
      </c>
      <c r="J27" s="744">
        <v>0</v>
      </c>
      <c r="K27" s="744">
        <v>0</v>
      </c>
      <c r="L27" s="744">
        <v>0</v>
      </c>
      <c r="M27" s="744">
        <v>0</v>
      </c>
      <c r="N27" s="744">
        <v>0</v>
      </c>
      <c r="O27" s="744">
        <v>0</v>
      </c>
      <c r="P27" s="744">
        <v>0</v>
      </c>
      <c r="Q27" s="744">
        <v>0</v>
      </c>
      <c r="R27" s="744">
        <v>0</v>
      </c>
      <c r="S27" s="744">
        <v>0</v>
      </c>
      <c r="T27" s="744">
        <v>0</v>
      </c>
      <c r="U27" s="744">
        <v>0</v>
      </c>
      <c r="V27" s="744">
        <v>0</v>
      </c>
      <c r="W27" s="744">
        <v>0</v>
      </c>
      <c r="X27" s="744">
        <v>0</v>
      </c>
      <c r="Y27" s="744">
        <v>0</v>
      </c>
      <c r="Z27" s="744">
        <v>0</v>
      </c>
      <c r="AA27" s="744">
        <v>0</v>
      </c>
      <c r="AB27" s="744">
        <v>0</v>
      </c>
      <c r="AC27" s="744">
        <v>0</v>
      </c>
      <c r="AD27" s="744">
        <v>0</v>
      </c>
      <c r="AE27" s="744">
        <v>0</v>
      </c>
      <c r="AF27" s="744">
        <v>0</v>
      </c>
      <c r="AG27" s="744">
        <v>0</v>
      </c>
      <c r="AH27" s="744">
        <v>0</v>
      </c>
      <c r="AI27" s="744">
        <v>0</v>
      </c>
      <c r="AJ27" s="744">
        <v>0</v>
      </c>
      <c r="AK27" s="744">
        <v>0</v>
      </c>
      <c r="AL27" s="744">
        <v>0</v>
      </c>
      <c r="AM27" s="744">
        <v>0</v>
      </c>
      <c r="AN27" s="744">
        <v>0</v>
      </c>
      <c r="AO27" s="744">
        <v>0</v>
      </c>
      <c r="AP27" s="744">
        <v>0</v>
      </c>
      <c r="AQ27" s="744">
        <v>0</v>
      </c>
      <c r="AR27" s="744">
        <v>0</v>
      </c>
      <c r="AS27" s="744">
        <v>0</v>
      </c>
      <c r="AT27" s="744">
        <v>0</v>
      </c>
      <c r="AU27" s="744">
        <v>0</v>
      </c>
      <c r="AV27" s="731">
        <v>0</v>
      </c>
      <c r="AW27" s="737">
        <f t="shared" si="0"/>
        <v>0</v>
      </c>
    </row>
    <row r="28" spans="1:49" ht="13.5">
      <c r="A28" s="173"/>
      <c r="B28" s="716" t="s">
        <v>482</v>
      </c>
      <c r="C28" s="729"/>
      <c r="D28" s="729"/>
      <c r="E28" s="726"/>
      <c r="F28" s="738">
        <v>186965</v>
      </c>
      <c r="G28" s="499">
        <v>468464</v>
      </c>
      <c r="H28" s="499">
        <v>529531</v>
      </c>
      <c r="I28" s="499">
        <v>177110</v>
      </c>
      <c r="J28" s="499">
        <v>104101</v>
      </c>
      <c r="K28" s="499">
        <v>167487</v>
      </c>
      <c r="L28" s="499">
        <v>598606</v>
      </c>
      <c r="M28" s="499">
        <v>60543</v>
      </c>
      <c r="N28" s="499">
        <v>17947</v>
      </c>
      <c r="O28" s="499">
        <v>11715</v>
      </c>
      <c r="P28" s="499">
        <v>40812</v>
      </c>
      <c r="Q28" s="499">
        <v>168117</v>
      </c>
      <c r="R28" s="499">
        <v>402041</v>
      </c>
      <c r="S28" s="499">
        <v>103645</v>
      </c>
      <c r="T28" s="499">
        <v>284255</v>
      </c>
      <c r="U28" s="499">
        <v>93889</v>
      </c>
      <c r="V28" s="499">
        <v>986331</v>
      </c>
      <c r="W28" s="499">
        <v>79550</v>
      </c>
      <c r="X28" s="499">
        <v>86284</v>
      </c>
      <c r="Y28" s="499">
        <v>74359</v>
      </c>
      <c r="Z28" s="499">
        <v>80646</v>
      </c>
      <c r="AA28" s="499">
        <v>97517</v>
      </c>
      <c r="AB28" s="499">
        <v>88275</v>
      </c>
      <c r="AC28" s="499">
        <v>51005</v>
      </c>
      <c r="AD28" s="499">
        <v>424069</v>
      </c>
      <c r="AE28" s="499">
        <v>38997</v>
      </c>
      <c r="AF28" s="499">
        <v>323869</v>
      </c>
      <c r="AG28" s="499">
        <v>218282</v>
      </c>
      <c r="AH28" s="499">
        <v>280829</v>
      </c>
      <c r="AI28" s="499">
        <v>186623</v>
      </c>
      <c r="AJ28" s="499">
        <v>28307</v>
      </c>
      <c r="AK28" s="499">
        <v>101848</v>
      </c>
      <c r="AL28" s="499">
        <v>26060</v>
      </c>
      <c r="AM28" s="499">
        <v>39362</v>
      </c>
      <c r="AN28" s="499">
        <v>37331</v>
      </c>
      <c r="AO28" s="499">
        <v>62621</v>
      </c>
      <c r="AP28" s="499">
        <v>28618</v>
      </c>
      <c r="AQ28" s="499">
        <v>58892</v>
      </c>
      <c r="AR28" s="499">
        <v>14902</v>
      </c>
      <c r="AS28" s="499">
        <v>8953</v>
      </c>
      <c r="AT28" s="499">
        <v>55763</v>
      </c>
      <c r="AU28" s="499">
        <v>480323</v>
      </c>
      <c r="AV28" s="716">
        <v>321068</v>
      </c>
      <c r="AW28" s="717">
        <f t="shared" si="0"/>
        <v>7695912</v>
      </c>
    </row>
    <row r="29" spans="1:49" ht="13.5">
      <c r="A29" s="174"/>
      <c r="B29" s="719" t="s">
        <v>413</v>
      </c>
      <c r="C29" s="730"/>
      <c r="D29" s="730"/>
      <c r="E29" s="728"/>
      <c r="F29" s="742">
        <v>208928</v>
      </c>
      <c r="G29" s="505">
        <v>272543</v>
      </c>
      <c r="H29" s="505">
        <v>48680</v>
      </c>
      <c r="I29" s="505">
        <v>47609</v>
      </c>
      <c r="J29" s="505">
        <v>2499</v>
      </c>
      <c r="K29" s="505">
        <v>38885</v>
      </c>
      <c r="L29" s="505">
        <v>22994</v>
      </c>
      <c r="M29" s="505">
        <v>21977</v>
      </c>
      <c r="N29" s="505">
        <v>0</v>
      </c>
      <c r="O29" s="505">
        <v>32867</v>
      </c>
      <c r="P29" s="505">
        <v>3161</v>
      </c>
      <c r="Q29" s="505">
        <v>11043</v>
      </c>
      <c r="R29" s="505">
        <v>1045913</v>
      </c>
      <c r="S29" s="505">
        <v>121744</v>
      </c>
      <c r="T29" s="505">
        <v>27769</v>
      </c>
      <c r="U29" s="505">
        <v>32161</v>
      </c>
      <c r="V29" s="505">
        <v>146629</v>
      </c>
      <c r="W29" s="505">
        <v>585</v>
      </c>
      <c r="X29" s="505">
        <v>0</v>
      </c>
      <c r="Y29" s="505">
        <v>45116</v>
      </c>
      <c r="Z29" s="505">
        <v>175809</v>
      </c>
      <c r="AA29" s="505">
        <v>233</v>
      </c>
      <c r="AB29" s="505">
        <v>31209</v>
      </c>
      <c r="AC29" s="505">
        <v>2400</v>
      </c>
      <c r="AD29" s="505">
        <v>38137</v>
      </c>
      <c r="AE29" s="505">
        <v>10642</v>
      </c>
      <c r="AF29" s="505">
        <v>7858</v>
      </c>
      <c r="AG29" s="505">
        <v>207426</v>
      </c>
      <c r="AH29" s="505">
        <v>22292</v>
      </c>
      <c r="AI29" s="505">
        <v>131</v>
      </c>
      <c r="AJ29" s="505">
        <v>1150</v>
      </c>
      <c r="AK29" s="505">
        <v>0</v>
      </c>
      <c r="AL29" s="505">
        <v>94552</v>
      </c>
      <c r="AM29" s="505">
        <v>81</v>
      </c>
      <c r="AN29" s="505">
        <v>0</v>
      </c>
      <c r="AO29" s="505">
        <v>255</v>
      </c>
      <c r="AP29" s="505">
        <v>0</v>
      </c>
      <c r="AQ29" s="505">
        <v>740</v>
      </c>
      <c r="AR29" s="505">
        <v>0</v>
      </c>
      <c r="AS29" s="505">
        <v>13185</v>
      </c>
      <c r="AT29" s="505">
        <v>1600</v>
      </c>
      <c r="AU29" s="505">
        <v>3543</v>
      </c>
      <c r="AV29" s="719">
        <v>15308</v>
      </c>
      <c r="AW29" s="720">
        <f t="shared" si="0"/>
        <v>2757654</v>
      </c>
    </row>
    <row r="30" spans="1:49" ht="14.25" thickBot="1">
      <c r="A30" s="377" t="s">
        <v>483</v>
      </c>
      <c r="B30" s="350"/>
      <c r="C30" s="350"/>
      <c r="D30" s="350"/>
      <c r="E30" s="359"/>
      <c r="F30" s="378">
        <v>460397</v>
      </c>
      <c r="G30" s="379">
        <v>741007</v>
      </c>
      <c r="H30" s="379">
        <v>755541</v>
      </c>
      <c r="I30" s="379">
        <v>224719</v>
      </c>
      <c r="J30" s="379">
        <v>119522</v>
      </c>
      <c r="K30" s="379">
        <v>213312</v>
      </c>
      <c r="L30" s="379">
        <v>655488</v>
      </c>
      <c r="M30" s="379">
        <v>106054</v>
      </c>
      <c r="N30" s="379">
        <v>83765</v>
      </c>
      <c r="O30" s="379">
        <v>44582</v>
      </c>
      <c r="P30" s="379">
        <v>91373</v>
      </c>
      <c r="Q30" s="379">
        <v>179160</v>
      </c>
      <c r="R30" s="379">
        <v>1514513</v>
      </c>
      <c r="S30" s="379">
        <v>425291</v>
      </c>
      <c r="T30" s="379">
        <v>363412</v>
      </c>
      <c r="U30" s="379">
        <v>409992</v>
      </c>
      <c r="V30" s="379">
        <v>1132960</v>
      </c>
      <c r="W30" s="379">
        <v>80135</v>
      </c>
      <c r="X30" s="379">
        <v>86284</v>
      </c>
      <c r="Y30" s="379">
        <v>161475</v>
      </c>
      <c r="Z30" s="379">
        <v>256455</v>
      </c>
      <c r="AA30" s="379">
        <v>153667</v>
      </c>
      <c r="AB30" s="379">
        <v>119484</v>
      </c>
      <c r="AC30" s="379">
        <v>53405</v>
      </c>
      <c r="AD30" s="379">
        <v>534605</v>
      </c>
      <c r="AE30" s="379">
        <v>49639</v>
      </c>
      <c r="AF30" s="379">
        <v>429193</v>
      </c>
      <c r="AG30" s="379">
        <v>425708</v>
      </c>
      <c r="AH30" s="379">
        <v>303121</v>
      </c>
      <c r="AI30" s="379">
        <v>186754</v>
      </c>
      <c r="AJ30" s="379">
        <v>29457</v>
      </c>
      <c r="AK30" s="379">
        <v>101848</v>
      </c>
      <c r="AL30" s="379">
        <v>222986</v>
      </c>
      <c r="AM30" s="379">
        <v>39443</v>
      </c>
      <c r="AN30" s="379">
        <v>80113</v>
      </c>
      <c r="AO30" s="379">
        <v>62876</v>
      </c>
      <c r="AP30" s="379">
        <v>56118</v>
      </c>
      <c r="AQ30" s="379">
        <v>80976</v>
      </c>
      <c r="AR30" s="379">
        <v>14902</v>
      </c>
      <c r="AS30" s="379">
        <v>88355</v>
      </c>
      <c r="AT30" s="379">
        <v>57363</v>
      </c>
      <c r="AU30" s="379">
        <v>483866</v>
      </c>
      <c r="AV30" s="380">
        <v>665912</v>
      </c>
      <c r="AW30" s="376">
        <f t="shared" si="0"/>
        <v>12345228</v>
      </c>
    </row>
    <row r="31" spans="1:49" ht="13.5">
      <c r="A31" s="173" t="s">
        <v>484</v>
      </c>
      <c r="B31" s="61"/>
      <c r="C31" s="61"/>
      <c r="D31" s="61"/>
      <c r="E31" s="358"/>
      <c r="F31" s="360">
        <v>35529433</v>
      </c>
      <c r="G31" s="361">
        <v>24056339</v>
      </c>
      <c r="H31" s="361">
        <v>17230693</v>
      </c>
      <c r="I31" s="361">
        <v>20126574</v>
      </c>
      <c r="J31" s="361">
        <v>3361238</v>
      </c>
      <c r="K31" s="361">
        <v>5958424</v>
      </c>
      <c r="L31" s="361">
        <v>8209997</v>
      </c>
      <c r="M31" s="361">
        <v>11775721</v>
      </c>
      <c r="N31" s="361">
        <v>8836125</v>
      </c>
      <c r="O31" s="361">
        <v>4527934</v>
      </c>
      <c r="P31" s="361">
        <v>6590712</v>
      </c>
      <c r="Q31" s="361">
        <v>8186423</v>
      </c>
      <c r="R31" s="361">
        <v>25171632</v>
      </c>
      <c r="S31" s="361">
        <v>18634298</v>
      </c>
      <c r="T31" s="361">
        <v>5497064</v>
      </c>
      <c r="U31" s="361">
        <v>3328896</v>
      </c>
      <c r="V31" s="361">
        <v>2893823</v>
      </c>
      <c r="W31" s="361">
        <v>2429681</v>
      </c>
      <c r="X31" s="361">
        <v>5546301</v>
      </c>
      <c r="Y31" s="361">
        <v>13124287</v>
      </c>
      <c r="Z31" s="361">
        <v>6968963</v>
      </c>
      <c r="AA31" s="361">
        <v>5029479</v>
      </c>
      <c r="AB31" s="361">
        <v>6536423</v>
      </c>
      <c r="AC31" s="361">
        <v>5003663</v>
      </c>
      <c r="AD31" s="361">
        <v>7764845</v>
      </c>
      <c r="AE31" s="361">
        <v>6495191</v>
      </c>
      <c r="AF31" s="361">
        <v>13146734</v>
      </c>
      <c r="AG31" s="361">
        <v>3226591</v>
      </c>
      <c r="AH31" s="361">
        <v>4460859</v>
      </c>
      <c r="AI31" s="361">
        <v>5394180</v>
      </c>
      <c r="AJ31" s="361">
        <v>1610402</v>
      </c>
      <c r="AK31" s="361">
        <v>4390556</v>
      </c>
      <c r="AL31" s="361">
        <v>4591798</v>
      </c>
      <c r="AM31" s="361">
        <v>3023092</v>
      </c>
      <c r="AN31" s="361">
        <v>1415044</v>
      </c>
      <c r="AO31" s="361">
        <v>2537187</v>
      </c>
      <c r="AP31" s="361">
        <v>1358917</v>
      </c>
      <c r="AQ31" s="361">
        <v>2263696</v>
      </c>
      <c r="AR31" s="361">
        <v>4411683</v>
      </c>
      <c r="AS31" s="361">
        <v>1740850</v>
      </c>
      <c r="AT31" s="361">
        <v>1352190</v>
      </c>
      <c r="AU31" s="361">
        <v>12086131</v>
      </c>
      <c r="AV31" s="370">
        <v>5341822</v>
      </c>
      <c r="AW31" s="373">
        <f t="shared" si="0"/>
        <v>341165891</v>
      </c>
    </row>
    <row r="32" spans="1:49" ht="13.5">
      <c r="A32" s="173"/>
      <c r="B32" s="54" t="s">
        <v>485</v>
      </c>
      <c r="C32" s="55"/>
      <c r="D32" s="55"/>
      <c r="E32" s="356"/>
      <c r="F32" s="734">
        <v>9188781</v>
      </c>
      <c r="G32" s="735">
        <v>5875699</v>
      </c>
      <c r="H32" s="735">
        <v>9129896</v>
      </c>
      <c r="I32" s="735">
        <v>12046148</v>
      </c>
      <c r="J32" s="735">
        <v>149475</v>
      </c>
      <c r="K32" s="735">
        <v>850287</v>
      </c>
      <c r="L32" s="735">
        <v>1716248</v>
      </c>
      <c r="M32" s="735">
        <v>4205335</v>
      </c>
      <c r="N32" s="735">
        <v>2227681</v>
      </c>
      <c r="O32" s="735">
        <v>1415165</v>
      </c>
      <c r="P32" s="735">
        <v>2827550</v>
      </c>
      <c r="Q32" s="735">
        <v>2727325</v>
      </c>
      <c r="R32" s="735">
        <v>4760332</v>
      </c>
      <c r="S32" s="735">
        <v>3412805</v>
      </c>
      <c r="T32" s="735">
        <v>710420</v>
      </c>
      <c r="U32" s="735">
        <v>1900489</v>
      </c>
      <c r="V32" s="735">
        <v>2510445</v>
      </c>
      <c r="W32" s="735">
        <v>933848</v>
      </c>
      <c r="X32" s="735">
        <v>3761736</v>
      </c>
      <c r="Y32" s="735">
        <v>1748539</v>
      </c>
      <c r="Z32" s="735">
        <v>3805869</v>
      </c>
      <c r="AA32" s="735">
        <v>2952292</v>
      </c>
      <c r="AB32" s="735">
        <v>1286202</v>
      </c>
      <c r="AC32" s="735">
        <v>1544310</v>
      </c>
      <c r="AD32" s="735">
        <v>3622179</v>
      </c>
      <c r="AE32" s="735">
        <v>952481</v>
      </c>
      <c r="AF32" s="735">
        <v>5483418</v>
      </c>
      <c r="AG32" s="735">
        <v>1161185</v>
      </c>
      <c r="AH32" s="735">
        <v>495026</v>
      </c>
      <c r="AI32" s="735">
        <v>1191290</v>
      </c>
      <c r="AJ32" s="735">
        <v>1108388</v>
      </c>
      <c r="AK32" s="735">
        <v>422861</v>
      </c>
      <c r="AL32" s="735">
        <v>3068684</v>
      </c>
      <c r="AM32" s="735">
        <v>1355635</v>
      </c>
      <c r="AN32" s="735">
        <v>40</v>
      </c>
      <c r="AO32" s="735">
        <v>1560848</v>
      </c>
      <c r="AP32" s="735">
        <v>1033477</v>
      </c>
      <c r="AQ32" s="735">
        <v>907974</v>
      </c>
      <c r="AR32" s="735">
        <v>772766</v>
      </c>
      <c r="AS32" s="735">
        <v>1358498</v>
      </c>
      <c r="AT32" s="735">
        <v>1183338</v>
      </c>
      <c r="AU32" s="735">
        <v>8919108</v>
      </c>
      <c r="AV32" s="736">
        <v>3153366</v>
      </c>
      <c r="AW32" s="737">
        <f t="shared" si="0"/>
        <v>119437439</v>
      </c>
    </row>
    <row r="33" spans="1:49" ht="13.5">
      <c r="A33" s="173"/>
      <c r="B33" s="1215"/>
      <c r="C33" s="1216"/>
      <c r="D33" s="725" t="s">
        <v>486</v>
      </c>
      <c r="E33" s="726"/>
      <c r="F33" s="738">
        <v>671496</v>
      </c>
      <c r="G33" s="499">
        <v>196507</v>
      </c>
      <c r="H33" s="499">
        <v>57359</v>
      </c>
      <c r="I33" s="499">
        <v>12034793</v>
      </c>
      <c r="J33" s="499">
        <v>149475</v>
      </c>
      <c r="K33" s="499">
        <v>15081</v>
      </c>
      <c r="L33" s="499">
        <v>0</v>
      </c>
      <c r="M33" s="499">
        <v>33948</v>
      </c>
      <c r="N33" s="499">
        <v>29757</v>
      </c>
      <c r="O33" s="499">
        <v>29</v>
      </c>
      <c r="P33" s="499">
        <v>15624</v>
      </c>
      <c r="Q33" s="499">
        <v>2051124</v>
      </c>
      <c r="R33" s="499">
        <v>325741</v>
      </c>
      <c r="S33" s="499">
        <v>65818</v>
      </c>
      <c r="T33" s="499">
        <v>40447</v>
      </c>
      <c r="U33" s="499">
        <v>13850</v>
      </c>
      <c r="V33" s="499">
        <v>2387</v>
      </c>
      <c r="W33" s="499">
        <v>19527</v>
      </c>
      <c r="X33" s="499">
        <v>1955</v>
      </c>
      <c r="Y33" s="499">
        <v>0</v>
      </c>
      <c r="Z33" s="499">
        <v>0</v>
      </c>
      <c r="AA33" s="499">
        <v>445671</v>
      </c>
      <c r="AB33" s="499">
        <v>15351</v>
      </c>
      <c r="AC33" s="499">
        <v>52363</v>
      </c>
      <c r="AD33" s="499">
        <v>0</v>
      </c>
      <c r="AE33" s="499">
        <v>424931</v>
      </c>
      <c r="AF33" s="499">
        <v>683192</v>
      </c>
      <c r="AG33" s="499">
        <v>756343</v>
      </c>
      <c r="AH33" s="499">
        <v>437301</v>
      </c>
      <c r="AI33" s="499">
        <v>64916</v>
      </c>
      <c r="AJ33" s="499">
        <v>16844</v>
      </c>
      <c r="AK33" s="499">
        <v>56623</v>
      </c>
      <c r="AL33" s="499">
        <v>0</v>
      </c>
      <c r="AM33" s="499">
        <v>18925</v>
      </c>
      <c r="AN33" s="499">
        <v>40</v>
      </c>
      <c r="AO33" s="499">
        <v>10942</v>
      </c>
      <c r="AP33" s="499">
        <v>34050</v>
      </c>
      <c r="AQ33" s="499">
        <v>0</v>
      </c>
      <c r="AR33" s="499">
        <v>0</v>
      </c>
      <c r="AS33" s="499">
        <v>0</v>
      </c>
      <c r="AT33" s="499">
        <v>9097</v>
      </c>
      <c r="AU33" s="499">
        <v>7770</v>
      </c>
      <c r="AV33" s="716">
        <v>33853</v>
      </c>
      <c r="AW33" s="717">
        <f t="shared" si="0"/>
        <v>18793130</v>
      </c>
    </row>
    <row r="34" spans="1:49" ht="13.5">
      <c r="A34" s="173"/>
      <c r="B34" s="1215"/>
      <c r="C34" s="1216"/>
      <c r="D34" s="725" t="s">
        <v>487</v>
      </c>
      <c r="E34" s="726"/>
      <c r="F34" s="738">
        <v>0</v>
      </c>
      <c r="G34" s="499">
        <v>0</v>
      </c>
      <c r="H34" s="499">
        <v>0</v>
      </c>
      <c r="I34" s="499">
        <v>0</v>
      </c>
      <c r="J34" s="499">
        <v>0</v>
      </c>
      <c r="K34" s="499">
        <v>0</v>
      </c>
      <c r="L34" s="499">
        <v>0</v>
      </c>
      <c r="M34" s="499">
        <v>0</v>
      </c>
      <c r="N34" s="499">
        <v>0</v>
      </c>
      <c r="O34" s="499">
        <v>0</v>
      </c>
      <c r="P34" s="499">
        <v>0</v>
      </c>
      <c r="Q34" s="499">
        <v>0</v>
      </c>
      <c r="R34" s="499">
        <v>0</v>
      </c>
      <c r="S34" s="499">
        <v>0</v>
      </c>
      <c r="T34" s="499">
        <v>0</v>
      </c>
      <c r="U34" s="499">
        <v>0</v>
      </c>
      <c r="V34" s="499">
        <v>0</v>
      </c>
      <c r="W34" s="499">
        <v>0</v>
      </c>
      <c r="X34" s="499">
        <v>0</v>
      </c>
      <c r="Y34" s="499">
        <v>0</v>
      </c>
      <c r="Z34" s="499">
        <v>0</v>
      </c>
      <c r="AA34" s="499">
        <v>0</v>
      </c>
      <c r="AB34" s="499">
        <v>0</v>
      </c>
      <c r="AC34" s="499">
        <v>0</v>
      </c>
      <c r="AD34" s="499">
        <v>0</v>
      </c>
      <c r="AE34" s="499">
        <v>0</v>
      </c>
      <c r="AF34" s="499">
        <v>0</v>
      </c>
      <c r="AG34" s="499">
        <v>0</v>
      </c>
      <c r="AH34" s="499">
        <v>0</v>
      </c>
      <c r="AI34" s="499">
        <v>0</v>
      </c>
      <c r="AJ34" s="499">
        <v>0</v>
      </c>
      <c r="AK34" s="499">
        <v>0</v>
      </c>
      <c r="AL34" s="499">
        <v>0</v>
      </c>
      <c r="AM34" s="499">
        <v>0</v>
      </c>
      <c r="AN34" s="499">
        <v>0</v>
      </c>
      <c r="AO34" s="499">
        <v>0</v>
      </c>
      <c r="AP34" s="499">
        <v>0</v>
      </c>
      <c r="AQ34" s="499">
        <v>0</v>
      </c>
      <c r="AR34" s="499">
        <v>0</v>
      </c>
      <c r="AS34" s="499">
        <v>0</v>
      </c>
      <c r="AT34" s="499">
        <v>0</v>
      </c>
      <c r="AU34" s="499">
        <v>0</v>
      </c>
      <c r="AV34" s="716">
        <v>0</v>
      </c>
      <c r="AW34" s="717">
        <f t="shared" si="0"/>
        <v>0</v>
      </c>
    </row>
    <row r="35" spans="1:49" ht="13.5">
      <c r="A35" s="173"/>
      <c r="B35" s="1215"/>
      <c r="C35" s="1216"/>
      <c r="D35" s="725" t="s">
        <v>488</v>
      </c>
      <c r="E35" s="726"/>
      <c r="F35" s="738">
        <v>2892100</v>
      </c>
      <c r="G35" s="499">
        <v>1248655</v>
      </c>
      <c r="H35" s="499">
        <v>833893</v>
      </c>
      <c r="I35" s="499">
        <v>11355</v>
      </c>
      <c r="J35" s="499">
        <v>0</v>
      </c>
      <c r="K35" s="499">
        <v>208147</v>
      </c>
      <c r="L35" s="499">
        <v>1624698</v>
      </c>
      <c r="M35" s="499">
        <v>3860741</v>
      </c>
      <c r="N35" s="499">
        <v>1458724</v>
      </c>
      <c r="O35" s="499">
        <v>539939</v>
      </c>
      <c r="P35" s="499">
        <v>799567</v>
      </c>
      <c r="Q35" s="499">
        <v>676201</v>
      </c>
      <c r="R35" s="499">
        <v>1189755</v>
      </c>
      <c r="S35" s="499">
        <v>1419911</v>
      </c>
      <c r="T35" s="499">
        <v>669973</v>
      </c>
      <c r="U35" s="499">
        <v>1309099</v>
      </c>
      <c r="V35" s="499">
        <v>38019</v>
      </c>
      <c r="W35" s="499">
        <v>677504</v>
      </c>
      <c r="X35" s="499">
        <v>1646956</v>
      </c>
      <c r="Y35" s="499">
        <v>1748539</v>
      </c>
      <c r="Z35" s="499">
        <v>955547</v>
      </c>
      <c r="AA35" s="499">
        <v>1223019</v>
      </c>
      <c r="AB35" s="499">
        <v>1270851</v>
      </c>
      <c r="AC35" s="499">
        <v>1174347</v>
      </c>
      <c r="AD35" s="499">
        <v>3108798</v>
      </c>
      <c r="AE35" s="499">
        <v>527550</v>
      </c>
      <c r="AF35" s="499">
        <v>2400897</v>
      </c>
      <c r="AG35" s="499">
        <v>273842</v>
      </c>
      <c r="AH35" s="499">
        <v>35064</v>
      </c>
      <c r="AI35" s="499">
        <v>769084</v>
      </c>
      <c r="AJ35" s="499">
        <v>501876</v>
      </c>
      <c r="AK35" s="499">
        <v>320800</v>
      </c>
      <c r="AL35" s="499">
        <v>2502280</v>
      </c>
      <c r="AM35" s="499">
        <v>981622</v>
      </c>
      <c r="AN35" s="499">
        <v>0</v>
      </c>
      <c r="AO35" s="499">
        <v>58840</v>
      </c>
      <c r="AP35" s="499">
        <v>281535</v>
      </c>
      <c r="AQ35" s="499">
        <v>907974</v>
      </c>
      <c r="AR35" s="499">
        <v>772198</v>
      </c>
      <c r="AS35" s="499">
        <v>253796</v>
      </c>
      <c r="AT35" s="499">
        <v>222776</v>
      </c>
      <c r="AU35" s="499">
        <v>0</v>
      </c>
      <c r="AV35" s="716">
        <v>186345</v>
      </c>
      <c r="AW35" s="717">
        <f t="shared" si="0"/>
        <v>41582817</v>
      </c>
    </row>
    <row r="36" spans="1:49" ht="13.5">
      <c r="A36" s="173"/>
      <c r="B36" s="1217"/>
      <c r="C36" s="1218"/>
      <c r="D36" s="727" t="s">
        <v>489</v>
      </c>
      <c r="E36" s="728"/>
      <c r="F36" s="742">
        <v>5625185</v>
      </c>
      <c r="G36" s="505">
        <v>4430537</v>
      </c>
      <c r="H36" s="505">
        <v>8238644</v>
      </c>
      <c r="I36" s="505">
        <v>0</v>
      </c>
      <c r="J36" s="505">
        <v>0</v>
      </c>
      <c r="K36" s="505">
        <v>627059</v>
      </c>
      <c r="L36" s="505">
        <v>91550</v>
      </c>
      <c r="M36" s="505">
        <v>310646</v>
      </c>
      <c r="N36" s="505">
        <v>739200</v>
      </c>
      <c r="O36" s="505">
        <v>875197</v>
      </c>
      <c r="P36" s="505">
        <v>2012359</v>
      </c>
      <c r="Q36" s="505">
        <v>0</v>
      </c>
      <c r="R36" s="505">
        <v>3244836</v>
      </c>
      <c r="S36" s="505">
        <v>1927076</v>
      </c>
      <c r="T36" s="505">
        <v>0</v>
      </c>
      <c r="U36" s="505">
        <v>577540</v>
      </c>
      <c r="V36" s="505">
        <v>2470039</v>
      </c>
      <c r="W36" s="505">
        <v>236817</v>
      </c>
      <c r="X36" s="505">
        <v>2112825</v>
      </c>
      <c r="Y36" s="505">
        <v>0</v>
      </c>
      <c r="Z36" s="505">
        <v>2850322</v>
      </c>
      <c r="AA36" s="505">
        <v>1283602</v>
      </c>
      <c r="AB36" s="505">
        <v>0</v>
      </c>
      <c r="AC36" s="505">
        <v>317600</v>
      </c>
      <c r="AD36" s="505">
        <v>513381</v>
      </c>
      <c r="AE36" s="505">
        <v>0</v>
      </c>
      <c r="AF36" s="505">
        <v>2399329</v>
      </c>
      <c r="AG36" s="505">
        <v>131000</v>
      </c>
      <c r="AH36" s="505">
        <v>22661</v>
      </c>
      <c r="AI36" s="505">
        <v>357290</v>
      </c>
      <c r="AJ36" s="505">
        <v>589668</v>
      </c>
      <c r="AK36" s="505">
        <v>45438</v>
      </c>
      <c r="AL36" s="505">
        <v>566404</v>
      </c>
      <c r="AM36" s="505">
        <v>355088</v>
      </c>
      <c r="AN36" s="505">
        <v>0</v>
      </c>
      <c r="AO36" s="505">
        <v>1491066</v>
      </c>
      <c r="AP36" s="505">
        <v>717892</v>
      </c>
      <c r="AQ36" s="505">
        <v>0</v>
      </c>
      <c r="AR36" s="505">
        <v>568</v>
      </c>
      <c r="AS36" s="505">
        <v>1104702</v>
      </c>
      <c r="AT36" s="505">
        <v>951465</v>
      </c>
      <c r="AU36" s="505">
        <v>8911338</v>
      </c>
      <c r="AV36" s="719">
        <v>2933168</v>
      </c>
      <c r="AW36" s="720">
        <f aca="true" t="shared" si="1" ref="AW36:AW61">SUM(F36:AV36)</f>
        <v>59061492</v>
      </c>
    </row>
    <row r="37" spans="1:49" ht="13.5">
      <c r="A37" s="173"/>
      <c r="B37" s="54" t="s">
        <v>490</v>
      </c>
      <c r="C37" s="55"/>
      <c r="D37" s="55"/>
      <c r="E37" s="356"/>
      <c r="F37" s="734">
        <v>26340652</v>
      </c>
      <c r="G37" s="735">
        <v>18180640</v>
      </c>
      <c r="H37" s="735">
        <v>8100797</v>
      </c>
      <c r="I37" s="735">
        <v>8080426</v>
      </c>
      <c r="J37" s="735">
        <v>3211763</v>
      </c>
      <c r="K37" s="735">
        <v>5108137</v>
      </c>
      <c r="L37" s="735">
        <v>6493749</v>
      </c>
      <c r="M37" s="735">
        <v>7570386</v>
      </c>
      <c r="N37" s="735">
        <v>6608444</v>
      </c>
      <c r="O37" s="735">
        <v>3112769</v>
      </c>
      <c r="P37" s="735">
        <v>3763162</v>
      </c>
      <c r="Q37" s="735">
        <v>5459098</v>
      </c>
      <c r="R37" s="735">
        <v>20411300</v>
      </c>
      <c r="S37" s="735">
        <v>15221493</v>
      </c>
      <c r="T37" s="735">
        <v>4786644</v>
      </c>
      <c r="U37" s="735">
        <v>1428407</v>
      </c>
      <c r="V37" s="735">
        <v>383378</v>
      </c>
      <c r="W37" s="735">
        <v>1495833</v>
      </c>
      <c r="X37" s="735">
        <v>1784565</v>
      </c>
      <c r="Y37" s="735">
        <v>11375748</v>
      </c>
      <c r="Z37" s="735">
        <v>3163094</v>
      </c>
      <c r="AA37" s="735">
        <v>2077187</v>
      </c>
      <c r="AB37" s="735">
        <v>5250221</v>
      </c>
      <c r="AC37" s="735">
        <v>3459353</v>
      </c>
      <c r="AD37" s="735">
        <v>4142666</v>
      </c>
      <c r="AE37" s="735">
        <v>5542710</v>
      </c>
      <c r="AF37" s="735">
        <v>7663316</v>
      </c>
      <c r="AG37" s="735">
        <v>2065406</v>
      </c>
      <c r="AH37" s="735">
        <v>3965833</v>
      </c>
      <c r="AI37" s="735">
        <v>4202890</v>
      </c>
      <c r="AJ37" s="735">
        <v>502014</v>
      </c>
      <c r="AK37" s="735">
        <v>3967695</v>
      </c>
      <c r="AL37" s="735">
        <v>1523114</v>
      </c>
      <c r="AM37" s="735">
        <v>1667457</v>
      </c>
      <c r="AN37" s="735">
        <v>1415004</v>
      </c>
      <c r="AO37" s="735">
        <v>976339</v>
      </c>
      <c r="AP37" s="735">
        <v>325440</v>
      </c>
      <c r="AQ37" s="735">
        <v>1355722</v>
      </c>
      <c r="AR37" s="735">
        <v>3638917</v>
      </c>
      <c r="AS37" s="735">
        <v>382352</v>
      </c>
      <c r="AT37" s="735">
        <v>168852</v>
      </c>
      <c r="AU37" s="735">
        <v>3167023</v>
      </c>
      <c r="AV37" s="736">
        <v>2188456</v>
      </c>
      <c r="AW37" s="737">
        <f t="shared" si="1"/>
        <v>221728452</v>
      </c>
    </row>
    <row r="38" spans="1:49" ht="13.5">
      <c r="A38" s="173"/>
      <c r="B38" s="1215"/>
      <c r="C38" s="1216"/>
      <c r="D38" s="725" t="s">
        <v>491</v>
      </c>
      <c r="E38" s="726"/>
      <c r="F38" s="738">
        <v>26340652</v>
      </c>
      <c r="G38" s="499">
        <v>18180640</v>
      </c>
      <c r="H38" s="499">
        <v>8100797</v>
      </c>
      <c r="I38" s="499">
        <v>8080426</v>
      </c>
      <c r="J38" s="499">
        <v>3211763</v>
      </c>
      <c r="K38" s="499">
        <v>5108137</v>
      </c>
      <c r="L38" s="499">
        <v>6493749</v>
      </c>
      <c r="M38" s="499">
        <v>7570386</v>
      </c>
      <c r="N38" s="499">
        <v>6608444</v>
      </c>
      <c r="O38" s="499">
        <v>3112769</v>
      </c>
      <c r="P38" s="499">
        <v>3763162</v>
      </c>
      <c r="Q38" s="499">
        <v>5459098</v>
      </c>
      <c r="R38" s="499">
        <v>20411300</v>
      </c>
      <c r="S38" s="499">
        <v>15221493</v>
      </c>
      <c r="T38" s="499">
        <v>4786644</v>
      </c>
      <c r="U38" s="499">
        <v>1428407</v>
      </c>
      <c r="V38" s="499">
        <v>383378</v>
      </c>
      <c r="W38" s="499">
        <v>1495833</v>
      </c>
      <c r="X38" s="499">
        <v>1784565</v>
      </c>
      <c r="Y38" s="499">
        <v>11375748</v>
      </c>
      <c r="Z38" s="499">
        <v>3163094</v>
      </c>
      <c r="AA38" s="499">
        <v>2077187</v>
      </c>
      <c r="AB38" s="499">
        <v>5250221</v>
      </c>
      <c r="AC38" s="499">
        <v>3459353</v>
      </c>
      <c r="AD38" s="499">
        <v>4142666</v>
      </c>
      <c r="AE38" s="499">
        <v>5542710</v>
      </c>
      <c r="AF38" s="499">
        <v>7663316</v>
      </c>
      <c r="AG38" s="499">
        <v>2065406</v>
      </c>
      <c r="AH38" s="499">
        <v>3965833</v>
      </c>
      <c r="AI38" s="499">
        <v>4202890</v>
      </c>
      <c r="AJ38" s="499">
        <v>502014</v>
      </c>
      <c r="AK38" s="499">
        <v>3967695</v>
      </c>
      <c r="AL38" s="499">
        <v>1523114</v>
      </c>
      <c r="AM38" s="499">
        <v>1667457</v>
      </c>
      <c r="AN38" s="499">
        <v>1415004</v>
      </c>
      <c r="AO38" s="499">
        <v>976339</v>
      </c>
      <c r="AP38" s="499">
        <v>325440</v>
      </c>
      <c r="AQ38" s="499">
        <v>1355722</v>
      </c>
      <c r="AR38" s="499">
        <v>3638917</v>
      </c>
      <c r="AS38" s="499">
        <v>382352</v>
      </c>
      <c r="AT38" s="499">
        <v>168852</v>
      </c>
      <c r="AU38" s="499">
        <v>3167023</v>
      </c>
      <c r="AV38" s="716">
        <v>2188456</v>
      </c>
      <c r="AW38" s="717">
        <f t="shared" si="1"/>
        <v>221728452</v>
      </c>
    </row>
    <row r="39" spans="1:49" ht="13.5">
      <c r="A39" s="174"/>
      <c r="B39" s="1217"/>
      <c r="C39" s="1218"/>
      <c r="D39" s="727" t="s">
        <v>492</v>
      </c>
      <c r="E39" s="728"/>
      <c r="F39" s="742">
        <v>0</v>
      </c>
      <c r="G39" s="505">
        <v>0</v>
      </c>
      <c r="H39" s="505">
        <v>0</v>
      </c>
      <c r="I39" s="505">
        <v>0</v>
      </c>
      <c r="J39" s="505">
        <v>0</v>
      </c>
      <c r="K39" s="505">
        <v>0</v>
      </c>
      <c r="L39" s="505">
        <v>0</v>
      </c>
      <c r="M39" s="505">
        <v>0</v>
      </c>
      <c r="N39" s="505">
        <v>0</v>
      </c>
      <c r="O39" s="505">
        <v>0</v>
      </c>
      <c r="P39" s="505">
        <v>0</v>
      </c>
      <c r="Q39" s="505">
        <v>0</v>
      </c>
      <c r="R39" s="505">
        <v>0</v>
      </c>
      <c r="S39" s="505">
        <v>0</v>
      </c>
      <c r="T39" s="505">
        <v>0</v>
      </c>
      <c r="U39" s="505">
        <v>0</v>
      </c>
      <c r="V39" s="505">
        <v>0</v>
      </c>
      <c r="W39" s="505">
        <v>0</v>
      </c>
      <c r="X39" s="505">
        <v>0</v>
      </c>
      <c r="Y39" s="505">
        <v>0</v>
      </c>
      <c r="Z39" s="505">
        <v>0</v>
      </c>
      <c r="AA39" s="505">
        <v>0</v>
      </c>
      <c r="AB39" s="505">
        <v>0</v>
      </c>
      <c r="AC39" s="505">
        <v>0</v>
      </c>
      <c r="AD39" s="505">
        <v>0</v>
      </c>
      <c r="AE39" s="505">
        <v>0</v>
      </c>
      <c r="AF39" s="505">
        <v>0</v>
      </c>
      <c r="AG39" s="505">
        <v>0</v>
      </c>
      <c r="AH39" s="505">
        <v>0</v>
      </c>
      <c r="AI39" s="505">
        <v>0</v>
      </c>
      <c r="AJ39" s="505">
        <v>0</v>
      </c>
      <c r="AK39" s="505">
        <v>0</v>
      </c>
      <c r="AL39" s="505">
        <v>0</v>
      </c>
      <c r="AM39" s="505">
        <v>0</v>
      </c>
      <c r="AN39" s="505">
        <v>0</v>
      </c>
      <c r="AO39" s="505">
        <v>0</v>
      </c>
      <c r="AP39" s="505">
        <v>0</v>
      </c>
      <c r="AQ39" s="505">
        <v>0</v>
      </c>
      <c r="AR39" s="505">
        <v>0</v>
      </c>
      <c r="AS39" s="505">
        <v>0</v>
      </c>
      <c r="AT39" s="505">
        <v>0</v>
      </c>
      <c r="AU39" s="505">
        <v>0</v>
      </c>
      <c r="AV39" s="719">
        <v>0</v>
      </c>
      <c r="AW39" s="720">
        <f t="shared" si="1"/>
        <v>0</v>
      </c>
    </row>
    <row r="40" spans="1:49" ht="13.5">
      <c r="A40" s="347" t="s">
        <v>493</v>
      </c>
      <c r="B40" s="55"/>
      <c r="C40" s="55"/>
      <c r="D40" s="55"/>
      <c r="E40" s="356"/>
      <c r="F40" s="353">
        <v>16077626</v>
      </c>
      <c r="G40" s="160">
        <v>8488502</v>
      </c>
      <c r="H40" s="160">
        <v>4593505</v>
      </c>
      <c r="I40" s="160">
        <v>33871</v>
      </c>
      <c r="J40" s="160">
        <v>1797708</v>
      </c>
      <c r="K40" s="160">
        <v>4629056</v>
      </c>
      <c r="L40" s="160">
        <v>3877892</v>
      </c>
      <c r="M40" s="160">
        <v>7453413</v>
      </c>
      <c r="N40" s="160">
        <v>5351486</v>
      </c>
      <c r="O40" s="160">
        <v>1857935</v>
      </c>
      <c r="P40" s="160">
        <v>3461747</v>
      </c>
      <c r="Q40" s="160">
        <v>7697895</v>
      </c>
      <c r="R40" s="160">
        <v>17545685</v>
      </c>
      <c r="S40" s="160">
        <v>8019355</v>
      </c>
      <c r="T40" s="160">
        <v>3030183</v>
      </c>
      <c r="U40" s="160">
        <v>1610067</v>
      </c>
      <c r="V40" s="160">
        <v>6706857</v>
      </c>
      <c r="W40" s="160">
        <v>3679819</v>
      </c>
      <c r="X40" s="160">
        <v>2278129</v>
      </c>
      <c r="Y40" s="160">
        <v>6940570</v>
      </c>
      <c r="Z40" s="160">
        <v>5709580</v>
      </c>
      <c r="AA40" s="160">
        <v>4556827</v>
      </c>
      <c r="AB40" s="160">
        <v>3624304</v>
      </c>
      <c r="AC40" s="160">
        <v>3630087</v>
      </c>
      <c r="AD40" s="160">
        <v>5263607</v>
      </c>
      <c r="AE40" s="160">
        <v>6045809</v>
      </c>
      <c r="AF40" s="160">
        <v>7104242</v>
      </c>
      <c r="AG40" s="160">
        <v>8105972</v>
      </c>
      <c r="AH40" s="160">
        <v>4222296</v>
      </c>
      <c r="AI40" s="160">
        <v>2604899</v>
      </c>
      <c r="AJ40" s="160">
        <v>2447108</v>
      </c>
      <c r="AK40" s="160">
        <v>2815545</v>
      </c>
      <c r="AL40" s="160">
        <v>941435</v>
      </c>
      <c r="AM40" s="160">
        <v>1960231</v>
      </c>
      <c r="AN40" s="160">
        <v>2428613</v>
      </c>
      <c r="AO40" s="160">
        <v>3540495</v>
      </c>
      <c r="AP40" s="160">
        <v>209895</v>
      </c>
      <c r="AQ40" s="160">
        <v>2387538</v>
      </c>
      <c r="AR40" s="160">
        <v>2002223</v>
      </c>
      <c r="AS40" s="160">
        <v>1236716</v>
      </c>
      <c r="AT40" s="160">
        <v>3133116</v>
      </c>
      <c r="AU40" s="160">
        <v>16630862</v>
      </c>
      <c r="AV40" s="372">
        <v>4336089</v>
      </c>
      <c r="AW40" s="375">
        <f t="shared" si="1"/>
        <v>210068790</v>
      </c>
    </row>
    <row r="41" spans="1:49" ht="13.5">
      <c r="A41" s="173"/>
      <c r="B41" s="54" t="s">
        <v>494</v>
      </c>
      <c r="C41" s="55"/>
      <c r="D41" s="55"/>
      <c r="E41" s="356"/>
      <c r="F41" s="734">
        <v>15099069</v>
      </c>
      <c r="G41" s="735">
        <v>7588758</v>
      </c>
      <c r="H41" s="735">
        <v>3311240</v>
      </c>
      <c r="I41" s="735">
        <v>119277</v>
      </c>
      <c r="J41" s="735">
        <v>1758037</v>
      </c>
      <c r="K41" s="735">
        <v>4322976</v>
      </c>
      <c r="L41" s="735">
        <v>3663500</v>
      </c>
      <c r="M41" s="735">
        <v>7475485</v>
      </c>
      <c r="N41" s="735">
        <v>5040353</v>
      </c>
      <c r="O41" s="735">
        <v>1826832</v>
      </c>
      <c r="P41" s="735">
        <v>3197496</v>
      </c>
      <c r="Q41" s="735">
        <v>7141725</v>
      </c>
      <c r="R41" s="735">
        <v>20382509</v>
      </c>
      <c r="S41" s="735">
        <v>6820319</v>
      </c>
      <c r="T41" s="735">
        <v>2403293</v>
      </c>
      <c r="U41" s="735">
        <v>1484909</v>
      </c>
      <c r="V41" s="735">
        <v>6390476</v>
      </c>
      <c r="W41" s="735">
        <v>3603664</v>
      </c>
      <c r="X41" s="735">
        <v>1749448</v>
      </c>
      <c r="Y41" s="735">
        <v>9033153</v>
      </c>
      <c r="Z41" s="735">
        <v>4401748</v>
      </c>
      <c r="AA41" s="735">
        <v>4152563</v>
      </c>
      <c r="AB41" s="735">
        <v>3397246</v>
      </c>
      <c r="AC41" s="735">
        <v>3895466</v>
      </c>
      <c r="AD41" s="735">
        <v>3985146</v>
      </c>
      <c r="AE41" s="735">
        <v>6533213</v>
      </c>
      <c r="AF41" s="735">
        <v>6800666</v>
      </c>
      <c r="AG41" s="735">
        <v>7477782</v>
      </c>
      <c r="AH41" s="735">
        <v>3824818</v>
      </c>
      <c r="AI41" s="735">
        <v>2521595</v>
      </c>
      <c r="AJ41" s="735">
        <v>2338915</v>
      </c>
      <c r="AK41" s="735">
        <v>2820640</v>
      </c>
      <c r="AL41" s="735">
        <v>567883</v>
      </c>
      <c r="AM41" s="735">
        <v>1741639</v>
      </c>
      <c r="AN41" s="735">
        <v>2243285</v>
      </c>
      <c r="AO41" s="735">
        <v>2745936</v>
      </c>
      <c r="AP41" s="735">
        <v>144239</v>
      </c>
      <c r="AQ41" s="735">
        <v>1814111</v>
      </c>
      <c r="AR41" s="735">
        <v>1994862</v>
      </c>
      <c r="AS41" s="735">
        <v>760325</v>
      </c>
      <c r="AT41" s="735">
        <v>2319824</v>
      </c>
      <c r="AU41" s="735">
        <v>16470357</v>
      </c>
      <c r="AV41" s="736">
        <v>4268679</v>
      </c>
      <c r="AW41" s="737">
        <f t="shared" si="1"/>
        <v>199633457</v>
      </c>
    </row>
    <row r="42" spans="1:49" ht="13.5">
      <c r="A42" s="173"/>
      <c r="B42" s="1215"/>
      <c r="C42" s="1216"/>
      <c r="D42" s="725" t="s">
        <v>495</v>
      </c>
      <c r="E42" s="726"/>
      <c r="F42" s="738">
        <v>3407642</v>
      </c>
      <c r="G42" s="499">
        <v>2494514</v>
      </c>
      <c r="H42" s="499">
        <v>676503</v>
      </c>
      <c r="I42" s="499">
        <v>0</v>
      </c>
      <c r="J42" s="499">
        <v>627279</v>
      </c>
      <c r="K42" s="499">
        <v>250195</v>
      </c>
      <c r="L42" s="499">
        <v>2248355</v>
      </c>
      <c r="M42" s="499">
        <v>4242266</v>
      </c>
      <c r="N42" s="499">
        <v>1945363</v>
      </c>
      <c r="O42" s="499">
        <v>385609</v>
      </c>
      <c r="P42" s="499">
        <v>883798</v>
      </c>
      <c r="Q42" s="499">
        <v>2898754</v>
      </c>
      <c r="R42" s="499">
        <v>6342150</v>
      </c>
      <c r="S42" s="499">
        <v>2205050</v>
      </c>
      <c r="T42" s="499">
        <v>1048448</v>
      </c>
      <c r="U42" s="499">
        <v>933237</v>
      </c>
      <c r="V42" s="499">
        <v>20670</v>
      </c>
      <c r="W42" s="499">
        <v>809867</v>
      </c>
      <c r="X42" s="499">
        <v>472265</v>
      </c>
      <c r="Y42" s="499">
        <v>4133838</v>
      </c>
      <c r="Z42" s="499">
        <v>2297694</v>
      </c>
      <c r="AA42" s="499">
        <v>1992458</v>
      </c>
      <c r="AB42" s="499">
        <v>1608220</v>
      </c>
      <c r="AC42" s="499">
        <v>2170251</v>
      </c>
      <c r="AD42" s="499">
        <v>1320412</v>
      </c>
      <c r="AE42" s="499">
        <v>4778761</v>
      </c>
      <c r="AF42" s="499">
        <v>5418350</v>
      </c>
      <c r="AG42" s="499">
        <v>1333086</v>
      </c>
      <c r="AH42" s="499">
        <v>1578633</v>
      </c>
      <c r="AI42" s="499">
        <v>631982</v>
      </c>
      <c r="AJ42" s="499">
        <v>482228</v>
      </c>
      <c r="AK42" s="499">
        <v>1140380</v>
      </c>
      <c r="AL42" s="499">
        <v>10255</v>
      </c>
      <c r="AM42" s="499">
        <v>0</v>
      </c>
      <c r="AN42" s="499">
        <v>265586</v>
      </c>
      <c r="AO42" s="499">
        <v>0</v>
      </c>
      <c r="AP42" s="499">
        <v>106300</v>
      </c>
      <c r="AQ42" s="499">
        <v>1345778</v>
      </c>
      <c r="AR42" s="499">
        <v>1041057</v>
      </c>
      <c r="AS42" s="499">
        <v>0</v>
      </c>
      <c r="AT42" s="499">
        <v>120653</v>
      </c>
      <c r="AU42" s="499">
        <v>0</v>
      </c>
      <c r="AV42" s="716">
        <v>479560</v>
      </c>
      <c r="AW42" s="717">
        <f t="shared" si="1"/>
        <v>64147447</v>
      </c>
    </row>
    <row r="43" spans="1:49" ht="13.5">
      <c r="A43" s="173"/>
      <c r="B43" s="1215"/>
      <c r="C43" s="1216"/>
      <c r="D43" s="725" t="s">
        <v>496</v>
      </c>
      <c r="E43" s="726"/>
      <c r="F43" s="738">
        <v>55979</v>
      </c>
      <c r="G43" s="499">
        <v>0</v>
      </c>
      <c r="H43" s="499">
        <v>0</v>
      </c>
      <c r="I43" s="499">
        <v>0</v>
      </c>
      <c r="J43" s="499">
        <v>131921</v>
      </c>
      <c r="K43" s="499">
        <v>33681</v>
      </c>
      <c r="L43" s="499">
        <v>358014</v>
      </c>
      <c r="M43" s="499">
        <v>269902</v>
      </c>
      <c r="N43" s="499">
        <v>426030</v>
      </c>
      <c r="O43" s="499">
        <v>7196</v>
      </c>
      <c r="P43" s="499">
        <v>0</v>
      </c>
      <c r="Q43" s="499">
        <v>39139</v>
      </c>
      <c r="R43" s="499">
        <v>234286</v>
      </c>
      <c r="S43" s="499">
        <v>0</v>
      </c>
      <c r="T43" s="499">
        <v>143647</v>
      </c>
      <c r="U43" s="499">
        <v>160077</v>
      </c>
      <c r="V43" s="499">
        <v>0</v>
      </c>
      <c r="W43" s="499">
        <v>0</v>
      </c>
      <c r="X43" s="499">
        <v>16136</v>
      </c>
      <c r="Y43" s="499">
        <v>891193</v>
      </c>
      <c r="Z43" s="499">
        <v>64715</v>
      </c>
      <c r="AA43" s="499">
        <v>238497</v>
      </c>
      <c r="AB43" s="499">
        <v>0</v>
      </c>
      <c r="AC43" s="499">
        <v>192053</v>
      </c>
      <c r="AD43" s="499">
        <v>0</v>
      </c>
      <c r="AE43" s="499">
        <v>1005628</v>
      </c>
      <c r="AF43" s="499">
        <v>384277</v>
      </c>
      <c r="AG43" s="499">
        <v>80207</v>
      </c>
      <c r="AH43" s="499">
        <v>0</v>
      </c>
      <c r="AI43" s="499">
        <v>44950</v>
      </c>
      <c r="AJ43" s="499">
        <v>0</v>
      </c>
      <c r="AK43" s="499">
        <v>47440</v>
      </c>
      <c r="AL43" s="499">
        <v>1001</v>
      </c>
      <c r="AM43" s="499">
        <v>0</v>
      </c>
      <c r="AN43" s="499">
        <v>44837</v>
      </c>
      <c r="AO43" s="499">
        <v>0</v>
      </c>
      <c r="AP43" s="499">
        <v>0</v>
      </c>
      <c r="AQ43" s="499">
        <v>244014</v>
      </c>
      <c r="AR43" s="499">
        <v>231404</v>
      </c>
      <c r="AS43" s="499">
        <v>0</v>
      </c>
      <c r="AT43" s="499">
        <v>0</v>
      </c>
      <c r="AU43" s="499">
        <v>0</v>
      </c>
      <c r="AV43" s="716">
        <v>0</v>
      </c>
      <c r="AW43" s="717">
        <f t="shared" si="1"/>
        <v>5346224</v>
      </c>
    </row>
    <row r="44" spans="1:49" ht="13.5">
      <c r="A44" s="173"/>
      <c r="B44" s="1215"/>
      <c r="C44" s="1216"/>
      <c r="D44" s="725" t="s">
        <v>497</v>
      </c>
      <c r="E44" s="726"/>
      <c r="F44" s="738">
        <v>3398808</v>
      </c>
      <c r="G44" s="499">
        <v>1031687</v>
      </c>
      <c r="H44" s="499">
        <v>986263</v>
      </c>
      <c r="I44" s="499">
        <v>47606</v>
      </c>
      <c r="J44" s="499">
        <v>0</v>
      </c>
      <c r="K44" s="499">
        <v>2578530</v>
      </c>
      <c r="L44" s="499">
        <v>187367</v>
      </c>
      <c r="M44" s="499">
        <v>2898495</v>
      </c>
      <c r="N44" s="499">
        <v>2433954</v>
      </c>
      <c r="O44" s="499">
        <v>1188603</v>
      </c>
      <c r="P44" s="499">
        <v>1910037</v>
      </c>
      <c r="Q44" s="499">
        <v>1551546</v>
      </c>
      <c r="R44" s="499">
        <v>11947204</v>
      </c>
      <c r="S44" s="499">
        <v>3579479</v>
      </c>
      <c r="T44" s="499">
        <v>614712</v>
      </c>
      <c r="U44" s="499">
        <v>205240</v>
      </c>
      <c r="V44" s="499">
        <v>5667544</v>
      </c>
      <c r="W44" s="499">
        <v>2673053</v>
      </c>
      <c r="X44" s="499">
        <v>1242313</v>
      </c>
      <c r="Y44" s="499">
        <v>2788489</v>
      </c>
      <c r="Z44" s="499">
        <v>408760</v>
      </c>
      <c r="AA44" s="499">
        <v>1576121</v>
      </c>
      <c r="AB44" s="499">
        <v>1438793</v>
      </c>
      <c r="AC44" s="499">
        <v>376406</v>
      </c>
      <c r="AD44" s="499">
        <v>522127</v>
      </c>
      <c r="AE44" s="499">
        <v>380087</v>
      </c>
      <c r="AF44" s="499">
        <v>457009</v>
      </c>
      <c r="AG44" s="499">
        <v>4966327</v>
      </c>
      <c r="AH44" s="499">
        <v>698644</v>
      </c>
      <c r="AI44" s="499">
        <v>822546</v>
      </c>
      <c r="AJ44" s="499">
        <v>1410773</v>
      </c>
      <c r="AK44" s="499">
        <v>850892</v>
      </c>
      <c r="AL44" s="499">
        <v>89766</v>
      </c>
      <c r="AM44" s="499">
        <v>306799</v>
      </c>
      <c r="AN44" s="499">
        <v>1799510</v>
      </c>
      <c r="AO44" s="499">
        <v>811556</v>
      </c>
      <c r="AP44" s="499">
        <v>28889</v>
      </c>
      <c r="AQ44" s="499">
        <v>94192</v>
      </c>
      <c r="AR44" s="499">
        <v>448053</v>
      </c>
      <c r="AS44" s="499">
        <v>319910</v>
      </c>
      <c r="AT44" s="499">
        <v>1878735</v>
      </c>
      <c r="AU44" s="499">
        <v>2460494</v>
      </c>
      <c r="AV44" s="716">
        <v>2382674</v>
      </c>
      <c r="AW44" s="717">
        <f t="shared" si="1"/>
        <v>71459993</v>
      </c>
    </row>
    <row r="45" spans="1:49" ht="13.5">
      <c r="A45" s="173"/>
      <c r="B45" s="1215"/>
      <c r="C45" s="1216"/>
      <c r="D45" s="725" t="s">
        <v>498</v>
      </c>
      <c r="E45" s="726"/>
      <c r="F45" s="738">
        <v>0</v>
      </c>
      <c r="G45" s="499">
        <v>37920</v>
      </c>
      <c r="H45" s="499">
        <v>0</v>
      </c>
      <c r="I45" s="499">
        <v>0</v>
      </c>
      <c r="J45" s="499">
        <v>0</v>
      </c>
      <c r="K45" s="499">
        <v>0</v>
      </c>
      <c r="L45" s="499">
        <v>0</v>
      </c>
      <c r="M45" s="499">
        <v>0</v>
      </c>
      <c r="N45" s="499">
        <v>0</v>
      </c>
      <c r="O45" s="499">
        <v>0</v>
      </c>
      <c r="P45" s="499">
        <v>0</v>
      </c>
      <c r="Q45" s="499">
        <v>0</v>
      </c>
      <c r="R45" s="499">
        <v>0</v>
      </c>
      <c r="S45" s="499">
        <v>0</v>
      </c>
      <c r="T45" s="499">
        <v>0</v>
      </c>
      <c r="U45" s="499">
        <v>0</v>
      </c>
      <c r="V45" s="499">
        <v>0</v>
      </c>
      <c r="W45" s="499">
        <v>0</v>
      </c>
      <c r="X45" s="499">
        <v>0</v>
      </c>
      <c r="Y45" s="499">
        <v>0</v>
      </c>
      <c r="Z45" s="499">
        <v>0</v>
      </c>
      <c r="AA45" s="499">
        <v>0</v>
      </c>
      <c r="AB45" s="499">
        <v>0</v>
      </c>
      <c r="AC45" s="499">
        <v>0</v>
      </c>
      <c r="AD45" s="499">
        <v>0</v>
      </c>
      <c r="AE45" s="499">
        <v>0</v>
      </c>
      <c r="AF45" s="499">
        <v>0</v>
      </c>
      <c r="AG45" s="499">
        <v>0</v>
      </c>
      <c r="AH45" s="499">
        <v>0</v>
      </c>
      <c r="AI45" s="499">
        <v>0</v>
      </c>
      <c r="AJ45" s="499">
        <v>0</v>
      </c>
      <c r="AK45" s="499">
        <v>0</v>
      </c>
      <c r="AL45" s="499">
        <v>0</v>
      </c>
      <c r="AM45" s="499">
        <v>0</v>
      </c>
      <c r="AN45" s="499">
        <v>0</v>
      </c>
      <c r="AO45" s="499">
        <v>0</v>
      </c>
      <c r="AP45" s="499">
        <v>0</v>
      </c>
      <c r="AQ45" s="499">
        <v>0</v>
      </c>
      <c r="AR45" s="499">
        <v>0</v>
      </c>
      <c r="AS45" s="499">
        <v>975</v>
      </c>
      <c r="AT45" s="499">
        <v>0</v>
      </c>
      <c r="AU45" s="499">
        <v>0</v>
      </c>
      <c r="AV45" s="716">
        <v>0</v>
      </c>
      <c r="AW45" s="717">
        <f t="shared" si="1"/>
        <v>38895</v>
      </c>
    </row>
    <row r="46" spans="1:49" ht="13.5">
      <c r="A46" s="173"/>
      <c r="B46" s="1217"/>
      <c r="C46" s="1218"/>
      <c r="D46" s="727" t="s">
        <v>464</v>
      </c>
      <c r="E46" s="728"/>
      <c r="F46" s="742">
        <v>8236640</v>
      </c>
      <c r="G46" s="505">
        <v>4024637</v>
      </c>
      <c r="H46" s="505">
        <v>1648474</v>
      </c>
      <c r="I46" s="505">
        <v>71671</v>
      </c>
      <c r="J46" s="505">
        <v>998837</v>
      </c>
      <c r="K46" s="505">
        <v>1460570</v>
      </c>
      <c r="L46" s="505">
        <v>869764</v>
      </c>
      <c r="M46" s="505">
        <v>64822</v>
      </c>
      <c r="N46" s="505">
        <v>235006</v>
      </c>
      <c r="O46" s="505">
        <v>245424</v>
      </c>
      <c r="P46" s="505">
        <v>403661</v>
      </c>
      <c r="Q46" s="505">
        <v>2652286</v>
      </c>
      <c r="R46" s="505">
        <v>1858869</v>
      </c>
      <c r="S46" s="505">
        <v>1035790</v>
      </c>
      <c r="T46" s="505">
        <v>596486</v>
      </c>
      <c r="U46" s="505">
        <v>186355</v>
      </c>
      <c r="V46" s="505">
        <v>702262</v>
      </c>
      <c r="W46" s="505">
        <v>120744</v>
      </c>
      <c r="X46" s="505">
        <v>18734</v>
      </c>
      <c r="Y46" s="505">
        <v>1219633</v>
      </c>
      <c r="Z46" s="505">
        <v>1630579</v>
      </c>
      <c r="AA46" s="505">
        <v>345487</v>
      </c>
      <c r="AB46" s="505">
        <v>350233</v>
      </c>
      <c r="AC46" s="505">
        <v>1156756</v>
      </c>
      <c r="AD46" s="505">
        <v>2142607</v>
      </c>
      <c r="AE46" s="505">
        <v>368737</v>
      </c>
      <c r="AF46" s="505">
        <v>541030</v>
      </c>
      <c r="AG46" s="505">
        <v>1098162</v>
      </c>
      <c r="AH46" s="505">
        <v>1547541</v>
      </c>
      <c r="AI46" s="505">
        <v>1022117</v>
      </c>
      <c r="AJ46" s="505">
        <v>445914</v>
      </c>
      <c r="AK46" s="505">
        <v>781928</v>
      </c>
      <c r="AL46" s="505">
        <v>466861</v>
      </c>
      <c r="AM46" s="505">
        <v>1434840</v>
      </c>
      <c r="AN46" s="505">
        <v>133352</v>
      </c>
      <c r="AO46" s="505">
        <v>1934380</v>
      </c>
      <c r="AP46" s="505">
        <v>9050</v>
      </c>
      <c r="AQ46" s="505">
        <v>130127</v>
      </c>
      <c r="AR46" s="505">
        <v>274348</v>
      </c>
      <c r="AS46" s="505">
        <v>439440</v>
      </c>
      <c r="AT46" s="505">
        <v>320436</v>
      </c>
      <c r="AU46" s="505">
        <v>14009863</v>
      </c>
      <c r="AV46" s="719">
        <v>1406445</v>
      </c>
      <c r="AW46" s="720">
        <f t="shared" si="1"/>
        <v>58640898</v>
      </c>
    </row>
    <row r="47" spans="1:49" ht="13.5">
      <c r="A47" s="173"/>
      <c r="B47" s="54" t="s">
        <v>499</v>
      </c>
      <c r="C47" s="55"/>
      <c r="D47" s="55"/>
      <c r="E47" s="356"/>
      <c r="F47" s="1155">
        <v>978557</v>
      </c>
      <c r="G47" s="1156">
        <v>899744</v>
      </c>
      <c r="H47" s="1156">
        <v>1282265</v>
      </c>
      <c r="I47" s="1156">
        <v>-85406</v>
      </c>
      <c r="J47" s="1156">
        <v>39671</v>
      </c>
      <c r="K47" s="1156">
        <v>306080</v>
      </c>
      <c r="L47" s="1156">
        <v>214392</v>
      </c>
      <c r="M47" s="1156">
        <v>-22072</v>
      </c>
      <c r="N47" s="1156">
        <v>311133</v>
      </c>
      <c r="O47" s="1156">
        <v>31103</v>
      </c>
      <c r="P47" s="1156">
        <v>264251</v>
      </c>
      <c r="Q47" s="1156">
        <v>556170</v>
      </c>
      <c r="R47" s="1156">
        <v>-2836824</v>
      </c>
      <c r="S47" s="1156">
        <v>1199036</v>
      </c>
      <c r="T47" s="1156">
        <v>626890</v>
      </c>
      <c r="U47" s="1156">
        <v>125158</v>
      </c>
      <c r="V47" s="1156">
        <v>316381</v>
      </c>
      <c r="W47" s="1156">
        <v>76155</v>
      </c>
      <c r="X47" s="1156">
        <v>528681</v>
      </c>
      <c r="Y47" s="1156">
        <v>-2092583</v>
      </c>
      <c r="Z47" s="1156">
        <v>1307832</v>
      </c>
      <c r="AA47" s="1156">
        <v>404264</v>
      </c>
      <c r="AB47" s="1156">
        <v>227058</v>
      </c>
      <c r="AC47" s="1156">
        <v>-265379</v>
      </c>
      <c r="AD47" s="1156">
        <v>1278461</v>
      </c>
      <c r="AE47" s="1156">
        <v>-487404</v>
      </c>
      <c r="AF47" s="1156">
        <v>303576</v>
      </c>
      <c r="AG47" s="1156">
        <v>628190</v>
      </c>
      <c r="AH47" s="1156">
        <v>397478</v>
      </c>
      <c r="AI47" s="1156">
        <v>83304</v>
      </c>
      <c r="AJ47" s="1156">
        <v>108193</v>
      </c>
      <c r="AK47" s="1156">
        <v>-5095</v>
      </c>
      <c r="AL47" s="1156">
        <v>373552</v>
      </c>
      <c r="AM47" s="1156">
        <v>218592</v>
      </c>
      <c r="AN47" s="1156">
        <v>185328</v>
      </c>
      <c r="AO47" s="1156">
        <v>794559</v>
      </c>
      <c r="AP47" s="1156">
        <v>65656</v>
      </c>
      <c r="AQ47" s="1156">
        <v>573427</v>
      </c>
      <c r="AR47" s="1156">
        <v>7361</v>
      </c>
      <c r="AS47" s="1156">
        <v>476391</v>
      </c>
      <c r="AT47" s="1156">
        <v>813292</v>
      </c>
      <c r="AU47" s="1156">
        <v>160505</v>
      </c>
      <c r="AV47" s="1157">
        <v>67410</v>
      </c>
      <c r="AW47" s="1158">
        <f t="shared" si="1"/>
        <v>10435333</v>
      </c>
    </row>
    <row r="48" spans="1:49" ht="13.5">
      <c r="A48" s="173"/>
      <c r="B48" s="1215"/>
      <c r="C48" s="1216"/>
      <c r="D48" s="723" t="s">
        <v>500</v>
      </c>
      <c r="E48" s="724"/>
      <c r="F48" s="738">
        <v>299233</v>
      </c>
      <c r="G48" s="499">
        <v>8704</v>
      </c>
      <c r="H48" s="499">
        <v>0</v>
      </c>
      <c r="I48" s="499">
        <v>0</v>
      </c>
      <c r="J48" s="499">
        <v>3380</v>
      </c>
      <c r="K48" s="499">
        <v>114608</v>
      </c>
      <c r="L48" s="499">
        <v>0</v>
      </c>
      <c r="M48" s="499">
        <v>0</v>
      </c>
      <c r="N48" s="499">
        <v>23500</v>
      </c>
      <c r="O48" s="499">
        <v>0</v>
      </c>
      <c r="P48" s="499">
        <v>0</v>
      </c>
      <c r="Q48" s="499">
        <v>123260</v>
      </c>
      <c r="R48" s="499">
        <v>0</v>
      </c>
      <c r="S48" s="499">
        <v>779556</v>
      </c>
      <c r="T48" s="499">
        <v>265635</v>
      </c>
      <c r="U48" s="499">
        <v>40755</v>
      </c>
      <c r="V48" s="499">
        <v>0</v>
      </c>
      <c r="W48" s="499">
        <v>0</v>
      </c>
      <c r="X48" s="499">
        <v>7234</v>
      </c>
      <c r="Y48" s="499">
        <v>2680</v>
      </c>
      <c r="Z48" s="499">
        <v>220967</v>
      </c>
      <c r="AA48" s="499">
        <v>1</v>
      </c>
      <c r="AB48" s="499">
        <v>175731</v>
      </c>
      <c r="AC48" s="499">
        <v>151000</v>
      </c>
      <c r="AD48" s="499">
        <v>565620</v>
      </c>
      <c r="AE48" s="499">
        <v>1405</v>
      </c>
      <c r="AF48" s="499">
        <v>82500</v>
      </c>
      <c r="AG48" s="499">
        <v>80731</v>
      </c>
      <c r="AH48" s="499">
        <v>284909</v>
      </c>
      <c r="AI48" s="499">
        <v>26440</v>
      </c>
      <c r="AJ48" s="499">
        <v>0</v>
      </c>
      <c r="AK48" s="499">
        <v>38900</v>
      </c>
      <c r="AL48" s="499">
        <v>12838</v>
      </c>
      <c r="AM48" s="499">
        <v>41488</v>
      </c>
      <c r="AN48" s="499">
        <v>100000</v>
      </c>
      <c r="AO48" s="499">
        <v>232094</v>
      </c>
      <c r="AP48" s="499">
        <v>2190</v>
      </c>
      <c r="AQ48" s="499">
        <v>44100</v>
      </c>
      <c r="AR48" s="499">
        <v>0</v>
      </c>
      <c r="AS48" s="499">
        <v>49000</v>
      </c>
      <c r="AT48" s="499">
        <v>134163</v>
      </c>
      <c r="AU48" s="499">
        <v>0</v>
      </c>
      <c r="AV48" s="716">
        <v>0</v>
      </c>
      <c r="AW48" s="717">
        <f t="shared" si="1"/>
        <v>3912622</v>
      </c>
    </row>
    <row r="49" spans="1:49" ht="13.5">
      <c r="A49" s="173"/>
      <c r="B49" s="1215"/>
      <c r="C49" s="1216"/>
      <c r="D49" s="725" t="s">
        <v>501</v>
      </c>
      <c r="E49" s="726"/>
      <c r="F49" s="738">
        <v>0</v>
      </c>
      <c r="G49" s="499">
        <v>0</v>
      </c>
      <c r="H49" s="499">
        <v>0</v>
      </c>
      <c r="I49" s="499">
        <v>0</v>
      </c>
      <c r="J49" s="499">
        <v>0</v>
      </c>
      <c r="K49" s="499">
        <v>161554</v>
      </c>
      <c r="L49" s="499">
        <v>130000</v>
      </c>
      <c r="M49" s="499">
        <v>0</v>
      </c>
      <c r="N49" s="499">
        <v>0</v>
      </c>
      <c r="O49" s="499">
        <v>0</v>
      </c>
      <c r="P49" s="499">
        <v>0</v>
      </c>
      <c r="Q49" s="499">
        <v>4977</v>
      </c>
      <c r="R49" s="499">
        <v>0</v>
      </c>
      <c r="S49" s="499">
        <v>0</v>
      </c>
      <c r="T49" s="499">
        <v>0</v>
      </c>
      <c r="U49" s="499">
        <v>2797</v>
      </c>
      <c r="V49" s="499">
        <v>0</v>
      </c>
      <c r="W49" s="499">
        <v>53000</v>
      </c>
      <c r="X49" s="499">
        <v>0</v>
      </c>
      <c r="Y49" s="499">
        <v>0</v>
      </c>
      <c r="Z49" s="499">
        <v>0</v>
      </c>
      <c r="AA49" s="499">
        <v>36500</v>
      </c>
      <c r="AB49" s="499">
        <v>0</v>
      </c>
      <c r="AC49" s="499">
        <v>0</v>
      </c>
      <c r="AD49" s="499">
        <v>0</v>
      </c>
      <c r="AE49" s="499">
        <v>0</v>
      </c>
      <c r="AF49" s="499">
        <v>0</v>
      </c>
      <c r="AG49" s="499">
        <v>0</v>
      </c>
      <c r="AH49" s="499">
        <v>25500</v>
      </c>
      <c r="AI49" s="499">
        <v>13483</v>
      </c>
      <c r="AJ49" s="499">
        <v>0</v>
      </c>
      <c r="AK49" s="499">
        <v>0</v>
      </c>
      <c r="AL49" s="499">
        <v>0</v>
      </c>
      <c r="AM49" s="499">
        <v>22500</v>
      </c>
      <c r="AN49" s="499">
        <v>0</v>
      </c>
      <c r="AO49" s="499">
        <v>331000</v>
      </c>
      <c r="AP49" s="499">
        <v>28900</v>
      </c>
      <c r="AQ49" s="499">
        <v>563894</v>
      </c>
      <c r="AR49" s="499">
        <v>0</v>
      </c>
      <c r="AS49" s="499">
        <v>0</v>
      </c>
      <c r="AT49" s="499">
        <v>0</v>
      </c>
      <c r="AU49" s="499">
        <v>0</v>
      </c>
      <c r="AV49" s="716">
        <v>0</v>
      </c>
      <c r="AW49" s="717">
        <f t="shared" si="1"/>
        <v>1374105</v>
      </c>
    </row>
    <row r="50" spans="1:49" ht="13.5">
      <c r="A50" s="173"/>
      <c r="B50" s="1215"/>
      <c r="C50" s="1216"/>
      <c r="D50" s="725" t="s">
        <v>502</v>
      </c>
      <c r="E50" s="726"/>
      <c r="F50" s="738">
        <v>0</v>
      </c>
      <c r="G50" s="499">
        <v>77622</v>
      </c>
      <c r="H50" s="499">
        <v>400000</v>
      </c>
      <c r="I50" s="499">
        <v>0</v>
      </c>
      <c r="J50" s="499">
        <v>0</v>
      </c>
      <c r="K50" s="499">
        <v>0</v>
      </c>
      <c r="L50" s="499">
        <v>0</v>
      </c>
      <c r="M50" s="499">
        <v>95356</v>
      </c>
      <c r="N50" s="499">
        <v>198737</v>
      </c>
      <c r="O50" s="499">
        <v>0</v>
      </c>
      <c r="P50" s="499">
        <v>167819</v>
      </c>
      <c r="Q50" s="499">
        <v>1300</v>
      </c>
      <c r="R50" s="499">
        <v>0</v>
      </c>
      <c r="S50" s="499">
        <v>16562</v>
      </c>
      <c r="T50" s="499">
        <v>0</v>
      </c>
      <c r="U50" s="499">
        <v>0</v>
      </c>
      <c r="V50" s="499">
        <v>0</v>
      </c>
      <c r="W50" s="499">
        <v>0</v>
      </c>
      <c r="X50" s="499">
        <v>289900</v>
      </c>
      <c r="Y50" s="499">
        <v>0</v>
      </c>
      <c r="Z50" s="499">
        <v>450757</v>
      </c>
      <c r="AA50" s="499">
        <v>108890</v>
      </c>
      <c r="AB50" s="499">
        <v>0</v>
      </c>
      <c r="AC50" s="499">
        <v>0</v>
      </c>
      <c r="AD50" s="499">
        <v>0</v>
      </c>
      <c r="AE50" s="499">
        <v>0</v>
      </c>
      <c r="AF50" s="499">
        <v>0</v>
      </c>
      <c r="AG50" s="499">
        <v>366562</v>
      </c>
      <c r="AH50" s="499">
        <v>0</v>
      </c>
      <c r="AI50" s="499">
        <v>0</v>
      </c>
      <c r="AJ50" s="499">
        <v>0</v>
      </c>
      <c r="AK50" s="499">
        <v>46054</v>
      </c>
      <c r="AL50" s="499">
        <v>600</v>
      </c>
      <c r="AM50" s="499">
        <v>54325</v>
      </c>
      <c r="AN50" s="499">
        <v>100000</v>
      </c>
      <c r="AO50" s="499">
        <v>166100</v>
      </c>
      <c r="AP50" s="499">
        <v>2205</v>
      </c>
      <c r="AQ50" s="499">
        <v>0</v>
      </c>
      <c r="AR50" s="499">
        <v>0</v>
      </c>
      <c r="AS50" s="499">
        <v>0</v>
      </c>
      <c r="AT50" s="499">
        <v>605220</v>
      </c>
      <c r="AU50" s="499">
        <v>0</v>
      </c>
      <c r="AV50" s="716">
        <v>0</v>
      </c>
      <c r="AW50" s="717">
        <f t="shared" si="1"/>
        <v>3148009</v>
      </c>
    </row>
    <row r="51" spans="1:49" ht="13.5">
      <c r="A51" s="173"/>
      <c r="B51" s="1215"/>
      <c r="C51" s="1216"/>
      <c r="D51" s="725" t="s">
        <v>503</v>
      </c>
      <c r="E51" s="726"/>
      <c r="F51" s="738">
        <v>0</v>
      </c>
      <c r="G51" s="499">
        <v>0</v>
      </c>
      <c r="H51" s="499">
        <v>365834</v>
      </c>
      <c r="I51" s="499">
        <v>0</v>
      </c>
      <c r="J51" s="499">
        <v>0</v>
      </c>
      <c r="K51" s="499">
        <v>0</v>
      </c>
      <c r="L51" s="499">
        <v>0</v>
      </c>
      <c r="M51" s="499">
        <v>0</v>
      </c>
      <c r="N51" s="499">
        <v>0</v>
      </c>
      <c r="O51" s="499">
        <v>0</v>
      </c>
      <c r="P51" s="499">
        <v>0</v>
      </c>
      <c r="Q51" s="499">
        <v>0</v>
      </c>
      <c r="R51" s="499">
        <v>0</v>
      </c>
      <c r="S51" s="499">
        <v>0</v>
      </c>
      <c r="T51" s="499">
        <v>0</v>
      </c>
      <c r="U51" s="499">
        <v>0</v>
      </c>
      <c r="V51" s="499">
        <v>0</v>
      </c>
      <c r="W51" s="499">
        <v>0</v>
      </c>
      <c r="X51" s="499">
        <v>0</v>
      </c>
      <c r="Y51" s="499">
        <v>0</v>
      </c>
      <c r="Z51" s="499">
        <v>0</v>
      </c>
      <c r="AA51" s="499">
        <v>0</v>
      </c>
      <c r="AB51" s="499">
        <v>0</v>
      </c>
      <c r="AC51" s="499">
        <v>0</v>
      </c>
      <c r="AD51" s="499">
        <v>0</v>
      </c>
      <c r="AE51" s="499">
        <v>0</v>
      </c>
      <c r="AF51" s="499">
        <v>0</v>
      </c>
      <c r="AG51" s="499">
        <v>0</v>
      </c>
      <c r="AH51" s="499">
        <v>8300</v>
      </c>
      <c r="AI51" s="499">
        <v>0</v>
      </c>
      <c r="AJ51" s="499">
        <v>0</v>
      </c>
      <c r="AK51" s="499">
        <v>0</v>
      </c>
      <c r="AL51" s="499">
        <v>10000</v>
      </c>
      <c r="AM51" s="499">
        <v>0</v>
      </c>
      <c r="AN51" s="499">
        <v>0</v>
      </c>
      <c r="AO51" s="499">
        <v>0</v>
      </c>
      <c r="AP51" s="499">
        <v>0</v>
      </c>
      <c r="AQ51" s="499">
        <v>0</v>
      </c>
      <c r="AR51" s="499">
        <v>0</v>
      </c>
      <c r="AS51" s="499">
        <v>0</v>
      </c>
      <c r="AT51" s="499">
        <v>0</v>
      </c>
      <c r="AU51" s="499">
        <v>0</v>
      </c>
      <c r="AV51" s="716">
        <v>0</v>
      </c>
      <c r="AW51" s="717">
        <f t="shared" si="1"/>
        <v>384134</v>
      </c>
    </row>
    <row r="52" spans="1:49" ht="13.5">
      <c r="A52" s="173"/>
      <c r="B52" s="1215"/>
      <c r="C52" s="1216"/>
      <c r="D52" s="725" t="s">
        <v>504</v>
      </c>
      <c r="E52" s="726"/>
      <c r="F52" s="738">
        <v>679324</v>
      </c>
      <c r="G52" s="499">
        <v>813418</v>
      </c>
      <c r="H52" s="499">
        <v>516431</v>
      </c>
      <c r="I52" s="499">
        <v>0</v>
      </c>
      <c r="J52" s="499">
        <v>36291</v>
      </c>
      <c r="K52" s="499">
        <v>29918</v>
      </c>
      <c r="L52" s="499">
        <v>84392</v>
      </c>
      <c r="M52" s="499">
        <v>0</v>
      </c>
      <c r="N52" s="499">
        <v>88896</v>
      </c>
      <c r="O52" s="499">
        <v>31103</v>
      </c>
      <c r="P52" s="499">
        <v>96432</v>
      </c>
      <c r="Q52" s="499">
        <v>426633</v>
      </c>
      <c r="R52" s="499">
        <v>0</v>
      </c>
      <c r="S52" s="499">
        <v>402918</v>
      </c>
      <c r="T52" s="499">
        <v>361255</v>
      </c>
      <c r="U52" s="499">
        <v>81606</v>
      </c>
      <c r="V52" s="499">
        <v>316381</v>
      </c>
      <c r="W52" s="499">
        <v>23155</v>
      </c>
      <c r="X52" s="499">
        <v>231547</v>
      </c>
      <c r="Y52" s="499">
        <v>0</v>
      </c>
      <c r="Z52" s="499">
        <v>636108</v>
      </c>
      <c r="AA52" s="499">
        <v>258873</v>
      </c>
      <c r="AB52" s="499">
        <v>51327</v>
      </c>
      <c r="AC52" s="499">
        <v>0</v>
      </c>
      <c r="AD52" s="499">
        <v>712841</v>
      </c>
      <c r="AE52" s="499">
        <v>0</v>
      </c>
      <c r="AF52" s="499">
        <v>221076</v>
      </c>
      <c r="AG52" s="499">
        <v>180897</v>
      </c>
      <c r="AH52" s="499">
        <v>78769</v>
      </c>
      <c r="AI52" s="499">
        <v>43381</v>
      </c>
      <c r="AJ52" s="499">
        <v>108193</v>
      </c>
      <c r="AK52" s="499">
        <v>0</v>
      </c>
      <c r="AL52" s="499">
        <v>350114</v>
      </c>
      <c r="AM52" s="499">
        <v>100279</v>
      </c>
      <c r="AN52" s="499">
        <v>0</v>
      </c>
      <c r="AO52" s="499">
        <v>65365</v>
      </c>
      <c r="AP52" s="499">
        <v>32361</v>
      </c>
      <c r="AQ52" s="499">
        <v>0</v>
      </c>
      <c r="AR52" s="499">
        <v>7361</v>
      </c>
      <c r="AS52" s="499">
        <v>427391</v>
      </c>
      <c r="AT52" s="499">
        <v>73909</v>
      </c>
      <c r="AU52" s="499">
        <v>160505</v>
      </c>
      <c r="AV52" s="716">
        <v>67410</v>
      </c>
      <c r="AW52" s="717">
        <f t="shared" si="1"/>
        <v>7795860</v>
      </c>
    </row>
    <row r="53" spans="1:49" ht="13.5">
      <c r="A53" s="173"/>
      <c r="B53" s="1215"/>
      <c r="C53" s="1216"/>
      <c r="D53" s="721" t="s">
        <v>773</v>
      </c>
      <c r="E53" s="358"/>
      <c r="F53" s="745">
        <v>0</v>
      </c>
      <c r="G53" s="746">
        <v>0</v>
      </c>
      <c r="H53" s="746">
        <v>0</v>
      </c>
      <c r="I53" s="746">
        <v>85406</v>
      </c>
      <c r="J53" s="746">
        <v>0</v>
      </c>
      <c r="K53" s="746">
        <v>0</v>
      </c>
      <c r="L53" s="746">
        <v>0</v>
      </c>
      <c r="M53" s="746">
        <v>117428</v>
      </c>
      <c r="N53" s="746">
        <v>0</v>
      </c>
      <c r="O53" s="746">
        <v>0</v>
      </c>
      <c r="P53" s="746">
        <v>0</v>
      </c>
      <c r="Q53" s="746">
        <v>0</v>
      </c>
      <c r="R53" s="746">
        <v>2836824</v>
      </c>
      <c r="S53" s="746">
        <v>0</v>
      </c>
      <c r="T53" s="746">
        <v>0</v>
      </c>
      <c r="U53" s="746">
        <v>0</v>
      </c>
      <c r="V53" s="746">
        <v>0</v>
      </c>
      <c r="W53" s="746">
        <v>0</v>
      </c>
      <c r="X53" s="746">
        <v>0</v>
      </c>
      <c r="Y53" s="746">
        <v>2095263</v>
      </c>
      <c r="Z53" s="746">
        <v>0</v>
      </c>
      <c r="AA53" s="746">
        <v>0</v>
      </c>
      <c r="AB53" s="746">
        <v>0</v>
      </c>
      <c r="AC53" s="746">
        <v>416379</v>
      </c>
      <c r="AD53" s="746">
        <v>0</v>
      </c>
      <c r="AE53" s="746">
        <v>488809</v>
      </c>
      <c r="AF53" s="746">
        <v>0</v>
      </c>
      <c r="AG53" s="746">
        <v>0</v>
      </c>
      <c r="AH53" s="746">
        <v>0</v>
      </c>
      <c r="AI53" s="746">
        <v>0</v>
      </c>
      <c r="AJ53" s="746">
        <v>0</v>
      </c>
      <c r="AK53" s="746">
        <v>90049</v>
      </c>
      <c r="AL53" s="746">
        <v>0</v>
      </c>
      <c r="AM53" s="746">
        <v>0</v>
      </c>
      <c r="AN53" s="746">
        <v>14672</v>
      </c>
      <c r="AO53" s="746">
        <v>0</v>
      </c>
      <c r="AP53" s="746">
        <v>0</v>
      </c>
      <c r="AQ53" s="746">
        <v>34567</v>
      </c>
      <c r="AR53" s="746">
        <v>0</v>
      </c>
      <c r="AS53" s="746">
        <v>0</v>
      </c>
      <c r="AT53" s="746">
        <v>0</v>
      </c>
      <c r="AU53" s="746">
        <v>0</v>
      </c>
      <c r="AV53" s="17">
        <v>0</v>
      </c>
      <c r="AW53" s="747">
        <f t="shared" si="1"/>
        <v>6179397</v>
      </c>
    </row>
    <row r="54" spans="1:49" ht="13.5">
      <c r="A54" s="173"/>
      <c r="B54" s="1215"/>
      <c r="C54" s="1216"/>
      <c r="D54" s="721" t="s">
        <v>505</v>
      </c>
      <c r="E54" s="715" t="s">
        <v>506</v>
      </c>
      <c r="F54" s="498">
        <v>541170</v>
      </c>
      <c r="G54" s="499">
        <v>99948</v>
      </c>
      <c r="H54" s="499">
        <v>516431</v>
      </c>
      <c r="I54" s="499">
        <v>0</v>
      </c>
      <c r="J54" s="499">
        <v>14386</v>
      </c>
      <c r="K54" s="499">
        <v>29918</v>
      </c>
      <c r="L54" s="499">
        <v>0</v>
      </c>
      <c r="M54" s="499">
        <v>0</v>
      </c>
      <c r="N54" s="499">
        <v>22542</v>
      </c>
      <c r="O54" s="499">
        <v>0</v>
      </c>
      <c r="P54" s="499">
        <v>88268</v>
      </c>
      <c r="Q54" s="499">
        <v>181886</v>
      </c>
      <c r="R54" s="499">
        <v>0</v>
      </c>
      <c r="S54" s="499">
        <v>45066</v>
      </c>
      <c r="T54" s="499">
        <v>157238</v>
      </c>
      <c r="U54" s="499">
        <v>28687</v>
      </c>
      <c r="V54" s="499">
        <v>223539</v>
      </c>
      <c r="W54" s="499">
        <v>21251</v>
      </c>
      <c r="X54" s="499">
        <v>115463</v>
      </c>
      <c r="Y54" s="499">
        <v>0</v>
      </c>
      <c r="Z54" s="499">
        <v>70559</v>
      </c>
      <c r="AA54" s="499">
        <v>111786</v>
      </c>
      <c r="AB54" s="499">
        <v>51327</v>
      </c>
      <c r="AC54" s="499">
        <v>0</v>
      </c>
      <c r="AD54" s="499">
        <v>0</v>
      </c>
      <c r="AE54" s="499">
        <v>0</v>
      </c>
      <c r="AF54" s="499">
        <v>15701</v>
      </c>
      <c r="AG54" s="499">
        <v>118552</v>
      </c>
      <c r="AH54" s="499">
        <v>78769</v>
      </c>
      <c r="AI54" s="499">
        <v>43381</v>
      </c>
      <c r="AJ54" s="499">
        <v>0</v>
      </c>
      <c r="AK54" s="499">
        <v>0</v>
      </c>
      <c r="AL54" s="499">
        <v>160409</v>
      </c>
      <c r="AM54" s="499">
        <v>24534</v>
      </c>
      <c r="AN54" s="499">
        <v>71864</v>
      </c>
      <c r="AO54" s="499">
        <v>65306</v>
      </c>
      <c r="AP54" s="499">
        <v>32361</v>
      </c>
      <c r="AQ54" s="499">
        <v>0</v>
      </c>
      <c r="AR54" s="499">
        <v>0</v>
      </c>
      <c r="AS54" s="499">
        <v>0</v>
      </c>
      <c r="AT54" s="499">
        <v>73909</v>
      </c>
      <c r="AU54" s="499">
        <v>160505</v>
      </c>
      <c r="AV54" s="716">
        <v>67317</v>
      </c>
      <c r="AW54" s="717">
        <f t="shared" si="1"/>
        <v>3232073</v>
      </c>
    </row>
    <row r="55" spans="1:49" ht="13.5">
      <c r="A55" s="174"/>
      <c r="B55" s="1217"/>
      <c r="C55" s="1218"/>
      <c r="D55" s="722"/>
      <c r="E55" s="718" t="s">
        <v>774</v>
      </c>
      <c r="F55" s="504">
        <v>0</v>
      </c>
      <c r="G55" s="505">
        <v>0</v>
      </c>
      <c r="H55" s="505">
        <v>0</v>
      </c>
      <c r="I55" s="505">
        <v>56462</v>
      </c>
      <c r="J55" s="505">
        <v>0</v>
      </c>
      <c r="K55" s="505">
        <v>0</v>
      </c>
      <c r="L55" s="505">
        <v>44948</v>
      </c>
      <c r="M55" s="505">
        <v>78819</v>
      </c>
      <c r="N55" s="505">
        <v>0</v>
      </c>
      <c r="O55" s="505">
        <v>7846</v>
      </c>
      <c r="P55" s="505">
        <v>0</v>
      </c>
      <c r="Q55" s="505">
        <v>0</v>
      </c>
      <c r="R55" s="505">
        <v>587257</v>
      </c>
      <c r="S55" s="505">
        <v>0</v>
      </c>
      <c r="T55" s="505">
        <v>0</v>
      </c>
      <c r="U55" s="505">
        <v>0</v>
      </c>
      <c r="V55" s="505">
        <v>0</v>
      </c>
      <c r="W55" s="505">
        <v>0</v>
      </c>
      <c r="X55" s="505">
        <v>0</v>
      </c>
      <c r="Y55" s="505">
        <v>135236</v>
      </c>
      <c r="Z55" s="505">
        <v>0</v>
      </c>
      <c r="AA55" s="505">
        <v>0</v>
      </c>
      <c r="AB55" s="505">
        <v>0</v>
      </c>
      <c r="AC55" s="505">
        <v>82614</v>
      </c>
      <c r="AD55" s="505">
        <v>67470</v>
      </c>
      <c r="AE55" s="505">
        <v>14561</v>
      </c>
      <c r="AF55" s="505">
        <v>0</v>
      </c>
      <c r="AG55" s="505">
        <v>0</v>
      </c>
      <c r="AH55" s="505">
        <v>0</v>
      </c>
      <c r="AI55" s="505">
        <v>0</v>
      </c>
      <c r="AJ55" s="505">
        <v>4984</v>
      </c>
      <c r="AK55" s="505">
        <v>34151</v>
      </c>
      <c r="AL55" s="505">
        <v>0</v>
      </c>
      <c r="AM55" s="505">
        <v>0</v>
      </c>
      <c r="AN55" s="505">
        <v>0</v>
      </c>
      <c r="AO55" s="505">
        <v>0</v>
      </c>
      <c r="AP55" s="505">
        <v>0</v>
      </c>
      <c r="AQ55" s="505">
        <v>34567</v>
      </c>
      <c r="AR55" s="505">
        <v>3389</v>
      </c>
      <c r="AS55" s="505">
        <v>40239</v>
      </c>
      <c r="AT55" s="505">
        <v>0</v>
      </c>
      <c r="AU55" s="505">
        <v>0</v>
      </c>
      <c r="AV55" s="719">
        <v>0</v>
      </c>
      <c r="AW55" s="720">
        <f t="shared" si="1"/>
        <v>1192543</v>
      </c>
    </row>
    <row r="56" spans="1:49" ht="14.25" thickBot="1">
      <c r="A56" s="377" t="s">
        <v>507</v>
      </c>
      <c r="B56" s="350"/>
      <c r="C56" s="350"/>
      <c r="D56" s="350"/>
      <c r="E56" s="359"/>
      <c r="F56" s="378">
        <v>51607059</v>
      </c>
      <c r="G56" s="379">
        <v>32544841</v>
      </c>
      <c r="H56" s="379">
        <v>21824198</v>
      </c>
      <c r="I56" s="379">
        <v>20160445</v>
      </c>
      <c r="J56" s="379">
        <v>5158946</v>
      </c>
      <c r="K56" s="379">
        <v>10587480</v>
      </c>
      <c r="L56" s="379">
        <v>12087889</v>
      </c>
      <c r="M56" s="379">
        <v>19229134</v>
      </c>
      <c r="N56" s="379">
        <v>14187611</v>
      </c>
      <c r="O56" s="379">
        <v>6385869</v>
      </c>
      <c r="P56" s="379">
        <v>10052459</v>
      </c>
      <c r="Q56" s="379">
        <v>15884318</v>
      </c>
      <c r="R56" s="379">
        <v>42717317</v>
      </c>
      <c r="S56" s="379">
        <v>26653653</v>
      </c>
      <c r="T56" s="379">
        <v>8527247</v>
      </c>
      <c r="U56" s="379">
        <v>4938963</v>
      </c>
      <c r="V56" s="379">
        <v>9600680</v>
      </c>
      <c r="W56" s="379">
        <v>6109500</v>
      </c>
      <c r="X56" s="379">
        <v>7824430</v>
      </c>
      <c r="Y56" s="379">
        <v>20064857</v>
      </c>
      <c r="Z56" s="379">
        <v>12678543</v>
      </c>
      <c r="AA56" s="379">
        <v>9586306</v>
      </c>
      <c r="AB56" s="379">
        <v>10160727</v>
      </c>
      <c r="AC56" s="379">
        <v>8633750</v>
      </c>
      <c r="AD56" s="379">
        <v>13028452</v>
      </c>
      <c r="AE56" s="379">
        <v>12541000</v>
      </c>
      <c r="AF56" s="379">
        <v>20250976</v>
      </c>
      <c r="AG56" s="379">
        <v>11332563</v>
      </c>
      <c r="AH56" s="379">
        <v>8683155</v>
      </c>
      <c r="AI56" s="379">
        <v>7999079</v>
      </c>
      <c r="AJ56" s="379">
        <v>4057510</v>
      </c>
      <c r="AK56" s="379">
        <v>7206101</v>
      </c>
      <c r="AL56" s="379">
        <v>5533233</v>
      </c>
      <c r="AM56" s="379">
        <v>4983323</v>
      </c>
      <c r="AN56" s="379">
        <v>3843657</v>
      </c>
      <c r="AO56" s="379">
        <v>6077682</v>
      </c>
      <c r="AP56" s="379">
        <v>1568812</v>
      </c>
      <c r="AQ56" s="379">
        <v>4651234</v>
      </c>
      <c r="AR56" s="379">
        <v>6413906</v>
      </c>
      <c r="AS56" s="379">
        <v>2977566</v>
      </c>
      <c r="AT56" s="379">
        <v>4485306</v>
      </c>
      <c r="AU56" s="379">
        <v>28716993</v>
      </c>
      <c r="AV56" s="380">
        <v>9677911</v>
      </c>
      <c r="AW56" s="376">
        <f t="shared" si="1"/>
        <v>551234681</v>
      </c>
    </row>
    <row r="57" spans="1:49" ht="13.5">
      <c r="A57" s="174" t="s">
        <v>508</v>
      </c>
      <c r="B57" s="56"/>
      <c r="C57" s="56"/>
      <c r="D57" s="56"/>
      <c r="E57" s="355"/>
      <c r="F57" s="360">
        <v>52067456</v>
      </c>
      <c r="G57" s="361">
        <v>33285848</v>
      </c>
      <c r="H57" s="361">
        <v>22579739</v>
      </c>
      <c r="I57" s="361">
        <v>20385164</v>
      </c>
      <c r="J57" s="361">
        <v>5278468</v>
      </c>
      <c r="K57" s="361">
        <v>10800792</v>
      </c>
      <c r="L57" s="361">
        <v>12743377</v>
      </c>
      <c r="M57" s="361">
        <v>19335188</v>
      </c>
      <c r="N57" s="361">
        <v>14271376</v>
      </c>
      <c r="O57" s="361">
        <v>6430451</v>
      </c>
      <c r="P57" s="361">
        <v>10143832</v>
      </c>
      <c r="Q57" s="361">
        <v>16063478</v>
      </c>
      <c r="R57" s="361">
        <v>44231830</v>
      </c>
      <c r="S57" s="361">
        <v>27078944</v>
      </c>
      <c r="T57" s="361">
        <v>8890659</v>
      </c>
      <c r="U57" s="361">
        <v>5348955</v>
      </c>
      <c r="V57" s="361">
        <v>10733640</v>
      </c>
      <c r="W57" s="361">
        <v>6189635</v>
      </c>
      <c r="X57" s="361">
        <v>7910714</v>
      </c>
      <c r="Y57" s="361">
        <v>20226332</v>
      </c>
      <c r="Z57" s="361">
        <v>12934998</v>
      </c>
      <c r="AA57" s="361">
        <v>9739973</v>
      </c>
      <c r="AB57" s="361">
        <v>10280211</v>
      </c>
      <c r="AC57" s="361">
        <v>8687155</v>
      </c>
      <c r="AD57" s="361">
        <v>13563057</v>
      </c>
      <c r="AE57" s="361">
        <v>12590639</v>
      </c>
      <c r="AF57" s="361">
        <v>20680169</v>
      </c>
      <c r="AG57" s="361">
        <v>11758271</v>
      </c>
      <c r="AH57" s="361">
        <v>8986276</v>
      </c>
      <c r="AI57" s="361">
        <v>8185833</v>
      </c>
      <c r="AJ57" s="361">
        <v>4086967</v>
      </c>
      <c r="AK57" s="361">
        <v>7307949</v>
      </c>
      <c r="AL57" s="361">
        <v>5756219</v>
      </c>
      <c r="AM57" s="361">
        <v>5022766</v>
      </c>
      <c r="AN57" s="361">
        <v>3923770</v>
      </c>
      <c r="AO57" s="361">
        <v>6140558</v>
      </c>
      <c r="AP57" s="361">
        <v>1624930</v>
      </c>
      <c r="AQ57" s="361">
        <v>4732210</v>
      </c>
      <c r="AR57" s="361">
        <v>6428808</v>
      </c>
      <c r="AS57" s="361">
        <v>3065921</v>
      </c>
      <c r="AT57" s="361">
        <v>4542669</v>
      </c>
      <c r="AU57" s="361">
        <v>29200859</v>
      </c>
      <c r="AV57" s="370">
        <v>10343823</v>
      </c>
      <c r="AW57" s="373">
        <f t="shared" si="1"/>
        <v>563579909</v>
      </c>
    </row>
    <row r="58" spans="1:49" ht="13.5">
      <c r="A58" s="348" t="s">
        <v>509</v>
      </c>
      <c r="B58" s="58"/>
      <c r="C58" s="58"/>
      <c r="D58" s="58"/>
      <c r="E58" s="357"/>
      <c r="F58" s="51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9">
        <v>0</v>
      </c>
      <c r="AW58" s="374">
        <f t="shared" si="1"/>
        <v>0</v>
      </c>
    </row>
    <row r="59" spans="1:49" ht="14.25" thickBot="1">
      <c r="A59" s="377" t="s">
        <v>510</v>
      </c>
      <c r="B59" s="350"/>
      <c r="C59" s="350"/>
      <c r="D59" s="350"/>
      <c r="E59" s="359"/>
      <c r="F59" s="138"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0</v>
      </c>
      <c r="L59" s="175">
        <v>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5">
        <v>0</v>
      </c>
      <c r="T59" s="175">
        <v>0</v>
      </c>
      <c r="U59" s="175">
        <v>0</v>
      </c>
      <c r="V59" s="175">
        <v>0</v>
      </c>
      <c r="W59" s="175">
        <v>0</v>
      </c>
      <c r="X59" s="175">
        <v>0</v>
      </c>
      <c r="Y59" s="175">
        <v>0</v>
      </c>
      <c r="Z59" s="175">
        <v>0</v>
      </c>
      <c r="AA59" s="175">
        <v>0</v>
      </c>
      <c r="AB59" s="175">
        <v>0</v>
      </c>
      <c r="AC59" s="175">
        <v>0</v>
      </c>
      <c r="AD59" s="175">
        <v>0</v>
      </c>
      <c r="AE59" s="175">
        <v>0</v>
      </c>
      <c r="AF59" s="175">
        <v>0</v>
      </c>
      <c r="AG59" s="175">
        <v>0</v>
      </c>
      <c r="AH59" s="175">
        <v>0</v>
      </c>
      <c r="AI59" s="175">
        <v>0</v>
      </c>
      <c r="AJ59" s="175">
        <v>0</v>
      </c>
      <c r="AK59" s="175">
        <v>0</v>
      </c>
      <c r="AL59" s="175">
        <v>0</v>
      </c>
      <c r="AM59" s="175">
        <v>0</v>
      </c>
      <c r="AN59" s="175">
        <v>0</v>
      </c>
      <c r="AO59" s="175">
        <v>0</v>
      </c>
      <c r="AP59" s="175">
        <v>0</v>
      </c>
      <c r="AQ59" s="175">
        <v>0</v>
      </c>
      <c r="AR59" s="175">
        <v>0</v>
      </c>
      <c r="AS59" s="175">
        <v>0</v>
      </c>
      <c r="AT59" s="175">
        <v>0</v>
      </c>
      <c r="AU59" s="175">
        <v>0</v>
      </c>
      <c r="AV59" s="349">
        <v>0</v>
      </c>
      <c r="AW59" s="376">
        <f t="shared" si="1"/>
        <v>0</v>
      </c>
    </row>
    <row r="60" spans="1:49" ht="13.5">
      <c r="A60" s="699" t="s">
        <v>511</v>
      </c>
      <c r="B60" s="701" t="s">
        <v>512</v>
      </c>
      <c r="C60" s="702"/>
      <c r="D60" s="702"/>
      <c r="E60" s="703"/>
      <c r="F60" s="704">
        <v>579850</v>
      </c>
      <c r="G60" s="705">
        <v>99948</v>
      </c>
      <c r="H60" s="705">
        <v>530309</v>
      </c>
      <c r="I60" s="705">
        <v>9879</v>
      </c>
      <c r="J60" s="705">
        <v>14486</v>
      </c>
      <c r="K60" s="705">
        <v>29918</v>
      </c>
      <c r="L60" s="705">
        <v>0</v>
      </c>
      <c r="M60" s="705">
        <v>0</v>
      </c>
      <c r="N60" s="705">
        <v>22542</v>
      </c>
      <c r="O60" s="705">
        <v>0</v>
      </c>
      <c r="P60" s="705">
        <v>88268</v>
      </c>
      <c r="Q60" s="705">
        <v>181894</v>
      </c>
      <c r="R60" s="705">
        <v>0</v>
      </c>
      <c r="S60" s="705">
        <v>45066</v>
      </c>
      <c r="T60" s="705">
        <v>169641</v>
      </c>
      <c r="U60" s="705">
        <v>37123</v>
      </c>
      <c r="V60" s="705">
        <v>226143</v>
      </c>
      <c r="W60" s="705">
        <v>21444</v>
      </c>
      <c r="X60" s="705">
        <v>116564</v>
      </c>
      <c r="Y60" s="705">
        <v>0</v>
      </c>
      <c r="Z60" s="705">
        <v>70559</v>
      </c>
      <c r="AA60" s="705">
        <v>118830</v>
      </c>
      <c r="AB60" s="705">
        <v>20262</v>
      </c>
      <c r="AC60" s="705">
        <v>0</v>
      </c>
      <c r="AD60" s="705">
        <v>0</v>
      </c>
      <c r="AE60" s="705">
        <v>0</v>
      </c>
      <c r="AF60" s="705">
        <v>18941</v>
      </c>
      <c r="AG60" s="705">
        <v>120465</v>
      </c>
      <c r="AH60" s="705">
        <v>81814</v>
      </c>
      <c r="AI60" s="705">
        <v>43419</v>
      </c>
      <c r="AJ60" s="705">
        <v>0</v>
      </c>
      <c r="AK60" s="705">
        <v>0</v>
      </c>
      <c r="AL60" s="705">
        <v>161640</v>
      </c>
      <c r="AM60" s="705">
        <v>25342</v>
      </c>
      <c r="AN60" s="705">
        <v>73266</v>
      </c>
      <c r="AO60" s="705">
        <v>70640</v>
      </c>
      <c r="AP60" s="705">
        <v>32361</v>
      </c>
      <c r="AQ60" s="705">
        <v>0</v>
      </c>
      <c r="AR60" s="705">
        <v>0</v>
      </c>
      <c r="AS60" s="705">
        <v>0</v>
      </c>
      <c r="AT60" s="705">
        <v>74142</v>
      </c>
      <c r="AU60" s="705">
        <v>175670</v>
      </c>
      <c r="AV60" s="706">
        <v>71869</v>
      </c>
      <c r="AW60" s="707">
        <f t="shared" si="1"/>
        <v>3332295</v>
      </c>
    </row>
    <row r="61" spans="1:49" ht="14.25" thickBot="1">
      <c r="A61" s="700" t="s">
        <v>513</v>
      </c>
      <c r="B61" s="708" t="s">
        <v>775</v>
      </c>
      <c r="C61" s="709"/>
      <c r="D61" s="709"/>
      <c r="E61" s="710"/>
      <c r="F61" s="711">
        <v>0</v>
      </c>
      <c r="G61" s="712">
        <v>0</v>
      </c>
      <c r="H61" s="712">
        <v>0</v>
      </c>
      <c r="I61" s="712">
        <v>0</v>
      </c>
      <c r="J61" s="712">
        <v>0</v>
      </c>
      <c r="K61" s="712">
        <v>0</v>
      </c>
      <c r="L61" s="712">
        <v>44948</v>
      </c>
      <c r="M61" s="712">
        <v>78819</v>
      </c>
      <c r="N61" s="712">
        <v>0</v>
      </c>
      <c r="O61" s="712">
        <v>7846</v>
      </c>
      <c r="P61" s="712">
        <v>0</v>
      </c>
      <c r="Q61" s="712">
        <v>0</v>
      </c>
      <c r="R61" s="712">
        <v>582188</v>
      </c>
      <c r="S61" s="712">
        <v>0</v>
      </c>
      <c r="T61" s="712">
        <v>0</v>
      </c>
      <c r="U61" s="712">
        <v>0</v>
      </c>
      <c r="V61" s="712">
        <v>0</v>
      </c>
      <c r="W61" s="712">
        <v>0</v>
      </c>
      <c r="X61" s="712">
        <v>0</v>
      </c>
      <c r="Y61" s="712">
        <v>135236</v>
      </c>
      <c r="Z61" s="712">
        <v>0</v>
      </c>
      <c r="AA61" s="712">
        <v>0</v>
      </c>
      <c r="AB61" s="712">
        <v>0</v>
      </c>
      <c r="AC61" s="712">
        <v>72625</v>
      </c>
      <c r="AD61" s="712">
        <v>67431</v>
      </c>
      <c r="AE61" s="712">
        <v>11536</v>
      </c>
      <c r="AF61" s="712">
        <v>0</v>
      </c>
      <c r="AG61" s="712">
        <v>0</v>
      </c>
      <c r="AH61" s="712">
        <v>0</v>
      </c>
      <c r="AI61" s="712">
        <v>0</v>
      </c>
      <c r="AJ61" s="712">
        <v>4984</v>
      </c>
      <c r="AK61" s="712">
        <v>34151</v>
      </c>
      <c r="AL61" s="712">
        <v>0</v>
      </c>
      <c r="AM61" s="712">
        <v>0</v>
      </c>
      <c r="AN61" s="712">
        <v>0</v>
      </c>
      <c r="AO61" s="712">
        <v>0</v>
      </c>
      <c r="AP61" s="712">
        <v>0</v>
      </c>
      <c r="AQ61" s="712">
        <v>34567</v>
      </c>
      <c r="AR61" s="712">
        <v>3260</v>
      </c>
      <c r="AS61" s="712">
        <v>40239</v>
      </c>
      <c r="AT61" s="712">
        <v>0</v>
      </c>
      <c r="AU61" s="712">
        <v>0</v>
      </c>
      <c r="AV61" s="713">
        <v>0</v>
      </c>
      <c r="AW61" s="714">
        <f t="shared" si="1"/>
        <v>1117830</v>
      </c>
    </row>
  </sheetData>
  <mergeCells count="6">
    <mergeCell ref="B42:C46"/>
    <mergeCell ref="B48:C55"/>
    <mergeCell ref="B6:C10"/>
    <mergeCell ref="AW2:AW3"/>
    <mergeCell ref="B33:C36"/>
    <mergeCell ref="B38:C39"/>
  </mergeCells>
  <conditionalFormatting sqref="B11:B33 B56:C65536 C11:C32 C37 B37:B38 C40:C41 B40:B42 C47 B47:B48 C1:C5 B1:B6 D1:AV65536 AX1:IV65536 AW1 AW4:AW65536 A1:A65536">
    <cfRule type="cellIs" priority="1" dxfId="0" operator="equal" stopIfTrue="1">
      <formula>0</formula>
    </cfRule>
  </conditionalFormatting>
  <printOptions/>
  <pageMargins left="1.0236220472440944" right="0.7874015748031497" top="0.5511811023622047" bottom="0.5511811023622047" header="0.5118110236220472" footer="0.5118110236220472"/>
  <pageSetup horizontalDpi="600" verticalDpi="600" orientation="landscape" paperSize="9" scale="66" r:id="rId2"/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C61"/>
  <sheetViews>
    <sheetView view="pageBreakPreview" zoomScale="70" zoomScaleSheetLayoutView="7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W12" sqref="W12"/>
    </sheetView>
  </sheetViews>
  <sheetFormatPr defaultColWidth="9.00390625" defaultRowHeight="15.75" customHeight="1"/>
  <cols>
    <col min="1" max="1" width="4.375" style="104" customWidth="1"/>
    <col min="2" max="2" width="20.875" style="104" customWidth="1"/>
    <col min="3" max="3" width="21.625" style="115" customWidth="1"/>
    <col min="4" max="5" width="0.12890625" style="115" customWidth="1"/>
    <col min="6" max="6" width="8.00390625" style="121" customWidth="1"/>
    <col min="7" max="16" width="12.875" style="104" customWidth="1"/>
    <col min="17" max="17" width="12.625" style="104" customWidth="1"/>
    <col min="18" max="18" width="1.12109375" style="113" customWidth="1"/>
    <col min="19" max="29" width="12.875" style="104" customWidth="1"/>
    <col min="30" max="16384" width="9.00390625" style="106" customWidth="1"/>
  </cols>
  <sheetData>
    <row r="1" spans="1:29" ht="23.25" customHeight="1" thickBot="1">
      <c r="A1" s="695" t="s">
        <v>648</v>
      </c>
      <c r="Q1" s="105" t="s">
        <v>649</v>
      </c>
      <c r="R1" s="79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15" customHeight="1">
      <c r="A2" s="765"/>
      <c r="B2" s="766"/>
      <c r="C2" s="767" t="s">
        <v>682</v>
      </c>
      <c r="D2" s="767"/>
      <c r="E2" s="767"/>
      <c r="F2" s="768"/>
      <c r="G2" s="782" t="s">
        <v>327</v>
      </c>
      <c r="H2" s="783" t="s">
        <v>328</v>
      </c>
      <c r="I2" s="783" t="s">
        <v>329</v>
      </c>
      <c r="J2" s="783" t="s">
        <v>330</v>
      </c>
      <c r="K2" s="783" t="s">
        <v>331</v>
      </c>
      <c r="L2" s="783" t="s">
        <v>332</v>
      </c>
      <c r="M2" s="783" t="s">
        <v>333</v>
      </c>
      <c r="N2" s="783" t="s">
        <v>334</v>
      </c>
      <c r="O2" s="783" t="s">
        <v>335</v>
      </c>
      <c r="P2" s="783" t="s">
        <v>336</v>
      </c>
      <c r="Q2" s="797" t="s">
        <v>337</v>
      </c>
      <c r="R2" s="791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ht="15" customHeight="1" thickBot="1">
      <c r="A3" s="779"/>
      <c r="B3" s="788" t="s">
        <v>683</v>
      </c>
      <c r="C3" s="780"/>
      <c r="D3" s="780"/>
      <c r="E3" s="780"/>
      <c r="F3" s="781"/>
      <c r="G3" s="805" t="s">
        <v>243</v>
      </c>
      <c r="H3" s="806" t="s">
        <v>244</v>
      </c>
      <c r="I3" s="806" t="s">
        <v>245</v>
      </c>
      <c r="J3" s="806" t="s">
        <v>246</v>
      </c>
      <c r="K3" s="806" t="s">
        <v>21</v>
      </c>
      <c r="L3" s="806" t="s">
        <v>247</v>
      </c>
      <c r="M3" s="806" t="s">
        <v>248</v>
      </c>
      <c r="N3" s="806" t="s">
        <v>22</v>
      </c>
      <c r="O3" s="806" t="s">
        <v>249</v>
      </c>
      <c r="P3" s="806" t="s">
        <v>250</v>
      </c>
      <c r="Q3" s="807" t="s">
        <v>251</v>
      </c>
      <c r="R3" s="792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ht="15" customHeight="1">
      <c r="A4" s="771" t="s">
        <v>650</v>
      </c>
      <c r="B4" s="113"/>
      <c r="C4" s="761" t="s">
        <v>651</v>
      </c>
      <c r="D4" s="117"/>
      <c r="E4" s="117"/>
      <c r="F4" s="804"/>
      <c r="G4" s="787"/>
      <c r="H4" s="108"/>
      <c r="I4" s="108"/>
      <c r="J4" s="108"/>
      <c r="K4" s="108"/>
      <c r="L4" s="108"/>
      <c r="M4" s="108"/>
      <c r="N4" s="108"/>
      <c r="O4" s="113"/>
      <c r="P4" s="112"/>
      <c r="Q4" s="799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ht="15" customHeight="1">
      <c r="A5" s="769"/>
      <c r="B5" s="748" t="s">
        <v>652</v>
      </c>
      <c r="C5" s="751" t="s">
        <v>653</v>
      </c>
      <c r="D5" s="116"/>
      <c r="E5" s="116"/>
      <c r="F5" s="770" t="s">
        <v>14</v>
      </c>
      <c r="G5" s="785">
        <v>48.5</v>
      </c>
      <c r="H5" s="111">
        <v>43.2</v>
      </c>
      <c r="I5" s="111">
        <v>60.8</v>
      </c>
      <c r="J5" s="111">
        <v>59.3</v>
      </c>
      <c r="K5" s="111">
        <v>36.9</v>
      </c>
      <c r="L5" s="111">
        <v>50.7</v>
      </c>
      <c r="M5" s="111">
        <v>43.9</v>
      </c>
      <c r="N5" s="111">
        <v>60.3</v>
      </c>
      <c r="O5" s="107">
        <v>53.1</v>
      </c>
      <c r="P5" s="110">
        <v>50.9</v>
      </c>
      <c r="Q5" s="798">
        <v>62</v>
      </c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ht="15" customHeight="1">
      <c r="A6" s="772" t="s">
        <v>654</v>
      </c>
      <c r="B6" s="109"/>
      <c r="C6" s="750" t="s">
        <v>515</v>
      </c>
      <c r="D6" s="118"/>
      <c r="E6" s="118"/>
      <c r="F6" s="773"/>
      <c r="G6" s="787"/>
      <c r="H6" s="108"/>
      <c r="I6" s="108"/>
      <c r="J6" s="108"/>
      <c r="K6" s="108"/>
      <c r="L6" s="108"/>
      <c r="M6" s="108"/>
      <c r="N6" s="108"/>
      <c r="O6" s="113"/>
      <c r="P6" s="112"/>
      <c r="Q6" s="799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</row>
    <row r="7" spans="1:29" ht="15" customHeight="1">
      <c r="A7" s="769"/>
      <c r="B7" s="748" t="s">
        <v>655</v>
      </c>
      <c r="C7" s="751" t="s">
        <v>656</v>
      </c>
      <c r="D7" s="116"/>
      <c r="E7" s="116"/>
      <c r="F7" s="770" t="s">
        <v>14</v>
      </c>
      <c r="G7" s="785">
        <v>98.4</v>
      </c>
      <c r="H7" s="111">
        <v>94.6</v>
      </c>
      <c r="I7" s="111">
        <v>87.5</v>
      </c>
      <c r="J7" s="111">
        <v>95.2</v>
      </c>
      <c r="K7" s="111">
        <v>91.1</v>
      </c>
      <c r="L7" s="111">
        <v>90.7</v>
      </c>
      <c r="M7" s="111">
        <v>95</v>
      </c>
      <c r="N7" s="111">
        <v>95.5</v>
      </c>
      <c r="O7" s="107">
        <v>89.6</v>
      </c>
      <c r="P7" s="110">
        <v>93</v>
      </c>
      <c r="Q7" s="798">
        <v>96.4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1:29" ht="15" customHeight="1">
      <c r="A8" s="772" t="s">
        <v>657</v>
      </c>
      <c r="B8" s="109"/>
      <c r="C8" s="750" t="s">
        <v>658</v>
      </c>
      <c r="D8" s="118"/>
      <c r="E8" s="118"/>
      <c r="F8" s="773"/>
      <c r="G8" s="787"/>
      <c r="H8" s="108"/>
      <c r="I8" s="108"/>
      <c r="J8" s="108"/>
      <c r="K8" s="108"/>
      <c r="L8" s="108"/>
      <c r="M8" s="108"/>
      <c r="N8" s="108"/>
      <c r="O8" s="113"/>
      <c r="P8" s="112"/>
      <c r="Q8" s="799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</row>
    <row r="9" spans="1:29" ht="15" customHeight="1">
      <c r="A9" s="769"/>
      <c r="B9" s="748" t="s">
        <v>659</v>
      </c>
      <c r="C9" s="751" t="s">
        <v>516</v>
      </c>
      <c r="D9" s="116"/>
      <c r="E9" s="116"/>
      <c r="F9" s="770" t="s">
        <v>14</v>
      </c>
      <c r="G9" s="785">
        <v>305.3</v>
      </c>
      <c r="H9" s="111">
        <v>339.3</v>
      </c>
      <c r="I9" s="111">
        <v>565.6</v>
      </c>
      <c r="J9" s="111">
        <v>532.8</v>
      </c>
      <c r="K9" s="111">
        <v>533.3</v>
      </c>
      <c r="L9" s="111">
        <v>575</v>
      </c>
      <c r="M9" s="111">
        <v>198.2</v>
      </c>
      <c r="N9" s="111">
        <v>1143.5</v>
      </c>
      <c r="O9" s="107">
        <v>8370.2</v>
      </c>
      <c r="P9" s="110">
        <v>1101.5</v>
      </c>
      <c r="Q9" s="798">
        <v>937.4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</row>
    <row r="10" spans="1:29" ht="15" customHeight="1">
      <c r="A10" s="772" t="s">
        <v>660</v>
      </c>
      <c r="B10" s="109"/>
      <c r="C10" s="750" t="s">
        <v>661</v>
      </c>
      <c r="D10" s="118"/>
      <c r="E10" s="118"/>
      <c r="F10" s="773"/>
      <c r="G10" s="787"/>
      <c r="H10" s="108"/>
      <c r="I10" s="108"/>
      <c r="J10" s="108"/>
      <c r="K10" s="108"/>
      <c r="L10" s="108"/>
      <c r="M10" s="108"/>
      <c r="N10" s="108"/>
      <c r="O10" s="113"/>
      <c r="P10" s="112"/>
      <c r="Q10" s="799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" customHeight="1">
      <c r="A11" s="769"/>
      <c r="B11" s="748" t="s">
        <v>662</v>
      </c>
      <c r="C11" s="751" t="s">
        <v>663</v>
      </c>
      <c r="D11" s="116"/>
      <c r="E11" s="116"/>
      <c r="F11" s="770" t="s">
        <v>14</v>
      </c>
      <c r="G11" s="785">
        <v>110.9</v>
      </c>
      <c r="H11" s="111">
        <v>102.8</v>
      </c>
      <c r="I11" s="111">
        <v>116.6</v>
      </c>
      <c r="J11" s="111">
        <v>97.3</v>
      </c>
      <c r="K11" s="111">
        <v>102.5</v>
      </c>
      <c r="L11" s="111">
        <v>103</v>
      </c>
      <c r="M11" s="111">
        <v>95.7</v>
      </c>
      <c r="N11" s="111">
        <v>94.6</v>
      </c>
      <c r="O11" s="107">
        <v>102.2</v>
      </c>
      <c r="P11" s="110">
        <v>98.8</v>
      </c>
      <c r="Q11" s="798">
        <v>109.7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15" customHeight="1">
      <c r="A12" s="772" t="s">
        <v>664</v>
      </c>
      <c r="B12" s="109"/>
      <c r="C12" s="750" t="s">
        <v>665</v>
      </c>
      <c r="D12" s="118"/>
      <c r="E12" s="118"/>
      <c r="F12" s="773"/>
      <c r="G12" s="787"/>
      <c r="H12" s="108"/>
      <c r="I12" s="108"/>
      <c r="J12" s="108"/>
      <c r="K12" s="108"/>
      <c r="L12" s="108"/>
      <c r="M12" s="108"/>
      <c r="N12" s="108"/>
      <c r="O12" s="113"/>
      <c r="P12" s="112"/>
      <c r="Q12" s="799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ht="15" customHeight="1">
      <c r="A13" s="769"/>
      <c r="B13" s="748" t="s">
        <v>666</v>
      </c>
      <c r="C13" s="751" t="s">
        <v>667</v>
      </c>
      <c r="D13" s="116"/>
      <c r="E13" s="116"/>
      <c r="F13" s="770" t="s">
        <v>14</v>
      </c>
      <c r="G13" s="785">
        <v>111.8</v>
      </c>
      <c r="H13" s="111">
        <v>102.8</v>
      </c>
      <c r="I13" s="111">
        <v>117.2</v>
      </c>
      <c r="J13" s="111">
        <v>100.5</v>
      </c>
      <c r="K13" s="111">
        <v>102.5</v>
      </c>
      <c r="L13" s="111">
        <v>103</v>
      </c>
      <c r="M13" s="111">
        <v>95.7</v>
      </c>
      <c r="N13" s="111">
        <v>94.6</v>
      </c>
      <c r="O13" s="107">
        <v>102.2</v>
      </c>
      <c r="P13" s="110">
        <v>98.8</v>
      </c>
      <c r="Q13" s="798">
        <v>109.7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18" s="1018" customFormat="1" ht="15" customHeight="1">
      <c r="A14" s="1026" t="s">
        <v>721</v>
      </c>
      <c r="B14" s="1033"/>
      <c r="C14" s="1035" t="s">
        <v>722</v>
      </c>
      <c r="D14" s="1014"/>
      <c r="E14" s="1031"/>
      <c r="F14" s="1023"/>
      <c r="G14" s="1024"/>
      <c r="H14" s="1016"/>
      <c r="I14" s="1016"/>
      <c r="J14" s="1016"/>
      <c r="K14" s="1016"/>
      <c r="L14" s="1016"/>
      <c r="M14" s="1016"/>
      <c r="N14" s="1016"/>
      <c r="O14" s="1017"/>
      <c r="P14" s="1015"/>
      <c r="Q14" s="1025"/>
      <c r="R14" s="1017"/>
    </row>
    <row r="15" spans="1:18" s="1018" customFormat="1" ht="15" customHeight="1">
      <c r="A15" s="1030"/>
      <c r="B15" s="1034" t="s">
        <v>666</v>
      </c>
      <c r="C15" s="1036" t="s">
        <v>723</v>
      </c>
      <c r="D15" s="1019"/>
      <c r="E15" s="1032"/>
      <c r="F15" s="1027" t="s">
        <v>724</v>
      </c>
      <c r="G15" s="1028">
        <v>140.8</v>
      </c>
      <c r="H15" s="1021">
        <v>111.4</v>
      </c>
      <c r="I15" s="1021">
        <v>128.5</v>
      </c>
      <c r="J15" s="1021">
        <v>118.5</v>
      </c>
      <c r="K15" s="1021">
        <v>118.4</v>
      </c>
      <c r="L15" s="1021">
        <v>123.4</v>
      </c>
      <c r="M15" s="1021">
        <v>104.3</v>
      </c>
      <c r="N15" s="1021">
        <v>110.2</v>
      </c>
      <c r="O15" s="1022">
        <v>105.5</v>
      </c>
      <c r="P15" s="1020">
        <v>125.8</v>
      </c>
      <c r="Q15" s="1029">
        <v>129.6</v>
      </c>
      <c r="R15" s="1017"/>
    </row>
    <row r="16" spans="1:29" ht="15" customHeight="1">
      <c r="A16" s="1225" t="s">
        <v>668</v>
      </c>
      <c r="B16" s="1226"/>
      <c r="C16" s="752" t="s">
        <v>669</v>
      </c>
      <c r="D16" s="119"/>
      <c r="E16" s="119"/>
      <c r="F16" s="773"/>
      <c r="G16" s="787"/>
      <c r="H16" s="108"/>
      <c r="I16" s="108"/>
      <c r="J16" s="108"/>
      <c r="K16" s="108"/>
      <c r="L16" s="108"/>
      <c r="M16" s="108"/>
      <c r="N16" s="108"/>
      <c r="O16" s="113"/>
      <c r="P16" s="112"/>
      <c r="Q16" s="799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15" customHeight="1">
      <c r="A17" s="769"/>
      <c r="B17" s="748" t="s">
        <v>670</v>
      </c>
      <c r="C17" s="751" t="s">
        <v>671</v>
      </c>
      <c r="D17" s="116"/>
      <c r="E17" s="116"/>
      <c r="F17" s="770" t="s">
        <v>14</v>
      </c>
      <c r="G17" s="785">
        <v>141.6</v>
      </c>
      <c r="H17" s="111">
        <v>187.4</v>
      </c>
      <c r="I17" s="111">
        <v>71.7</v>
      </c>
      <c r="J17" s="111">
        <v>89.9</v>
      </c>
      <c r="K17" s="111">
        <v>294.4</v>
      </c>
      <c r="L17" s="111">
        <v>117.1</v>
      </c>
      <c r="M17" s="111">
        <v>107.9</v>
      </c>
      <c r="N17" s="111">
        <v>164.8</v>
      </c>
      <c r="O17" s="107">
        <v>80.2</v>
      </c>
      <c r="P17" s="110">
        <v>76.6</v>
      </c>
      <c r="Q17" s="798">
        <v>120.4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1:18" s="114" customFormat="1" ht="15" customHeight="1">
      <c r="A18" s="774" t="s">
        <v>672</v>
      </c>
      <c r="B18" s="749"/>
      <c r="C18" s="753"/>
      <c r="D18" s="120"/>
      <c r="E18" s="120"/>
      <c r="F18" s="775"/>
      <c r="G18" s="808"/>
      <c r="H18" s="809"/>
      <c r="I18" s="809"/>
      <c r="J18" s="809"/>
      <c r="K18" s="809"/>
      <c r="L18" s="809"/>
      <c r="M18" s="809"/>
      <c r="N18" s="809"/>
      <c r="O18" s="793"/>
      <c r="P18" s="810"/>
      <c r="Q18" s="811"/>
      <c r="R18" s="1097"/>
    </row>
    <row r="19" spans="1:29" ht="15" customHeight="1">
      <c r="A19" s="771"/>
      <c r="B19" s="756" t="s">
        <v>673</v>
      </c>
      <c r="C19" s="754" t="s">
        <v>674</v>
      </c>
      <c r="D19" s="755"/>
      <c r="E19" s="755"/>
      <c r="F19" s="776"/>
      <c r="G19" s="812"/>
      <c r="H19" s="813"/>
      <c r="I19" s="813"/>
      <c r="J19" s="813"/>
      <c r="K19" s="813"/>
      <c r="L19" s="813"/>
      <c r="M19" s="813"/>
      <c r="N19" s="813"/>
      <c r="O19" s="814"/>
      <c r="P19" s="815"/>
      <c r="Q19" s="81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1:29" ht="15" customHeight="1">
      <c r="A20" s="771"/>
      <c r="B20" s="757" t="s">
        <v>13</v>
      </c>
      <c r="C20" s="758" t="s">
        <v>675</v>
      </c>
      <c r="D20" s="759"/>
      <c r="E20" s="759"/>
      <c r="F20" s="777" t="s">
        <v>14</v>
      </c>
      <c r="G20" s="817">
        <v>122.9</v>
      </c>
      <c r="H20" s="818">
        <v>74.9</v>
      </c>
      <c r="I20" s="818">
        <v>37.9</v>
      </c>
      <c r="J20" s="818">
        <v>33</v>
      </c>
      <c r="K20" s="818">
        <v>106.3</v>
      </c>
      <c r="L20" s="818">
        <v>56.1</v>
      </c>
      <c r="M20" s="818">
        <v>127.4</v>
      </c>
      <c r="N20" s="818">
        <v>57.7</v>
      </c>
      <c r="O20" s="819">
        <v>35.2</v>
      </c>
      <c r="P20" s="820">
        <v>163.5</v>
      </c>
      <c r="Q20" s="821">
        <v>99.3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</row>
    <row r="21" spans="1:29" ht="15" customHeight="1">
      <c r="A21" s="771"/>
      <c r="B21" s="756" t="s">
        <v>439</v>
      </c>
      <c r="C21" s="754" t="s">
        <v>676</v>
      </c>
      <c r="D21" s="755"/>
      <c r="E21" s="755"/>
      <c r="F21" s="776"/>
      <c r="G21" s="787"/>
      <c r="H21" s="108"/>
      <c r="I21" s="108"/>
      <c r="J21" s="108"/>
      <c r="K21" s="108"/>
      <c r="L21" s="108"/>
      <c r="M21" s="108"/>
      <c r="N21" s="108"/>
      <c r="O21" s="113"/>
      <c r="P21" s="112"/>
      <c r="Q21" s="799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</row>
    <row r="22" spans="1:29" ht="15" customHeight="1">
      <c r="A22" s="771"/>
      <c r="B22" s="762" t="s">
        <v>13</v>
      </c>
      <c r="C22" s="763" t="s">
        <v>675</v>
      </c>
      <c r="D22" s="764"/>
      <c r="E22" s="764"/>
      <c r="F22" s="778" t="s">
        <v>14</v>
      </c>
      <c r="G22" s="787">
        <v>20.8</v>
      </c>
      <c r="H22" s="108">
        <v>21.2</v>
      </c>
      <c r="I22" s="108">
        <v>7.8</v>
      </c>
      <c r="J22" s="108">
        <v>16.3</v>
      </c>
      <c r="K22" s="108">
        <v>29.5</v>
      </c>
      <c r="L22" s="108">
        <v>16.8</v>
      </c>
      <c r="M22" s="108">
        <v>35.7</v>
      </c>
      <c r="N22" s="108">
        <v>20.9</v>
      </c>
      <c r="O22" s="113">
        <v>21.6</v>
      </c>
      <c r="P22" s="112">
        <v>27.3</v>
      </c>
      <c r="Q22" s="799">
        <v>14.9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</row>
    <row r="23" spans="1:29" ht="15" customHeight="1">
      <c r="A23" s="771"/>
      <c r="B23" s="756" t="s">
        <v>677</v>
      </c>
      <c r="C23" s="754" t="s">
        <v>678</v>
      </c>
      <c r="D23" s="755"/>
      <c r="E23" s="755"/>
      <c r="F23" s="776"/>
      <c r="G23" s="812"/>
      <c r="H23" s="813"/>
      <c r="I23" s="813"/>
      <c r="J23" s="813"/>
      <c r="K23" s="813"/>
      <c r="L23" s="813"/>
      <c r="M23" s="813"/>
      <c r="N23" s="813"/>
      <c r="O23" s="814"/>
      <c r="P23" s="815"/>
      <c r="Q23" s="81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</row>
    <row r="24" spans="1:29" ht="15" customHeight="1">
      <c r="A24" s="771"/>
      <c r="B24" s="762" t="s">
        <v>679</v>
      </c>
      <c r="C24" s="763" t="s">
        <v>675</v>
      </c>
      <c r="D24" s="764"/>
      <c r="E24" s="764"/>
      <c r="F24" s="778" t="s">
        <v>14</v>
      </c>
      <c r="G24" s="817">
        <v>25.4</v>
      </c>
      <c r="H24" s="818">
        <v>40</v>
      </c>
      <c r="I24" s="818">
        <v>16.9</v>
      </c>
      <c r="J24" s="818">
        <v>36.7</v>
      </c>
      <c r="K24" s="818">
        <v>36.1</v>
      </c>
      <c r="L24" s="818">
        <v>31.1</v>
      </c>
      <c r="M24" s="818">
        <v>48.1</v>
      </c>
      <c r="N24" s="818">
        <v>35</v>
      </c>
      <c r="O24" s="819">
        <v>43.9</v>
      </c>
      <c r="P24" s="820">
        <v>36.8</v>
      </c>
      <c r="Q24" s="821">
        <v>27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</row>
    <row r="25" spans="1:29" ht="15" customHeight="1">
      <c r="A25" s="771"/>
      <c r="B25" s="760" t="s">
        <v>680</v>
      </c>
      <c r="C25" s="761" t="s">
        <v>536</v>
      </c>
      <c r="D25" s="117"/>
      <c r="E25" s="117"/>
      <c r="F25" s="777"/>
      <c r="G25" s="787"/>
      <c r="H25" s="108"/>
      <c r="I25" s="108"/>
      <c r="J25" s="108"/>
      <c r="K25" s="108"/>
      <c r="L25" s="108"/>
      <c r="M25" s="108"/>
      <c r="N25" s="108"/>
      <c r="O25" s="113"/>
      <c r="P25" s="112"/>
      <c r="Q25" s="799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</row>
    <row r="26" spans="1:29" ht="15" customHeight="1">
      <c r="A26" s="769"/>
      <c r="B26" s="1046" t="s">
        <v>681</v>
      </c>
      <c r="C26" s="751" t="s">
        <v>675</v>
      </c>
      <c r="D26" s="116"/>
      <c r="E26" s="116"/>
      <c r="F26" s="770" t="s">
        <v>14</v>
      </c>
      <c r="G26" s="785">
        <v>19.7</v>
      </c>
      <c r="H26" s="111">
        <v>21.4</v>
      </c>
      <c r="I26" s="111">
        <v>4.3</v>
      </c>
      <c r="J26" s="111">
        <v>13.8</v>
      </c>
      <c r="K26" s="111">
        <v>14.1</v>
      </c>
      <c r="L26" s="111">
        <v>7.8</v>
      </c>
      <c r="M26" s="111">
        <v>4.1</v>
      </c>
      <c r="N26" s="111">
        <v>7.9</v>
      </c>
      <c r="O26" s="107">
        <v>19.9</v>
      </c>
      <c r="P26" s="110">
        <v>16.9</v>
      </c>
      <c r="Q26" s="798">
        <v>23.8</v>
      </c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</row>
    <row r="27" spans="1:29" ht="15" customHeight="1">
      <c r="A27" s="1042" t="s">
        <v>725</v>
      </c>
      <c r="B27" s="1017"/>
      <c r="C27" s="1043" t="s">
        <v>726</v>
      </c>
      <c r="D27" s="1044"/>
      <c r="E27" s="1045"/>
      <c r="F27" s="1047"/>
      <c r="G27" s="787"/>
      <c r="H27" s="112"/>
      <c r="I27" s="112"/>
      <c r="J27" s="112"/>
      <c r="K27" s="112"/>
      <c r="L27" s="112"/>
      <c r="M27" s="112"/>
      <c r="N27" s="112"/>
      <c r="O27" s="112"/>
      <c r="P27" s="112"/>
      <c r="Q27" s="799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</row>
    <row r="28" spans="1:29" ht="15" customHeight="1">
      <c r="A28" s="1030"/>
      <c r="B28" s="1034" t="s">
        <v>727</v>
      </c>
      <c r="C28" s="1055" t="s">
        <v>722</v>
      </c>
      <c r="D28" s="1019"/>
      <c r="E28" s="1032"/>
      <c r="F28" s="1027" t="s">
        <v>14</v>
      </c>
      <c r="G28" s="785">
        <v>-12.8</v>
      </c>
      <c r="H28" s="110">
        <v>-25.4</v>
      </c>
      <c r="I28" s="110">
        <v>-14.4</v>
      </c>
      <c r="J28" s="110">
        <v>4.2</v>
      </c>
      <c r="K28" s="110">
        <v>-7.2</v>
      </c>
      <c r="L28" s="110">
        <v>-2.9</v>
      </c>
      <c r="M28" s="110">
        <v>-10.5</v>
      </c>
      <c r="N28" s="110">
        <v>8.9</v>
      </c>
      <c r="O28" s="110">
        <v>-10.1</v>
      </c>
      <c r="P28" s="110">
        <v>-5.5</v>
      </c>
      <c r="Q28" s="798">
        <v>-9.7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</row>
    <row r="29" spans="1:29" ht="15" customHeight="1">
      <c r="A29" s="1042" t="s">
        <v>728</v>
      </c>
      <c r="B29" s="1017"/>
      <c r="C29" s="1043" t="s">
        <v>729</v>
      </c>
      <c r="D29" s="1044"/>
      <c r="E29" s="1045"/>
      <c r="F29" s="1047"/>
      <c r="G29" s="1024"/>
      <c r="H29" s="1015"/>
      <c r="I29" s="1015"/>
      <c r="J29" s="1015"/>
      <c r="K29" s="1015"/>
      <c r="L29" s="1015"/>
      <c r="M29" s="1015"/>
      <c r="N29" s="1015"/>
      <c r="O29" s="1015"/>
      <c r="P29" s="1015"/>
      <c r="Q29" s="1025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</row>
    <row r="30" spans="1:29" ht="15" customHeight="1" thickBot="1">
      <c r="A30" s="1037"/>
      <c r="B30" s="1038" t="s">
        <v>727</v>
      </c>
      <c r="C30" s="1039" t="s">
        <v>722</v>
      </c>
      <c r="D30" s="1040"/>
      <c r="E30" s="1041"/>
      <c r="F30" s="1048" t="s">
        <v>14</v>
      </c>
      <c r="G30" s="1049"/>
      <c r="H30" s="1050"/>
      <c r="I30" s="1050"/>
      <c r="J30" s="1050"/>
      <c r="K30" s="1050"/>
      <c r="L30" s="1050"/>
      <c r="M30" s="1050"/>
      <c r="N30" s="1050"/>
      <c r="O30" s="1050"/>
      <c r="P30" s="1050"/>
      <c r="Q30" s="1051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</row>
    <row r="31" ht="15" customHeight="1"/>
    <row r="32" spans="17:18" ht="15" customHeight="1" thickBot="1">
      <c r="Q32" s="105" t="s">
        <v>649</v>
      </c>
      <c r="R32" s="796"/>
    </row>
    <row r="33" spans="1:18" ht="15" customHeight="1">
      <c r="A33" s="765"/>
      <c r="B33" s="766"/>
      <c r="C33" s="767" t="s">
        <v>682</v>
      </c>
      <c r="D33" s="767"/>
      <c r="E33" s="767"/>
      <c r="F33" s="768"/>
      <c r="G33" s="782" t="s">
        <v>338</v>
      </c>
      <c r="H33" s="783" t="s">
        <v>339</v>
      </c>
      <c r="I33" s="783" t="s">
        <v>375</v>
      </c>
      <c r="J33" s="783" t="s">
        <v>376</v>
      </c>
      <c r="K33" s="783" t="s">
        <v>377</v>
      </c>
      <c r="L33" s="789" t="s">
        <v>27</v>
      </c>
      <c r="M33" s="789" t="s">
        <v>28</v>
      </c>
      <c r="N33" s="789" t="s">
        <v>29</v>
      </c>
      <c r="O33" s="789" t="s">
        <v>30</v>
      </c>
      <c r="P33" s="789" t="s">
        <v>31</v>
      </c>
      <c r="Q33" s="790" t="s">
        <v>32</v>
      </c>
      <c r="R33" s="794"/>
    </row>
    <row r="34" spans="1:18" ht="15" customHeight="1" thickBot="1">
      <c r="A34" s="779"/>
      <c r="B34" s="788" t="s">
        <v>683</v>
      </c>
      <c r="C34" s="780"/>
      <c r="D34" s="780"/>
      <c r="E34" s="780"/>
      <c r="F34" s="781"/>
      <c r="G34" s="805" t="s">
        <v>252</v>
      </c>
      <c r="H34" s="806" t="s">
        <v>23</v>
      </c>
      <c r="I34" s="806" t="s">
        <v>253</v>
      </c>
      <c r="J34" s="806" t="s">
        <v>254</v>
      </c>
      <c r="K34" s="806" t="s">
        <v>26</v>
      </c>
      <c r="L34" s="801" t="s">
        <v>54</v>
      </c>
      <c r="M34" s="801" t="s">
        <v>55</v>
      </c>
      <c r="N34" s="801" t="s">
        <v>56</v>
      </c>
      <c r="O34" s="801" t="s">
        <v>57</v>
      </c>
      <c r="P34" s="801" t="s">
        <v>58</v>
      </c>
      <c r="Q34" s="803" t="s">
        <v>59</v>
      </c>
      <c r="R34" s="794"/>
    </row>
    <row r="35" spans="1:17" ht="15" customHeight="1">
      <c r="A35" s="771" t="s">
        <v>650</v>
      </c>
      <c r="B35" s="113"/>
      <c r="C35" s="761" t="s">
        <v>651</v>
      </c>
      <c r="D35" s="117"/>
      <c r="E35" s="117"/>
      <c r="F35" s="804"/>
      <c r="G35" s="787"/>
      <c r="H35" s="108"/>
      <c r="I35" s="108"/>
      <c r="J35" s="108"/>
      <c r="K35" s="108"/>
      <c r="L35" s="108"/>
      <c r="M35" s="113"/>
      <c r="N35" s="112"/>
      <c r="O35" s="108"/>
      <c r="P35" s="108"/>
      <c r="Q35" s="799"/>
    </row>
    <row r="36" spans="1:17" ht="15" customHeight="1">
      <c r="A36" s="769"/>
      <c r="B36" s="748" t="s">
        <v>652</v>
      </c>
      <c r="C36" s="751" t="s">
        <v>653</v>
      </c>
      <c r="D36" s="116"/>
      <c r="E36" s="116"/>
      <c r="F36" s="770" t="s">
        <v>14</v>
      </c>
      <c r="G36" s="785">
        <v>64.9</v>
      </c>
      <c r="H36" s="111">
        <v>50.4</v>
      </c>
      <c r="I36" s="111">
        <v>42.2</v>
      </c>
      <c r="J36" s="111">
        <v>42.1</v>
      </c>
      <c r="K36" s="111">
        <v>65.6</v>
      </c>
      <c r="L36" s="111">
        <v>85.9</v>
      </c>
      <c r="M36" s="107">
        <v>74.5</v>
      </c>
      <c r="N36" s="110">
        <v>76.4</v>
      </c>
      <c r="O36" s="111">
        <v>43</v>
      </c>
      <c r="P36" s="111">
        <v>73.6</v>
      </c>
      <c r="Q36" s="798">
        <v>77.1</v>
      </c>
    </row>
    <row r="37" spans="1:17" ht="15" customHeight="1">
      <c r="A37" s="772" t="s">
        <v>654</v>
      </c>
      <c r="B37" s="109"/>
      <c r="C37" s="750" t="s">
        <v>515</v>
      </c>
      <c r="D37" s="118"/>
      <c r="E37" s="118"/>
      <c r="F37" s="773"/>
      <c r="G37" s="787"/>
      <c r="H37" s="108"/>
      <c r="I37" s="108"/>
      <c r="J37" s="108"/>
      <c r="K37" s="108"/>
      <c r="L37" s="108"/>
      <c r="M37" s="113"/>
      <c r="N37" s="112"/>
      <c r="O37" s="108"/>
      <c r="P37" s="108"/>
      <c r="Q37" s="799"/>
    </row>
    <row r="38" spans="1:17" ht="15" customHeight="1">
      <c r="A38" s="769"/>
      <c r="B38" s="748" t="s">
        <v>655</v>
      </c>
      <c r="C38" s="751" t="s">
        <v>656</v>
      </c>
      <c r="D38" s="116"/>
      <c r="E38" s="116"/>
      <c r="F38" s="770" t="s">
        <v>14</v>
      </c>
      <c r="G38" s="785">
        <v>87.6</v>
      </c>
      <c r="H38" s="111">
        <v>87.1</v>
      </c>
      <c r="I38" s="111">
        <v>94.8</v>
      </c>
      <c r="J38" s="111">
        <v>87.6</v>
      </c>
      <c r="K38" s="111">
        <v>94.2</v>
      </c>
      <c r="L38" s="111">
        <v>85.9</v>
      </c>
      <c r="M38" s="107">
        <v>97.4</v>
      </c>
      <c r="N38" s="110">
        <v>91.5</v>
      </c>
      <c r="O38" s="111">
        <v>92.5</v>
      </c>
      <c r="P38" s="111">
        <v>79.2</v>
      </c>
      <c r="Q38" s="798">
        <v>87.9</v>
      </c>
    </row>
    <row r="39" spans="1:17" ht="15" customHeight="1">
      <c r="A39" s="772" t="s">
        <v>657</v>
      </c>
      <c r="B39" s="109"/>
      <c r="C39" s="750" t="s">
        <v>658</v>
      </c>
      <c r="D39" s="118"/>
      <c r="E39" s="118"/>
      <c r="F39" s="773"/>
      <c r="G39" s="787"/>
      <c r="H39" s="108"/>
      <c r="I39" s="108"/>
      <c r="J39" s="108"/>
      <c r="K39" s="108"/>
      <c r="L39" s="108"/>
      <c r="M39" s="113"/>
      <c r="N39" s="112"/>
      <c r="O39" s="108"/>
      <c r="P39" s="108"/>
      <c r="Q39" s="799"/>
    </row>
    <row r="40" spans="1:17" ht="15" customHeight="1">
      <c r="A40" s="769"/>
      <c r="B40" s="748" t="s">
        <v>659</v>
      </c>
      <c r="C40" s="751" t="s">
        <v>516</v>
      </c>
      <c r="D40" s="116"/>
      <c r="E40" s="116"/>
      <c r="F40" s="770" t="s">
        <v>14</v>
      </c>
      <c r="G40" s="785">
        <v>1195</v>
      </c>
      <c r="H40" s="111">
        <v>481.6</v>
      </c>
      <c r="I40" s="111">
        <v>720.7</v>
      </c>
      <c r="J40" s="111">
        <v>440.7</v>
      </c>
      <c r="K40" s="111">
        <v>339.9</v>
      </c>
      <c r="L40" s="111">
        <v>219.9</v>
      </c>
      <c r="M40" s="107">
        <v>294.7</v>
      </c>
      <c r="N40" s="110">
        <v>870.2</v>
      </c>
      <c r="O40" s="111">
        <v>1367.4</v>
      </c>
      <c r="P40" s="111">
        <v>1126.1</v>
      </c>
      <c r="Q40" s="798">
        <v>1291.5</v>
      </c>
    </row>
    <row r="41" spans="1:17" ht="15" customHeight="1">
      <c r="A41" s="772" t="s">
        <v>660</v>
      </c>
      <c r="B41" s="109"/>
      <c r="C41" s="750" t="s">
        <v>661</v>
      </c>
      <c r="D41" s="118"/>
      <c r="E41" s="118"/>
      <c r="F41" s="773"/>
      <c r="G41" s="787"/>
      <c r="H41" s="108"/>
      <c r="I41" s="108"/>
      <c r="J41" s="108"/>
      <c r="K41" s="108"/>
      <c r="L41" s="108"/>
      <c r="M41" s="113"/>
      <c r="N41" s="112"/>
      <c r="O41" s="108"/>
      <c r="P41" s="108"/>
      <c r="Q41" s="799"/>
    </row>
    <row r="42" spans="1:17" ht="15" customHeight="1">
      <c r="A42" s="769"/>
      <c r="B42" s="748" t="s">
        <v>662</v>
      </c>
      <c r="C42" s="751" t="s">
        <v>663</v>
      </c>
      <c r="D42" s="116"/>
      <c r="E42" s="116"/>
      <c r="F42" s="770" t="s">
        <v>14</v>
      </c>
      <c r="G42" s="785">
        <v>110.9</v>
      </c>
      <c r="H42" s="111">
        <v>87.7</v>
      </c>
      <c r="I42" s="111">
        <v>101.5</v>
      </c>
      <c r="J42" s="111">
        <v>111</v>
      </c>
      <c r="K42" s="111">
        <v>104.4</v>
      </c>
      <c r="L42" s="111">
        <v>119.5</v>
      </c>
      <c r="M42" s="107">
        <v>103.3</v>
      </c>
      <c r="N42" s="110">
        <v>111.8</v>
      </c>
      <c r="O42" s="111">
        <v>93.3</v>
      </c>
      <c r="P42" s="111">
        <v>107.1</v>
      </c>
      <c r="Q42" s="798">
        <v>110.7</v>
      </c>
    </row>
    <row r="43" spans="1:17" ht="15" customHeight="1">
      <c r="A43" s="772" t="s">
        <v>664</v>
      </c>
      <c r="B43" s="109"/>
      <c r="C43" s="750" t="s">
        <v>665</v>
      </c>
      <c r="D43" s="118"/>
      <c r="E43" s="118"/>
      <c r="F43" s="773"/>
      <c r="G43" s="787"/>
      <c r="H43" s="108"/>
      <c r="I43" s="108"/>
      <c r="J43" s="108"/>
      <c r="K43" s="108"/>
      <c r="L43" s="108"/>
      <c r="M43" s="113"/>
      <c r="N43" s="112"/>
      <c r="O43" s="108"/>
      <c r="P43" s="108"/>
      <c r="Q43" s="799"/>
    </row>
    <row r="44" spans="1:17" ht="15" customHeight="1">
      <c r="A44" s="769"/>
      <c r="B44" s="748" t="s">
        <v>666</v>
      </c>
      <c r="C44" s="751" t="s">
        <v>667</v>
      </c>
      <c r="D44" s="116"/>
      <c r="E44" s="116"/>
      <c r="F44" s="770" t="s">
        <v>14</v>
      </c>
      <c r="G44" s="785">
        <v>110.9</v>
      </c>
      <c r="H44" s="111">
        <v>87.8</v>
      </c>
      <c r="I44" s="111">
        <v>101.5</v>
      </c>
      <c r="J44" s="111">
        <v>112</v>
      </c>
      <c r="K44" s="111">
        <v>105.7</v>
      </c>
      <c r="L44" s="111">
        <v>119.8</v>
      </c>
      <c r="M44" s="107">
        <v>103.3</v>
      </c>
      <c r="N44" s="110">
        <v>111.9</v>
      </c>
      <c r="O44" s="111">
        <v>93.3</v>
      </c>
      <c r="P44" s="111">
        <v>107.1</v>
      </c>
      <c r="Q44" s="798">
        <v>111.4</v>
      </c>
    </row>
    <row r="45" spans="1:29" s="1018" customFormat="1" ht="15" customHeight="1">
      <c r="A45" s="1026" t="s">
        <v>721</v>
      </c>
      <c r="B45" s="1033"/>
      <c r="C45" s="1035" t="s">
        <v>722</v>
      </c>
      <c r="D45" s="1014"/>
      <c r="E45" s="1014"/>
      <c r="F45" s="1023"/>
      <c r="G45" s="1024"/>
      <c r="H45" s="1016"/>
      <c r="I45" s="1016"/>
      <c r="J45" s="1016"/>
      <c r="K45" s="1016"/>
      <c r="L45" s="1016"/>
      <c r="M45" s="1017"/>
      <c r="N45" s="1015"/>
      <c r="O45" s="1016"/>
      <c r="P45" s="1016"/>
      <c r="Q45" s="1025"/>
      <c r="R45" s="1017"/>
      <c r="S45" s="1013"/>
      <c r="T45" s="1013"/>
      <c r="U45" s="1013"/>
      <c r="V45" s="1013"/>
      <c r="W45" s="1013"/>
      <c r="X45" s="1013"/>
      <c r="Y45" s="1013"/>
      <c r="Z45" s="1013"/>
      <c r="AA45" s="1013"/>
      <c r="AB45" s="1013"/>
      <c r="AC45" s="1013"/>
    </row>
    <row r="46" spans="1:29" s="1018" customFormat="1" ht="15" customHeight="1">
      <c r="A46" s="1030"/>
      <c r="B46" s="1034" t="s">
        <v>666</v>
      </c>
      <c r="C46" s="1036" t="s">
        <v>723</v>
      </c>
      <c r="D46" s="1019"/>
      <c r="E46" s="1019"/>
      <c r="F46" s="1027" t="s">
        <v>724</v>
      </c>
      <c r="G46" s="1028">
        <v>111.4</v>
      </c>
      <c r="H46" s="1021">
        <v>91.4</v>
      </c>
      <c r="I46" s="1021">
        <v>127</v>
      </c>
      <c r="J46" s="1021">
        <v>113.1</v>
      </c>
      <c r="K46" s="1021">
        <v>124</v>
      </c>
      <c r="L46" s="1021">
        <v>106.2</v>
      </c>
      <c r="M46" s="1022">
        <v>115.8</v>
      </c>
      <c r="N46" s="1020">
        <v>125.5</v>
      </c>
      <c r="O46" s="1021">
        <v>112.2</v>
      </c>
      <c r="P46" s="1021">
        <v>117.7</v>
      </c>
      <c r="Q46" s="1029">
        <v>99.2</v>
      </c>
      <c r="R46" s="1017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</row>
    <row r="47" spans="1:17" ht="15" customHeight="1">
      <c r="A47" s="1225" t="s">
        <v>668</v>
      </c>
      <c r="B47" s="1226"/>
      <c r="C47" s="752" t="s">
        <v>669</v>
      </c>
      <c r="D47" s="119"/>
      <c r="E47" s="119"/>
      <c r="F47" s="773"/>
      <c r="G47" s="787"/>
      <c r="H47" s="108"/>
      <c r="I47" s="108"/>
      <c r="J47" s="108"/>
      <c r="K47" s="108"/>
      <c r="L47" s="108"/>
      <c r="M47" s="113"/>
      <c r="N47" s="112"/>
      <c r="O47" s="108"/>
      <c r="P47" s="108"/>
      <c r="Q47" s="799"/>
    </row>
    <row r="48" spans="1:17" ht="15" customHeight="1">
      <c r="A48" s="769"/>
      <c r="B48" s="748" t="s">
        <v>670</v>
      </c>
      <c r="C48" s="751" t="s">
        <v>671</v>
      </c>
      <c r="D48" s="116"/>
      <c r="E48" s="116"/>
      <c r="F48" s="770" t="s">
        <v>14</v>
      </c>
      <c r="G48" s="785">
        <v>62.7</v>
      </c>
      <c r="H48" s="111">
        <v>44.5</v>
      </c>
      <c r="I48" s="111">
        <v>207.7</v>
      </c>
      <c r="J48" s="111">
        <v>75.7</v>
      </c>
      <c r="K48" s="111">
        <v>351.2</v>
      </c>
      <c r="L48" s="111">
        <v>156</v>
      </c>
      <c r="M48" s="107">
        <v>255.5</v>
      </c>
      <c r="N48" s="110">
        <v>109.9</v>
      </c>
      <c r="O48" s="111">
        <v>95</v>
      </c>
      <c r="P48" s="111">
        <v>69.9</v>
      </c>
      <c r="Q48" s="798">
        <v>106</v>
      </c>
    </row>
    <row r="49" spans="1:18" ht="15" customHeight="1">
      <c r="A49" s="774" t="s">
        <v>672</v>
      </c>
      <c r="B49" s="749"/>
      <c r="C49" s="753"/>
      <c r="D49" s="120"/>
      <c r="E49" s="120"/>
      <c r="F49" s="775"/>
      <c r="G49" s="808"/>
      <c r="H49" s="809"/>
      <c r="I49" s="809"/>
      <c r="J49" s="809"/>
      <c r="K49" s="809"/>
      <c r="L49" s="809"/>
      <c r="M49" s="793"/>
      <c r="N49" s="810"/>
      <c r="O49" s="809"/>
      <c r="P49" s="809"/>
      <c r="Q49" s="811"/>
      <c r="R49" s="1097"/>
    </row>
    <row r="50" spans="1:17" ht="15" customHeight="1">
      <c r="A50" s="771"/>
      <c r="B50" s="756" t="s">
        <v>673</v>
      </c>
      <c r="C50" s="754" t="s">
        <v>674</v>
      </c>
      <c r="D50" s="755"/>
      <c r="E50" s="755"/>
      <c r="F50" s="776"/>
      <c r="G50" s="812"/>
      <c r="H50" s="813"/>
      <c r="I50" s="813"/>
      <c r="J50" s="813"/>
      <c r="K50" s="813"/>
      <c r="L50" s="813"/>
      <c r="M50" s="814"/>
      <c r="N50" s="815"/>
      <c r="O50" s="813"/>
      <c r="P50" s="813"/>
      <c r="Q50" s="816"/>
    </row>
    <row r="51" spans="1:17" ht="15" customHeight="1">
      <c r="A51" s="771"/>
      <c r="B51" s="757" t="s">
        <v>13</v>
      </c>
      <c r="C51" s="763" t="s">
        <v>675</v>
      </c>
      <c r="D51" s="764"/>
      <c r="E51" s="764"/>
      <c r="F51" s="778" t="s">
        <v>14</v>
      </c>
      <c r="G51" s="817">
        <v>24</v>
      </c>
      <c r="H51" s="818">
        <v>14.9</v>
      </c>
      <c r="I51" s="818">
        <v>65.7</v>
      </c>
      <c r="J51" s="818">
        <v>12.2</v>
      </c>
      <c r="K51" s="818">
        <v>101.4</v>
      </c>
      <c r="L51" s="818">
        <v>27.3</v>
      </c>
      <c r="M51" s="819">
        <v>94.9</v>
      </c>
      <c r="N51" s="820">
        <v>31.1</v>
      </c>
      <c r="O51" s="818">
        <v>58.7</v>
      </c>
      <c r="P51" s="818">
        <v>52.2</v>
      </c>
      <c r="Q51" s="821">
        <v>155.8</v>
      </c>
    </row>
    <row r="52" spans="1:17" ht="15" customHeight="1">
      <c r="A52" s="771"/>
      <c r="B52" s="756" t="s">
        <v>439</v>
      </c>
      <c r="C52" s="761" t="s">
        <v>676</v>
      </c>
      <c r="D52" s="117"/>
      <c r="E52" s="117"/>
      <c r="F52" s="777"/>
      <c r="G52" s="787"/>
      <c r="H52" s="108"/>
      <c r="I52" s="108"/>
      <c r="J52" s="108"/>
      <c r="K52" s="108"/>
      <c r="L52" s="108"/>
      <c r="M52" s="113"/>
      <c r="N52" s="112"/>
      <c r="O52" s="108"/>
      <c r="P52" s="108"/>
      <c r="Q52" s="799"/>
    </row>
    <row r="53" spans="1:17" ht="15" customHeight="1">
      <c r="A53" s="771"/>
      <c r="B53" s="762" t="s">
        <v>13</v>
      </c>
      <c r="C53" s="758" t="s">
        <v>675</v>
      </c>
      <c r="D53" s="759"/>
      <c r="E53" s="759"/>
      <c r="F53" s="777" t="s">
        <v>14</v>
      </c>
      <c r="G53" s="787">
        <v>13.5</v>
      </c>
      <c r="H53" s="108">
        <v>18.1</v>
      </c>
      <c r="I53" s="108">
        <v>21.5</v>
      </c>
      <c r="J53" s="108">
        <v>9.3</v>
      </c>
      <c r="K53" s="108">
        <v>16.5</v>
      </c>
      <c r="L53" s="108">
        <v>3.5</v>
      </c>
      <c r="M53" s="113">
        <v>10.5</v>
      </c>
      <c r="N53" s="112">
        <v>10.3</v>
      </c>
      <c r="O53" s="108">
        <v>27.3</v>
      </c>
      <c r="P53" s="108">
        <v>11.5</v>
      </c>
      <c r="Q53" s="799">
        <v>15</v>
      </c>
    </row>
    <row r="54" spans="1:17" ht="15" customHeight="1">
      <c r="A54" s="771"/>
      <c r="B54" s="756" t="s">
        <v>677</v>
      </c>
      <c r="C54" s="754" t="s">
        <v>678</v>
      </c>
      <c r="D54" s="755"/>
      <c r="E54" s="755"/>
      <c r="F54" s="776"/>
      <c r="G54" s="812"/>
      <c r="H54" s="813"/>
      <c r="I54" s="813"/>
      <c r="J54" s="813"/>
      <c r="K54" s="813"/>
      <c r="L54" s="813"/>
      <c r="M54" s="814"/>
      <c r="N54" s="815"/>
      <c r="O54" s="813"/>
      <c r="P54" s="813"/>
      <c r="Q54" s="816"/>
    </row>
    <row r="55" spans="1:17" ht="15" customHeight="1">
      <c r="A55" s="771"/>
      <c r="B55" s="762" t="s">
        <v>679</v>
      </c>
      <c r="C55" s="763" t="s">
        <v>675</v>
      </c>
      <c r="D55" s="764"/>
      <c r="E55" s="764"/>
      <c r="F55" s="778" t="s">
        <v>14</v>
      </c>
      <c r="G55" s="817">
        <v>28.5</v>
      </c>
      <c r="H55" s="818">
        <v>33.5</v>
      </c>
      <c r="I55" s="818">
        <v>31.6</v>
      </c>
      <c r="J55" s="818">
        <v>16.2</v>
      </c>
      <c r="K55" s="818">
        <v>28.9</v>
      </c>
      <c r="L55" s="818">
        <v>17.5</v>
      </c>
      <c r="M55" s="819">
        <v>37.2</v>
      </c>
      <c r="N55" s="820">
        <v>28.3</v>
      </c>
      <c r="O55" s="818">
        <v>38.1</v>
      </c>
      <c r="P55" s="818">
        <v>25.8</v>
      </c>
      <c r="Q55" s="821">
        <v>26</v>
      </c>
    </row>
    <row r="56" spans="1:17" ht="15" customHeight="1">
      <c r="A56" s="771"/>
      <c r="B56" s="760" t="s">
        <v>680</v>
      </c>
      <c r="C56" s="761" t="s">
        <v>536</v>
      </c>
      <c r="D56" s="117"/>
      <c r="E56" s="117"/>
      <c r="F56" s="777"/>
      <c r="G56" s="787"/>
      <c r="H56" s="108"/>
      <c r="I56" s="108"/>
      <c r="J56" s="108"/>
      <c r="K56" s="108"/>
      <c r="L56" s="108"/>
      <c r="M56" s="113"/>
      <c r="N56" s="112"/>
      <c r="O56" s="108"/>
      <c r="P56" s="108"/>
      <c r="Q56" s="799"/>
    </row>
    <row r="57" spans="1:17" ht="15" customHeight="1">
      <c r="A57" s="769"/>
      <c r="B57" s="1046" t="s">
        <v>681</v>
      </c>
      <c r="C57" s="751" t="s">
        <v>675</v>
      </c>
      <c r="D57" s="116"/>
      <c r="E57" s="116"/>
      <c r="F57" s="770" t="s">
        <v>14</v>
      </c>
      <c r="G57" s="785">
        <v>9</v>
      </c>
      <c r="H57" s="111">
        <v>10.1</v>
      </c>
      <c r="I57" s="111">
        <v>10.9</v>
      </c>
      <c r="J57" s="111">
        <v>7</v>
      </c>
      <c r="K57" s="111">
        <v>10.2</v>
      </c>
      <c r="L57" s="111">
        <v>5.6</v>
      </c>
      <c r="M57" s="107">
        <v>12.5</v>
      </c>
      <c r="N57" s="110">
        <v>10.4</v>
      </c>
      <c r="O57" s="111">
        <v>10</v>
      </c>
      <c r="P57" s="111">
        <v>8.4</v>
      </c>
      <c r="Q57" s="798">
        <v>16.3</v>
      </c>
    </row>
    <row r="58" spans="1:29" s="1018" customFormat="1" ht="15" customHeight="1">
      <c r="A58" s="1042" t="s">
        <v>725</v>
      </c>
      <c r="B58" s="1017"/>
      <c r="C58" s="1043" t="s">
        <v>726</v>
      </c>
      <c r="D58" s="1044"/>
      <c r="E58" s="1045"/>
      <c r="F58" s="1047"/>
      <c r="G58" s="1052"/>
      <c r="H58" s="1053"/>
      <c r="I58" s="1053"/>
      <c r="J58" s="1053"/>
      <c r="K58" s="1053"/>
      <c r="L58" s="1053"/>
      <c r="M58" s="1053"/>
      <c r="N58" s="1053"/>
      <c r="O58" s="1053"/>
      <c r="P58" s="1053"/>
      <c r="Q58" s="1054"/>
      <c r="R58" s="1017"/>
      <c r="S58" s="1013"/>
      <c r="T58" s="1013"/>
      <c r="U58" s="1013"/>
      <c r="V58" s="1013"/>
      <c r="W58" s="1013"/>
      <c r="X58" s="1013"/>
      <c r="Y58" s="1013"/>
      <c r="Z58" s="1013"/>
      <c r="AA58" s="1013"/>
      <c r="AB58" s="1013"/>
      <c r="AC58" s="1013"/>
    </row>
    <row r="59" spans="1:28" s="1018" customFormat="1" ht="15" customHeight="1">
      <c r="A59" s="1030"/>
      <c r="B59" s="1034" t="s">
        <v>727</v>
      </c>
      <c r="C59" s="1055" t="s">
        <v>722</v>
      </c>
      <c r="D59" s="1019"/>
      <c r="E59" s="1032"/>
      <c r="F59" s="1027" t="s">
        <v>14</v>
      </c>
      <c r="G59" s="1028">
        <v>-26.5</v>
      </c>
      <c r="H59" s="1020">
        <v>74.6</v>
      </c>
      <c r="I59" s="1020">
        <v>-13.6</v>
      </c>
      <c r="J59" s="1020">
        <v>-25.1</v>
      </c>
      <c r="K59" s="1020">
        <v>-12.1</v>
      </c>
      <c r="L59" s="1020">
        <v>-27.3</v>
      </c>
      <c r="M59" s="1020">
        <v>-3.6</v>
      </c>
      <c r="N59" s="1020">
        <v>-21.2</v>
      </c>
      <c r="O59" s="1020">
        <v>119</v>
      </c>
      <c r="P59" s="1020">
        <v>-61.2</v>
      </c>
      <c r="Q59" s="1029">
        <v>-28.9</v>
      </c>
      <c r="R59" s="1017"/>
      <c r="S59" s="1013"/>
      <c r="T59" s="1013"/>
      <c r="U59" s="1013"/>
      <c r="V59" s="1013"/>
      <c r="W59" s="1013"/>
      <c r="X59" s="1013"/>
      <c r="Y59" s="1013"/>
      <c r="Z59" s="1013"/>
      <c r="AA59" s="1013"/>
      <c r="AB59" s="1013"/>
    </row>
    <row r="60" spans="1:29" s="1018" customFormat="1" ht="15" customHeight="1">
      <c r="A60" s="1042" t="s">
        <v>728</v>
      </c>
      <c r="B60" s="1017"/>
      <c r="C60" s="1043" t="s">
        <v>729</v>
      </c>
      <c r="D60" s="1044"/>
      <c r="E60" s="1045"/>
      <c r="F60" s="1047"/>
      <c r="G60" s="1024"/>
      <c r="H60" s="1015"/>
      <c r="I60" s="1015"/>
      <c r="J60" s="1015"/>
      <c r="K60" s="1015"/>
      <c r="L60" s="1015"/>
      <c r="M60" s="1015"/>
      <c r="N60" s="1015"/>
      <c r="O60" s="1015"/>
      <c r="P60" s="1015"/>
      <c r="Q60" s="1025"/>
      <c r="R60" s="1017"/>
      <c r="S60" s="1013"/>
      <c r="T60" s="1013"/>
      <c r="U60" s="1013"/>
      <c r="V60" s="1013"/>
      <c r="W60" s="1013"/>
      <c r="X60" s="1013"/>
      <c r="Y60" s="1013"/>
      <c r="Z60" s="1013"/>
      <c r="AA60" s="1013"/>
      <c r="AB60" s="1013"/>
      <c r="AC60" s="1013"/>
    </row>
    <row r="61" spans="1:28" s="1018" customFormat="1" ht="15" customHeight="1" thickBot="1">
      <c r="A61" s="1037"/>
      <c r="B61" s="1038" t="s">
        <v>727</v>
      </c>
      <c r="C61" s="1039" t="s">
        <v>722</v>
      </c>
      <c r="D61" s="1040"/>
      <c r="E61" s="1041"/>
      <c r="F61" s="1048" t="s">
        <v>14</v>
      </c>
      <c r="G61" s="1049"/>
      <c r="H61" s="1050"/>
      <c r="I61" s="1050"/>
      <c r="J61" s="1050"/>
      <c r="K61" s="1050"/>
      <c r="L61" s="1050"/>
      <c r="M61" s="1050"/>
      <c r="N61" s="1050"/>
      <c r="O61" s="1050"/>
      <c r="P61" s="1050"/>
      <c r="Q61" s="1051"/>
      <c r="R61" s="1017"/>
      <c r="S61" s="1013"/>
      <c r="T61" s="1013"/>
      <c r="U61" s="1013"/>
      <c r="V61" s="1013"/>
      <c r="W61" s="1013"/>
      <c r="X61" s="1013"/>
      <c r="Y61" s="1013"/>
      <c r="Z61" s="1013"/>
      <c r="AA61" s="1013"/>
      <c r="AB61" s="1013"/>
    </row>
  </sheetData>
  <mergeCells count="2">
    <mergeCell ref="A16:B16"/>
    <mergeCell ref="A47:B47"/>
  </mergeCells>
  <printOptions/>
  <pageMargins left="0.85" right="0.67" top="0.57" bottom="0.49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AX31"/>
  <sheetViews>
    <sheetView view="pageBreakPreview" zoomScale="85" zoomScaleSheetLayoutView="85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X15" sqref="AX15"/>
    </sheetView>
  </sheetViews>
  <sheetFormatPr defaultColWidth="9.00390625" defaultRowHeight="13.5"/>
  <cols>
    <col min="1" max="1" width="1.12109375" style="88" customWidth="1"/>
    <col min="2" max="2" width="18.875" style="88" customWidth="1"/>
    <col min="3" max="3" width="8.00390625" style="88" customWidth="1"/>
    <col min="4" max="4" width="9.00390625" style="88" customWidth="1"/>
    <col min="5" max="5" width="1.25" style="88" customWidth="1"/>
    <col min="6" max="6" width="9.00390625" style="88" customWidth="1"/>
    <col min="7" max="50" width="12.875" style="88" customWidth="1"/>
    <col min="51" max="16384" width="9.00390625" style="88" customWidth="1"/>
  </cols>
  <sheetData>
    <row r="1" ht="22.5" customHeight="1" thickBot="1">
      <c r="B1" s="169" t="s">
        <v>684</v>
      </c>
    </row>
    <row r="2" spans="2:50" ht="16.5" customHeight="1">
      <c r="B2" s="822"/>
      <c r="C2" s="823" t="s">
        <v>685</v>
      </c>
      <c r="D2" s="823"/>
      <c r="E2" s="823"/>
      <c r="F2" s="824"/>
      <c r="G2" s="783" t="s">
        <v>327</v>
      </c>
      <c r="H2" s="783" t="s">
        <v>328</v>
      </c>
      <c r="I2" s="783" t="s">
        <v>329</v>
      </c>
      <c r="J2" s="783" t="s">
        <v>330</v>
      </c>
      <c r="K2" s="783" t="s">
        <v>331</v>
      </c>
      <c r="L2" s="783" t="s">
        <v>332</v>
      </c>
      <c r="M2" s="783" t="s">
        <v>333</v>
      </c>
      <c r="N2" s="783" t="s">
        <v>334</v>
      </c>
      <c r="O2" s="783" t="s">
        <v>335</v>
      </c>
      <c r="P2" s="783" t="s">
        <v>336</v>
      </c>
      <c r="Q2" s="783" t="s">
        <v>337</v>
      </c>
      <c r="R2" s="783" t="s">
        <v>338</v>
      </c>
      <c r="S2" s="783" t="s">
        <v>339</v>
      </c>
      <c r="T2" s="783" t="s">
        <v>375</v>
      </c>
      <c r="U2" s="783" t="s">
        <v>376</v>
      </c>
      <c r="V2" s="783" t="s">
        <v>377</v>
      </c>
      <c r="W2" s="789" t="s">
        <v>27</v>
      </c>
      <c r="X2" s="789" t="s">
        <v>28</v>
      </c>
      <c r="Y2" s="789" t="s">
        <v>29</v>
      </c>
      <c r="Z2" s="789" t="s">
        <v>30</v>
      </c>
      <c r="AA2" s="789" t="s">
        <v>31</v>
      </c>
      <c r="AB2" s="789" t="s">
        <v>32</v>
      </c>
      <c r="AC2" s="789" t="s">
        <v>33</v>
      </c>
      <c r="AD2" s="789" t="s">
        <v>34</v>
      </c>
      <c r="AE2" s="789" t="s">
        <v>35</v>
      </c>
      <c r="AF2" s="789" t="s">
        <v>36</v>
      </c>
      <c r="AG2" s="789" t="s">
        <v>37</v>
      </c>
      <c r="AH2" s="789" t="s">
        <v>38</v>
      </c>
      <c r="AI2" s="789" t="s">
        <v>39</v>
      </c>
      <c r="AJ2" s="789" t="s">
        <v>40</v>
      </c>
      <c r="AK2" s="789" t="s">
        <v>41</v>
      </c>
      <c r="AL2" s="789" t="s">
        <v>42</v>
      </c>
      <c r="AM2" s="789" t="s">
        <v>43</v>
      </c>
      <c r="AN2" s="789" t="s">
        <v>44</v>
      </c>
      <c r="AO2" s="789" t="s">
        <v>45</v>
      </c>
      <c r="AP2" s="789" t="s">
        <v>46</v>
      </c>
      <c r="AQ2" s="789" t="s">
        <v>47</v>
      </c>
      <c r="AR2" s="789" t="s">
        <v>48</v>
      </c>
      <c r="AS2" s="789" t="s">
        <v>49</v>
      </c>
      <c r="AT2" s="789" t="s">
        <v>50</v>
      </c>
      <c r="AU2" s="789" t="s">
        <v>51</v>
      </c>
      <c r="AV2" s="789" t="s">
        <v>52</v>
      </c>
      <c r="AW2" s="795" t="s">
        <v>53</v>
      </c>
      <c r="AX2" s="1223" t="s">
        <v>378</v>
      </c>
    </row>
    <row r="3" spans="2:50" ht="16.5" customHeight="1" thickBot="1">
      <c r="B3" s="840" t="s">
        <v>686</v>
      </c>
      <c r="C3" s="841"/>
      <c r="D3" s="842"/>
      <c r="E3" s="842"/>
      <c r="F3" s="843"/>
      <c r="G3" s="806" t="s">
        <v>243</v>
      </c>
      <c r="H3" s="806" t="s">
        <v>244</v>
      </c>
      <c r="I3" s="806" t="s">
        <v>245</v>
      </c>
      <c r="J3" s="806" t="s">
        <v>246</v>
      </c>
      <c r="K3" s="806" t="s">
        <v>21</v>
      </c>
      <c r="L3" s="806" t="s">
        <v>247</v>
      </c>
      <c r="M3" s="806" t="s">
        <v>248</v>
      </c>
      <c r="N3" s="806" t="s">
        <v>22</v>
      </c>
      <c r="O3" s="806" t="s">
        <v>249</v>
      </c>
      <c r="P3" s="806" t="s">
        <v>250</v>
      </c>
      <c r="Q3" s="806" t="s">
        <v>251</v>
      </c>
      <c r="R3" s="806" t="s">
        <v>252</v>
      </c>
      <c r="S3" s="806" t="s">
        <v>23</v>
      </c>
      <c r="T3" s="806" t="s">
        <v>253</v>
      </c>
      <c r="U3" s="806" t="s">
        <v>254</v>
      </c>
      <c r="V3" s="806" t="s">
        <v>26</v>
      </c>
      <c r="W3" s="801" t="s">
        <v>54</v>
      </c>
      <c r="X3" s="801" t="s">
        <v>55</v>
      </c>
      <c r="Y3" s="801" t="s">
        <v>56</v>
      </c>
      <c r="Z3" s="801" t="s">
        <v>57</v>
      </c>
      <c r="AA3" s="801" t="s">
        <v>58</v>
      </c>
      <c r="AB3" s="801" t="s">
        <v>59</v>
      </c>
      <c r="AC3" s="801" t="s">
        <v>60</v>
      </c>
      <c r="AD3" s="801" t="s">
        <v>61</v>
      </c>
      <c r="AE3" s="801" t="s">
        <v>62</v>
      </c>
      <c r="AF3" s="801" t="s">
        <v>63</v>
      </c>
      <c r="AG3" s="801" t="s">
        <v>64</v>
      </c>
      <c r="AH3" s="801" t="s">
        <v>65</v>
      </c>
      <c r="AI3" s="801" t="s">
        <v>66</v>
      </c>
      <c r="AJ3" s="801" t="s">
        <v>67</v>
      </c>
      <c r="AK3" s="801" t="s">
        <v>68</v>
      </c>
      <c r="AL3" s="801" t="s">
        <v>69</v>
      </c>
      <c r="AM3" s="801" t="s">
        <v>70</v>
      </c>
      <c r="AN3" s="801" t="s">
        <v>71</v>
      </c>
      <c r="AO3" s="801" t="s">
        <v>72</v>
      </c>
      <c r="AP3" s="801" t="s">
        <v>73</v>
      </c>
      <c r="AQ3" s="801" t="s">
        <v>74</v>
      </c>
      <c r="AR3" s="801" t="s">
        <v>75</v>
      </c>
      <c r="AS3" s="801" t="s">
        <v>76</v>
      </c>
      <c r="AT3" s="801" t="s">
        <v>77</v>
      </c>
      <c r="AU3" s="801" t="s">
        <v>78</v>
      </c>
      <c r="AV3" s="801" t="s">
        <v>79</v>
      </c>
      <c r="AW3" s="802" t="s">
        <v>80</v>
      </c>
      <c r="AX3" s="1224"/>
    </row>
    <row r="4" spans="2:50" ht="16.5" customHeight="1">
      <c r="B4" s="826" t="s">
        <v>687</v>
      </c>
      <c r="C4" s="853" t="s">
        <v>688</v>
      </c>
      <c r="D4" s="854"/>
      <c r="E4" s="854"/>
      <c r="F4" s="855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98"/>
      <c r="AX4" s="847"/>
    </row>
    <row r="5" spans="2:50" s="104" customFormat="1" ht="16.5" customHeight="1">
      <c r="B5" s="828" t="s">
        <v>689</v>
      </c>
      <c r="C5" s="856" t="s">
        <v>690</v>
      </c>
      <c r="D5" s="113"/>
      <c r="E5" s="113"/>
      <c r="F5" s="786" t="s">
        <v>691</v>
      </c>
      <c r="G5" s="111">
        <f>ROUND('０１表（第１表）'!F30/'０１表（第１表）'!F27*100,1)</f>
        <v>59.6</v>
      </c>
      <c r="H5" s="111">
        <f>ROUND('０１表（第１表）'!G30/'０１表（第１表）'!G27*100,1)</f>
        <v>53.2</v>
      </c>
      <c r="I5" s="111">
        <f>ROUND('０１表（第１表）'!H30/'０１表（第１表）'!H27*100,1)</f>
        <v>71</v>
      </c>
      <c r="J5" s="111">
        <f>ROUND('０１表（第１表）'!I30/'０１表（第１表）'!I27*100,1)</f>
        <v>76.5</v>
      </c>
      <c r="K5" s="111">
        <f>ROUND('０１表（第１表）'!J30/'０１表（第１表）'!J27*100,1)</f>
        <v>79.3</v>
      </c>
      <c r="L5" s="111">
        <f>ROUND('０１表（第１表）'!K30/'０１表（第１表）'!K27*100,1)</f>
        <v>65.2</v>
      </c>
      <c r="M5" s="111">
        <f>ROUND('０１表（第１表）'!L30/'０１表（第１表）'!L27*100,1)</f>
        <v>69.1</v>
      </c>
      <c r="N5" s="111">
        <f>ROUND('０１表（第１表）'!M30/'０１表（第１表）'!M27*100,1)</f>
        <v>49.8</v>
      </c>
      <c r="O5" s="111">
        <f>ROUND('０１表（第１表）'!N30/'０１表（第１表）'!N27*100,1)</f>
        <v>70.7</v>
      </c>
      <c r="P5" s="111">
        <f>ROUND('０１表（第１表）'!O30/'０１表（第１表）'!O27*100,1)</f>
        <v>71.2</v>
      </c>
      <c r="Q5" s="111">
        <f>ROUND('０１表（第１表）'!P30/'０１表（第１表）'!P27*100,1)</f>
        <v>62.7</v>
      </c>
      <c r="R5" s="111">
        <f>ROUND('０１表（第１表）'!Q30/'０１表（第１表）'!Q27*100,1)</f>
        <v>73.9</v>
      </c>
      <c r="S5" s="111">
        <f>ROUND('０１表（第１表）'!R30/'０１表（第１表）'!R27*100,1)</f>
        <v>60.2</v>
      </c>
      <c r="T5" s="111">
        <f>ROUND('０１表（第１表）'!S30/'０１表（第１表）'!S27*100,1)</f>
        <v>76</v>
      </c>
      <c r="U5" s="111">
        <f>ROUND('０１表（第１表）'!T30/'０１表（第１表）'!T27*100,1)</f>
        <v>52.9</v>
      </c>
      <c r="V5" s="111">
        <f>ROUND('０１表（第１表）'!U30/'０１表（第１表）'!U27*100,1)</f>
        <v>55.7</v>
      </c>
      <c r="W5" s="111">
        <f>ROUND('０１表（第１表）'!V30/'０１表（第１表）'!V27*100,1)</f>
        <v>74.7</v>
      </c>
      <c r="X5" s="111">
        <f>ROUND('０１表（第１表）'!W30/'０１表（第１表）'!W27*100,1)</f>
        <v>71.3</v>
      </c>
      <c r="Y5" s="111">
        <f>ROUND('０１表（第１表）'!X30/'０１表（第１表）'!X27*100,1)</f>
        <v>70.9</v>
      </c>
      <c r="Z5" s="111">
        <f>ROUND('０１表（第１表）'!Y30/'０１表（第１表）'!Y27*100,1)</f>
        <v>63.8</v>
      </c>
      <c r="AA5" s="111">
        <f>ROUND('０１表（第１表）'!Z30/'０１表（第１表）'!Z27*100,1)</f>
        <v>64</v>
      </c>
      <c r="AB5" s="111">
        <f>ROUND('０１表（第１表）'!AA30/'０１表（第１表）'!AA27*100,1)</f>
        <v>79.4</v>
      </c>
      <c r="AC5" s="111">
        <f>ROUND('０１表（第１表）'!AB30/'０１表（第１表）'!AB27*100,1)</f>
        <v>53</v>
      </c>
      <c r="AD5" s="111">
        <f>ROUND('０１表（第１表）'!AC30/'０１表（第１表）'!AC27*100,1)</f>
        <v>66.8</v>
      </c>
      <c r="AE5" s="111">
        <f>ROUND('０１表（第１表）'!AD30/'０１表（第１表）'!AD27*100,1)</f>
        <v>62.1</v>
      </c>
      <c r="AF5" s="111">
        <f>ROUND('０１表（第１表）'!AE30/'０１表（第１表）'!AE27*100,1)</f>
        <v>60.5</v>
      </c>
      <c r="AG5" s="111">
        <f>ROUND('０１表（第１表）'!AF30/'０１表（第１表）'!AF27*100,1)</f>
        <v>43.6</v>
      </c>
      <c r="AH5" s="111">
        <f>ROUND('０１表（第１表）'!AG30/'０１表（第１表）'!AG27*100,1)</f>
        <v>61.9</v>
      </c>
      <c r="AI5" s="111">
        <f>ROUND('０１表（第１表）'!AH30/'０１表（第１表）'!AH27*100,1)</f>
        <v>61.5</v>
      </c>
      <c r="AJ5" s="111">
        <f>ROUND('０１表（第１表）'!AI30/'０１表（第１表）'!AI27*100,1)</f>
        <v>60.2</v>
      </c>
      <c r="AK5" s="111">
        <f>ROUND('０１表（第１表）'!AJ30/'０１表（第１表）'!AJ27*100,1)</f>
        <v>54.8</v>
      </c>
      <c r="AL5" s="111">
        <f>ROUND('０１表（第１表）'!AK30/'０１表（第１表）'!AK27*100,1)</f>
        <v>54.7</v>
      </c>
      <c r="AM5" s="111">
        <f>ROUND('０１表（第１表）'!AL30/'０１表（第１表）'!AL27*100,1)</f>
        <v>64.9</v>
      </c>
      <c r="AN5" s="111">
        <f>ROUND('０１表（第１表）'!AM30/'０１表（第１表）'!AM27*100,1)</f>
        <v>69.2</v>
      </c>
      <c r="AO5" s="111">
        <f>ROUND('０１表（第１表）'!AN30/'０１表（第１表）'!AN27*100,1)</f>
        <v>70.7</v>
      </c>
      <c r="AP5" s="111">
        <f>ROUND('０１表（第１表）'!AO30/'０１表（第１表）'!AO27*100,1)</f>
        <v>66.8</v>
      </c>
      <c r="AQ5" s="111">
        <f>ROUND('０１表（第１表）'!AP30/'０１表（第１表）'!AP27*100,1)</f>
        <v>67.4</v>
      </c>
      <c r="AR5" s="111">
        <f>ROUND('０１表（第１表）'!AQ30/'０１表（第１表）'!AQ27*100,1)</f>
        <v>56</v>
      </c>
      <c r="AS5" s="111">
        <f>ROUND('０１表（第１表）'!AR30/'０１表（第１表）'!AR27*100,1)</f>
        <v>77.5</v>
      </c>
      <c r="AT5" s="111">
        <f>ROUND('０１表（第１表）'!AS30/'０１表（第１表）'!AS27*100,1)</f>
        <v>82.1</v>
      </c>
      <c r="AU5" s="111">
        <f>ROUND('０１表（第１表）'!AT30/'０１表（第１表）'!AT27*100,1)</f>
        <v>59.7</v>
      </c>
      <c r="AV5" s="111">
        <f>ROUND('０１表（第１表）'!AU30/'０１表（第１表）'!AU27*100,1)</f>
        <v>68.2</v>
      </c>
      <c r="AW5" s="107">
        <f>ROUND('０１表（第１表）'!AV30/'０１表（第１表）'!AV27*100,1)</f>
        <v>59.7</v>
      </c>
      <c r="AX5" s="800">
        <f>ROUND('０１表（第１表）'!AW30/'０１表（第１表）'!AW27*100,1)</f>
        <v>63.7</v>
      </c>
    </row>
    <row r="6" spans="2:50" ht="16.5" customHeight="1">
      <c r="B6" s="829" t="s">
        <v>692</v>
      </c>
      <c r="C6" s="857" t="s">
        <v>688</v>
      </c>
      <c r="D6" s="91"/>
      <c r="E6" s="91"/>
      <c r="F6" s="82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98"/>
      <c r="AX6" s="847"/>
    </row>
    <row r="7" spans="2:50" s="104" customFormat="1" ht="16.5" customHeight="1">
      <c r="B7" s="828" t="s">
        <v>689</v>
      </c>
      <c r="C7" s="856" t="s">
        <v>693</v>
      </c>
      <c r="D7" s="113"/>
      <c r="E7" s="113"/>
      <c r="F7" s="786" t="s">
        <v>691</v>
      </c>
      <c r="G7" s="111">
        <f>ROUND('０１表（第１表）'!F30/'０１表（第１表）'!F28*100,1)</f>
        <v>87.6</v>
      </c>
      <c r="H7" s="111">
        <f>ROUND('０１表（第１表）'!G30/'０１表（第１表）'!G28*100,1)</f>
        <v>88.6</v>
      </c>
      <c r="I7" s="111">
        <f>ROUND('０１表（第１表）'!H30/'０１表（第１表）'!H28*100,1)</f>
        <v>87.4</v>
      </c>
      <c r="J7" s="111">
        <f>ROUND('０１表（第１表）'!I30/'０１表（第１表）'!I28*100,1)</f>
        <v>83.8</v>
      </c>
      <c r="K7" s="111">
        <f>ROUND('０１表（第１表）'!J30/'０１表（第１表）'!J28*100,1)</f>
        <v>89.4</v>
      </c>
      <c r="L7" s="111">
        <f>ROUND('０１表（第１表）'!K30/'０１表（第１表）'!K28*100,1)</f>
        <v>89.3</v>
      </c>
      <c r="M7" s="111">
        <f>ROUND('０１表（第１表）'!L30/'０１表（第１表）'!L28*100,1)</f>
        <v>95.1</v>
      </c>
      <c r="N7" s="111">
        <f>ROUND('０１表（第１表）'!M30/'０１表（第１表）'!M28*100,1)</f>
        <v>87.1</v>
      </c>
      <c r="O7" s="111">
        <f>ROUND('０１表（第１表）'!N30/'０１表（第１表）'!N28*100,1)</f>
        <v>78.2</v>
      </c>
      <c r="P7" s="111">
        <f>ROUND('０１表（第１表）'!O30/'０１表（第１表）'!O28*100,1)</f>
        <v>79.4</v>
      </c>
      <c r="Q7" s="111">
        <f>ROUND('０１表（第１表）'!P30/'０１表（第１表）'!P28*100,1)</f>
        <v>85.8</v>
      </c>
      <c r="R7" s="111">
        <f>ROUND('０１表（第１表）'!Q30/'０１表（第１表）'!Q28*100,1)</f>
        <v>85.5</v>
      </c>
      <c r="S7" s="111">
        <f>ROUND('０１表（第１表）'!R30/'０１表（第１表）'!R28*100,1)</f>
        <v>87.6</v>
      </c>
      <c r="T7" s="111">
        <f>ROUND('０１表（第１表）'!S30/'０１表（第１表）'!S28*100,1)</f>
        <v>86.5</v>
      </c>
      <c r="U7" s="111">
        <f>ROUND('０１表（第１表）'!T30/'０１表（第１表）'!T28*100,1)</f>
        <v>76.4</v>
      </c>
      <c r="V7" s="111">
        <f>ROUND('０１表（第１表）'!U30/'０１表（第１表）'!U28*100,1)</f>
        <v>82.2</v>
      </c>
      <c r="W7" s="111">
        <f>ROUND('０１表（第１表）'!V30/'０１表（第１表）'!V28*100,1)</f>
        <v>89.4</v>
      </c>
      <c r="X7" s="111">
        <f>ROUND('０１表（第１表）'!W30/'０１表（第１表）'!W28*100,1)</f>
        <v>89.2</v>
      </c>
      <c r="Y7" s="111">
        <f>ROUND('０１表（第１表）'!X30/'０１表（第１表）'!X28*100,1)</f>
        <v>82.3</v>
      </c>
      <c r="Z7" s="111">
        <f>ROUND('０１表（第１表）'!Y30/'０１表（第１表）'!Y28*100,1)</f>
        <v>89.7</v>
      </c>
      <c r="AA7" s="111">
        <f>ROUND('０１表（第１表）'!Z30/'０１表（第１表）'!Z28*100,1)</f>
        <v>86.9</v>
      </c>
      <c r="AB7" s="111">
        <f>ROUND('０１表（第１表）'!AA30/'０１表（第１表）'!AA28*100,1)</f>
        <v>83.6</v>
      </c>
      <c r="AC7" s="111">
        <f>ROUND('０１表（第１表）'!AB30/'０１表（第１表）'!AB28*100,1)</f>
        <v>79.7</v>
      </c>
      <c r="AD7" s="111">
        <f>ROUND('０１表（第１表）'!AC30/'０１表（第１表）'!AC28*100,1)</f>
        <v>84.5</v>
      </c>
      <c r="AE7" s="111">
        <f>ROUND('０１表（第１表）'!AD30/'０１表（第１表）'!AD28*100,1)</f>
        <v>86.7</v>
      </c>
      <c r="AF7" s="111">
        <f>ROUND('０１表（第１表）'!AE30/'０１表（第１表）'!AE28*100,1)</f>
        <v>86.1</v>
      </c>
      <c r="AG7" s="111">
        <f>ROUND('０１表（第１表）'!AF30/'０１表（第１表）'!AF28*100,1)</f>
        <v>75.7</v>
      </c>
      <c r="AH7" s="111">
        <f>ROUND('０１表（第１表）'!AG30/'０１表（第１表）'!AG28*100,1)</f>
        <v>88.3</v>
      </c>
      <c r="AI7" s="111">
        <f>ROUND('０１表（第１表）'!AH30/'０１表（第１表）'!AH28*100,1)</f>
        <v>86.5</v>
      </c>
      <c r="AJ7" s="111">
        <f>ROUND('０１表（第１表）'!AI30/'０１表（第１表）'!AI28*100,1)</f>
        <v>85</v>
      </c>
      <c r="AK7" s="111">
        <f>ROUND('０１表（第１表）'!AJ30/'０１表（第１表）'!AJ28*100,1)</f>
        <v>65.5</v>
      </c>
      <c r="AL7" s="111">
        <f>ROUND('０１表（第１表）'!AK30/'０１表（第１表）'!AK28*100,1)</f>
        <v>74.6</v>
      </c>
      <c r="AM7" s="111">
        <f>ROUND('０１表（第１表）'!AL30/'０１表（第１表）'!AL28*100,1)</f>
        <v>89.6</v>
      </c>
      <c r="AN7" s="111">
        <f>ROUND('０１表（第１表）'!AM30/'０１表（第１表）'!AM28*100,1)</f>
        <v>72.9</v>
      </c>
      <c r="AO7" s="111">
        <f>ROUND('０１表（第１表）'!AN30/'０１表（第１表）'!AN28*100,1)</f>
        <v>69.3</v>
      </c>
      <c r="AP7" s="111">
        <f>ROUND('０１表（第１表）'!AO30/'０１表（第１表）'!AO28*100,1)</f>
        <v>83</v>
      </c>
      <c r="AQ7" s="111">
        <f>ROUND('０１表（第１表）'!AP30/'０１表（第１表）'!AP28*100,1)</f>
        <v>83.2</v>
      </c>
      <c r="AR7" s="111">
        <f>ROUND('０１表（第１表）'!AQ30/'０１表（第１表）'!AQ28*100,1)</f>
        <v>82.8</v>
      </c>
      <c r="AS7" s="111">
        <f>ROUND('０１表（第１表）'!AR30/'０１表（第１表）'!AR28*100,1)</f>
        <v>73.6</v>
      </c>
      <c r="AT7" s="111">
        <f>ROUND('０１表（第１表）'!AS30/'０１表（第１表）'!AS28*100,1)</f>
        <v>82.1</v>
      </c>
      <c r="AU7" s="111">
        <f>ROUND('０１表（第１表）'!AT30/'０１表（第１表）'!AT28*100,1)</f>
        <v>80.3</v>
      </c>
      <c r="AV7" s="111">
        <f>ROUND('０１表（第１表）'!AU30/'０１表（第１表）'!AU28*100,1)</f>
        <v>87.8</v>
      </c>
      <c r="AW7" s="107">
        <f>ROUND('０１表（第１表）'!AV30/'０１表（第１表）'!AV28*100,1)</f>
        <v>87</v>
      </c>
      <c r="AX7" s="800">
        <f>ROUND('０１表（第１表）'!AW30/'０１表（第１表）'!AW28*100,1)</f>
        <v>85.4</v>
      </c>
    </row>
    <row r="8" spans="2:50" ht="16.5" customHeight="1">
      <c r="B8" s="829" t="s">
        <v>694</v>
      </c>
      <c r="C8" s="858" t="s">
        <v>693</v>
      </c>
      <c r="D8" s="91"/>
      <c r="E8" s="91"/>
      <c r="F8" s="827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98"/>
      <c r="AX8" s="847"/>
    </row>
    <row r="9" spans="2:50" s="104" customFormat="1" ht="16.5" customHeight="1">
      <c r="B9" s="828" t="s">
        <v>689</v>
      </c>
      <c r="C9" s="856" t="s">
        <v>690</v>
      </c>
      <c r="D9" s="113"/>
      <c r="E9" s="113"/>
      <c r="F9" s="786" t="s">
        <v>691</v>
      </c>
      <c r="G9" s="111">
        <f>ROUND('０１表（第１表）'!F28/'０１表（第１表）'!F27*100,1)</f>
        <v>68</v>
      </c>
      <c r="H9" s="111">
        <f>ROUND('０１表（第１表）'!G28/'０１表（第１表）'!G27*100,1)</f>
        <v>60.1</v>
      </c>
      <c r="I9" s="111">
        <f>ROUND('０１表（第１表）'!H28/'０１表（第１表）'!H27*100,1)</f>
        <v>81.3</v>
      </c>
      <c r="J9" s="111">
        <f>ROUND('０１表（第１表）'!I28/'０１表（第１表）'!I27*100,1)</f>
        <v>91.3</v>
      </c>
      <c r="K9" s="111">
        <f>ROUND('０１表（第１表）'!J28/'０１表（第１表）'!J27*100,1)</f>
        <v>88.7</v>
      </c>
      <c r="L9" s="111">
        <f>ROUND('０１表（第１表）'!K28/'０１表（第１表）'!K27*100,1)</f>
        <v>73</v>
      </c>
      <c r="M9" s="111">
        <f>ROUND('０１表（第１表）'!L28/'０１表（第１表）'!L27*100,1)</f>
        <v>72.7</v>
      </c>
      <c r="N9" s="111">
        <f>ROUND('０１表（第１表）'!M28/'０１表（第１表）'!M27*100,1)</f>
        <v>57.1</v>
      </c>
      <c r="O9" s="111">
        <f>ROUND('０１表（第１表）'!N28/'０１表（第１表）'!N27*100,1)</f>
        <v>90.4</v>
      </c>
      <c r="P9" s="111">
        <f>ROUND('０１表（第１表）'!O28/'０１表（第１表）'!O27*100,1)</f>
        <v>89.7</v>
      </c>
      <c r="Q9" s="111">
        <f>ROUND('０１表（第１表）'!P28/'０１表（第１表）'!P27*100,1)</f>
        <v>73.1</v>
      </c>
      <c r="R9" s="111">
        <f>ROUND('０１表（第１表）'!Q28/'０１表（第１表）'!Q27*100,1)</f>
        <v>86.5</v>
      </c>
      <c r="S9" s="111">
        <f>ROUND('０１表（第１表）'!R28/'０１表（第１表）'!R27*100,1)</f>
        <v>68.8</v>
      </c>
      <c r="T9" s="111">
        <f>ROUND('０１表（第１表）'!S28/'０１表（第１表）'!S27*100,1)</f>
        <v>87.8</v>
      </c>
      <c r="U9" s="111">
        <f>ROUND('０１表（第１表）'!T28/'０１表（第１表）'!T27*100,1)</f>
        <v>69.3</v>
      </c>
      <c r="V9" s="111">
        <f>ROUND('０１表（第１表）'!U28/'０１表（第１表）'!U27*100,1)</f>
        <v>67.8</v>
      </c>
      <c r="W9" s="111">
        <f>ROUND('０１表（第１表）'!V28/'０１表（第１表）'!V27*100,1)</f>
        <v>83.5</v>
      </c>
      <c r="X9" s="111">
        <f>ROUND('０１表（第１表）'!W28/'０１表（第１表）'!W27*100,1)</f>
        <v>80</v>
      </c>
      <c r="Y9" s="111">
        <f>ROUND('０１表（第１表）'!X28/'０１表（第１表）'!X27*100,1)</f>
        <v>86.2</v>
      </c>
      <c r="Z9" s="111">
        <f>ROUND('０１表（第１表）'!Y28/'０１表（第１表）'!Y27*100,1)</f>
        <v>71.2</v>
      </c>
      <c r="AA9" s="111">
        <f>ROUND('０１表（第１表）'!Z28/'０１表（第１表）'!Z27*100,1)</f>
        <v>73.6</v>
      </c>
      <c r="AB9" s="111">
        <f>ROUND('０１表（第１表）'!AA28/'０１表（第１表）'!AA27*100,1)</f>
        <v>94.9</v>
      </c>
      <c r="AC9" s="111">
        <f>ROUND('０１表（第１表）'!AB28/'０１表（第１表）'!AB27*100,1)</f>
        <v>66.5</v>
      </c>
      <c r="AD9" s="111">
        <f>ROUND('０１表（第１表）'!AC28/'０１表（第１表）'!AC27*100,1)</f>
        <v>79</v>
      </c>
      <c r="AE9" s="111">
        <f>ROUND('０１表（第１表）'!AD28/'０１表（第１表）'!AD27*100,1)</f>
        <v>71.7</v>
      </c>
      <c r="AF9" s="111">
        <f>ROUND('０１表（第１表）'!AE28/'０１表（第１表）'!AE27*100,1)</f>
        <v>70.2</v>
      </c>
      <c r="AG9" s="111">
        <f>ROUND('０１表（第１表）'!AF28/'０１表（第１表）'!AF27*100,1)</f>
        <v>57.6</v>
      </c>
      <c r="AH9" s="111">
        <f>ROUND('０１表（第１表）'!AG28/'０１表（第１表）'!AG27*100,1)</f>
        <v>70.1</v>
      </c>
      <c r="AI9" s="111">
        <f>ROUND('０１表（第１表）'!AH28/'０１表（第１表）'!AH27*100,1)</f>
        <v>71.2</v>
      </c>
      <c r="AJ9" s="111">
        <f>ROUND('０１表（第１表）'!AI28/'０１表（第１表）'!AI27*100,1)</f>
        <v>70.8</v>
      </c>
      <c r="AK9" s="111">
        <f>ROUND('０１表（第１表）'!AJ28/'０１表（第１表）'!AJ27*100,1)</f>
        <v>83.6</v>
      </c>
      <c r="AL9" s="111">
        <f>ROUND('０１表（第１表）'!AK28/'０１表（第１表）'!AK27*100,1)</f>
        <v>73.3</v>
      </c>
      <c r="AM9" s="111">
        <f>ROUND('０１表（第１表）'!AL28/'０１表（第１表）'!AL27*100,1)</f>
        <v>72.5</v>
      </c>
      <c r="AN9" s="111">
        <f>ROUND('０１表（第１表）'!AM28/'０１表（第１表）'!AM27*100,1)</f>
        <v>95</v>
      </c>
      <c r="AO9" s="111">
        <f>ROUND('０１表（第１表）'!AN28/'０１表（第１表）'!AN27*100,1)</f>
        <v>101.9</v>
      </c>
      <c r="AP9" s="111">
        <f>ROUND('０１表（第１表）'!AO28/'０１表（第１表）'!AO27*100,1)</f>
        <v>80.5</v>
      </c>
      <c r="AQ9" s="111">
        <f>ROUND('０１表（第１表）'!AP28/'０１表（第１表）'!AP27*100,1)</f>
        <v>81</v>
      </c>
      <c r="AR9" s="111">
        <f>ROUND('０１表（第１表）'!AQ28/'０１表（第１表）'!AQ27*100,1)</f>
        <v>67.6</v>
      </c>
      <c r="AS9" s="111">
        <f>ROUND('０１表（第１表）'!AR28/'０１表（第１表）'!AR27*100,1)</f>
        <v>105.4</v>
      </c>
      <c r="AT9" s="111">
        <f>ROUND('０１表（第１表）'!AS28/'０１表（第１表）'!AS27*100,1)</f>
        <v>100</v>
      </c>
      <c r="AU9" s="111">
        <f>ROUND('０１表（第１表）'!AT28/'０１表（第１表）'!AT27*100,1)</f>
        <v>74.4</v>
      </c>
      <c r="AV9" s="111">
        <f>ROUND('０１表（第１表）'!AU28/'０１表（第１表）'!AU27*100,1)</f>
        <v>77.7</v>
      </c>
      <c r="AW9" s="107">
        <f>ROUND('０１表（第１表）'!AV28/'０１表（第１表）'!AV27*100,1)</f>
        <v>68.6</v>
      </c>
      <c r="AX9" s="800">
        <f>ROUND('０１表（第１表）'!AW28/'０１表（第１表）'!AW27*100,1)</f>
        <v>74.6</v>
      </c>
    </row>
    <row r="10" spans="2:50" ht="16.5" customHeight="1">
      <c r="B10" s="829" t="s">
        <v>695</v>
      </c>
      <c r="C10" s="857" t="s">
        <v>696</v>
      </c>
      <c r="D10" s="91"/>
      <c r="E10" s="91"/>
      <c r="F10" s="827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98"/>
      <c r="AX10" s="847"/>
    </row>
    <row r="11" spans="2:50" ht="16.5" customHeight="1">
      <c r="B11" s="828" t="s">
        <v>697</v>
      </c>
      <c r="C11" s="859" t="s">
        <v>698</v>
      </c>
      <c r="D11" s="93"/>
      <c r="E11" s="93"/>
      <c r="F11" s="830"/>
      <c r="G11" s="94">
        <f>ROUND('０１表（第１表）'!F29/('０１表（第１表）'!F21+'０１表（第１表）'!F22+'０１表（第１表）'!F23),1)</f>
        <v>21.3</v>
      </c>
      <c r="H11" s="124">
        <f>ROUND('０１表（第１表）'!G29/('０１表（第１表）'!G21+'０１表（第１表）'!G22+'０１表（第１表）'!G23),1)</f>
        <v>25.9</v>
      </c>
      <c r="I11" s="124">
        <f>ROUND('０１表（第１表）'!H29/('０１表（第１表）'!H21+'０１表（第１表）'!H22+'０１表（第１表）'!H23),1)</f>
        <v>19</v>
      </c>
      <c r="J11" s="124">
        <f>ROUND('０１表（第１表）'!I29/('０１表（第１表）'!I21+'０１表（第１表）'!I22+'０１表（第１表）'!I23),1)</f>
        <v>16.6</v>
      </c>
      <c r="K11" s="124">
        <f>ROUND('０１表（第１表）'!J29/('０１表（第１表）'!J21+'０１表（第１表）'!J22+'０１表（第１表）'!J23),1)</f>
        <v>6.8</v>
      </c>
      <c r="L11" s="124">
        <f>ROUND('０１表（第１表）'!K29/('０１表（第１表）'!K21+'０１表（第１表）'!K22+'０１表（第１表）'!K23),1)</f>
        <v>15.8</v>
      </c>
      <c r="M11" s="124">
        <f>ROUND('０１表（第１表）'!L29/('０１表（第１表）'!L21+'０１表（第１表）'!L22+'０１表（第１表）'!L23),1)</f>
        <v>9.6</v>
      </c>
      <c r="N11" s="124">
        <f>ROUND('０１表（第１表）'!M29/('０１表（第１表）'!M21+'０１表（第１表）'!M22+'０１表（第１表）'!M23),1)</f>
        <v>8.8</v>
      </c>
      <c r="O11" s="124">
        <f>ROUND('０１表（第１表）'!N29/('０１表（第１表）'!N21+'０１表（第１表）'!N22+'０１表（第１表）'!N23),1)</f>
        <v>13.5</v>
      </c>
      <c r="P11" s="124">
        <f>ROUND('０１表（第１表）'!O29/('０１表（第１表）'!O21+'０１表（第１表）'!O22+'０１表（第１表）'!O23),1)</f>
        <v>19.6</v>
      </c>
      <c r="Q11" s="124">
        <f>ROUND('０１表（第１表）'!P29/('０１表（第１表）'!P21+'０１表（第１表）'!P22+'０１表（第１表）'!P23),1)</f>
        <v>23.7</v>
      </c>
      <c r="R11" s="124">
        <f>ROUND('０１表（第１表）'!Q29/('０１表（第１表）'!Q21+'０１表（第１表）'!Q22+'０１表（第１表）'!Q23),1)</f>
        <v>10</v>
      </c>
      <c r="S11" s="124">
        <f>ROUND('０１表（第１表）'!R29/('０１表（第１表）'!R21+'０１表（第１表）'!R22+'０１表（第１表）'!R23),1)</f>
        <v>20.5</v>
      </c>
      <c r="T11" s="124">
        <f>ROUND('０１表（第１表）'!S29/('０１表（第１表）'!S21+'０１表（第１表）'!S22+'０１表（第１表）'!S23),1)</f>
        <v>23.6</v>
      </c>
      <c r="U11" s="124">
        <f>ROUND('０１表（第１表）'!T29/('０１表（第１表）'!T21+'０１表（第１表）'!T22+'０１表（第１表）'!T23),1)</f>
        <v>12.4</v>
      </c>
      <c r="V11" s="124">
        <f>ROUND('０１表（第１表）'!U29/('０１表（第１表）'!U21+'０１表（第１表）'!U22+'０１表（第１表）'!U23),1)</f>
        <v>11</v>
      </c>
      <c r="W11" s="124">
        <f>ROUND('０１表（第１表）'!V29/('０１表（第１表）'!V21+'０１表（第１表）'!V22+'０１表（第１表）'!V23),1)</f>
        <v>17.3</v>
      </c>
      <c r="X11" s="124">
        <f>ROUND('０１表（第１表）'!W29/('０１表（第１表）'!W21+'０１表（第１表）'!W22+'０１表（第１表）'!W23),1)</f>
        <v>13.6</v>
      </c>
      <c r="Y11" s="124">
        <f>ROUND('０１表（第１表）'!X29/('０１表（第１表）'!X21+'０１表（第１表）'!X22+'０１表（第１表）'!X23),1)</f>
        <v>12.5</v>
      </c>
      <c r="Z11" s="124">
        <f>ROUND('０１表（第１表）'!Y29/('０１表（第１表）'!Y21+'０１表（第１表）'!Y22+'０１表（第１表）'!Y23),1)</f>
        <v>9.5</v>
      </c>
      <c r="AA11" s="124">
        <f>ROUND('０１表（第１表）'!Z29/('０１表（第１表）'!Z21+'０１表（第１表）'!Z22+'０１表（第１表）'!Z23),1)</f>
        <v>8.3</v>
      </c>
      <c r="AB11" s="124">
        <f>ROUND('０１表（第１表）'!AA29/('０１表（第１表）'!AA21+'０１表（第１表）'!AA22+'０１表（第１表）'!AA23),1)</f>
        <v>7.6</v>
      </c>
      <c r="AC11" s="124">
        <f>ROUND('０１表（第１表）'!AB29/('０１表（第１表）'!AB21+'０１表（第１表）'!AB22+'０１表（第１表）'!AB23),1)</f>
        <v>11.4</v>
      </c>
      <c r="AD11" s="124">
        <f>ROUND('０１表（第１表）'!AC29/('０１表（第１表）'!AC21+'０１表（第１表）'!AC22+'０１表（第１表）'!AC23),1)</f>
        <v>7.7</v>
      </c>
      <c r="AE11" s="124">
        <f>ROUND('０１表（第１表）'!AD29/('０１表（第１表）'!AD21+'０１表（第１表）'!AD22+'０１表（第１表）'!AD23),1)</f>
        <v>19</v>
      </c>
      <c r="AF11" s="124">
        <f>ROUND('０１表（第１表）'!AE29/('０１表（第１表）'!AE21+'０１表（第１表）'!AE22+'０１表（第１表）'!AE23),1)</f>
        <v>5.6</v>
      </c>
      <c r="AG11" s="124">
        <f>ROUND('０１表（第１表）'!AF29/('０１表（第１表）'!AF21+'０１表（第１表）'!AF22+'０１表（第１表）'!AF23),1)</f>
        <v>2.6</v>
      </c>
      <c r="AH11" s="124">
        <f>ROUND('０１表（第１表）'!AG29/('０１表（第１表）'!AG21+'０１表（第１表）'!AG22+'０１表（第１表）'!AG23),1)</f>
        <v>11.1</v>
      </c>
      <c r="AI11" s="124">
        <f>ROUND('０１表（第１表）'!AH29/('０１表（第１表）'!AH21+'０１表（第１表）'!AH22+'０１表（第１表）'!AH23),1)</f>
        <v>9.4</v>
      </c>
      <c r="AJ11" s="124">
        <f>ROUND('０１表（第１表）'!AI29/('０１表（第１表）'!AI21+'０１表（第１表）'!AI22+'０１表（第１表）'!AI23),1)</f>
        <v>8.5</v>
      </c>
      <c r="AK11" s="124">
        <f>ROUND('０１表（第１表）'!AJ29/('０１表（第１表）'!AJ21+'０１表（第１表）'!AJ22+'０１表（第１表）'!AJ23),1)</f>
        <v>25.8</v>
      </c>
      <c r="AL11" s="124">
        <f>ROUND('０１表（第１表）'!AK29/('０１表（第１表）'!AK21+'０１表（第１表）'!AK22+'０１表（第１表）'!AK23),1)</f>
        <v>8</v>
      </c>
      <c r="AM11" s="124">
        <f>ROUND('０１表（第１表）'!AL29/('０１表（第１表）'!AL21+'０１表（第１表）'!AL22+'０１表（第１表）'!AL23),1)</f>
        <v>16</v>
      </c>
      <c r="AN11" s="124">
        <f>ROUND('０１表（第１表）'!AM29/('０１表（第１表）'!AM21+'０１表（第１表）'!AM22+'０１表（第１表）'!AM23),1)</f>
        <v>11.1</v>
      </c>
      <c r="AO11" s="124">
        <f>ROUND('０１表（第１表）'!AN29/('０１表（第１表）'!AN21+'０１表（第１表）'!AN22+'０１表（第１表）'!AN23),1)</f>
        <v>21.2</v>
      </c>
      <c r="AP11" s="124">
        <f>ROUND('０１表（第１表）'!AO29/('０１表（第１表）'!AO21+'０１表（第１表）'!AO22+'０１表（第１表）'!AO23),1)</f>
        <v>26</v>
      </c>
      <c r="AQ11" s="124">
        <f>ROUND('０１表（第１表）'!AP29/('０１表（第１表）'!AP21+'０１表（第１表）'!AP22+'０１表（第１表）'!AP23),1)</f>
        <v>7.5</v>
      </c>
      <c r="AR11" s="124">
        <f>ROUND('０１表（第１表）'!AQ29/('０１表（第１表）'!AQ21+'０１表（第１表）'!AQ22+'０１表（第１表）'!AQ23),1)</f>
        <v>5.6</v>
      </c>
      <c r="AS11" s="124">
        <f>ROUND('０１表（第１表）'!AR29/('０１表（第１表）'!AR21+'０１表（第１表）'!AR22+'０１表（第１表）'!AR23),1)</f>
        <v>14.8</v>
      </c>
      <c r="AT11" s="124">
        <f>ROUND('０１表（第１表）'!AS29/('０１表（第１表）'!AS21+'０１表（第１表）'!AS22+'０１表（第１表）'!AS23),1)</f>
        <v>13.6</v>
      </c>
      <c r="AU11" s="124">
        <f>ROUND('０１表（第１表）'!AT29/('０１表（第１表）'!AT21+'０１表（第１表）'!AT22+'０１表（第１表）'!AT23),1)</f>
        <v>13.1</v>
      </c>
      <c r="AV11" s="124">
        <f>ROUND('０１表（第１表）'!AU29/('０１表（第１表）'!AU21+'０１表（第１表）'!AU22+'０１表（第１表）'!AU23),1)</f>
        <v>20.1</v>
      </c>
      <c r="AW11" s="844">
        <f>ROUND('０１表（第１表）'!AV29/('０１表（第１表）'!AV21+'０１表（第１表）'!AV22+'０１表（第１表）'!AV23),1)</f>
        <v>27.3</v>
      </c>
      <c r="AX11" s="848">
        <f>ROUND('０１表（第１表）'!AW29/('０１表（第１表）'!AW21+'０１表（第１表）'!AW22+'０１表（第１表）'!AW23),1)</f>
        <v>14.8</v>
      </c>
    </row>
    <row r="12" spans="2:50" ht="16.5" customHeight="1">
      <c r="B12" s="829" t="s">
        <v>699</v>
      </c>
      <c r="C12" s="857" t="s">
        <v>696</v>
      </c>
      <c r="D12" s="91"/>
      <c r="E12" s="91"/>
      <c r="F12" s="827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98"/>
      <c r="AX12" s="847"/>
    </row>
    <row r="13" spans="2:50" ht="16.5" customHeight="1">
      <c r="B13" s="828" t="s">
        <v>700</v>
      </c>
      <c r="C13" s="859" t="s">
        <v>514</v>
      </c>
      <c r="D13" s="93"/>
      <c r="E13" s="93"/>
      <c r="F13" s="830"/>
      <c r="G13" s="111">
        <f>ROUND('０１表（第１表）'!F29/'２２表(第4表)'!F5*10000,1)</f>
        <v>7.1</v>
      </c>
      <c r="H13" s="111">
        <f>ROUND('０１表（第１表）'!G29/'２２表(第4表)'!G5*10000,1)</f>
        <v>8.1</v>
      </c>
      <c r="I13" s="111">
        <f>ROUND('０１表（第１表）'!H29/'２２表(第4表)'!H5*10000,1)</f>
        <v>8.5</v>
      </c>
      <c r="J13" s="111">
        <f>ROUND('０１表（第１表）'!I29/'２２表(第4表)'!I5*10000,1)</f>
        <v>8.3</v>
      </c>
      <c r="K13" s="111">
        <f>ROUND('０１表（第１表）'!J29/'２２表(第4表)'!J5*10000,1)</f>
        <v>5.9</v>
      </c>
      <c r="L13" s="111">
        <f>ROUND('０１表（第１表）'!K29/'２２表(第4表)'!K5*10000,1)</f>
        <v>6.2</v>
      </c>
      <c r="M13" s="111">
        <f>ROUND('０１表（第１表）'!L29/'２２表(第4表)'!L5*10000,1)</f>
        <v>3</v>
      </c>
      <c r="N13" s="111">
        <f>ROUND('０１表（第１表）'!M29/'２２表(第4表)'!M5*10000,1)</f>
        <v>3</v>
      </c>
      <c r="O13" s="111">
        <f>ROUND('０１表（第１表）'!N29/'２２表(第4表)'!N5*10000,1)</f>
        <v>5</v>
      </c>
      <c r="P13" s="111">
        <f>ROUND('０１表（第１表）'!O29/'２２表(第4表)'!O5*10000,1)</f>
        <v>7.7</v>
      </c>
      <c r="Q13" s="111">
        <f>ROUND('０１表（第１表）'!P29/'２２表(第4表)'!P5*10000,1)</f>
        <v>9</v>
      </c>
      <c r="R13" s="111">
        <f>ROUND('０１表（第１表）'!Q29/'２２表(第4表)'!Q5*10000,1)</f>
        <v>5.8</v>
      </c>
      <c r="S13" s="111">
        <f>ROUND('０１表（第１表）'!R29/'２２表(第4表)'!R5*10000,1)</f>
        <v>6.1</v>
      </c>
      <c r="T13" s="111">
        <f>ROUND('０１表（第１表）'!S29/'２２表(第4表)'!S5*10000,1)</f>
        <v>7.4</v>
      </c>
      <c r="U13" s="111">
        <f>ROUND('０１表（第１表）'!T29/'２２表(第4表)'!T5*10000,1)</f>
        <v>8.1</v>
      </c>
      <c r="V13" s="111">
        <f>ROUND('０１表（第１表）'!U29/'２２表(第4表)'!U5*10000,1)</f>
        <v>7.3</v>
      </c>
      <c r="W13" s="111">
        <f>ROUND('０１表（第１表）'!V29/'２２表(第4表)'!V5*10000,1)</f>
        <v>7.3</v>
      </c>
      <c r="X13" s="111">
        <f>ROUND('０１表（第１表）'!W29/'２２表(第4表)'!W5*10000,1)</f>
        <v>6.1</v>
      </c>
      <c r="Y13" s="111">
        <f>ROUND('０１表（第１表）'!X29/'２２表(第4表)'!X5*10000,1)</f>
        <v>7.9</v>
      </c>
      <c r="Z13" s="111">
        <f>ROUND('０１表（第１表）'!Y29/'２２表(第4表)'!Y5*10000,1)</f>
        <v>4.9</v>
      </c>
      <c r="AA13" s="111">
        <f>ROUND('０１表（第１表）'!Z29/'２２表(第4表)'!Z5*10000,1)</f>
        <v>4.5</v>
      </c>
      <c r="AB13" s="111">
        <f>ROUND('０１表（第１表）'!AA29/'２２表(第4表)'!AA5*10000,1)</f>
        <v>4.2</v>
      </c>
      <c r="AC13" s="111">
        <f>ROUND('０１表（第１表）'!AB29/'２２表(第4表)'!AB5*10000,1)</f>
        <v>4.9</v>
      </c>
      <c r="AD13" s="111">
        <f>ROUND('０１表（第１表）'!AC29/'２２表(第4表)'!AC5*10000,1)</f>
        <v>5.1</v>
      </c>
      <c r="AE13" s="111">
        <f>ROUND('０１表（第１表）'!AD29/'２２表(第4表)'!AD5*10000,1)</f>
        <v>10.3</v>
      </c>
      <c r="AF13" s="111">
        <f>ROUND('０１表（第１表）'!AE29/'２２表(第4表)'!AE5*10000,1)</f>
        <v>3.4</v>
      </c>
      <c r="AG13" s="111">
        <f>ROUND('０１表（第１表）'!AF29/'２２表(第4表)'!AF5*10000,1)</f>
        <v>1</v>
      </c>
      <c r="AH13" s="111">
        <f>ROUND('０１表（第１表）'!AG29/'２２表(第4表)'!AG5*10000,1)</f>
        <v>4.5</v>
      </c>
      <c r="AI13" s="111">
        <f>ROUND('０１表（第１表）'!AH29/'２２表(第4表)'!AH5*10000,1)</f>
        <v>5.5</v>
      </c>
      <c r="AJ13" s="111">
        <f>ROUND('０１表（第１表）'!AI29/'２２表(第4表)'!AI5*10000,1)</f>
        <v>4.7</v>
      </c>
      <c r="AK13" s="111">
        <f>ROUND('０１表（第１表）'!AJ29/'２２表(第4表)'!AJ5*10000,1)</f>
        <v>8.7</v>
      </c>
      <c r="AL13" s="111">
        <f>ROUND('０１表（第１表）'!AK29/'２２表(第4表)'!AK5*10000,1)</f>
        <v>3.7</v>
      </c>
      <c r="AM13" s="111">
        <f>ROUND('０１表（第１表）'!AL29/'２２表(第4表)'!AL5*10000,1)</f>
        <v>8.6</v>
      </c>
      <c r="AN13" s="111">
        <f>ROUND('０１表（第１表）'!AM29/'２２表(第4表)'!AM5*10000,1)</f>
        <v>6.2</v>
      </c>
      <c r="AO13" s="111">
        <f>ROUND('０１表（第１表）'!AN29/'２２表(第4表)'!AN5*10000,1)</f>
        <v>9.9</v>
      </c>
      <c r="AP13" s="111">
        <f>ROUND('０１表（第１表）'!AO29/'２２表(第4表)'!AO5*10000,1)</f>
        <v>7.8</v>
      </c>
      <c r="AQ13" s="111">
        <f>ROUND('０１表（第１表）'!AP29/'２２表(第4表)'!AP5*10000,1)</f>
        <v>7.2</v>
      </c>
      <c r="AR13" s="111">
        <f>ROUND('０１表（第１表）'!AQ29/'２２表(第4表)'!AQ5*10000,1)</f>
        <v>3.6</v>
      </c>
      <c r="AS13" s="111">
        <f>ROUND('０１表（第１表）'!AR29/'２２表(第4表)'!AR5*10000,1)</f>
        <v>3.3</v>
      </c>
      <c r="AT13" s="111">
        <f>ROUND('０１表（第１表）'!AS29/'２２表(第4表)'!AS5*10000,1)</f>
        <v>14</v>
      </c>
      <c r="AU13" s="111">
        <f>ROUND('０１表（第１表）'!AT29/'２２表(第4表)'!AT5*10000,1)</f>
        <v>7</v>
      </c>
      <c r="AV13" s="111">
        <f>ROUND('０１表（第１表）'!AU29/'２２表(第4表)'!AU5*10000,1)</f>
        <v>8.7</v>
      </c>
      <c r="AW13" s="107">
        <f>ROUND('０１表（第１表）'!AV29/'２２表(第4表)'!AV5*10000,1)</f>
        <v>9.4</v>
      </c>
      <c r="AX13" s="800">
        <f>ROUND('０１表（第１表）'!AW29/'２２表(第4表)'!AW5*10000,1)</f>
        <v>6.4</v>
      </c>
    </row>
    <row r="14" spans="2:50" ht="16.5" customHeight="1">
      <c r="B14" s="829" t="s">
        <v>701</v>
      </c>
      <c r="C14" s="857" t="s">
        <v>702</v>
      </c>
      <c r="D14" s="91"/>
      <c r="E14" s="91"/>
      <c r="F14" s="827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98"/>
      <c r="AX14" s="847"/>
    </row>
    <row r="15" spans="2:50" ht="16.5" customHeight="1">
      <c r="B15" s="831" t="s">
        <v>703</v>
      </c>
      <c r="C15" s="859" t="s">
        <v>704</v>
      </c>
      <c r="D15" s="93"/>
      <c r="E15" s="93"/>
      <c r="F15" s="830"/>
      <c r="G15" s="125">
        <f>ROUND('２０表（第2表）'!F6/'０１表（第１表）'!F32,2)</f>
        <v>144.37</v>
      </c>
      <c r="H15" s="125">
        <f>ROUND('２０表（第2表）'!G6/'０１表（第１表）'!G32,2)</f>
        <v>146.85</v>
      </c>
      <c r="I15" s="125">
        <f>ROUND('２０表（第2表）'!H6/'０１表（第１表）'!H32,2)</f>
        <v>251.54</v>
      </c>
      <c r="J15" s="125">
        <f>ROUND('２０表（第2表）'!I6/'０１表（第１表）'!I32,2)</f>
        <v>133.2</v>
      </c>
      <c r="K15" s="125">
        <f>ROUND('２０表（第2表）'!J6/'０１表（第１表）'!J32,2)</f>
        <v>240.4</v>
      </c>
      <c r="L15" s="125">
        <f>ROUND('２０表（第2表）'!K6/'０１表（第１表）'!K32,2)</f>
        <v>187.59</v>
      </c>
      <c r="M15" s="125">
        <f>ROUND('２０表（第2表）'!L6/'０１表（第１表）'!L32,2)</f>
        <v>224.46</v>
      </c>
      <c r="N15" s="125">
        <f>ROUND('２０表（第2表）'!M6/'０１表（第１表）'!M32,2)</f>
        <v>227.7</v>
      </c>
      <c r="O15" s="125">
        <f>ROUND('２０表（第2表）'!N6/'０１表（第１表）'!N32,2)</f>
        <v>156.42</v>
      </c>
      <c r="P15" s="125">
        <f>ROUND('２０表（第2表）'!O6/'０１表（第１表）'!O32,2)</f>
        <v>161.37</v>
      </c>
      <c r="Q15" s="125">
        <f>ROUND('２０表（第2表）'!P6/'０１表（第１表）'!P32,2)</f>
        <v>159.3</v>
      </c>
      <c r="R15" s="125">
        <f>ROUND('２０表（第2表）'!Q6/'０１表（第１表）'!Q32,2)</f>
        <v>222.75</v>
      </c>
      <c r="S15" s="125">
        <f>ROUND('２０表（第2表）'!R6/'０１表（第１表）'!R32,2)</f>
        <v>167.45</v>
      </c>
      <c r="T15" s="125">
        <f>ROUND('２０表（第2表）'!S6/'０１表（第１表）'!S32,2)</f>
        <v>158.34</v>
      </c>
      <c r="U15" s="125">
        <f>ROUND('２０表（第2表）'!T6/'０１表（第１表）'!T32,2)</f>
        <v>251.65</v>
      </c>
      <c r="V15" s="125">
        <f>ROUND('２０表（第2表）'!U6/'０１表（第１表）'!U32,2)</f>
        <v>226.25</v>
      </c>
      <c r="W15" s="125">
        <f>ROUND('２０表（第2表）'!V6/'０１表（第１表）'!V32,2)</f>
        <v>193.26</v>
      </c>
      <c r="X15" s="125">
        <f>ROUND('２０表（第2表）'!W6/'０１表（第１表）'!W32,2)</f>
        <v>216.17</v>
      </c>
      <c r="Y15" s="125">
        <f>ROUND('２０表（第2表）'!X6/'０１表（第１表）'!X32,2)</f>
        <v>198.21</v>
      </c>
      <c r="Z15" s="125">
        <f>ROUND('２０表（第2表）'!Y6/'０１表（第１表）'!Y32,2)</f>
        <v>206.26</v>
      </c>
      <c r="AA15" s="125">
        <f>ROUND('２０表（第2表）'!Z6/'０１表（第１表）'!Z32,2)</f>
        <v>232.72</v>
      </c>
      <c r="AB15" s="125">
        <f>ROUND('２０表（第2表）'!AA6/'０１表（第１表）'!AA32,2)</f>
        <v>279.34</v>
      </c>
      <c r="AC15" s="125">
        <f>ROUND('２０表（第2表）'!AB6/'０１表（第１表）'!AB32,2)</f>
        <v>224.62</v>
      </c>
      <c r="AD15" s="125">
        <f>ROUND('２０表（第2表）'!AC6/'０１表（第１表）'!AC32,2)</f>
        <v>284.73</v>
      </c>
      <c r="AE15" s="125">
        <f>ROUND('２０表（第2表）'!AD6/'０１表（第１表）'!AD32,2)</f>
        <v>226.73</v>
      </c>
      <c r="AF15" s="125">
        <f>ROUND('２０表（第2表）'!AE6/'０１表（第１表）'!AE32,2)</f>
        <v>177.5</v>
      </c>
      <c r="AG15" s="125">
        <f>ROUND('２０表（第2表）'!AF6/'０１表（第１表）'!AF32,2)</f>
        <v>269.45</v>
      </c>
      <c r="AH15" s="125">
        <f>ROUND('２０表（第2表）'!AG6/'０１表（第１表）'!AG32,2)</f>
        <v>241.8</v>
      </c>
      <c r="AI15" s="125">
        <f>ROUND('２０表（第2表）'!AH6/'０１表（第１表）'!AH32,2)</f>
        <v>169.28</v>
      </c>
      <c r="AJ15" s="125">
        <f>ROUND('２０表（第2表）'!AI6/'０１表（第１表）'!AI32,2)</f>
        <v>225.41</v>
      </c>
      <c r="AK15" s="125">
        <f>ROUND('２０表（第2表）'!AJ6/'０１表（第１表）'!AJ32,2)</f>
        <v>167.09</v>
      </c>
      <c r="AL15" s="125">
        <f>ROUND('２０表（第2表）'!AK6/'０１表（第１表）'!AK32,2)</f>
        <v>187.67</v>
      </c>
      <c r="AM15" s="125">
        <f>ROUND('２０表（第2表）'!AL6/'０１表（第１表）'!AL32,2)</f>
        <v>141.15</v>
      </c>
      <c r="AN15" s="125">
        <f>ROUND('２０表（第2表）'!AM6/'０１表（第１表）'!AM32,2)</f>
        <v>212.16</v>
      </c>
      <c r="AO15" s="125">
        <f>ROUND('２０表（第2表）'!AN6/'０１表（第１表）'!AN32,2)</f>
        <v>243.6</v>
      </c>
      <c r="AP15" s="125">
        <f>ROUND('２０表（第2表）'!AO6/'０１表（第１表）'!AO32,2)</f>
        <v>243.49</v>
      </c>
      <c r="AQ15" s="125">
        <f>ROUND('２０表（第2表）'!AP6/'０１表（第１表）'!AP32,2)</f>
        <v>240.3</v>
      </c>
      <c r="AR15" s="125">
        <f>ROUND('２０表（第2表）'!AQ6/'０１表（第１表）'!AQ32,2)</f>
        <v>257.15</v>
      </c>
      <c r="AS15" s="125">
        <f>ROUND('２０表（第2表）'!AR6/'０１表（第１表）'!AR32,2)</f>
        <v>214.32</v>
      </c>
      <c r="AT15" s="125">
        <f>ROUND('２０表（第2表）'!AS6/'０１表（第１表）'!AS32,2)</f>
        <v>200.82</v>
      </c>
      <c r="AU15" s="125">
        <f>ROUND('２０表（第2表）'!AT6/'０１表（第１表）'!AT32,2)</f>
        <v>230.21</v>
      </c>
      <c r="AV15" s="125">
        <f>ROUND('２０表（第2表）'!AU6/'０１表（第１表）'!AU32,2)</f>
        <v>211.13</v>
      </c>
      <c r="AW15" s="845">
        <f>ROUND('２０表（第2表）'!AV6/'０１表（第１表）'!AV32,2)</f>
        <v>218.76</v>
      </c>
      <c r="AX15" s="849">
        <f>ROUND('２０表（第2表）'!AW6/'０１表（第１表）'!AW32,2)</f>
        <v>190.15</v>
      </c>
    </row>
    <row r="16" spans="2:50" ht="16.5" customHeight="1">
      <c r="B16" s="829" t="s">
        <v>705</v>
      </c>
      <c r="C16" s="1232" t="s">
        <v>341</v>
      </c>
      <c r="D16" s="1233"/>
      <c r="E16" s="1233"/>
      <c r="F16" s="1234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98"/>
      <c r="AX16" s="847"/>
    </row>
    <row r="17" spans="2:50" s="66" customFormat="1" ht="16.5" customHeight="1">
      <c r="B17" s="832" t="s">
        <v>703</v>
      </c>
      <c r="C17" s="1227" t="s">
        <v>730</v>
      </c>
      <c r="D17" s="1228"/>
      <c r="E17" s="128"/>
      <c r="F17" s="833"/>
      <c r="G17" s="130">
        <f>ROUND(('２１表(第3表)'!D34-('２１表(第3表)'!D31+'２１表(第3表)'!D32+'２１表(第3表)'!D33))/'０１表（第１表）'!F32,2)</f>
        <v>142.54</v>
      </c>
      <c r="H17" s="130">
        <f>ROUND(('２１表(第3表)'!G34-('２１表(第3表)'!G31+'２１表(第3表)'!G32+'２１表(第3表)'!G33))/'０１表（第１表）'!G32,2)</f>
        <v>167.14</v>
      </c>
      <c r="I17" s="130">
        <f>ROUND(('２１表(第3表)'!J34-('２１表(第3表)'!J31+'２１表(第3表)'!J32+'２１表(第3表)'!J33))/'０１表（第１表）'!H32,2)</f>
        <v>216.66</v>
      </c>
      <c r="J17" s="130">
        <f>ROUND(('２１表(第3表)'!M34-('２１表(第3表)'!M31+'２１表(第3表)'!M32+'２１表(第3表)'!M33))/'０１表（第１表）'!I32,2)</f>
        <v>140.78</v>
      </c>
      <c r="K17" s="130">
        <f>ROUND(('２１表(第3表)'!P34-('２１表(第3表)'!P31+'２１表(第3表)'!P32+'２１表(第3表)'!P33))/'０１表（第１表）'!J32,2)</f>
        <v>279.58</v>
      </c>
      <c r="L17" s="130">
        <f>ROUND(('２１表(第3表)'!S34-('２１表(第3表)'!S31+'２１表(第3表)'!S32+'２１表(第3表)'!S33))/'０１表（第１表）'!K32,2)</f>
        <v>191.29</v>
      </c>
      <c r="M17" s="130">
        <f>ROUND(('２１表(第3表)'!V34-('２１表(第3表)'!V31+'２１表(第3表)'!V32+'２１表(第3表)'!V33))/'０１表（第１表）'!L32,2)</f>
        <v>310</v>
      </c>
      <c r="N17" s="130">
        <f>ROUND(('２１表(第3表)'!Y34-('２１表(第3表)'!Y31+'２１表(第3表)'!Y32+'２１表(第3表)'!Y33))/'０１表（第１表）'!M32,2)</f>
        <v>271.41</v>
      </c>
      <c r="O17" s="130">
        <f>ROUND(('２１表(第3表)'!AB34-('２１表(第3表)'!AB31+'２１表(第3表)'!AB32+'２１表(第3表)'!AB33))/'０１表（第１表）'!N32,2)</f>
        <v>183.96</v>
      </c>
      <c r="P17" s="130">
        <f>ROUND(('２１表(第3表)'!AE34-('２１表(第3表)'!AE31+'２１表(第3表)'!AE32+'２１表(第3表)'!AE33))/'０１表（第１表）'!O32,2)</f>
        <v>173.36</v>
      </c>
      <c r="Q17" s="130">
        <f>ROUND(('２１表(第3表)'!AH34-('２１表(第3表)'!AH31+'２１表(第3表)'!AH32+'２１表(第3表)'!AH33))/'０１表（第１表）'!P32,2)</f>
        <v>152.85</v>
      </c>
      <c r="R17" s="130">
        <f>ROUND(('２１表(第3表)'!AK34-('２１表(第3表)'!AK31+'２１表(第3表)'!AK32+'２１表(第3表)'!AK33))/'０１表（第１表）'!Q32,2)</f>
        <v>241.99</v>
      </c>
      <c r="S17" s="130">
        <f>ROUND(('２１表(第3表)'!AN34-('２１表(第3表)'!AN31+'２１表(第3表)'!AN32+'２１表(第3表)'!AN33))/'０１表（第１表）'!R32,2)</f>
        <v>232.97</v>
      </c>
      <c r="T17" s="130">
        <f>ROUND(('２１表(第3表)'!AQ34-('２１表(第3表)'!AQ31+'２１表(第3表)'!AQ32+'２１表(第3表)'!AQ33))/'０１表（第１表）'!S32,2)</f>
        <v>169.28</v>
      </c>
      <c r="U17" s="130">
        <f>ROUND(('２１表(第3表)'!AT34-('２１表(第3表)'!AT31+'２１表(第3表)'!AT32+'２１表(第3表)'!AT33))/'０１表（第１表）'!T32,2)</f>
        <v>251.92</v>
      </c>
      <c r="V17" s="130">
        <f>ROUND(('２１表(第3表)'!AW34-('２１表(第3表)'!AW31+'２１表(第3表)'!AW32+'２１表(第3表)'!AW33))/'０１表（第１表）'!U32,2)</f>
        <v>236.64</v>
      </c>
      <c r="W17" s="130">
        <f>ROUND(('２１表(第3表)'!AZ34-('２１表(第3表)'!AZ31+'２１表(第3表)'!AZ32+'２１表(第3表)'!AZ33))/'０１表（第１表）'!V32,2)</f>
        <v>195.71</v>
      </c>
      <c r="X17" s="130">
        <f>ROUND(('２１表(第3表)'!BC34-('２１表(第3表)'!BC31+'２１表(第3表)'!BC32+'２１表(第3表)'!BC33))/'０１表（第１表）'!W32,2)</f>
        <v>210.29</v>
      </c>
      <c r="Y17" s="130">
        <f>ROUND(('２１表(第3表)'!BF34-('２１表(第3表)'!BF31+'２１表(第3表)'!BF32+'２１表(第3表)'!BF33))/'０１表（第１表）'!X32,2)</f>
        <v>192.86</v>
      </c>
      <c r="Z17" s="130">
        <f>ROUND(('２１表(第3表)'!BI34-('２１表(第3表)'!BI31+'２１表(第3表)'!BI32+'２１表(第3表)'!BI33))/'０１表（第１表）'!Y32,2)</f>
        <v>251.94</v>
      </c>
      <c r="AA17" s="130">
        <f>ROUND(('２１表(第3表)'!BL34-('２１表(第3表)'!BL31+'２１表(第3表)'!BL32+'２１表(第3表)'!BL33))/'０１表（第１表）'!Z32,2)</f>
        <v>237.82</v>
      </c>
      <c r="AB17" s="130">
        <f>ROUND(('２１表(第3表)'!BO34-('２１表(第3表)'!BO31+'２１表(第3表)'!BO32+'２１表(第3表)'!BO33))/'０１表（第１表）'!AA32,2)</f>
        <v>333.5</v>
      </c>
      <c r="AC17" s="130">
        <f>ROUND(('２１表(第3表)'!BR34-('２１表(第3表)'!BR31+'２１表(第3表)'!BR32+'２１表(第3表)'!BR33))/'０１表（第１表）'!AB32,2)</f>
        <v>253.79</v>
      </c>
      <c r="AD17" s="130">
        <f>ROUND(('２１表(第3表)'!BU34-('２１表(第3表)'!BU31+'２１表(第3表)'!BU32+'２１表(第3表)'!BU33))/'０１表（第１表）'!AC32,2)</f>
        <v>374.17</v>
      </c>
      <c r="AE17" s="130">
        <f>ROUND(('２１表(第3表)'!BX34-('２１表(第3表)'!BX31+'２１表(第3表)'!BX32+'２１表(第3表)'!BX33))/'０１表（第１表）'!AD32,2)</f>
        <v>251.83</v>
      </c>
      <c r="AF17" s="130">
        <f>ROUND(('２１表(第3表)'!CA34-('２１表(第3表)'!CA31+'２１表(第3表)'!CA32+'２１表(第3表)'!CA33))/'０１表（第１表）'!AE32,2)</f>
        <v>231.35</v>
      </c>
      <c r="AG17" s="130">
        <f>ROUND(('２１表(第3表)'!CD34-('２１表(第3表)'!CD31+'２１表(第3表)'!CD32+'２１表(第3表)'!CD33))/'０１表（第１表）'!AF32,2)</f>
        <v>677.01</v>
      </c>
      <c r="AH17" s="130">
        <f>ROUND(('２１表(第3表)'!CG34-('２１表(第3表)'!CG31+'２１表(第3表)'!CG32+'２１表(第3表)'!CG33))/'０１表（第１表）'!AG32,2)</f>
        <v>219.73</v>
      </c>
      <c r="AI17" s="130">
        <f>ROUND(('２１表(第3表)'!CJ34-('２１表(第3表)'!CJ31+'２１表(第3表)'!CJ32+'２１表(第3表)'!CJ33))/'０１表（第１表）'!AH32,2)</f>
        <v>158.65</v>
      </c>
      <c r="AJ17" s="130">
        <f>ROUND(('２１表(第3表)'!CM34-('２１表(第3表)'!CM31+'２１表(第3表)'!CM32+'２１表(第3表)'!CM33))/'０１表（第１表）'!AI32,2)</f>
        <v>235.64</v>
      </c>
      <c r="AK17" s="130">
        <f>ROUND(('２１表(第3表)'!CP34-('２１表(第3表)'!CP31+'２１表(第3表)'!CP32+'２１表(第3表)'!CP33))/'０１表（第１表）'!AJ32,2)</f>
        <v>171.81</v>
      </c>
      <c r="AL17" s="130">
        <f>ROUND(('２１表(第3表)'!CS34-('２１表(第3表)'!CS31+'２１表(第3表)'!CS32+'２１表(第3表)'!CS33))/'０１表（第１表）'!AK32,2)</f>
        <v>253.74</v>
      </c>
      <c r="AM17" s="130">
        <f>ROUND(('２１表(第3表)'!CV34-('２１表(第3表)'!CV31+'２１表(第3表)'!CV32+'２１表(第3表)'!CV33))/'０１表（第１表）'!AL32,2)</f>
        <v>162.43</v>
      </c>
      <c r="AN17" s="130">
        <f>ROUND(('２１表(第3表)'!CY34-('２１表(第3表)'!CY31+'２１表(第3表)'!CY32+'２１表(第3表)'!CY33))/'０１表（第１表）'!AM32,2)</f>
        <v>204.69</v>
      </c>
      <c r="AO17" s="130">
        <f>ROUND(('２１表(第3表)'!DB34-('２１表(第3表)'!DB31+'２１表(第3表)'!DB32+'２１表(第3表)'!DB33))/'０１表（第１表）'!AN32,2)</f>
        <v>216.73</v>
      </c>
      <c r="AP17" s="130">
        <f>ROUND(('２１表(第3表)'!DE34-('２１表(第3表)'!DE31+'２１表(第3表)'!DE32+'２１表(第3表)'!DE33))/'０１表（第１表）'!AO32,2)</f>
        <v>230.67</v>
      </c>
      <c r="AQ17" s="130">
        <f>ROUND(('２１表(第3表)'!DH34-('２１表(第3表)'!DH31+'２１表(第3表)'!DH32+'２１表(第3表)'!DH33))/'０１表（第１表）'!AP32,2)</f>
        <v>250.78</v>
      </c>
      <c r="AR17" s="130">
        <f>ROUND(('２１表(第3表)'!DK34-('２１表(第3表)'!DK31+'２１表(第3表)'!DK32+'２１表(第3表)'!DK33))/'０１表（第１表）'!AQ32,2)</f>
        <v>311.68</v>
      </c>
      <c r="AS17" s="130">
        <f>ROUND(('２１表(第3表)'!DN34-('２１表(第3表)'!DN31+'２１表(第3表)'!DN32+'２１表(第3表)'!DN33))/'０１表（第１表）'!AR32,2)</f>
        <v>287.9</v>
      </c>
      <c r="AT17" s="130">
        <f>ROUND(('２１表(第3表)'!DQ34-('２１表(第3表)'!DQ31+'２１表(第3表)'!DQ32+'２１表(第3表)'!DQ33))/'０１表（第１表）'!AS32,2)</f>
        <v>232.32</v>
      </c>
      <c r="AU17" s="130">
        <f>ROUND(('２１表(第3表)'!DT34-('２１表(第3表)'!DT31+'２１表(第3表)'!DT32+'２１表(第3表)'!DT33))/'０１表（第１表）'!AT32,2)</f>
        <v>193.72</v>
      </c>
      <c r="AV17" s="130">
        <f>ROUND(('２１表(第3表)'!DW34-('２１表(第3表)'!DW31+'２１表(第3表)'!DW32+'２１表(第3表)'!DW33))/'０１表（第１表）'!AU32,2)</f>
        <v>227.2</v>
      </c>
      <c r="AW17" s="846">
        <f>ROUND(('２１表(第3表)'!DZ34-('２１表(第3表)'!DZ31+'２１表(第3表)'!DZ32+'２１表(第3表)'!DZ33))/'０１表（第１表）'!AV32,2)</f>
        <v>214.23</v>
      </c>
      <c r="AX17" s="850">
        <f>ROUND(('２１表(第3表)'!EC34-('２１表(第3表)'!EC31+'２１表(第3表)'!EC32+'２１表(第3表)'!EC33))/'０１表（第１表）'!AW32,2)</f>
        <v>207.51</v>
      </c>
    </row>
    <row r="18" spans="2:50" s="66" customFormat="1" ht="16.5" customHeight="1">
      <c r="B18" s="834" t="s">
        <v>706</v>
      </c>
      <c r="C18" s="1229" t="s">
        <v>707</v>
      </c>
      <c r="D18" s="1230"/>
      <c r="E18" s="1230"/>
      <c r="F18" s="12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2"/>
      <c r="AX18" s="851"/>
    </row>
    <row r="19" spans="2:50" s="66" customFormat="1" ht="16.5" customHeight="1">
      <c r="B19" s="832" t="s">
        <v>703</v>
      </c>
      <c r="C19" s="1227" t="s">
        <v>731</v>
      </c>
      <c r="D19" s="1228"/>
      <c r="E19" s="132"/>
      <c r="F19" s="835"/>
      <c r="G19" s="129">
        <f>ROUND(('２１表(第3表)'!D17+'２１表(第3表)'!D15+'２１表(第3表)'!D27)/'０１表（第１表）'!F32,2)</f>
        <v>70.22</v>
      </c>
      <c r="H19" s="129">
        <f>ROUND(('２１表(第3表)'!G17+'２１表(第3表)'!G15+'２１表(第3表)'!G27)/'０１表（第１表）'!G32,2)</f>
        <v>89.88</v>
      </c>
      <c r="I19" s="129">
        <f>ROUND(('２１表(第3表)'!J17+'２１表(第3表)'!J15+'２１表(第3表)'!J27)/'０１表（第１表）'!H32,2)</f>
        <v>129.71</v>
      </c>
      <c r="J19" s="129">
        <f>ROUND(('２１表(第3表)'!M17+'２１表(第3表)'!M15+'２１表(第3表)'!M27)/'０１表（第１表）'!I32,2)</f>
        <v>75.34</v>
      </c>
      <c r="K19" s="129">
        <f>ROUND(('２１表(第3表)'!P17+'２１表(第3表)'!P15+'２１表(第3表)'!P27)/'０１表（第１表）'!J32,2)</f>
        <v>177.84</v>
      </c>
      <c r="L19" s="129">
        <f>ROUND(('２１表(第3表)'!S17+'２１表(第3表)'!S15+'２１表(第3表)'!S27)/'０１表（第１表）'!K32,2)</f>
        <v>115.69</v>
      </c>
      <c r="M19" s="129">
        <f>ROUND(('２１表(第3表)'!V17+'２１表(第3表)'!V15+'２１表(第3表)'!V27)/'０１表（第１表）'!L32,2)</f>
        <v>223.73</v>
      </c>
      <c r="N19" s="129">
        <f>ROUND(('２１表(第3表)'!Y17+'２１表(第3表)'!Y15+'２１表(第3表)'!Y27)/'０１表（第１表）'!M32,2)</f>
        <v>177.23</v>
      </c>
      <c r="O19" s="129">
        <f>ROUND(('２１表(第3表)'!AB17+'２１表(第3表)'!AB15+'２１表(第3表)'!AB27)/'０１表（第１表）'!N32,2)</f>
        <v>102.48</v>
      </c>
      <c r="P19" s="129">
        <f>ROUND(('２１表(第3表)'!AE17+'２１表(第3表)'!AE15+'２１表(第3表)'!AE27)/'０１表（第１表）'!O32,2)</f>
        <v>103.33</v>
      </c>
      <c r="Q19" s="129">
        <f>ROUND(('２１表(第3表)'!AH17+'２１表(第3表)'!AH15+'２１表(第3表)'!AH27)/'０１表（第１表）'!P32,2)</f>
        <v>66.76</v>
      </c>
      <c r="R19" s="129">
        <f>ROUND(('２１表(第3表)'!AK17+'２１表(第3表)'!AK15+'２１表(第3表)'!AK27)/'０１表（第１表）'!Q32,2)</f>
        <v>156.65</v>
      </c>
      <c r="S19" s="129">
        <f>ROUND(('２１表(第3表)'!AN17+'２１表(第3表)'!AN15+'２１表(第3表)'!AN27)/'０１表（第１表）'!R32,2)</f>
        <v>147.03</v>
      </c>
      <c r="T19" s="129">
        <f>ROUND(('２１表(第3表)'!AQ17+'２１表(第3表)'!AQ15+'２１表(第3表)'!AQ27)/'０１表（第１表）'!S32,2)</f>
        <v>101.26</v>
      </c>
      <c r="U19" s="129">
        <f>ROUND(('２１表(第3表)'!AT17+'２１表(第3表)'!AT15+'２１表(第3表)'!AT27)/'０１表（第１表）'!T32,2)</f>
        <v>148.02</v>
      </c>
      <c r="V19" s="129">
        <f>ROUND(('２１表(第3表)'!AW17+'２１表(第3表)'!AW15+'２１表(第3表)'!AW27)/'０１表（第１表）'!U32,2)</f>
        <v>121.72</v>
      </c>
      <c r="W19" s="129">
        <f>ROUND(('２１表(第3表)'!AZ17+'２１表(第3表)'!AZ15+'２１表(第3表)'!AZ27)/'０１表（第１表）'!V32,2)</f>
        <v>87.75</v>
      </c>
      <c r="X19" s="129">
        <f>ROUND(('２１表(第3表)'!BC17+'２１表(第3表)'!BC15+'２１表(第3表)'!BC27)/'０１表（第１表）'!W32,2)</f>
        <v>118.43</v>
      </c>
      <c r="Y19" s="129">
        <f>ROUND(('２１表(第3表)'!BF17+'２１表(第3表)'!BF15+'２１表(第3表)'!BF27)/'０１表（第１表）'!X32,2)</f>
        <v>108.9</v>
      </c>
      <c r="Z19" s="129">
        <f>ROUND(('２１表(第3表)'!BI17+'２１表(第3表)'!BI15+'２１表(第3表)'!BI27)/'０１表（第１表）'!Y32,2)</f>
        <v>164.37</v>
      </c>
      <c r="AA19" s="129">
        <f>ROUND(('２１表(第3表)'!BL17+'２１表(第3表)'!BL15+'２１表(第3表)'!BL27)/'０１表（第１表）'!Z32,2)</f>
        <v>136.43</v>
      </c>
      <c r="AB19" s="129">
        <f>ROUND(('２１表(第3表)'!BO17+'２１表(第3表)'!BO15+'２１表(第3表)'!BO27)/'０１表（第１表）'!AA32,2)</f>
        <v>173.16</v>
      </c>
      <c r="AC19" s="129">
        <f>ROUND(('２１表(第3表)'!BR17+'２１表(第3表)'!BR15+'２１表(第3表)'!BR27)/'０１表（第１表）'!AB32,2)</f>
        <v>160.65</v>
      </c>
      <c r="AD19" s="129">
        <f>ROUND(('２１表(第3表)'!BU17+'２１表(第3表)'!BU15+'２１表(第3表)'!BU27)/'０１表（第１表）'!AC32,2)</f>
        <v>221.32</v>
      </c>
      <c r="AE19" s="874">
        <f>ROUND(('２１表(第3表)'!BX17+'２１表(第3表)'!BX15+'２１表(第3表)'!BX27)/'０１表（第１表）'!AD32,2)</f>
        <v>138.78</v>
      </c>
      <c r="AF19" s="129">
        <f>ROUND(('２１表(第3表)'!CA17+'２１表(第3表)'!CA15+'２１表(第3表)'!CA27)/'０１表（第１表）'!AE32,2)</f>
        <v>154.99</v>
      </c>
      <c r="AG19" s="129">
        <f>ROUND(('２１表(第3表)'!CD17+'２１表(第3表)'!CD15+'２１表(第3表)'!CD27)/'０１表（第１表）'!AF32,2)</f>
        <v>499.45</v>
      </c>
      <c r="AH19" s="129">
        <f>ROUND(('２１表(第3表)'!CG17+'２１表(第3表)'!CG15+'２１表(第3表)'!CG27)/'０１表（第１表）'!AG32,2)</f>
        <v>122.76</v>
      </c>
      <c r="AI19" s="874">
        <f>ROUND(('２１表(第3表)'!CJ17+'２１表(第3表)'!CJ15+'２１表(第3表)'!CJ27)/'０１表（第１表）'!AH32,2)</f>
        <v>79.32</v>
      </c>
      <c r="AJ19" s="129">
        <f>ROUND(('２１表(第3表)'!CM17+'２１表(第3表)'!CM15+'２１表(第3表)'!CM27)/'０１表（第１表）'!AI32,2)</f>
        <v>137.39</v>
      </c>
      <c r="AK19" s="129">
        <f>ROUND(('２１表(第3表)'!CP17+'２１表(第3表)'!CP15+'２１表(第3表)'!CP27)/'０１表（第１表）'!AJ32,2)</f>
        <v>83.84</v>
      </c>
      <c r="AL19" s="129">
        <f>ROUND(('２１表(第3表)'!CS17+'２１表(第3表)'!CS15+'２１表(第3表)'!CS27)/'０１表（第１表）'!AK32,2)</f>
        <v>163.2</v>
      </c>
      <c r="AM19" s="874">
        <f>ROUND(('２１表(第3表)'!CV17+'２１表(第3表)'!CV15+'２１表(第3表)'!CV27)/'０１表（第１表）'!AL32,2)</f>
        <v>84.47</v>
      </c>
      <c r="AN19" s="129">
        <f>ROUND(('２１表(第3表)'!CY17+'２１表(第3表)'!CY15+'２１表(第3表)'!CY27)/'０１表（第１表）'!AM32,2)</f>
        <v>94.27</v>
      </c>
      <c r="AO19" s="874">
        <f>ROUND(('２１表(第3表)'!DB17+'２１表(第3表)'!DB15+'２１表(第3表)'!DB27)/'０１表（第１表）'!AN32,2)</f>
        <v>126.07</v>
      </c>
      <c r="AP19" s="129">
        <f>ROUND(('２１表(第3表)'!DE17+'２１表(第3表)'!DE15+'２１表(第3表)'!DE27)/'０１表（第１表）'!AO32,2)</f>
        <v>128.44</v>
      </c>
      <c r="AQ19" s="129">
        <f>ROUND(('２１表(第3表)'!DH17+'２１表(第3表)'!DH15+'２１表(第3表)'!DH27)/'０１表（第１表）'!AP32,2)</f>
        <v>152.83</v>
      </c>
      <c r="AR19" s="129">
        <f>ROUND(('２１表(第3表)'!DK17+'２１表(第3表)'!DK15+'２１表(第3表)'!DK27)/'０１表（第１表）'!AQ32,2)</f>
        <v>168.36</v>
      </c>
      <c r="AS19" s="129">
        <f>ROUND(('２１表(第3表)'!DN17+'２１表(第3表)'!DN15+'２１表(第3表)'!DN27)/'０１表（第１表）'!AR32,2)</f>
        <v>203.58</v>
      </c>
      <c r="AT19" s="129">
        <f>ROUND(('２１表(第3表)'!DQ17+'２１表(第3表)'!DQ15+'２１表(第3表)'!DQ27)/'０１表（第１表）'!AS32,2)</f>
        <v>104.12</v>
      </c>
      <c r="AU19" s="129">
        <f>ROUND(('２１表(第3表)'!DT17+'２１表(第3表)'!DT15+'２１表(第3表)'!DT27)/'０１表（第１表）'!AT32,2)</f>
        <v>90.04</v>
      </c>
      <c r="AV19" s="129">
        <f>ROUND(('２１表(第3表)'!DW17+'２１表(第3表)'!DW15+'２１表(第3表)'!DW27)/'０１表（第１表）'!AU32,2)</f>
        <v>118</v>
      </c>
      <c r="AW19" s="128">
        <f>ROUND(('２１表(第3表)'!DZ17+'２１表(第3表)'!DZ15+'２１表(第3表)'!DZ27)/'０１表（第１表）'!AV32,2)</f>
        <v>100.23</v>
      </c>
      <c r="AX19" s="875">
        <f>ROUND(('２１表(第3表)'!EC17+'２１表(第3表)'!EC15+'２１表(第3表)'!EC27)/'０１表（第１表）'!AW32,2)</f>
        <v>118.05</v>
      </c>
    </row>
    <row r="20" spans="2:50" ht="16.5" customHeight="1">
      <c r="B20" s="829" t="s">
        <v>708</v>
      </c>
      <c r="C20" s="857" t="s">
        <v>709</v>
      </c>
      <c r="D20" s="91"/>
      <c r="E20" s="91"/>
      <c r="F20" s="827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98"/>
      <c r="AX20" s="847"/>
    </row>
    <row r="21" spans="2:50" ht="16.5" customHeight="1">
      <c r="B21" s="831" t="s">
        <v>16</v>
      </c>
      <c r="C21" s="859" t="s">
        <v>710</v>
      </c>
      <c r="D21" s="93"/>
      <c r="E21" s="93"/>
      <c r="F21" s="830"/>
      <c r="G21" s="111">
        <f>ROUND('０１表（第１表）'!F14/'０１表（第１表）'!F51,1)</f>
        <v>2445.9</v>
      </c>
      <c r="H21" s="111">
        <f>ROUND('０１表（第１表）'!G14/'０１表（第１表）'!G51,1)</f>
        <v>2357.8</v>
      </c>
      <c r="I21" s="111">
        <f>ROUND('０１表（第１表）'!H14/'０１表（第１表）'!H51,1)</f>
        <v>7012.3</v>
      </c>
      <c r="J21" s="111">
        <f>ROUND('０１表（第１表）'!I14/'０１表（第１表）'!I51,1)</f>
        <v>4232.8</v>
      </c>
      <c r="K21" s="111">
        <f>ROUND('０１表（第１表）'!J14/'０１表（第１表）'!J51,1)</f>
        <v>2908.4</v>
      </c>
      <c r="L21" s="111">
        <f>ROUND('０１表（第１表）'!K14/'０１表（第１表）'!K51,1)</f>
        <v>5779.8</v>
      </c>
      <c r="M21" s="111">
        <f>ROUND('０１表（第１表）'!L14/'０１表（第１表）'!L51,1)</f>
        <v>9985</v>
      </c>
      <c r="N21" s="111">
        <f>ROUND('０１表（第１表）'!M14/'０１表（第１表）'!M51,1)</f>
        <v>4584.9</v>
      </c>
      <c r="O21" s="111">
        <f>ROUND('０１表（第１表）'!N14/'０１表（第１表）'!N51,1)</f>
        <v>2091.1</v>
      </c>
      <c r="P21" s="111">
        <f>ROUND('０１表（第１表）'!O14/'０１表（第１表）'!O51,1)</f>
        <v>2377.5</v>
      </c>
      <c r="Q21" s="111">
        <f>ROUND('０１表（第１表）'!P14/'０１表（第１表）'!P51,1)</f>
        <v>1705.2</v>
      </c>
      <c r="R21" s="111">
        <f>ROUND('０１表（第１表）'!Q14/'０１表（第１表）'!Q51,1)</f>
        <v>4269.1</v>
      </c>
      <c r="S21" s="111">
        <f>ROUND('０１表（第１表）'!R14/'０１表（第１表）'!R51,1)</f>
        <v>3888.4</v>
      </c>
      <c r="T21" s="111">
        <f>ROUND('０１表（第１表）'!S14/'０１表（第１表）'!S51,1)</f>
        <v>4431.9</v>
      </c>
      <c r="U21" s="111">
        <f>ROUND('０１表（第１表）'!T14/'０１表（第１表）'!T51,1)</f>
        <v>4771.1</v>
      </c>
      <c r="V21" s="111">
        <f>ROUND('０１表（第１表）'!U14/'０１表（第１表）'!U51,1)</f>
        <v>3633.8</v>
      </c>
      <c r="W21" s="111">
        <f>ROUND('０１表（第１表）'!V14/'０１表（第１表）'!V51,1)</f>
        <v>7297</v>
      </c>
      <c r="X21" s="111">
        <f>ROUND('０１表（第１表）'!W14/'０１表（第１表）'!W51,1)</f>
        <v>2642.9</v>
      </c>
      <c r="Y21" s="111">
        <f>ROUND('０１表（第１表）'!X14/'０１表（第１表）'!X51,1)</f>
        <v>4275.3</v>
      </c>
      <c r="Z21" s="111">
        <f>ROUND('０１表（第１表）'!Y14/'０１表（第１表）'!Y51,1)</f>
        <v>4036.7</v>
      </c>
      <c r="AA21" s="111">
        <f>ROUND('０１表（第１表）'!Z14/'０１表（第１表）'!Z51,1)</f>
        <v>3899.1</v>
      </c>
      <c r="AB21" s="111">
        <f>ROUND('０１表（第１表）'!AA14/'０１表（第１表）'!AA51,1)</f>
        <v>1758.1</v>
      </c>
      <c r="AC21" s="111">
        <f>ROUND('０１表（第１表）'!AB14/'０１表（第１表）'!AB51,1)</f>
        <v>4276.7</v>
      </c>
      <c r="AD21" s="111">
        <f>ROUND('０１表（第１表）'!AC14/'０１表（第１表）'!AC51,1)</f>
        <v>2629.2</v>
      </c>
      <c r="AE21" s="111">
        <f>ROUND('０１表（第１表）'!AD14/'０１表（第１表）'!AD51,1)</f>
        <v>5210.9</v>
      </c>
      <c r="AF21" s="111">
        <f>ROUND('０１表（第１表）'!AE14/'０１表（第１表）'!AE51,1)</f>
        <v>3321</v>
      </c>
      <c r="AG21" s="111">
        <f>ROUND('０１表（第１表）'!AF14/'０１表（第１表）'!AF51,1)</f>
        <v>3475.6</v>
      </c>
      <c r="AH21" s="111">
        <f>ROUND('０１表（第１表）'!AG14/'０１表（第１表）'!AG51,1)</f>
        <v>3085.3</v>
      </c>
      <c r="AI21" s="111">
        <f>ROUND('０１表（第１表）'!AH14/'０１表（第１表）'!AH51,1)</f>
        <v>2974.4</v>
      </c>
      <c r="AJ21" s="111">
        <f>ROUND('０１表（第１表）'!AI14/'０１表（第１表）'!AI51,1)</f>
        <v>2193.8</v>
      </c>
      <c r="AK21" s="111">
        <f>ROUND('０１表（第１表）'!AJ14/'０１表（第１表）'!AJ51,1)</f>
        <v>2738.1</v>
      </c>
      <c r="AL21" s="111">
        <f>ROUND('０１表（第１表）'!AK14/'０１表（第１表）'!AK51,1)</f>
        <v>2269.8</v>
      </c>
      <c r="AM21" s="111">
        <f>ROUND('０１表（第１表）'!AL14/'０１表（第１表）'!AL51,1)</f>
        <v>3045.9</v>
      </c>
      <c r="AN21" s="111">
        <f>ROUND('０１表（第１表）'!AM14/'０１表（第１表）'!AM51,1)</f>
        <v>1542.6</v>
      </c>
      <c r="AO21" s="111">
        <f>ROUND('０１表（第１表）'!AN14/'０１表（第１表）'!AN51,1)</f>
        <v>2751.5</v>
      </c>
      <c r="AP21" s="111">
        <f>ROUND('０１表（第１表）'!AO14/'０１表（第１表）'!AO51,1)</f>
        <v>4068</v>
      </c>
      <c r="AQ21" s="111">
        <f>ROUND('０１表（第１表）'!AP14/'０１表（第１表）'!AP51,1)</f>
        <v>2382.5</v>
      </c>
      <c r="AR21" s="111">
        <f>ROUND('０１表（第１表）'!AQ14/'０１表（第１表）'!AQ51,1)</f>
        <v>2963.9</v>
      </c>
      <c r="AS21" s="111">
        <f>ROUND('０１表（第１表）'!AR14/'０１表（第１表）'!AR51,1)</f>
        <v>2406</v>
      </c>
      <c r="AT21" s="111">
        <f>ROUND('０１表（第１表）'!AS14/'０１表（第１表）'!AS51,1)</f>
        <v>2187.5</v>
      </c>
      <c r="AU21" s="111">
        <f>ROUND('０１表（第１表）'!AT14/'０１表（第１表）'!AT51,1)</f>
        <v>2480.6</v>
      </c>
      <c r="AV21" s="111">
        <f>ROUND('０１表（第１表）'!AU14/'０１表（第１表）'!AU51,1)</f>
        <v>3264.6</v>
      </c>
      <c r="AW21" s="107">
        <f>ROUND('０１表（第１表）'!AV14/'０１表（第１表）'!AV51,1)</f>
        <v>2053.8</v>
      </c>
      <c r="AX21" s="800">
        <f>ROUND('０１表（第１表）'!AW14/'０１表（第１表）'!AW51,1)</f>
        <v>3232</v>
      </c>
    </row>
    <row r="22" spans="2:50" ht="16.5" customHeight="1">
      <c r="B22" s="829" t="s">
        <v>711</v>
      </c>
      <c r="C22" s="860" t="s">
        <v>712</v>
      </c>
      <c r="D22" s="98"/>
      <c r="E22" s="98"/>
      <c r="F22" s="837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98"/>
      <c r="AX22" s="847"/>
    </row>
    <row r="23" spans="2:50" ht="16.5" customHeight="1">
      <c r="B23" s="831" t="s">
        <v>17</v>
      </c>
      <c r="C23" s="859" t="s">
        <v>710</v>
      </c>
      <c r="D23" s="93"/>
      <c r="E23" s="93"/>
      <c r="F23" s="830"/>
      <c r="G23" s="111">
        <f>ROUND('０１表（第１表）'!F32/'０１表（第１表）'!F51,1)</f>
        <v>314.3</v>
      </c>
      <c r="H23" s="111">
        <f>ROUND('０１表（第１表）'!G32/'０１表（第１表）'!G51,1)</f>
        <v>262.2</v>
      </c>
      <c r="I23" s="111">
        <f>ROUND('０１表（第１表）'!H32/'０１表（第１表）'!H51,1)</f>
        <v>748.9</v>
      </c>
      <c r="J23" s="111">
        <f>ROUND('０１表（第１表）'!I32/'０１表（第１表）'!I51,1)</f>
        <v>441</v>
      </c>
      <c r="K23" s="111">
        <f>ROUND('０１表（第１表）'!J32/'０１表（第１表）'!J51,1)</f>
        <v>204</v>
      </c>
      <c r="L23" s="111">
        <f>ROUND('０１表（第１表）'!K32/'０１表（第１表）'!K51,1)</f>
        <v>581.5</v>
      </c>
      <c r="M23" s="111">
        <f>ROUND('０１表（第１表）'!L32/'０１表（第１表）'!L51,1)</f>
        <v>835.8</v>
      </c>
      <c r="N23" s="111">
        <f>ROUND('０１表（第１表）'!M32/'０１表（第１表）'!M51,1)</f>
        <v>446.2</v>
      </c>
      <c r="O23" s="111">
        <f>ROUND('０１表（第１表）'!N32/'０１表（第１表）'!N51,1)</f>
        <v>231.9</v>
      </c>
      <c r="P23" s="111">
        <f>ROUND('０１表（第１表）'!O32/'０１表（第１表）'!O51,1)</f>
        <v>266.9</v>
      </c>
      <c r="Q23" s="111">
        <f>ROUND('０１表（第１表）'!P32/'０１表（第１表）'!P51,1)</f>
        <v>213</v>
      </c>
      <c r="R23" s="111">
        <f>ROUND('０１表（第１表）'!Q32/'０１表（第１表）'!Q51,1)</f>
        <v>401.8</v>
      </c>
      <c r="S23" s="111">
        <f>ROUND('０１表（第１表）'!R32/'０１表（第１表）'!R51,1)</f>
        <v>526.6</v>
      </c>
      <c r="T23" s="111">
        <f>ROUND('０１表（第１表）'!S32/'０１表（第１表）'!S51,1)</f>
        <v>510.3</v>
      </c>
      <c r="U23" s="111">
        <f>ROUND('０１表（第１表）'!T32/'０１表（第１表）'!T51,1)</f>
        <v>560.4</v>
      </c>
      <c r="V23" s="111">
        <f>ROUND('０１表（第１表）'!U32/'０１表（第１表）'!U51,1)</f>
        <v>342.5</v>
      </c>
      <c r="W23" s="111">
        <f>ROUND('０１表（第１表）'!V32/'０１表（第１表）'!V51,1)</f>
        <v>720.4</v>
      </c>
      <c r="X23" s="111">
        <f>ROUND('０１表（第１表）'!W32/'０１表（第１表）'!W51,1)</f>
        <v>295.3</v>
      </c>
      <c r="Y23" s="111">
        <f>ROUND('０１表（第１表）'!X32/'０１表（第１表）'!X51,1)</f>
        <v>389.8</v>
      </c>
      <c r="Z23" s="111">
        <f>ROUND('０１表（第１表）'!Y32/'０１表（第１表）'!Y51,1)</f>
        <v>335.3</v>
      </c>
      <c r="AA23" s="111">
        <f>ROUND('０１表（第１表）'!Z32/'０１表（第１表）'!Z51,1)</f>
        <v>380.7</v>
      </c>
      <c r="AB23" s="111">
        <f>ROUND('０１表（第１表）'!AA32/'０１表（第１表）'!AA51,1)</f>
        <v>172.4</v>
      </c>
      <c r="AC23" s="111">
        <f>ROUND('０１表（第１表）'!AB32/'０１表（第１表）'!AB51,1)</f>
        <v>395.2</v>
      </c>
      <c r="AD23" s="111">
        <f>ROUND('０１表（第１表）'!AC32/'０１表（第１表）'!AC51,1)</f>
        <v>181.4</v>
      </c>
      <c r="AE23" s="111">
        <f>ROUND('０１表（第１表）'!AD32/'０１表（第１表）'!AD51,1)</f>
        <v>637.9</v>
      </c>
      <c r="AF23" s="111">
        <f>ROUND('０１表（第１表）'!AE32/'０１表（第１表）'!AE51,1)</f>
        <v>306.9</v>
      </c>
      <c r="AG23" s="111">
        <f>ROUND('０１表（第１表）'!AF32/'０１表（第１表）'!AF51,1)</f>
        <v>160.4</v>
      </c>
      <c r="AH23" s="111">
        <f>ROUND('０１表（第１表）'!AG32/'０１表（第１表）'!AG51,1)</f>
        <v>300.7</v>
      </c>
      <c r="AI23" s="111">
        <f>ROUND('０１表（第１表）'!AH32/'０１表（第１表）'!AH51,1)</f>
        <v>275.3</v>
      </c>
      <c r="AJ23" s="111">
        <f>ROUND('０１表（第１表）'!AI32/'０１表（第１表）'!AI51,1)</f>
        <v>215.7</v>
      </c>
      <c r="AK23" s="111">
        <f>ROUND('０１表（第１表）'!AJ32/'０１表（第１表）'!AJ51,1)</f>
        <v>416</v>
      </c>
      <c r="AL23" s="111">
        <f>ROUND('０１表（第１表）'!AK32/'０１表（第１表）'!AK51,1)</f>
        <v>206.5</v>
      </c>
      <c r="AM23" s="111">
        <f>ROUND('０１表（第１表）'!AL32/'０１表（第１表）'!AL51,1)</f>
        <v>308.9</v>
      </c>
      <c r="AN23" s="111">
        <f>ROUND('０１表（第１表）'!AM32/'０１表（第１表）'!AM51,1)</f>
        <v>152.2</v>
      </c>
      <c r="AO23" s="111">
        <f>ROUND('０１表（第１表）'!AN32/'０１表（第１表）'!AN51,1)</f>
        <v>452.7</v>
      </c>
      <c r="AP23" s="111">
        <f>ROUND('０１表（第１表）'!AO32/'０１表（第１表）'!AO51,1)</f>
        <v>373.6</v>
      </c>
      <c r="AQ23" s="111">
        <f>ROUND('０１表（第１表）'!AP32/'０１表（第１表）'!AP51,1)</f>
        <v>238.8</v>
      </c>
      <c r="AR23" s="111">
        <f>ROUND('０１表（第１表）'!AQ32/'０１表（第１表）'!AQ51,1)</f>
        <v>195.5</v>
      </c>
      <c r="AS23" s="111">
        <f>ROUND('０１表（第１表）'!AR32/'０１表（第１表）'!AR51,1)</f>
        <v>456.8</v>
      </c>
      <c r="AT23" s="111">
        <f>ROUND('０１表（第１表）'!AS32/'０１表（第１表）'!AS51,1)</f>
        <v>217.9</v>
      </c>
      <c r="AU23" s="111">
        <f>ROUND('０１表（第１表）'!AT32/'０１表（第１表）'!AT51,1)</f>
        <v>247.2</v>
      </c>
      <c r="AV23" s="111">
        <f>ROUND('０１表（第１表）'!AU32/'０１表（第１表）'!AU51,1)</f>
        <v>319.2</v>
      </c>
      <c r="AW23" s="107">
        <f>ROUND('０１表（第１表）'!AV32/'０１表（第１表）'!AV51,1)</f>
        <v>276.9</v>
      </c>
      <c r="AX23" s="800">
        <f>ROUND('０１表（第１表）'!AW32/'０１表（第１表）'!AW51,1)</f>
        <v>345.5</v>
      </c>
    </row>
    <row r="24" spans="2:50" ht="16.5" customHeight="1">
      <c r="B24" s="829" t="s">
        <v>713</v>
      </c>
      <c r="C24" s="860" t="s">
        <v>714</v>
      </c>
      <c r="D24" s="98"/>
      <c r="E24" s="98"/>
      <c r="F24" s="837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98"/>
      <c r="AX24" s="847"/>
    </row>
    <row r="25" spans="2:50" ht="16.5" customHeight="1">
      <c r="B25" s="836" t="s">
        <v>715</v>
      </c>
      <c r="C25" s="859" t="s">
        <v>710</v>
      </c>
      <c r="D25" s="93"/>
      <c r="E25" s="93"/>
      <c r="F25" s="830"/>
      <c r="G25" s="111">
        <f>ROUND('２０表（第2表）'!F5/'０１表（第１表）'!F51,1)</f>
        <v>50984.4</v>
      </c>
      <c r="H25" s="111">
        <f>ROUND('２０表（第2表）'!G5/'０１表（第１表）'!G51,1)</f>
        <v>39694</v>
      </c>
      <c r="I25" s="111">
        <f>ROUND('２０表（第2表）'!H5/'０１表（第１表）'!H51,1)</f>
        <v>188915.1</v>
      </c>
      <c r="J25" s="111">
        <f>ROUND('２０表（第2表）'!I5/'０１表（第１表）'!I51,1)</f>
        <v>62374.9</v>
      </c>
      <c r="K25" s="111">
        <f>ROUND('２０表（第2表）'!J5/'０１表（第１表）'!J51,1)</f>
        <v>50413.4</v>
      </c>
      <c r="L25" s="111">
        <f>ROUND('２０表（第2表）'!K5/'０１表（第１表）'!K51,1)</f>
        <v>113999.6</v>
      </c>
      <c r="M25" s="111">
        <f>ROUND('２０表（第2表）'!L5/'０１表（第１表）'!L51,1)</f>
        <v>200725</v>
      </c>
      <c r="N25" s="111">
        <f>ROUND('２０表（第2表）'!M5/'０１表（第１表）'!M51,1)</f>
        <v>109662.5</v>
      </c>
      <c r="O25" s="111">
        <f>ROUND('２０表（第2表）'!N5/'０１表（第１表）'!N51,1)</f>
        <v>36740.6</v>
      </c>
      <c r="P25" s="111">
        <f>ROUND('２０表（第2表）'!O5/'０１表（第１表）'!O51,1)</f>
        <v>45810.8</v>
      </c>
      <c r="Q25" s="111">
        <f>ROUND('２０表（第2表）'!P5/'０１表（第１表）'!P51,1)</f>
        <v>35490.9</v>
      </c>
      <c r="R25" s="111">
        <f>ROUND('２０表（第2表）'!Q5/'０１表（第１表）'!Q51,1)</f>
        <v>95917.4</v>
      </c>
      <c r="S25" s="111">
        <f>ROUND('２０表（第2表）'!R5/'０１表（第１表）'!R51,1)</f>
        <v>97538.4</v>
      </c>
      <c r="T25" s="111">
        <f>ROUND('２０表（第2表）'!S5/'０１表（第１表）'!S51,1)</f>
        <v>88239.4</v>
      </c>
      <c r="U25" s="111">
        <f>ROUND('２０表（第2表）'!T5/'０１表（第１表）'!T51,1)</f>
        <v>150160.5</v>
      </c>
      <c r="V25" s="111">
        <f>ROUND('２０表（第2表）'!U5/'０１表（第１表）'!U51,1)</f>
        <v>84165.3</v>
      </c>
      <c r="W25" s="111">
        <f>ROUND('２０表（第2表）'!V5/'０１表（第１表）'!V51,1)</f>
        <v>145057.6</v>
      </c>
      <c r="X25" s="111">
        <f>ROUND('２０表（第2表）'!W5/'０１表（第１表）'!W51,1)</f>
        <v>66042</v>
      </c>
      <c r="Y25" s="111">
        <f>ROUND('２０表（第2表）'!X5/'０１表（第１表）'!X51,1)</f>
        <v>83926.5</v>
      </c>
      <c r="Z25" s="111">
        <f>ROUND('２０表（第2表）'!Y5/'０１表（第１表）'!Y51,1)</f>
        <v>73395.7</v>
      </c>
      <c r="AA25" s="111">
        <f>ROUND('２０表（第2表）'!Z5/'０１表（第１表）'!Z51,1)</f>
        <v>94922.3</v>
      </c>
      <c r="AB25" s="111">
        <f>ROUND('２０表（第2表）'!AA5/'０１表（第１表）'!AA51,1)</f>
        <v>49805.4</v>
      </c>
      <c r="AC25" s="111">
        <f>ROUND('２０表（第2表）'!AB5/'０１表（第１表）'!AB51,1)</f>
        <v>92105.6</v>
      </c>
      <c r="AD25" s="111">
        <f>ROUND('２０表（第2表）'!AC5/'０１表（第１表）'!AC51,1)</f>
        <v>53587.9</v>
      </c>
      <c r="AE25" s="111">
        <f>ROUND('２０表（第2表）'!AD5/'０１表（第１表）'!AD51,1)</f>
        <v>152548.7</v>
      </c>
      <c r="AF25" s="111">
        <f>ROUND('２０表（第2表）'!AE5/'０１表（第１表）'!AE51,1)</f>
        <v>56240.2</v>
      </c>
      <c r="AG25" s="111">
        <f>ROUND('２０表（第2表）'!AF5/'０１表（第１表）'!AF51,1)</f>
        <v>51053.1</v>
      </c>
      <c r="AH25" s="111">
        <f>ROUND('２０表（第2表）'!AG5/'０１表（第１表）'!AG51,1)</f>
        <v>74191.2</v>
      </c>
      <c r="AI25" s="111">
        <f>ROUND('２０表（第2表）'!AH5/'０１表（第１表）'!AH51,1)</f>
        <v>47353.7</v>
      </c>
      <c r="AJ25" s="111">
        <f>ROUND('２０表（第2表）'!AI5/'０１表（第１表）'!AI51,1)</f>
        <v>48746.8</v>
      </c>
      <c r="AK25" s="111">
        <f>ROUND('２０表（第2表）'!AJ5/'０１表（第１表）'!AJ51,1)</f>
        <v>69813.7</v>
      </c>
      <c r="AL25" s="111">
        <f>ROUND('２０表（第2表）'!AK5/'０１表（第１表）'!AK51,1)</f>
        <v>45193</v>
      </c>
      <c r="AM25" s="111">
        <f>ROUND('２０表（第2表）'!AL5/'０１表（第１表）'!AL51,1)</f>
        <v>55119.5</v>
      </c>
      <c r="AN25" s="111">
        <f>ROUND('２０表（第2表）'!AM5/'０１表（第１表）'!AM51,1)</f>
        <v>32612.2</v>
      </c>
      <c r="AO25" s="111">
        <f>ROUND('２０表（第2表）'!AN5/'０１表（第１表）'!AN51,1)</f>
        <v>110320.2</v>
      </c>
      <c r="AP25" s="111">
        <f>ROUND('２０表（第2表）'!AO5/'０１表（第１表）'!AO51,1)</f>
        <v>91491.6</v>
      </c>
      <c r="AQ25" s="111">
        <f>ROUND('２０表（第2表）'!AP5/'０１表（第１表）'!AP51,1)</f>
        <v>58288.8</v>
      </c>
      <c r="AR25" s="111">
        <f>ROUND('２０表（第2表）'!AQ5/'０１表（第１表）'!AQ51,1)</f>
        <v>52259.3</v>
      </c>
      <c r="AS25" s="111">
        <f>ROUND('２０表（第2表）'!AR5/'０１表（第１表）'!AR51,1)</f>
        <v>98712.8</v>
      </c>
      <c r="AT25" s="111">
        <f>ROUND('２０表（第2表）'!AS5/'０１表（第１表）'!AS51,1)</f>
        <v>47294.3</v>
      </c>
      <c r="AU25" s="111">
        <f>ROUND('２０表（第2表）'!AT5/'０１表（第１表）'!AT51,1)</f>
        <v>57011</v>
      </c>
      <c r="AV25" s="111">
        <f>ROUND('２０表（第2表）'!AU5/'０１表（第１表）'!AU51,1)</f>
        <v>75225.1</v>
      </c>
      <c r="AW25" s="107">
        <f>ROUND('２０表（第2表）'!AV5/'０１表（第１表）'!AV51,1)</f>
        <v>62386.5</v>
      </c>
      <c r="AX25" s="800">
        <f>ROUND('２０表（第2表）'!AW5/'０１表（第１表）'!AW51,1)</f>
        <v>69973.3</v>
      </c>
    </row>
    <row r="26" spans="2:50" ht="16.5" customHeight="1">
      <c r="B26" s="829" t="s">
        <v>340</v>
      </c>
      <c r="C26" s="90"/>
      <c r="D26" s="91"/>
      <c r="E26" s="91"/>
      <c r="F26" s="827"/>
      <c r="G26" s="866"/>
      <c r="H26" s="866"/>
      <c r="I26" s="866"/>
      <c r="J26" s="866"/>
      <c r="K26" s="866"/>
      <c r="L26" s="866"/>
      <c r="M26" s="866"/>
      <c r="N26" s="866"/>
      <c r="O26" s="866"/>
      <c r="P26" s="866"/>
      <c r="Q26" s="866"/>
      <c r="R26" s="866"/>
      <c r="S26" s="866"/>
      <c r="T26" s="866"/>
      <c r="U26" s="866"/>
      <c r="V26" s="866"/>
      <c r="W26" s="866"/>
      <c r="X26" s="866"/>
      <c r="Y26" s="866"/>
      <c r="Z26" s="866"/>
      <c r="AA26" s="866"/>
      <c r="AB26" s="866"/>
      <c r="AC26" s="866"/>
      <c r="AD26" s="866"/>
      <c r="AE26" s="866"/>
      <c r="AF26" s="866"/>
      <c r="AG26" s="866"/>
      <c r="AH26" s="866"/>
      <c r="AI26" s="866"/>
      <c r="AJ26" s="866"/>
      <c r="AK26" s="866"/>
      <c r="AL26" s="866"/>
      <c r="AM26" s="866"/>
      <c r="AN26" s="866"/>
      <c r="AO26" s="866"/>
      <c r="AP26" s="866"/>
      <c r="AQ26" s="866"/>
      <c r="AR26" s="866"/>
      <c r="AS26" s="866"/>
      <c r="AT26" s="866"/>
      <c r="AU26" s="866"/>
      <c r="AV26" s="866"/>
      <c r="AW26" s="867"/>
      <c r="AX26" s="868"/>
    </row>
    <row r="27" spans="2:50" ht="16.5" customHeight="1">
      <c r="B27" s="826"/>
      <c r="C27" s="863" t="s">
        <v>710</v>
      </c>
      <c r="D27" s="864"/>
      <c r="E27" s="864"/>
      <c r="F27" s="865"/>
      <c r="G27" s="869">
        <f>+'０１表（第１表）'!F51/('０１表（第１表）'!F$32/366/10)</f>
        <v>11.64445086700046</v>
      </c>
      <c r="H27" s="1138">
        <f>+'０１表（第１表）'!G51/('０１表（第１表）'!G$32/366/10)</f>
        <v>13.959217575637147</v>
      </c>
      <c r="I27" s="1138">
        <f>+'０１表（第１表）'!H51/('０１表（第１表）'!H$32/366/10)</f>
        <v>4.887112892729488</v>
      </c>
      <c r="J27" s="1138">
        <f>+'０１表（第１表）'!I51/('０１表（第１表）'!I$32/366/10)</f>
        <v>8.300209463805643</v>
      </c>
      <c r="K27" s="1138">
        <f>+'０１表（第１表）'!J51/('０１表（第１表）'!J$32/366/10)</f>
        <v>17.944167165115754</v>
      </c>
      <c r="L27" s="1138">
        <f>+'０１表（第１表）'!K51/('０１表（第１表）'!K$32/366/10)</f>
        <v>6.294018962308495</v>
      </c>
      <c r="M27" s="1138">
        <f>+'０１表（第１表）'!L51/('０１表（第１表）'!L$32/366/10)</f>
        <v>4.379300029913251</v>
      </c>
      <c r="N27" s="1138">
        <f>+'０１表（第１表）'!M51/('０１表（第１表）'!M$32/366/10)</f>
        <v>8.201849150962952</v>
      </c>
      <c r="O27" s="1138">
        <f>+'０１表（第１表）'!N51/('０１表（第１表）'!N$32/366/10)</f>
        <v>15.78416803382527</v>
      </c>
      <c r="P27" s="1138">
        <f>+'０１表（第１表）'!O51/('０１表（第１表）'!O$32/366/10)</f>
        <v>13.713870666497572</v>
      </c>
      <c r="Q27" s="1138">
        <f>+'０１表（第１表）'!P51/('０１表（第１表）'!P$32/366/10)</f>
        <v>17.1853173531794</v>
      </c>
      <c r="R27" s="1138">
        <f>+'０１表（第１表）'!Q51/('０１表（第１表）'!Q$32/366/10)</f>
        <v>9.10892944459247</v>
      </c>
      <c r="S27" s="1138">
        <f>+'０１表（第１表）'!R51/('０１表（第１表）'!R$32/366/10)</f>
        <v>6.95013180612862</v>
      </c>
      <c r="T27" s="1138">
        <f>+'０１表（第１表）'!S51/('０１表（第１表）'!S$32/366/10)</f>
        <v>7.171945727436094</v>
      </c>
      <c r="U27" s="1138">
        <f>+'０１表（第１表）'!T51/('０１表（第１表）'!T$32/366/10)</f>
        <v>6.531608703100908</v>
      </c>
      <c r="V27" s="1138">
        <f>+'０１表（第１表）'!U51/('０１表（第１表）'!U$32/366/10)</f>
        <v>10.68675543097407</v>
      </c>
      <c r="W27" s="1138">
        <f>+'０１表（第１表）'!V51/('０１表（第１表）'!V$32/366/10)</f>
        <v>5.08030808043127</v>
      </c>
      <c r="X27" s="1138">
        <f>+'０１表（第１表）'!W51/('０１表（第１表）'!W$32/366/10)</f>
        <v>12.392958361691536</v>
      </c>
      <c r="Y27" s="1138">
        <f>+'０１表（第１表）'!X51/('０１表（第１表）'!X$32/366/10)</f>
        <v>9.39043115460068</v>
      </c>
      <c r="Z27" s="1138">
        <f>+'０１表（第１表）'!Y51/('０１表（第１表）'!Y$32/366/10)</f>
        <v>10.914892665251772</v>
      </c>
      <c r="AA27" s="1138">
        <f>+'０１表（第１表）'!Z51/('０１表（第１表）'!Z$32/366/10)</f>
        <v>9.61265260026312</v>
      </c>
      <c r="AB27" s="1138">
        <f>+'０１表（第１表）'!AA51/('０１表（第１表）'!AA$32/366/10)</f>
        <v>21.232298360845938</v>
      </c>
      <c r="AC27" s="1138">
        <f>+'０１表（第１表）'!AB51/('０１表（第１表）'!AB$32/366/10)</f>
        <v>9.26155543521719</v>
      </c>
      <c r="AD27" s="1138">
        <f>+'０１表（第１表）'!AC51/('０１表（第１表）'!AC$32/366/10)</f>
        <v>20.177657103872207</v>
      </c>
      <c r="AE27" s="1138">
        <f>+'０１表（第１表）'!AD51/('０１表（第１表）'!AD$32/366/10)</f>
        <v>5.7376004080071406</v>
      </c>
      <c r="AF27" s="1138">
        <f>+'０１表（第１表）'!AE51/('０１表（第１表）'!AE$32/366/10)</f>
        <v>11.924366462497186</v>
      </c>
      <c r="AG27" s="1138">
        <f>+'０１表（第１表）'!AF51/('０１表（第１表）'!AF$32/366/10)</f>
        <v>22.817480933480187</v>
      </c>
      <c r="AH27" s="1138">
        <f>+'０１表（第１表）'!AG51/('０１表（第１表）'!AG$32/366/10)</f>
        <v>12.173343499107085</v>
      </c>
      <c r="AI27" s="1138">
        <f>+'０１表（第１表）'!AH51/('０１表（第１表）'!AH$32/366/10)</f>
        <v>13.29541562444862</v>
      </c>
      <c r="AJ27" s="1138">
        <f>+'０１表（第１表）'!AI51/('０１表（第１表）'!AI$32/366/10)</f>
        <v>16.967673998132362</v>
      </c>
      <c r="AK27" s="1138">
        <f>+'０１表（第１表）'!AJ51/('０１表（第１表）'!AJ$32/366/10)</f>
        <v>8.797049795010198</v>
      </c>
      <c r="AL27" s="1138">
        <f>+'０１表（第１表）'!AK51/('０１表（第１表）'!AK$32/366/10)</f>
        <v>17.719871108648523</v>
      </c>
      <c r="AM27" s="1138">
        <f>+'０１表（第１表）'!AL51/('０１表（第１表）'!AL$32/366/10)</f>
        <v>11.848494658465523</v>
      </c>
      <c r="AN27" s="1138">
        <f>+'０１表（第１表）'!AM51/('０１表（第１表）'!AM$32/366/10)</f>
        <v>24.051030993161135</v>
      </c>
      <c r="AO27" s="1138">
        <f>+'０１表（第１表）'!AN51/('０１表（第１表）'!AN$32/366/10)</f>
        <v>8.08416960558382</v>
      </c>
      <c r="AP27" s="1138">
        <f>+'０１表（第１表）'!AO51/('０１表（第１表）'!AO$32/366/10)</f>
        <v>9.797622871827818</v>
      </c>
      <c r="AQ27" s="1138">
        <f>+'０１表（第１表）'!AP51/('０１表（第１表）'!AP$32/366/10)</f>
        <v>15.32567049808429</v>
      </c>
      <c r="AR27" s="1138">
        <f>+'０１表（第１表）'!AQ51/('０１表（第１表）'!AQ$32/366/10)</f>
        <v>18.719996492740705</v>
      </c>
      <c r="AS27" s="1138">
        <f>+'０１表（第１表）'!AR51/('０１表（第１表）'!AR$32/366/10)</f>
        <v>8.01160149943908</v>
      </c>
      <c r="AT27" s="1138">
        <f>+'０１表（第１表）'!AS51/('０１表（第１表）'!AS$32/366/10)</f>
        <v>16.799265605875153</v>
      </c>
      <c r="AU27" s="1138">
        <f>+'０１表（第１表）'!AT51/('０１表（第１表）'!AT$32/366/10)</f>
        <v>14.805910806234433</v>
      </c>
      <c r="AV27" s="1138">
        <f>+'０１表（第１表）'!AU51/('０１表（第１表）'!AU$32/366/10)</f>
        <v>11.467940321066786</v>
      </c>
      <c r="AW27" s="1139">
        <f>+'０１表（第１表）'!AV51/('０１表（第１表）'!AV$32/366/10)</f>
        <v>13.219788005501298</v>
      </c>
      <c r="AX27" s="870">
        <f>+'０１表（第１表）'!AW51/('０１表（第１表）'!AW$32/366/10)</f>
        <v>10.594324371015512</v>
      </c>
    </row>
    <row r="28" spans="2:50" ht="16.5" customHeight="1">
      <c r="B28" s="838"/>
      <c r="C28" s="861" t="s">
        <v>716</v>
      </c>
      <c r="D28" s="863" t="s">
        <v>717</v>
      </c>
      <c r="E28" s="864"/>
      <c r="F28" s="865"/>
      <c r="G28" s="1140">
        <f>+'０１表（第１表）'!F52/('０１表（第１表）'!F$32/366/10)</f>
        <v>0</v>
      </c>
      <c r="H28" s="1141">
        <f>+'０１表（第１表）'!G52/('０１表（第１表）'!G$32/366/10)</f>
        <v>0.8616800972615524</v>
      </c>
      <c r="I28" s="1141">
        <f>+'０１表（第１表）'!H52/('０１表（第１表）'!H$32/366/10)</f>
        <v>0</v>
      </c>
      <c r="J28" s="1141">
        <f>+'０１表（第１表）'!I52/('０１表（第１表）'!I$32/366/10)</f>
        <v>0.754564496709604</v>
      </c>
      <c r="K28" s="1141">
        <f>+'０１表（第１表）'!J52/('０１表（第１表）'!J$32/366/10)</f>
        <v>0</v>
      </c>
      <c r="L28" s="1141">
        <f>+'０１表（第１表）'!K52/('０１表（第１表）'!K$32/366/10)</f>
        <v>0.6993354402564994</v>
      </c>
      <c r="M28" s="1141">
        <f>+'０１表（第１表）'!L52/('０１表（第１表）'!L$32/366/10)</f>
        <v>0</v>
      </c>
      <c r="N28" s="1141">
        <f>+'０１表（第１表）'!M52/('０１表（第１表）'!M$32/366/10)</f>
        <v>1.3669748584938253</v>
      </c>
      <c r="O28" s="1141">
        <f>+'０１表（第１表）'!N52/('０１表（第１表）'!N$32/366/10)</f>
        <v>0</v>
      </c>
      <c r="P28" s="1141">
        <f>+'０１表（第１表）'!O52/('０１表（第１表）'!O$32/366/10)</f>
        <v>0</v>
      </c>
      <c r="Q28" s="1141">
        <f>+'０１表（第１表）'!P52/('０１表（第１表）'!P$32/366/10)</f>
        <v>5.523852006379093</v>
      </c>
      <c r="R28" s="1141">
        <f>+'０１表（第１表）'!Q52/('０１表（第１表）'!Q$32/366/10)</f>
        <v>0</v>
      </c>
      <c r="S28" s="1141">
        <f>+'０１表（第１表）'!R52/('０１表（第１表）'!R$32/366/10)</f>
        <v>0</v>
      </c>
      <c r="T28" s="1141">
        <f>+'０１表（第１表）'!S52/('０１表（第１表）'!S$32/366/10)</f>
        <v>1.2656374813122517</v>
      </c>
      <c r="U28" s="1141">
        <f>+'０１表（第１表）'!T52/('０１表（第１表）'!T$32/366/10)</f>
        <v>1.9594826109302723</v>
      </c>
      <c r="V28" s="1141">
        <f>+'０１表（第１表）'!U52/('０１表（第１表）'!U$32/366/10)</f>
        <v>0</v>
      </c>
      <c r="W28" s="1141">
        <f>+'０１表（第１表）'!V52/('０１表（第１表）'!V$32/366/10)</f>
        <v>0</v>
      </c>
      <c r="X28" s="1141">
        <f>+'０１表（第１表）'!W52/('０１表（第１表）'!W$32/366/10)</f>
        <v>1.2392958361691535</v>
      </c>
      <c r="Y28" s="1141">
        <f>+'０１表（第１表）'!X52/('０１表（第１表）'!X$32/366/10)</f>
        <v>0</v>
      </c>
      <c r="Z28" s="1141">
        <f>+'０１表（第１表）'!Y52/('０１表（第１表）'!Y$32/366/10)</f>
        <v>0</v>
      </c>
      <c r="AA28" s="1141">
        <f>+'０１表（第１表）'!Z52/('０１表（第１表）'!Z$32/366/10)</f>
        <v>0.8738775091148291</v>
      </c>
      <c r="AB28" s="1141">
        <f>+'０１表（第１表）'!AA52/('０１表（第１表）'!AA$32/366/10)</f>
        <v>0</v>
      </c>
      <c r="AC28" s="1141">
        <f>+'０１表（第１表）'!AB52/('０１表（第１表）'!AB$32/366/10)</f>
        <v>1.852311087043438</v>
      </c>
      <c r="AD28" s="1141">
        <f>+'０１表（第１表）'!AC52/('０１表（第１表）'!AC$32/366/10)</f>
        <v>0</v>
      </c>
      <c r="AE28" s="1141">
        <f>+'０１表（第１表）'!AD52/('０１表（第１表）'!AD$32/366/10)</f>
        <v>0</v>
      </c>
      <c r="AF28" s="1141">
        <f>+'０１表（第１表）'!AE52/('０１表（第１表）'!AE$32/366/10)</f>
        <v>4.336133259089886</v>
      </c>
      <c r="AG28" s="1141">
        <f>+'０１表（第１表）'!AF52/('０１表（第１表）'!AF$32/366/10)</f>
        <v>0</v>
      </c>
      <c r="AH28" s="1141">
        <f>+'０１表（第１表）'!AG52/('０１表（第１表）'!AG$32/366/10)</f>
        <v>0</v>
      </c>
      <c r="AI28" s="1141">
        <f>+'０１表（第１表）'!AH52/('０１表（第１表）'!AH$32/366/10)</f>
        <v>0.9496725446034728</v>
      </c>
      <c r="AJ28" s="1141">
        <f>+'０１表（第１表）'!AI52/('０１表（第１表）'!AI$32/366/10)</f>
        <v>2.423953428304623</v>
      </c>
      <c r="AK28" s="1141">
        <f>+'０１表（第１表）'!AJ52/('０１表（第１表）'!AJ$32/366/10)</f>
        <v>2.513442798574342</v>
      </c>
      <c r="AL28" s="1141">
        <f>+'０１表（第１表）'!AK52/('０１表（第１表）'!AK$32/366/10)</f>
        <v>1.9688745676276136</v>
      </c>
      <c r="AM28" s="1141">
        <f>+'０１表（第１表）'!AL52/('０１表（第１表）'!AL$32/366/10)</f>
        <v>2.9621236646163807</v>
      </c>
      <c r="AN28" s="1141">
        <f>+'０１表（第１表）'!AM52/('０１表（第１表）'!AM$32/366/10)</f>
        <v>3.435861570451591</v>
      </c>
      <c r="AO28" s="1141">
        <f>+'０１表（第１表）'!AN52/('０１表（第１表）'!AN$32/366/10)</f>
        <v>0</v>
      </c>
      <c r="AP28" s="1141">
        <f>+'０１表（第１表）'!AO52/('０１表（第１表）'!AO$32/366/10)</f>
        <v>0</v>
      </c>
      <c r="AQ28" s="1141">
        <f>+'０１表（第１表）'!AP52/('０１表（第１表）'!AP$32/366/10)</f>
        <v>0</v>
      </c>
      <c r="AR28" s="1141">
        <f>+'０１表（第１表）'!AQ52/('０１表（第１表）'!AQ$32/366/10)</f>
        <v>0</v>
      </c>
      <c r="AS28" s="1141">
        <f>+'０１表（第１表）'!AR52/('０１表（第１表）'!AR$32/366/10)</f>
        <v>0</v>
      </c>
      <c r="AT28" s="1141">
        <f>+'０１表（第１表）'!AS52/('０１表（第１表）'!AS$32/366/10)</f>
        <v>2.799877600979192</v>
      </c>
      <c r="AU28" s="1141">
        <f>+'０１表（第１表）'!AT52/('０１表（第１表）'!AT$32/366/10)</f>
        <v>2.1151301151763473</v>
      </c>
      <c r="AV28" s="1141">
        <f>+'０１表（第１表）'!AU52/('０１表（第１表）'!AU$32/366/10)</f>
        <v>0</v>
      </c>
      <c r="AW28" s="1142">
        <f>+'０１表（第１表）'!AV52/('０１表（第１表）'!AV$32/366/10)</f>
        <v>0</v>
      </c>
      <c r="AX28" s="871">
        <f>+'０１表（第１表）'!AW52/('０１表（第１表）'!AW$32/366/10)</f>
        <v>0.6605263360902092</v>
      </c>
    </row>
    <row r="29" spans="2:50" ht="16.5" customHeight="1">
      <c r="B29" s="826"/>
      <c r="C29" s="861"/>
      <c r="D29" s="863" t="s">
        <v>718</v>
      </c>
      <c r="E29" s="864"/>
      <c r="F29" s="865"/>
      <c r="G29" s="869">
        <f>+'０１表（第１表）'!F53/('０１表（第１表）'!F$32/366/10)</f>
        <v>3.2647993085048017</v>
      </c>
      <c r="H29" s="1138">
        <f>+'０１表（第１表）'!G53/('０１表（第１表）'!G$32/366/10)</f>
        <v>3.4467203890462095</v>
      </c>
      <c r="I29" s="1138">
        <f>+'０１表（第１表）'!H53/('０１表（第１表）'!H$32/366/10)</f>
        <v>0</v>
      </c>
      <c r="J29" s="1138">
        <f>+'０１表（第１表）'!I53/('０１表（第１表）'!I$32/366/10)</f>
        <v>1.0060859956128052</v>
      </c>
      <c r="K29" s="1138">
        <f>+'０１表（第１表）'!J53/('０１表（第１表）'!J$32/366/10)</f>
        <v>0</v>
      </c>
      <c r="L29" s="1138">
        <f>+'０１表（第１表）'!K53/('０１表（第１表）'!K$32/366/10)</f>
        <v>0</v>
      </c>
      <c r="M29" s="1138">
        <f>+'０１表（第１表）'!L53/('０１表（第１表）'!L$32/366/10)</f>
        <v>0</v>
      </c>
      <c r="N29" s="1138">
        <f>+'０１表（第１表）'!M53/('０１表（第１表）'!M$32/366/10)</f>
        <v>1.3669748584938253</v>
      </c>
      <c r="O29" s="1138">
        <f>+'０１表（第１表）'!N53/('０１表（第１表）'!N$32/366/10)</f>
        <v>2.630694672304212</v>
      </c>
      <c r="P29" s="1138">
        <f>+'０１表（第１表）'!O53/('０１表（第１表）'!O$32/366/10)</f>
        <v>2.109826256384242</v>
      </c>
      <c r="Q29" s="1138">
        <f>+'０１表（第１表）'!P53/('０１表（第１表）'!P$32/366/10)</f>
        <v>1.2275226680842428</v>
      </c>
      <c r="R29" s="1138">
        <f>+'０１表（第１表）'!Q53/('０１表（第１表）'!Q$32/366/10)</f>
        <v>0</v>
      </c>
      <c r="S29" s="1138">
        <f>+'０１表（第１表）'!R53/('０１表（第１表）'!R$32/366/10)</f>
        <v>0</v>
      </c>
      <c r="T29" s="1138">
        <f>+'０１表（第１表）'!S53/('０１表（第１表）'!S$32/366/10)</f>
        <v>0.8437583208748345</v>
      </c>
      <c r="U29" s="1138">
        <f>+'０１表（第１表）'!T53/('０１表（第１表）'!T$32/366/10)</f>
        <v>0.6531608703100907</v>
      </c>
      <c r="V29" s="1138">
        <f>+'０１表（第１表）'!U53/('０１表（第１表）'!U$32/366/10)</f>
        <v>1.3358444288717588</v>
      </c>
      <c r="W29" s="1138">
        <f>+'０１表（第１表）'!V53/('０１表（第１表）'!V$32/366/10)</f>
        <v>0</v>
      </c>
      <c r="X29" s="1138">
        <f>+'０１表（第１表）'!W53/('０１表（第１表）'!W$32/366/10)</f>
        <v>1.2392958361691535</v>
      </c>
      <c r="Y29" s="1138">
        <f>+'０１表（第１表）'!X53/('０１表（第１表）'!X$32/366/10)</f>
        <v>2.1670225741386187</v>
      </c>
      <c r="Z29" s="1138">
        <f>+'０１表（第１表）'!Y53/('０１表（第１表）'!Y$32/366/10)</f>
        <v>2.2739359719274526</v>
      </c>
      <c r="AA29" s="1138">
        <f>+'０１表（第１表）'!Z53/('０１表（第１表）'!Z$32/366/10)</f>
        <v>2.621632527344487</v>
      </c>
      <c r="AB29" s="1138">
        <f>+'０１表（第１表）'!AA53/('０１表（第１表）'!AA$32/366/10)</f>
        <v>0</v>
      </c>
      <c r="AC29" s="1138">
        <f>+'０１表（第１表）'!AB53/('０１表（第１表）'!AB$32/366/10)</f>
        <v>5.556933261130315</v>
      </c>
      <c r="AD29" s="1138">
        <f>+'０１表（第１表）'!AC53/('０１表（第１表）'!AC$32/366/10)</f>
        <v>2.522207137984026</v>
      </c>
      <c r="AE29" s="1138">
        <f>+'０１表（第１表）'!AD53/('０１表（第１表）'!AD$32/366/10)</f>
        <v>0</v>
      </c>
      <c r="AF29" s="1138">
        <f>+'０１表（第１表）'!AE53/('０１表（第１表）'!AE$32/366/10)</f>
        <v>0</v>
      </c>
      <c r="AG29" s="1138">
        <f>+'０１表（第１表）'!AF53/('０１表（第１表）'!AF$32/366/10)</f>
        <v>0</v>
      </c>
      <c r="AH29" s="1138">
        <f>+'０１表（第１表）'!AG53/('０１表（第１表）'!AG$32/366/10)</f>
        <v>0</v>
      </c>
      <c r="AI29" s="1138">
        <f>+'０１表（第１表）'!AH53/('０１表（第１表）'!AH$32/366/10)</f>
        <v>0.9496725446034728</v>
      </c>
      <c r="AJ29" s="1138">
        <f>+'０１表（第１表）'!AI53/('０１表（第１表）'!AI$32/366/10)</f>
        <v>2.423953428304623</v>
      </c>
      <c r="AK29" s="1138">
        <f>+'０１表（第１表）'!AJ53/('０１表（第１表）'!AJ$32/366/10)</f>
        <v>0</v>
      </c>
      <c r="AL29" s="1138">
        <f>+'０１表（第１表）'!AK53/('０１表（第１表）'!AK$32/366/10)</f>
        <v>7.875498270510454</v>
      </c>
      <c r="AM29" s="1138">
        <f>+'０１表（第１表）'!AL53/('０１表（第１表）'!AL$32/366/10)</f>
        <v>0</v>
      </c>
      <c r="AN29" s="1138">
        <f>+'０１表（第１表）'!AM53/('０１表（第１表）'!AM$32/366/10)</f>
        <v>5.153792355677386</v>
      </c>
      <c r="AO29" s="1138">
        <f>+'０１表（第１表）'!AN53/('０１表（第１表）'!AN$32/366/10)</f>
        <v>0</v>
      </c>
      <c r="AP29" s="1138">
        <f>+'０１表（第１表）'!AO53/('０１表（第１表）'!AO$32/366/10)</f>
        <v>0</v>
      </c>
      <c r="AQ29" s="1138">
        <f>+'０１表（第１表）'!AP53/('０１表（第１表）'!AP$32/366/10)</f>
        <v>7.662835249042145</v>
      </c>
      <c r="AR29" s="1138">
        <f>+'０１表（第１表）'!AQ53/('０１表（第１表）'!AQ$32/366/10)</f>
        <v>0</v>
      </c>
      <c r="AS29" s="1138">
        <f>+'０１表（第１表）'!AR53/('０１表（第１表）'!AR$32/366/10)</f>
        <v>8.01160149943908</v>
      </c>
      <c r="AT29" s="1138">
        <f>+'０１表（第１表）'!AS53/('０１表（第１表）'!AS$32/366/10)</f>
        <v>0</v>
      </c>
      <c r="AU29" s="1138">
        <f>+'０１表（第１表）'!AT53/('０１表（第１表）'!AT$32/366/10)</f>
        <v>0</v>
      </c>
      <c r="AV29" s="1138">
        <f>+'０１表（第１表）'!AU53/('０１表（第１表）'!AU$32/366/10)</f>
        <v>0</v>
      </c>
      <c r="AW29" s="1139">
        <f>+'０１表（第１表）'!AV53/('０１表（第１表）'!AV$32/366/10)</f>
        <v>0</v>
      </c>
      <c r="AX29" s="870">
        <f>+'０１表（第１表）'!AW53/('０１表（第１表）'!AW$32/366/10)</f>
        <v>1.3728586593247485</v>
      </c>
    </row>
    <row r="30" spans="2:50" ht="16.5" customHeight="1">
      <c r="B30" s="826"/>
      <c r="C30" s="861"/>
      <c r="D30" s="863" t="s">
        <v>719</v>
      </c>
      <c r="E30" s="864"/>
      <c r="F30" s="865"/>
      <c r="G30" s="869">
        <f>+'０１表（第１表）'!F54/('０１表（第１表）'!F$32/366/10)</f>
        <v>2.394186159570188</v>
      </c>
      <c r="H30" s="1138">
        <f>+'０１表（第１表）'!G54/('０１表（第１表）'!G$32/366/10)</f>
        <v>1.7233601945231047</v>
      </c>
      <c r="I30" s="1138">
        <f>+'０１表（第１表）'!H54/('０１表（第１表）'!H$32/366/10)</f>
        <v>2.8293811484223355</v>
      </c>
      <c r="J30" s="1138">
        <f>+'０１表（第１表）'!I54/('０１表（第１表）'!I$32/366/10)</f>
        <v>6.539558971483235</v>
      </c>
      <c r="K30" s="1138">
        <f>+'０１表（第１表）'!J54/('０１表（第１表）'!J$32/366/10)</f>
        <v>0</v>
      </c>
      <c r="L30" s="1138">
        <f>+'０１表（第１表）'!K54/('０１表（第１表）'!K$32/366/10)</f>
        <v>1.3986708805129988</v>
      </c>
      <c r="M30" s="1138">
        <f>+'０１表（第１表）'!L54/('０１表（第１表）'!L$32/366/10)</f>
        <v>4.379300029913251</v>
      </c>
      <c r="N30" s="1138">
        <f>+'０１表（第１表）'!M54/('０１表（第１表）'!M$32/366/10)</f>
        <v>1.3669748584938253</v>
      </c>
      <c r="O30" s="1138">
        <f>+'０１表（第１表）'!N54/('０１表（第１表）'!N$32/366/10)</f>
        <v>6.576736680760529</v>
      </c>
      <c r="P30" s="1138">
        <f>+'０１表（第１表）'!O54/('０１表（第１表）'!O$32/366/10)</f>
        <v>4.219652512768484</v>
      </c>
      <c r="Q30" s="1138">
        <f>+'０１表（第１表）'!P54/('０１表（第１表）'!P$32/366/10)</f>
        <v>4.29632933829485</v>
      </c>
      <c r="R30" s="1138">
        <f>+'０１表（第１表）'!Q54/('０１表（第１表）'!Q$32/366/10)</f>
        <v>0</v>
      </c>
      <c r="S30" s="1138">
        <f>+'０１表（第１表）'!R54/('０１表（第１表）'!R$32/366/10)</f>
        <v>3.0295446334406804</v>
      </c>
      <c r="T30" s="1138">
        <f>+'０１表（第１表）'!S54/('０１表（第１表）'!S$32/366/10)</f>
        <v>0.8437583208748345</v>
      </c>
      <c r="U30" s="1138">
        <f>+'０１表（第１表）'!T54/('０１表（第１表）'!T$32/366/10)</f>
        <v>3.9189652218605446</v>
      </c>
      <c r="V30" s="1138">
        <f>+'０１表（第１表）'!U54/('０１表（第１表）'!U$32/366/10)</f>
        <v>5.343377715487035</v>
      </c>
      <c r="W30" s="1138">
        <f>+'０１表（第１表）'!V54/('０１表（第１表）'!V$32/366/10)</f>
        <v>5.08030808043127</v>
      </c>
      <c r="X30" s="1138">
        <f>+'０１表（第１表）'!W54/('０１表（第１表）'!W$32/366/10)</f>
        <v>3.7178875085074607</v>
      </c>
      <c r="Y30" s="1138">
        <f>+'０１表（第１表）'!X54/('０１表（第１表）'!X$32/366/10)</f>
        <v>0</v>
      </c>
      <c r="Z30" s="1138">
        <f>+'０１表（第１表）'!Y54/('０１表（第１表）'!Y$32/366/10)</f>
        <v>8.64095669332432</v>
      </c>
      <c r="AA30" s="1138">
        <f>+'０１表（第１表）'!Z54/('０１表（第１表）'!Z$32/366/10)</f>
        <v>3.4955100364593163</v>
      </c>
      <c r="AB30" s="1138">
        <f>+'０１表（第１表）'!AA54/('０１表（第１表）'!AA$32/366/10)</f>
        <v>21.232298360845938</v>
      </c>
      <c r="AC30" s="1138">
        <f>+'０１表（第１表）'!AB54/('０１表（第１表）'!AB$32/366/10)</f>
        <v>1.852311087043438</v>
      </c>
      <c r="AD30" s="1138">
        <f>+'０１表（第１表）'!AC54/('０１表（第１表）'!AC$32/366/10)</f>
        <v>17.65544996588818</v>
      </c>
      <c r="AE30" s="1138">
        <f>+'０１表（第１表）'!AD54/('０１表（第１表）'!AD$32/366/10)</f>
        <v>4.20757363253857</v>
      </c>
      <c r="AF30" s="1138">
        <f>+'０１表（第１表）'!AE54/('０１表（第１表）'!AE$32/366/10)</f>
        <v>7.5882332034073</v>
      </c>
      <c r="AG30" s="1138">
        <f>+'０１表（第１表）'!AF54/('０１表（第１表）'!AF$32/366/10)</f>
        <v>22.817480933480187</v>
      </c>
      <c r="AH30" s="1138">
        <f>+'０１表（第１表）'!AG54/('０１表（第１表）'!AG$32/366/10)</f>
        <v>5.618466230357116</v>
      </c>
      <c r="AI30" s="1138">
        <f>+'０１表（第１表）'!AH54/('０１表（第１表）'!AH$32/366/10)</f>
        <v>2.8490176338104183</v>
      </c>
      <c r="AJ30" s="1138">
        <f>+'０１表（第１表）'!AI54/('０１表（第１表）'!AI$32/366/10)</f>
        <v>12.119767141523115</v>
      </c>
      <c r="AK30" s="1138">
        <f>+'０１表（第１表）'!AJ54/('０１表（第１表）'!AJ$32/366/10)</f>
        <v>2.513442798574342</v>
      </c>
      <c r="AL30" s="1138">
        <f>+'０１表（第１表）'!AK54/('０１表（第１表）'!AK$32/366/10)</f>
        <v>7.875498270510454</v>
      </c>
      <c r="AM30" s="1138">
        <f>+'０１表（第１表）'!AL54/('０１表（第１表）'!AL$32/366/10)</f>
        <v>2.9621236646163807</v>
      </c>
      <c r="AN30" s="1138">
        <f>+'０１表（第１表）'!AM54/('０１表（第１表）'!AM$32/366/10)</f>
        <v>5.153792355677386</v>
      </c>
      <c r="AO30" s="1138">
        <f>+'０１表（第１表）'!AN54/('０１表（第１表）'!AN$32/366/10)</f>
        <v>8.08416960558382</v>
      </c>
      <c r="AP30" s="1138">
        <f>+'０１表（第１表）'!AO54/('０１表（第１表）'!AO$32/366/10)</f>
        <v>9.797622871827818</v>
      </c>
      <c r="AQ30" s="1138">
        <f>+'０１表（第１表）'!AP54/('０１表（第１表）'!AP$32/366/10)</f>
        <v>7.662835249042145</v>
      </c>
      <c r="AR30" s="1138">
        <f>+'０１表（第１表）'!AQ54/('０１表（第１表）'!AQ$32/366/10)</f>
        <v>18.719996492740705</v>
      </c>
      <c r="AS30" s="1138">
        <f>+'０１表（第１表）'!AR54/('０１表（第１表）'!AR$32/366/10)</f>
        <v>0</v>
      </c>
      <c r="AT30" s="1138">
        <f>+'０１表（第１表）'!AS54/('０１表（第１表）'!AS$32/366/10)</f>
        <v>13.99938800489596</v>
      </c>
      <c r="AU30" s="1138">
        <f>+'０１表（第１表）'!AT54/('０１表（第１表）'!AT$32/366/10)</f>
        <v>4.230260230352695</v>
      </c>
      <c r="AV30" s="1138">
        <f>+'０１表（第１表）'!AU54/('０１表（第１表）'!AU$32/366/10)</f>
        <v>1.026979730244787</v>
      </c>
      <c r="AW30" s="1139">
        <f>+'０１表（第１表）'!AV54/('０１表（第１表）'!AV$32/366/10)</f>
        <v>1.016906769653946</v>
      </c>
      <c r="AX30" s="870">
        <f>+'０１表（第１表）'!AW54/('０１表（第１表）'!AW$32/366/10)</f>
        <v>3.8724975390386778</v>
      </c>
    </row>
    <row r="31" spans="2:50" ht="16.5" customHeight="1" thickBot="1">
      <c r="B31" s="839"/>
      <c r="C31" s="862"/>
      <c r="D31" s="862" t="s">
        <v>720</v>
      </c>
      <c r="E31" s="872"/>
      <c r="F31" s="873"/>
      <c r="G31" s="1143">
        <f>(+'０１表（第１表）'!F55+'０１表（第１表）'!F56)/('０１表（第１表）'!F$32/366/10)</f>
        <v>0</v>
      </c>
      <c r="H31" s="1144">
        <f>(+'０１表（第１表）'!G55+'０１表（第１表）'!G56)/('０１表（第１表）'!G$32/366/10)</f>
        <v>0</v>
      </c>
      <c r="I31" s="1144">
        <f>(+'０１表（第１表）'!H55+'０１表（第１表）'!H56)/('０１表（第１表）'!H$32/366/10)</f>
        <v>0</v>
      </c>
      <c r="J31" s="1144">
        <f>(+'０１表（第１表）'!I55+'０１表（第１表）'!I56)/('０１表（第１表）'!I$32/366/10)</f>
        <v>0</v>
      </c>
      <c r="K31" s="1144">
        <f>(+'０１表（第１表）'!J55+'０１表（第１表）'!J56)/('０１表（第１表）'!J$32/366/10)</f>
        <v>0</v>
      </c>
      <c r="L31" s="1144">
        <f>(+'０１表（第１表）'!K55+'０１表（第１表）'!K56)/('０１表（第１表）'!K$32/366/10)</f>
        <v>0</v>
      </c>
      <c r="M31" s="1144">
        <f>(+'０１表（第１表）'!L55+'０１表（第１表）'!L56)/('０１表（第１表）'!L$32/366/10)</f>
        <v>0</v>
      </c>
      <c r="N31" s="1144">
        <f>(+'０１表（第１表）'!M55+'０１表（第１表）'!M56)/('０１表（第１表）'!M$32/366/10)</f>
        <v>0</v>
      </c>
      <c r="O31" s="1144">
        <f>(+'０１表（第１表）'!N55+'０１表（第１表）'!N56)/('０１表（第１表）'!N$32/366/10)</f>
        <v>0</v>
      </c>
      <c r="P31" s="1144">
        <f>(+'０１表（第１表）'!O55+'０１表（第１表）'!O56)/('０１表（第１表）'!O$32/366/10)</f>
        <v>0</v>
      </c>
      <c r="Q31" s="1144">
        <f>(+'０１表（第１表）'!P55+'０１表（第１表）'!P56)/('０１表（第１表）'!P$32/366/10)</f>
        <v>0</v>
      </c>
      <c r="R31" s="1144">
        <f>(+'０１表（第１表）'!Q55+'０１表（第１表）'!Q56)/('０１表（第１表）'!Q$32/366/10)</f>
        <v>0</v>
      </c>
      <c r="S31" s="1144">
        <f>(+'０１表（第１表）'!R55+'０１表（第１表）'!R56)/('０１表（第１表）'!R$32/366/10)</f>
        <v>0</v>
      </c>
      <c r="T31" s="1144">
        <f>(+'０１表（第１表）'!S55+'０１表（第１表）'!S56)/('０１表（第１表）'!S$32/366/10)</f>
        <v>0</v>
      </c>
      <c r="U31" s="1144">
        <f>(+'０１表（第１表）'!T55+'０１表（第１表）'!T56)/('０１表（第１表）'!T$32/366/10)</f>
        <v>0</v>
      </c>
      <c r="V31" s="1144">
        <f>(+'０１表（第１表）'!U55+'０１表（第１表）'!U56)/('０１表（第１表）'!U$32/366/10)</f>
        <v>0</v>
      </c>
      <c r="W31" s="1144">
        <f>(+'０１表（第１表）'!V55+'０１表（第１表）'!V56)/('０１表（第１表）'!V$32/366/10)</f>
        <v>0</v>
      </c>
      <c r="X31" s="1144">
        <f>(+'０１表（第１表）'!W55+'０１表（第１表）'!W56)/('０１表（第１表）'!W$32/366/10)</f>
        <v>0</v>
      </c>
      <c r="Y31" s="1144">
        <f>(+'０１表（第１表）'!X55+'０１表（第１表）'!X56)/('０１表（第１表）'!X$32/366/10)</f>
        <v>0</v>
      </c>
      <c r="Z31" s="1144">
        <f>(+'０１表（第１表）'!Y55+'０１表（第１表）'!Y56)/('０１表（第１表）'!Y$32/366/10)</f>
        <v>0</v>
      </c>
      <c r="AA31" s="1144">
        <f>(+'０１表（第１表）'!Z55+'０１表（第１表）'!Z56)/('０１表（第１表）'!Z$32/366/10)</f>
        <v>0</v>
      </c>
      <c r="AB31" s="1144">
        <f>(+'０１表（第１表）'!AA55+'０１表（第１表）'!AA56)/('０１表（第１表）'!AA$32/366/10)</f>
        <v>0</v>
      </c>
      <c r="AC31" s="1144">
        <f>(+'０１表（第１表）'!AB55+'０１表（第１表）'!AB56)/('０１表（第１表）'!AB$32/366/10)</f>
        <v>0</v>
      </c>
      <c r="AD31" s="1144">
        <f>(+'０１表（第１表）'!AC55+'０１表（第１表）'!AC56)/('０１表（第１表）'!AC$32/366/10)</f>
        <v>0</v>
      </c>
      <c r="AE31" s="1144">
        <f>(+'０１表（第１表）'!AD55+'０１表（第１表）'!AD56)/('０１表（第１表）'!AD$32/366/10)</f>
        <v>0</v>
      </c>
      <c r="AF31" s="1144">
        <f>(+'０１表（第１表）'!AE55+'０１表（第１表）'!AE56)/('０１表（第１表）'!AE$32/366/10)</f>
        <v>0</v>
      </c>
      <c r="AG31" s="1144">
        <f>(+'０１表（第１表）'!AF55+'０１表（第１表）'!AF56)/('０１表（第１表）'!AF$32/366/10)</f>
        <v>0</v>
      </c>
      <c r="AH31" s="1144">
        <f>(+'０１表（第１表）'!AG55+'０１表（第１表）'!AG56)/('０１表（第１表）'!AG$32/366/10)</f>
        <v>0</v>
      </c>
      <c r="AI31" s="1144">
        <f>(+'０１表（第１表）'!AH55+'０１表（第１表）'!AH56)/('０１表（第１表）'!AH$32/366/10)</f>
        <v>8.547052901431256</v>
      </c>
      <c r="AJ31" s="1144">
        <f>(+'０１表（第１表）'!AI55+'０１表（第１表）'!AI56)/('０１表（第１表）'!AI$32/366/10)</f>
        <v>0</v>
      </c>
      <c r="AK31" s="1144">
        <f>(+'０１表（第１表）'!AJ55+'０１表（第１表）'!AJ56)/('０１表（第１表）'!AJ$32/366/10)</f>
        <v>0</v>
      </c>
      <c r="AL31" s="1144">
        <f>(+'０１表（第１表）'!AK55+'０１表（第１表）'!AK56)/('０１表（第１表）'!AK$32/366/10)</f>
        <v>0</v>
      </c>
      <c r="AM31" s="1144">
        <f>(+'０１表（第１表）'!AL55+'０１表（第１表）'!AL56)/('０１表（第１表）'!AL$32/366/10)</f>
        <v>0</v>
      </c>
      <c r="AN31" s="1144">
        <f>(+'０１表（第１表）'!AM55+'０１表（第１表）'!AM56)/('０１表（第１表）'!AM$32/366/10)</f>
        <v>0</v>
      </c>
      <c r="AO31" s="1144">
        <f>(+'０１表（第１表）'!AN55+'０１表（第１表）'!AN56)/('０１表（第１表）'!AN$32/366/10)</f>
        <v>0</v>
      </c>
      <c r="AP31" s="1144">
        <f>(+'０１表（第１表）'!AO55+'０１表（第１表）'!AO56)/('０１表（第１表）'!AO$32/366/10)</f>
        <v>0</v>
      </c>
      <c r="AQ31" s="1144">
        <f>(+'０１表（第１表）'!AP55+'０１表（第１表）'!AP56)/('０１表（第１表）'!AP$32/366/10)</f>
        <v>0</v>
      </c>
      <c r="AR31" s="1144">
        <f>(+'０１表（第１表）'!AQ55+'０１表（第１表）'!AQ56)/('０１表（第１表）'!AQ$32/366/10)</f>
        <v>0</v>
      </c>
      <c r="AS31" s="1144">
        <f>(+'０１表（第１表）'!AR55+'０１表（第１表）'!AR56)/('０１表（第１表）'!AR$32/366/10)</f>
        <v>0</v>
      </c>
      <c r="AT31" s="1144">
        <f>(+'０１表（第１表）'!AS55+'０１表（第１表）'!AS56)/('０１表（第１表）'!AS$32/366/10)</f>
        <v>0</v>
      </c>
      <c r="AU31" s="1144">
        <f>(+'０１表（第１表）'!AT55+'０１表（第１表）'!AT56)/('０１表（第１表）'!AT$32/366/10)</f>
        <v>0</v>
      </c>
      <c r="AV31" s="1144">
        <f>(+'０１表（第１表）'!AU55+'０１表（第１表）'!AU56)/('０１表（第１表）'!AU$32/366/10)</f>
        <v>5.4772252279721965</v>
      </c>
      <c r="AW31" s="1145">
        <f>(+'０１表（第１表）'!AV55+'０１表（第１表）'!AV56)/('０１表（第１表）'!AV$32/366/10)</f>
        <v>0</v>
      </c>
      <c r="AX31" s="852">
        <f>(+'０１表（第１表）'!AW55+'０１表（第１表）'!AW56)/('０１表（第１表）'!AW$32/366/10)</f>
        <v>0.5310113682293839</v>
      </c>
    </row>
  </sheetData>
  <mergeCells count="5">
    <mergeCell ref="C19:D19"/>
    <mergeCell ref="AX2:AX3"/>
    <mergeCell ref="C18:F18"/>
    <mergeCell ref="C16:F16"/>
    <mergeCell ref="C17:D17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landscape" paperSize="9" scale="70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W72"/>
  <sheetViews>
    <sheetView showZeros="0" view="pageBreakPreview" zoomScale="85" zoomScaleSheetLayoutView="8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X1" sqref="AX1:AX16384"/>
    </sheetView>
  </sheetViews>
  <sheetFormatPr defaultColWidth="9.00390625" defaultRowHeight="13.5"/>
  <cols>
    <col min="1" max="3" width="4.75390625" style="60" customWidth="1"/>
    <col min="4" max="4" width="2.125" style="60" customWidth="1"/>
    <col min="5" max="5" width="21.875" style="60" customWidth="1"/>
    <col min="6" max="49" width="9.75390625" style="60" customWidth="1"/>
    <col min="50" max="16384" width="9.00390625" style="60" customWidth="1"/>
  </cols>
  <sheetData>
    <row r="1" spans="1:49" s="53" customFormat="1" ht="15" thickBot="1">
      <c r="A1" s="693" t="s">
        <v>517</v>
      </c>
      <c r="T1" s="59" t="s">
        <v>165</v>
      </c>
      <c r="AH1" s="59" t="s">
        <v>165</v>
      </c>
      <c r="AW1" s="59" t="s">
        <v>165</v>
      </c>
    </row>
    <row r="2" spans="1:49" s="53" customFormat="1" ht="13.5" customHeight="1">
      <c r="A2" s="170"/>
      <c r="B2" s="171"/>
      <c r="C2" s="171"/>
      <c r="D2" s="171"/>
      <c r="E2" s="367" t="s">
        <v>242</v>
      </c>
      <c r="F2" s="1098" t="s">
        <v>586</v>
      </c>
      <c r="G2" s="381" t="s">
        <v>587</v>
      </c>
      <c r="H2" s="381" t="s">
        <v>588</v>
      </c>
      <c r="I2" s="381" t="s">
        <v>589</v>
      </c>
      <c r="J2" s="381" t="s">
        <v>590</v>
      </c>
      <c r="K2" s="381" t="s">
        <v>591</v>
      </c>
      <c r="L2" s="381" t="s">
        <v>592</v>
      </c>
      <c r="M2" s="381" t="s">
        <v>593</v>
      </c>
      <c r="N2" s="381" t="s">
        <v>594</v>
      </c>
      <c r="O2" s="381" t="s">
        <v>595</v>
      </c>
      <c r="P2" s="381" t="s">
        <v>596</v>
      </c>
      <c r="Q2" s="381" t="s">
        <v>597</v>
      </c>
      <c r="R2" s="381" t="s">
        <v>598</v>
      </c>
      <c r="S2" s="381" t="s">
        <v>599</v>
      </c>
      <c r="T2" s="381" t="s">
        <v>600</v>
      </c>
      <c r="U2" s="381" t="s">
        <v>601</v>
      </c>
      <c r="V2" s="382" t="s">
        <v>27</v>
      </c>
      <c r="W2" s="382" t="s">
        <v>28</v>
      </c>
      <c r="X2" s="382" t="s">
        <v>29</v>
      </c>
      <c r="Y2" s="382" t="s">
        <v>30</v>
      </c>
      <c r="Z2" s="382" t="s">
        <v>31</v>
      </c>
      <c r="AA2" s="382" t="s">
        <v>32</v>
      </c>
      <c r="AB2" s="382" t="s">
        <v>33</v>
      </c>
      <c r="AC2" s="382" t="s">
        <v>34</v>
      </c>
      <c r="AD2" s="382" t="s">
        <v>35</v>
      </c>
      <c r="AE2" s="382" t="s">
        <v>36</v>
      </c>
      <c r="AF2" s="382" t="s">
        <v>37</v>
      </c>
      <c r="AG2" s="382" t="s">
        <v>38</v>
      </c>
      <c r="AH2" s="382" t="s">
        <v>39</v>
      </c>
      <c r="AI2" s="382" t="s">
        <v>40</v>
      </c>
      <c r="AJ2" s="382" t="s">
        <v>41</v>
      </c>
      <c r="AK2" s="382" t="s">
        <v>42</v>
      </c>
      <c r="AL2" s="382" t="s">
        <v>43</v>
      </c>
      <c r="AM2" s="382" t="s">
        <v>44</v>
      </c>
      <c r="AN2" s="382" t="s">
        <v>45</v>
      </c>
      <c r="AO2" s="382" t="s">
        <v>46</v>
      </c>
      <c r="AP2" s="382" t="s">
        <v>47</v>
      </c>
      <c r="AQ2" s="382" t="s">
        <v>48</v>
      </c>
      <c r="AR2" s="382" t="s">
        <v>49</v>
      </c>
      <c r="AS2" s="382" t="s">
        <v>50</v>
      </c>
      <c r="AT2" s="382" t="s">
        <v>51</v>
      </c>
      <c r="AU2" s="382" t="s">
        <v>52</v>
      </c>
      <c r="AV2" s="385" t="s">
        <v>53</v>
      </c>
      <c r="AW2" s="1235" t="s">
        <v>378</v>
      </c>
    </row>
    <row r="3" spans="1:49" s="53" customFormat="1" ht="12" thickBot="1">
      <c r="A3" s="362"/>
      <c r="B3" s="363" t="s">
        <v>379</v>
      </c>
      <c r="C3" s="363"/>
      <c r="D3" s="363"/>
      <c r="E3" s="364"/>
      <c r="F3" s="1099" t="s">
        <v>243</v>
      </c>
      <c r="G3" s="383" t="s">
        <v>244</v>
      </c>
      <c r="H3" s="383" t="s">
        <v>245</v>
      </c>
      <c r="I3" s="383" t="s">
        <v>246</v>
      </c>
      <c r="J3" s="383" t="s">
        <v>21</v>
      </c>
      <c r="K3" s="383" t="s">
        <v>247</v>
      </c>
      <c r="L3" s="383" t="s">
        <v>248</v>
      </c>
      <c r="M3" s="383" t="s">
        <v>22</v>
      </c>
      <c r="N3" s="383" t="s">
        <v>249</v>
      </c>
      <c r="O3" s="383" t="s">
        <v>250</v>
      </c>
      <c r="P3" s="383" t="s">
        <v>251</v>
      </c>
      <c r="Q3" s="383" t="s">
        <v>252</v>
      </c>
      <c r="R3" s="383" t="s">
        <v>23</v>
      </c>
      <c r="S3" s="383" t="s">
        <v>253</v>
      </c>
      <c r="T3" s="383" t="s">
        <v>254</v>
      </c>
      <c r="U3" s="383" t="s">
        <v>26</v>
      </c>
      <c r="V3" s="384" t="s">
        <v>54</v>
      </c>
      <c r="W3" s="384" t="s">
        <v>55</v>
      </c>
      <c r="X3" s="384" t="s">
        <v>56</v>
      </c>
      <c r="Y3" s="384" t="s">
        <v>57</v>
      </c>
      <c r="Z3" s="384" t="s">
        <v>58</v>
      </c>
      <c r="AA3" s="384" t="s">
        <v>59</v>
      </c>
      <c r="AB3" s="384" t="s">
        <v>60</v>
      </c>
      <c r="AC3" s="384" t="s">
        <v>61</v>
      </c>
      <c r="AD3" s="384" t="s">
        <v>62</v>
      </c>
      <c r="AE3" s="384" t="s">
        <v>63</v>
      </c>
      <c r="AF3" s="384" t="s">
        <v>64</v>
      </c>
      <c r="AG3" s="384" t="s">
        <v>65</v>
      </c>
      <c r="AH3" s="384" t="s">
        <v>66</v>
      </c>
      <c r="AI3" s="384" t="s">
        <v>67</v>
      </c>
      <c r="AJ3" s="384" t="s">
        <v>68</v>
      </c>
      <c r="AK3" s="384" t="s">
        <v>69</v>
      </c>
      <c r="AL3" s="384" t="s">
        <v>70</v>
      </c>
      <c r="AM3" s="384" t="s">
        <v>71</v>
      </c>
      <c r="AN3" s="384" t="s">
        <v>72</v>
      </c>
      <c r="AO3" s="384" t="s">
        <v>73</v>
      </c>
      <c r="AP3" s="384" t="s">
        <v>74</v>
      </c>
      <c r="AQ3" s="384" t="s">
        <v>75</v>
      </c>
      <c r="AR3" s="384" t="s">
        <v>76</v>
      </c>
      <c r="AS3" s="384" t="s">
        <v>77</v>
      </c>
      <c r="AT3" s="384" t="s">
        <v>78</v>
      </c>
      <c r="AU3" s="384" t="s">
        <v>79</v>
      </c>
      <c r="AV3" s="386" t="s">
        <v>80</v>
      </c>
      <c r="AW3" s="1236"/>
    </row>
    <row r="4" spans="1:49" s="53" customFormat="1" ht="11.25">
      <c r="A4" s="173" t="s">
        <v>303</v>
      </c>
      <c r="B4" s="61"/>
      <c r="C4" s="61"/>
      <c r="D4" s="61"/>
      <c r="E4" s="358"/>
      <c r="F4" s="1100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387"/>
      <c r="AW4" s="389"/>
    </row>
    <row r="5" spans="1:49" s="53" customFormat="1" ht="11.25">
      <c r="A5" s="173"/>
      <c r="B5" s="54" t="s">
        <v>518</v>
      </c>
      <c r="C5" s="55"/>
      <c r="D5" s="55"/>
      <c r="E5" s="356"/>
      <c r="F5" s="1101">
        <v>5927200</v>
      </c>
      <c r="G5" s="133">
        <v>1978900</v>
      </c>
      <c r="H5" s="133">
        <v>1423200</v>
      </c>
      <c r="I5" s="133">
        <v>624300</v>
      </c>
      <c r="J5" s="133">
        <v>322800</v>
      </c>
      <c r="K5" s="133">
        <v>372900</v>
      </c>
      <c r="L5" s="133">
        <v>1056100</v>
      </c>
      <c r="M5" s="133">
        <v>256200</v>
      </c>
      <c r="N5" s="133">
        <v>382000</v>
      </c>
      <c r="O5" s="133">
        <v>758000</v>
      </c>
      <c r="P5" s="133">
        <v>629200</v>
      </c>
      <c r="Q5" s="133">
        <v>282200</v>
      </c>
      <c r="R5" s="133">
        <v>100200</v>
      </c>
      <c r="S5" s="133">
        <v>1442000</v>
      </c>
      <c r="T5" s="133">
        <v>230000</v>
      </c>
      <c r="U5" s="133">
        <v>491600</v>
      </c>
      <c r="V5" s="133">
        <v>0</v>
      </c>
      <c r="W5" s="133">
        <v>168400</v>
      </c>
      <c r="X5" s="133">
        <v>0</v>
      </c>
      <c r="Y5" s="133">
        <v>624000</v>
      </c>
      <c r="Z5" s="133">
        <v>410100</v>
      </c>
      <c r="AA5" s="133">
        <v>1046700</v>
      </c>
      <c r="AB5" s="133">
        <v>357000</v>
      </c>
      <c r="AC5" s="133">
        <v>114800</v>
      </c>
      <c r="AD5" s="133">
        <v>241700</v>
      </c>
      <c r="AE5" s="133">
        <v>275000</v>
      </c>
      <c r="AF5" s="133">
        <v>142600</v>
      </c>
      <c r="AG5" s="133">
        <v>385400</v>
      </c>
      <c r="AH5" s="133">
        <v>610000</v>
      </c>
      <c r="AI5" s="133">
        <v>405800</v>
      </c>
      <c r="AJ5" s="133">
        <v>0</v>
      </c>
      <c r="AK5" s="133">
        <v>184100</v>
      </c>
      <c r="AL5" s="133">
        <v>40000</v>
      </c>
      <c r="AM5" s="133">
        <v>1200</v>
      </c>
      <c r="AN5" s="133">
        <v>0</v>
      </c>
      <c r="AO5" s="133">
        <v>142200</v>
      </c>
      <c r="AP5" s="133">
        <v>195000</v>
      </c>
      <c r="AQ5" s="133">
        <v>553000</v>
      </c>
      <c r="AR5" s="133">
        <v>165000</v>
      </c>
      <c r="AS5" s="133">
        <v>0</v>
      </c>
      <c r="AT5" s="133">
        <v>0</v>
      </c>
      <c r="AU5" s="133">
        <v>1123500</v>
      </c>
      <c r="AV5" s="54">
        <v>82800</v>
      </c>
      <c r="AW5" s="391">
        <f aca="true" t="shared" si="0" ref="AW5:AW20">SUM(F5:AV5)</f>
        <v>23545100</v>
      </c>
    </row>
    <row r="6" spans="1:49" s="53" customFormat="1" ht="11.25">
      <c r="A6" s="173"/>
      <c r="B6" s="17"/>
      <c r="C6" s="725" t="s">
        <v>519</v>
      </c>
      <c r="D6" s="729"/>
      <c r="E6" s="726"/>
      <c r="F6" s="738">
        <v>1704200</v>
      </c>
      <c r="G6" s="499">
        <v>614700</v>
      </c>
      <c r="H6" s="499">
        <v>500000</v>
      </c>
      <c r="I6" s="499">
        <v>400000</v>
      </c>
      <c r="J6" s="499">
        <v>0</v>
      </c>
      <c r="K6" s="499">
        <v>180000</v>
      </c>
      <c r="L6" s="499">
        <v>490000</v>
      </c>
      <c r="M6" s="499">
        <v>0</v>
      </c>
      <c r="N6" s="499">
        <v>382000</v>
      </c>
      <c r="O6" s="499">
        <v>0</v>
      </c>
      <c r="P6" s="499">
        <v>52100</v>
      </c>
      <c r="Q6" s="499">
        <v>188400</v>
      </c>
      <c r="R6" s="499">
        <v>100200</v>
      </c>
      <c r="S6" s="499">
        <v>480000</v>
      </c>
      <c r="T6" s="499">
        <v>230000</v>
      </c>
      <c r="U6" s="499">
        <v>148000</v>
      </c>
      <c r="V6" s="499">
        <v>0</v>
      </c>
      <c r="W6" s="499">
        <v>0</v>
      </c>
      <c r="X6" s="499">
        <v>0</v>
      </c>
      <c r="Y6" s="499">
        <v>252000</v>
      </c>
      <c r="Z6" s="499">
        <v>99200</v>
      </c>
      <c r="AA6" s="499">
        <v>58700</v>
      </c>
      <c r="AB6" s="499">
        <v>64000</v>
      </c>
      <c r="AC6" s="499">
        <v>0</v>
      </c>
      <c r="AD6" s="499">
        <v>241700</v>
      </c>
      <c r="AE6" s="499">
        <v>0</v>
      </c>
      <c r="AF6" s="499">
        <v>142600</v>
      </c>
      <c r="AG6" s="499">
        <v>80500</v>
      </c>
      <c r="AH6" s="499">
        <v>204000</v>
      </c>
      <c r="AI6" s="499">
        <v>61300</v>
      </c>
      <c r="AJ6" s="499">
        <v>0</v>
      </c>
      <c r="AK6" s="499">
        <v>157900</v>
      </c>
      <c r="AL6" s="499">
        <v>40000</v>
      </c>
      <c r="AM6" s="499">
        <v>0</v>
      </c>
      <c r="AN6" s="499">
        <v>0</v>
      </c>
      <c r="AO6" s="499">
        <v>0</v>
      </c>
      <c r="AP6" s="499">
        <v>0</v>
      </c>
      <c r="AQ6" s="499">
        <v>20000</v>
      </c>
      <c r="AR6" s="499">
        <v>10000</v>
      </c>
      <c r="AS6" s="499">
        <v>0</v>
      </c>
      <c r="AT6" s="499">
        <v>0</v>
      </c>
      <c r="AU6" s="499">
        <v>652500</v>
      </c>
      <c r="AV6" s="716">
        <v>0</v>
      </c>
      <c r="AW6" s="886">
        <f t="shared" si="0"/>
        <v>7554000</v>
      </c>
    </row>
    <row r="7" spans="1:49" s="53" customFormat="1" ht="11.25">
      <c r="A7" s="173"/>
      <c r="B7" s="18"/>
      <c r="C7" s="727" t="s">
        <v>520</v>
      </c>
      <c r="D7" s="730"/>
      <c r="E7" s="728"/>
      <c r="F7" s="742">
        <v>4223000</v>
      </c>
      <c r="G7" s="505">
        <v>1364200</v>
      </c>
      <c r="H7" s="505">
        <v>923200</v>
      </c>
      <c r="I7" s="505">
        <v>224300</v>
      </c>
      <c r="J7" s="505">
        <v>322800</v>
      </c>
      <c r="K7" s="505">
        <v>192900</v>
      </c>
      <c r="L7" s="505">
        <v>566100</v>
      </c>
      <c r="M7" s="505">
        <v>256200</v>
      </c>
      <c r="N7" s="505">
        <v>0</v>
      </c>
      <c r="O7" s="505">
        <v>758000</v>
      </c>
      <c r="P7" s="505">
        <v>577100</v>
      </c>
      <c r="Q7" s="505">
        <v>93800</v>
      </c>
      <c r="R7" s="505">
        <v>0</v>
      </c>
      <c r="S7" s="505">
        <v>962000</v>
      </c>
      <c r="T7" s="505">
        <v>0</v>
      </c>
      <c r="U7" s="505">
        <v>343600</v>
      </c>
      <c r="V7" s="505">
        <v>0</v>
      </c>
      <c r="W7" s="505">
        <v>168400</v>
      </c>
      <c r="X7" s="505">
        <v>0</v>
      </c>
      <c r="Y7" s="505">
        <v>372000</v>
      </c>
      <c r="Z7" s="505">
        <v>310900</v>
      </c>
      <c r="AA7" s="505">
        <v>988000</v>
      </c>
      <c r="AB7" s="505">
        <v>293000</v>
      </c>
      <c r="AC7" s="505">
        <v>114800</v>
      </c>
      <c r="AD7" s="505">
        <v>0</v>
      </c>
      <c r="AE7" s="505">
        <v>275000</v>
      </c>
      <c r="AF7" s="505">
        <v>0</v>
      </c>
      <c r="AG7" s="505">
        <v>304900</v>
      </c>
      <c r="AH7" s="505">
        <v>406000</v>
      </c>
      <c r="AI7" s="505">
        <v>344500</v>
      </c>
      <c r="AJ7" s="505">
        <v>0</v>
      </c>
      <c r="AK7" s="505">
        <v>26200</v>
      </c>
      <c r="AL7" s="505">
        <v>0</v>
      </c>
      <c r="AM7" s="505">
        <v>1200</v>
      </c>
      <c r="AN7" s="505">
        <v>0</v>
      </c>
      <c r="AO7" s="505">
        <v>142200</v>
      </c>
      <c r="AP7" s="505">
        <v>195000</v>
      </c>
      <c r="AQ7" s="505">
        <v>533000</v>
      </c>
      <c r="AR7" s="505">
        <v>155000</v>
      </c>
      <c r="AS7" s="505">
        <v>0</v>
      </c>
      <c r="AT7" s="505">
        <v>0</v>
      </c>
      <c r="AU7" s="505">
        <v>471000</v>
      </c>
      <c r="AV7" s="719">
        <v>82800</v>
      </c>
      <c r="AW7" s="879">
        <f t="shared" si="0"/>
        <v>15991100</v>
      </c>
    </row>
    <row r="8" spans="1:49" s="53" customFormat="1" ht="11.25">
      <c r="A8" s="173"/>
      <c r="B8" s="19" t="s">
        <v>521</v>
      </c>
      <c r="C8" s="58"/>
      <c r="D8" s="58"/>
      <c r="E8" s="357"/>
      <c r="F8" s="1102">
        <v>337563</v>
      </c>
      <c r="G8" s="14">
        <v>0</v>
      </c>
      <c r="H8" s="14">
        <v>0</v>
      </c>
      <c r="I8" s="14">
        <v>3992</v>
      </c>
      <c r="J8" s="14">
        <v>0</v>
      </c>
      <c r="K8" s="14">
        <v>0</v>
      </c>
      <c r="L8" s="14">
        <v>9652</v>
      </c>
      <c r="M8" s="14">
        <v>0</v>
      </c>
      <c r="N8" s="14">
        <v>0</v>
      </c>
      <c r="O8" s="14">
        <v>1077</v>
      </c>
      <c r="P8" s="14">
        <v>1978</v>
      </c>
      <c r="Q8" s="14">
        <v>19215</v>
      </c>
      <c r="R8" s="14">
        <v>0</v>
      </c>
      <c r="S8" s="14">
        <v>0</v>
      </c>
      <c r="T8" s="14">
        <v>30000</v>
      </c>
      <c r="U8" s="14">
        <v>79171</v>
      </c>
      <c r="V8" s="14">
        <v>19157</v>
      </c>
      <c r="W8" s="14">
        <v>0</v>
      </c>
      <c r="X8" s="14">
        <v>3812</v>
      </c>
      <c r="Y8" s="14">
        <v>13311</v>
      </c>
      <c r="Z8" s="14">
        <v>0</v>
      </c>
      <c r="AA8" s="14">
        <v>113549</v>
      </c>
      <c r="AB8" s="14">
        <v>13900</v>
      </c>
      <c r="AC8" s="14">
        <v>10570</v>
      </c>
      <c r="AD8" s="14">
        <v>291483</v>
      </c>
      <c r="AE8" s="14">
        <v>0</v>
      </c>
      <c r="AF8" s="14">
        <v>126840</v>
      </c>
      <c r="AG8" s="14">
        <v>15053</v>
      </c>
      <c r="AH8" s="14">
        <v>0</v>
      </c>
      <c r="AI8" s="14">
        <v>57512</v>
      </c>
      <c r="AJ8" s="14">
        <v>0</v>
      </c>
      <c r="AK8" s="14">
        <v>190100</v>
      </c>
      <c r="AL8" s="14">
        <v>50000</v>
      </c>
      <c r="AM8" s="14">
        <v>0</v>
      </c>
      <c r="AN8" s="14">
        <v>0</v>
      </c>
      <c r="AO8" s="14">
        <v>0</v>
      </c>
      <c r="AP8" s="14">
        <v>7644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9">
        <v>39507</v>
      </c>
      <c r="AW8" s="390">
        <f t="shared" si="0"/>
        <v>1435086</v>
      </c>
    </row>
    <row r="9" spans="1:49" s="53" customFormat="1" ht="11.25">
      <c r="A9" s="173"/>
      <c r="B9" s="19" t="s">
        <v>522</v>
      </c>
      <c r="C9" s="58"/>
      <c r="D9" s="58"/>
      <c r="E9" s="357"/>
      <c r="F9" s="1102">
        <v>20011</v>
      </c>
      <c r="G9" s="14">
        <v>6540</v>
      </c>
      <c r="H9" s="14">
        <v>7991</v>
      </c>
      <c r="I9" s="14">
        <v>7449</v>
      </c>
      <c r="J9" s="14">
        <v>1800</v>
      </c>
      <c r="K9" s="14">
        <v>9090</v>
      </c>
      <c r="L9" s="14">
        <v>0</v>
      </c>
      <c r="M9" s="14">
        <v>7350</v>
      </c>
      <c r="N9" s="14">
        <v>7326</v>
      </c>
      <c r="O9" s="14">
        <v>746</v>
      </c>
      <c r="P9" s="14">
        <v>0</v>
      </c>
      <c r="Q9" s="14">
        <v>4352</v>
      </c>
      <c r="R9" s="14">
        <v>3171</v>
      </c>
      <c r="S9" s="14">
        <v>15588</v>
      </c>
      <c r="T9" s="14">
        <v>7915</v>
      </c>
      <c r="U9" s="14">
        <v>0</v>
      </c>
      <c r="V9" s="14">
        <v>3164</v>
      </c>
      <c r="W9" s="14">
        <v>441</v>
      </c>
      <c r="X9" s="14">
        <v>6843</v>
      </c>
      <c r="Y9" s="14">
        <v>9366</v>
      </c>
      <c r="Z9" s="14">
        <v>13494</v>
      </c>
      <c r="AA9" s="14">
        <v>14255</v>
      </c>
      <c r="AB9" s="14">
        <v>0</v>
      </c>
      <c r="AC9" s="14">
        <v>0</v>
      </c>
      <c r="AD9" s="14">
        <v>18900</v>
      </c>
      <c r="AE9" s="14">
        <v>2600</v>
      </c>
      <c r="AF9" s="14">
        <v>15453</v>
      </c>
      <c r="AG9" s="14">
        <v>1944</v>
      </c>
      <c r="AH9" s="14">
        <v>52651</v>
      </c>
      <c r="AI9" s="14">
        <v>5470</v>
      </c>
      <c r="AJ9" s="14">
        <v>0</v>
      </c>
      <c r="AK9" s="14">
        <v>9342</v>
      </c>
      <c r="AL9" s="14">
        <v>5187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568</v>
      </c>
      <c r="AS9" s="14">
        <v>324</v>
      </c>
      <c r="AT9" s="14">
        <v>4636</v>
      </c>
      <c r="AU9" s="14">
        <v>16525</v>
      </c>
      <c r="AV9" s="19">
        <v>6629</v>
      </c>
      <c r="AW9" s="390">
        <f t="shared" si="0"/>
        <v>287121</v>
      </c>
    </row>
    <row r="10" spans="1:49" s="53" customFormat="1" ht="11.25">
      <c r="A10" s="173"/>
      <c r="B10" s="19" t="s">
        <v>523</v>
      </c>
      <c r="C10" s="58"/>
      <c r="D10" s="58"/>
      <c r="E10" s="357"/>
      <c r="F10" s="1102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9">
        <v>0</v>
      </c>
      <c r="AW10" s="390">
        <f t="shared" si="0"/>
        <v>0</v>
      </c>
    </row>
    <row r="11" spans="1:49" s="53" customFormat="1" ht="11.25">
      <c r="A11" s="173"/>
      <c r="B11" s="19" t="s">
        <v>524</v>
      </c>
      <c r="C11" s="58"/>
      <c r="D11" s="58"/>
      <c r="E11" s="357"/>
      <c r="F11" s="1102">
        <v>95695</v>
      </c>
      <c r="G11" s="14">
        <v>42596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256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282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791</v>
      </c>
      <c r="AT11" s="14">
        <v>0</v>
      </c>
      <c r="AU11" s="14">
        <v>0</v>
      </c>
      <c r="AV11" s="19">
        <v>0</v>
      </c>
      <c r="AW11" s="390">
        <f t="shared" si="0"/>
        <v>139620</v>
      </c>
    </row>
    <row r="12" spans="1:49" s="53" customFormat="1" ht="11.25">
      <c r="A12" s="173"/>
      <c r="B12" s="19" t="s">
        <v>525</v>
      </c>
      <c r="C12" s="58"/>
      <c r="D12" s="58"/>
      <c r="E12" s="357"/>
      <c r="F12" s="1102">
        <v>188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83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4256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9">
        <v>0</v>
      </c>
      <c r="AW12" s="390">
        <f t="shared" si="0"/>
        <v>4527</v>
      </c>
    </row>
    <row r="13" spans="1:49" s="53" customFormat="1" ht="11.25">
      <c r="A13" s="173"/>
      <c r="B13" s="19" t="s">
        <v>526</v>
      </c>
      <c r="C13" s="58"/>
      <c r="D13" s="58"/>
      <c r="E13" s="357"/>
      <c r="F13" s="1102">
        <v>0</v>
      </c>
      <c r="G13" s="14">
        <v>1363</v>
      </c>
      <c r="H13" s="14">
        <v>0</v>
      </c>
      <c r="I13" s="14">
        <v>0</v>
      </c>
      <c r="J13" s="14">
        <v>0</v>
      </c>
      <c r="K13" s="14">
        <v>0</v>
      </c>
      <c r="L13" s="14">
        <v>46042</v>
      </c>
      <c r="M13" s="14">
        <v>0</v>
      </c>
      <c r="N13" s="14">
        <v>0</v>
      </c>
      <c r="O13" s="14">
        <v>0</v>
      </c>
      <c r="P13" s="14">
        <v>3595</v>
      </c>
      <c r="Q13" s="14">
        <v>0</v>
      </c>
      <c r="R13" s="14">
        <v>170081</v>
      </c>
      <c r="S13" s="14">
        <v>0</v>
      </c>
      <c r="T13" s="14">
        <v>80000</v>
      </c>
      <c r="U13" s="14">
        <v>28455</v>
      </c>
      <c r="V13" s="14">
        <v>0</v>
      </c>
      <c r="W13" s="14">
        <v>0</v>
      </c>
      <c r="X13" s="14">
        <v>0</v>
      </c>
      <c r="Y13" s="14">
        <v>52500</v>
      </c>
      <c r="Z13" s="14">
        <v>0</v>
      </c>
      <c r="AA13" s="14">
        <v>23500</v>
      </c>
      <c r="AB13" s="14">
        <v>0</v>
      </c>
      <c r="AC13" s="14">
        <v>7900</v>
      </c>
      <c r="AD13" s="14">
        <v>112316</v>
      </c>
      <c r="AE13" s="14">
        <v>0</v>
      </c>
      <c r="AF13" s="14">
        <v>126840</v>
      </c>
      <c r="AG13" s="14">
        <v>72333</v>
      </c>
      <c r="AH13" s="14">
        <v>25000</v>
      </c>
      <c r="AI13" s="14">
        <v>19775</v>
      </c>
      <c r="AJ13" s="14">
        <v>9325</v>
      </c>
      <c r="AK13" s="14">
        <v>233792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9">
        <v>47940</v>
      </c>
      <c r="AW13" s="390">
        <f t="shared" si="0"/>
        <v>1060757</v>
      </c>
    </row>
    <row r="14" spans="1:49" s="53" customFormat="1" ht="11.25">
      <c r="A14" s="173"/>
      <c r="B14" s="19" t="s">
        <v>527</v>
      </c>
      <c r="C14" s="58"/>
      <c r="D14" s="58"/>
      <c r="E14" s="357"/>
      <c r="F14" s="1102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11050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14400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47440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9">
        <v>0</v>
      </c>
      <c r="AW14" s="390">
        <f t="shared" si="0"/>
        <v>72890</v>
      </c>
    </row>
    <row r="15" spans="1:49" s="53" customFormat="1" ht="11.25">
      <c r="A15" s="173"/>
      <c r="B15" s="19" t="s">
        <v>528</v>
      </c>
      <c r="C15" s="58"/>
      <c r="D15" s="58"/>
      <c r="E15" s="357"/>
      <c r="F15" s="1102">
        <v>417980</v>
      </c>
      <c r="G15" s="14">
        <v>3423</v>
      </c>
      <c r="H15" s="14">
        <v>0</v>
      </c>
      <c r="I15" s="14">
        <v>11707</v>
      </c>
      <c r="J15" s="14">
        <v>0</v>
      </c>
      <c r="K15" s="14">
        <v>60555</v>
      </c>
      <c r="L15" s="14">
        <v>0</v>
      </c>
      <c r="M15" s="14">
        <v>5554</v>
      </c>
      <c r="N15" s="14">
        <v>26014</v>
      </c>
      <c r="O15" s="14">
        <v>29641</v>
      </c>
      <c r="P15" s="14">
        <v>19544</v>
      </c>
      <c r="Q15" s="14">
        <v>9000</v>
      </c>
      <c r="R15" s="14">
        <v>252655</v>
      </c>
      <c r="S15" s="14">
        <v>68820</v>
      </c>
      <c r="T15" s="14">
        <v>5512</v>
      </c>
      <c r="U15" s="14">
        <v>0</v>
      </c>
      <c r="V15" s="14">
        <v>11693</v>
      </c>
      <c r="W15" s="14">
        <v>111684</v>
      </c>
      <c r="X15" s="14">
        <v>74886</v>
      </c>
      <c r="Y15" s="14">
        <v>26418</v>
      </c>
      <c r="Z15" s="14">
        <v>0</v>
      </c>
      <c r="AA15" s="14">
        <v>17181</v>
      </c>
      <c r="AB15" s="14">
        <v>0</v>
      </c>
      <c r="AC15" s="14">
        <v>30636</v>
      </c>
      <c r="AD15" s="14">
        <v>0</v>
      </c>
      <c r="AE15" s="14">
        <v>0</v>
      </c>
      <c r="AF15" s="14">
        <v>0</v>
      </c>
      <c r="AG15" s="14">
        <v>121925</v>
      </c>
      <c r="AH15" s="14">
        <v>12415</v>
      </c>
      <c r="AI15" s="14">
        <v>18178</v>
      </c>
      <c r="AJ15" s="14">
        <v>12922</v>
      </c>
      <c r="AK15" s="14">
        <v>0</v>
      </c>
      <c r="AL15" s="14">
        <v>5093</v>
      </c>
      <c r="AM15" s="14">
        <v>3344</v>
      </c>
      <c r="AN15" s="14">
        <v>0</v>
      </c>
      <c r="AO15" s="14">
        <v>114693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9">
        <v>42989</v>
      </c>
      <c r="AW15" s="390">
        <f t="shared" si="0"/>
        <v>1514462</v>
      </c>
    </row>
    <row r="16" spans="1:49" s="53" customFormat="1" ht="11.25">
      <c r="A16" s="173"/>
      <c r="B16" s="19" t="s">
        <v>529</v>
      </c>
      <c r="C16" s="58"/>
      <c r="D16" s="58"/>
      <c r="E16" s="357"/>
      <c r="F16" s="1102">
        <v>0</v>
      </c>
      <c r="G16" s="14">
        <v>0</v>
      </c>
      <c r="H16" s="14">
        <v>126462</v>
      </c>
      <c r="I16" s="14">
        <v>74234</v>
      </c>
      <c r="J16" s="14">
        <v>0</v>
      </c>
      <c r="K16" s="14">
        <v>36908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125</v>
      </c>
      <c r="AB16" s="14">
        <v>0</v>
      </c>
      <c r="AC16" s="14">
        <v>0</v>
      </c>
      <c r="AD16" s="14">
        <v>0</v>
      </c>
      <c r="AE16" s="14">
        <v>10469</v>
      </c>
      <c r="AF16" s="14">
        <v>0</v>
      </c>
      <c r="AG16" s="14">
        <v>51469</v>
      </c>
      <c r="AH16" s="14">
        <v>27567</v>
      </c>
      <c r="AI16" s="14">
        <v>32193</v>
      </c>
      <c r="AJ16" s="14">
        <v>6863</v>
      </c>
      <c r="AK16" s="14">
        <v>0</v>
      </c>
      <c r="AL16" s="14">
        <v>0</v>
      </c>
      <c r="AM16" s="14">
        <v>0</v>
      </c>
      <c r="AN16" s="14">
        <v>4956</v>
      </c>
      <c r="AO16" s="14">
        <v>30408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9">
        <v>0</v>
      </c>
      <c r="AW16" s="390">
        <f t="shared" si="0"/>
        <v>401654</v>
      </c>
    </row>
    <row r="17" spans="1:49" s="53" customFormat="1" ht="11.25">
      <c r="A17" s="173"/>
      <c r="B17" s="19" t="s">
        <v>530</v>
      </c>
      <c r="C17" s="58"/>
      <c r="D17" s="58"/>
      <c r="E17" s="357"/>
      <c r="F17" s="1102">
        <v>6798637</v>
      </c>
      <c r="G17" s="14">
        <v>2032822</v>
      </c>
      <c r="H17" s="14">
        <v>1557653</v>
      </c>
      <c r="I17" s="14">
        <v>721682</v>
      </c>
      <c r="J17" s="14">
        <v>324600</v>
      </c>
      <c r="K17" s="14">
        <v>479453</v>
      </c>
      <c r="L17" s="14">
        <v>1122844</v>
      </c>
      <c r="M17" s="14">
        <v>269187</v>
      </c>
      <c r="N17" s="14">
        <v>415340</v>
      </c>
      <c r="O17" s="14">
        <v>789464</v>
      </c>
      <c r="P17" s="14">
        <v>654317</v>
      </c>
      <c r="Q17" s="14">
        <v>314767</v>
      </c>
      <c r="R17" s="14">
        <v>526107</v>
      </c>
      <c r="S17" s="14">
        <v>1526408</v>
      </c>
      <c r="T17" s="14">
        <v>367827</v>
      </c>
      <c r="U17" s="14">
        <v>599226</v>
      </c>
      <c r="V17" s="14">
        <v>34270</v>
      </c>
      <c r="W17" s="14">
        <v>280525</v>
      </c>
      <c r="X17" s="14">
        <v>85541</v>
      </c>
      <c r="Y17" s="14">
        <v>725595</v>
      </c>
      <c r="Z17" s="14">
        <v>423594</v>
      </c>
      <c r="AA17" s="14">
        <v>1215310</v>
      </c>
      <c r="AB17" s="14">
        <v>370900</v>
      </c>
      <c r="AC17" s="14">
        <v>163906</v>
      </c>
      <c r="AD17" s="14">
        <v>664399</v>
      </c>
      <c r="AE17" s="14">
        <v>288069</v>
      </c>
      <c r="AF17" s="14">
        <v>411733</v>
      </c>
      <c r="AG17" s="14">
        <v>652380</v>
      </c>
      <c r="AH17" s="14">
        <v>727633</v>
      </c>
      <c r="AI17" s="14">
        <v>538928</v>
      </c>
      <c r="AJ17" s="14">
        <v>29110</v>
      </c>
      <c r="AK17" s="14">
        <v>665056</v>
      </c>
      <c r="AL17" s="14">
        <v>100280</v>
      </c>
      <c r="AM17" s="14">
        <v>4544</v>
      </c>
      <c r="AN17" s="14">
        <v>4956</v>
      </c>
      <c r="AO17" s="14">
        <v>287301</v>
      </c>
      <c r="AP17" s="14">
        <v>202644</v>
      </c>
      <c r="AQ17" s="14">
        <v>553000</v>
      </c>
      <c r="AR17" s="14">
        <v>165568</v>
      </c>
      <c r="AS17" s="14">
        <v>1115</v>
      </c>
      <c r="AT17" s="14">
        <v>4636</v>
      </c>
      <c r="AU17" s="14">
        <v>1140025</v>
      </c>
      <c r="AV17" s="19">
        <v>219865</v>
      </c>
      <c r="AW17" s="390">
        <f t="shared" si="0"/>
        <v>28461217</v>
      </c>
    </row>
    <row r="18" spans="1:49" s="53" customFormat="1" ht="11.25">
      <c r="A18" s="173"/>
      <c r="B18" s="1243" t="s">
        <v>531</v>
      </c>
      <c r="C18" s="1244"/>
      <c r="D18" s="1244"/>
      <c r="E18" s="1245"/>
      <c r="F18" s="1102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9">
        <v>0</v>
      </c>
      <c r="AW18" s="390">
        <f t="shared" si="0"/>
        <v>0</v>
      </c>
    </row>
    <row r="19" spans="1:49" s="53" customFormat="1" ht="11.25">
      <c r="A19" s="173"/>
      <c r="B19" s="19" t="s">
        <v>740</v>
      </c>
      <c r="C19" s="58"/>
      <c r="D19" s="58"/>
      <c r="E19" s="357"/>
      <c r="F19" s="1102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9">
        <v>0</v>
      </c>
      <c r="AW19" s="390">
        <f t="shared" si="0"/>
        <v>0</v>
      </c>
    </row>
    <row r="20" spans="1:49" s="53" customFormat="1" ht="12.75" customHeight="1" thickBot="1">
      <c r="A20" s="362"/>
      <c r="B20" s="349" t="s">
        <v>532</v>
      </c>
      <c r="C20" s="350"/>
      <c r="D20" s="350"/>
      <c r="E20" s="359"/>
      <c r="F20" s="1103">
        <v>6798637</v>
      </c>
      <c r="G20" s="175">
        <v>2032822</v>
      </c>
      <c r="H20" s="175">
        <v>1557653</v>
      </c>
      <c r="I20" s="175">
        <v>721682</v>
      </c>
      <c r="J20" s="175">
        <v>324600</v>
      </c>
      <c r="K20" s="175">
        <v>479453</v>
      </c>
      <c r="L20" s="175">
        <v>1122844</v>
      </c>
      <c r="M20" s="175">
        <v>269187</v>
      </c>
      <c r="N20" s="175">
        <v>415340</v>
      </c>
      <c r="O20" s="175">
        <v>789464</v>
      </c>
      <c r="P20" s="175">
        <v>654317</v>
      </c>
      <c r="Q20" s="175">
        <v>314767</v>
      </c>
      <c r="R20" s="175">
        <v>526107</v>
      </c>
      <c r="S20" s="175">
        <v>1526408</v>
      </c>
      <c r="T20" s="175">
        <v>367827</v>
      </c>
      <c r="U20" s="175">
        <v>599226</v>
      </c>
      <c r="V20" s="175">
        <v>34270</v>
      </c>
      <c r="W20" s="175">
        <v>280525</v>
      </c>
      <c r="X20" s="175">
        <v>85541</v>
      </c>
      <c r="Y20" s="175">
        <v>725595</v>
      </c>
      <c r="Z20" s="175">
        <v>423594</v>
      </c>
      <c r="AA20" s="175">
        <v>1215310</v>
      </c>
      <c r="AB20" s="175">
        <v>370900</v>
      </c>
      <c r="AC20" s="175">
        <v>163906</v>
      </c>
      <c r="AD20" s="175">
        <v>664399</v>
      </c>
      <c r="AE20" s="175">
        <v>288069</v>
      </c>
      <c r="AF20" s="175">
        <v>411733</v>
      </c>
      <c r="AG20" s="175">
        <v>652380</v>
      </c>
      <c r="AH20" s="175">
        <v>727633</v>
      </c>
      <c r="AI20" s="175">
        <v>538928</v>
      </c>
      <c r="AJ20" s="175">
        <v>29110</v>
      </c>
      <c r="AK20" s="175">
        <v>665056</v>
      </c>
      <c r="AL20" s="175">
        <v>100280</v>
      </c>
      <c r="AM20" s="175">
        <v>4544</v>
      </c>
      <c r="AN20" s="175">
        <v>4956</v>
      </c>
      <c r="AO20" s="175">
        <v>287301</v>
      </c>
      <c r="AP20" s="175">
        <v>202644</v>
      </c>
      <c r="AQ20" s="175">
        <v>553000</v>
      </c>
      <c r="AR20" s="175">
        <v>165568</v>
      </c>
      <c r="AS20" s="175">
        <v>1115</v>
      </c>
      <c r="AT20" s="175">
        <v>4636</v>
      </c>
      <c r="AU20" s="175">
        <v>1140025</v>
      </c>
      <c r="AV20" s="349">
        <v>219865</v>
      </c>
      <c r="AW20" s="393">
        <f t="shared" si="0"/>
        <v>28461217</v>
      </c>
    </row>
    <row r="21" spans="1:49" s="53" customFormat="1" ht="11.25">
      <c r="A21" s="173" t="s">
        <v>533</v>
      </c>
      <c r="B21" s="61"/>
      <c r="C21" s="61"/>
      <c r="D21" s="61"/>
      <c r="E21" s="358"/>
      <c r="F21" s="1100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387"/>
      <c r="AW21" s="394"/>
    </row>
    <row r="22" spans="1:49" s="53" customFormat="1" ht="11.25">
      <c r="A22" s="173"/>
      <c r="B22" s="54" t="s">
        <v>534</v>
      </c>
      <c r="C22" s="55"/>
      <c r="D22" s="55"/>
      <c r="E22" s="356"/>
      <c r="F22" s="743">
        <v>2986140</v>
      </c>
      <c r="G22" s="744">
        <v>954222</v>
      </c>
      <c r="H22" s="744">
        <v>1067672</v>
      </c>
      <c r="I22" s="744">
        <v>982724</v>
      </c>
      <c r="J22" s="744">
        <v>135655</v>
      </c>
      <c r="K22" s="744">
        <v>352132</v>
      </c>
      <c r="L22" s="744">
        <v>730468</v>
      </c>
      <c r="M22" s="744">
        <v>153560</v>
      </c>
      <c r="N22" s="744">
        <v>599007</v>
      </c>
      <c r="O22" s="744">
        <v>56559</v>
      </c>
      <c r="P22" s="744">
        <v>121545</v>
      </c>
      <c r="Q22" s="744">
        <v>328944</v>
      </c>
      <c r="R22" s="744">
        <v>821394</v>
      </c>
      <c r="S22" s="744">
        <v>770779</v>
      </c>
      <c r="T22" s="744">
        <v>376360</v>
      </c>
      <c r="U22" s="744">
        <v>234258</v>
      </c>
      <c r="V22" s="744">
        <v>1226501</v>
      </c>
      <c r="W22" s="744">
        <v>282773</v>
      </c>
      <c r="X22" s="744">
        <v>265718</v>
      </c>
      <c r="Y22" s="744">
        <v>396884</v>
      </c>
      <c r="Z22" s="744">
        <v>226652</v>
      </c>
      <c r="AA22" s="744">
        <v>402810</v>
      </c>
      <c r="AB22" s="744">
        <v>64000</v>
      </c>
      <c r="AC22" s="744">
        <v>76586</v>
      </c>
      <c r="AD22" s="744">
        <v>885007</v>
      </c>
      <c r="AE22" s="744">
        <v>13464</v>
      </c>
      <c r="AF22" s="744">
        <v>494745</v>
      </c>
      <c r="AG22" s="744">
        <v>298278</v>
      </c>
      <c r="AH22" s="744">
        <v>334797</v>
      </c>
      <c r="AI22" s="744">
        <v>239802</v>
      </c>
      <c r="AJ22" s="744">
        <v>132791</v>
      </c>
      <c r="AK22" s="744">
        <v>636077</v>
      </c>
      <c r="AL22" s="744">
        <v>140881</v>
      </c>
      <c r="AM22" s="744">
        <v>25306</v>
      </c>
      <c r="AN22" s="744">
        <v>27193</v>
      </c>
      <c r="AO22" s="744">
        <v>327583</v>
      </c>
      <c r="AP22" s="744">
        <v>64067</v>
      </c>
      <c r="AQ22" s="744">
        <v>35506</v>
      </c>
      <c r="AR22" s="744">
        <v>31047</v>
      </c>
      <c r="AS22" s="744">
        <v>11126</v>
      </c>
      <c r="AT22" s="744">
        <v>70823</v>
      </c>
      <c r="AU22" s="744">
        <v>1620187</v>
      </c>
      <c r="AV22" s="731">
        <v>376712</v>
      </c>
      <c r="AW22" s="881">
        <f aca="true" t="shared" si="1" ref="AW22:AW46">SUM(F22:AV22)</f>
        <v>19378735</v>
      </c>
    </row>
    <row r="23" spans="1:49" s="53" customFormat="1" ht="11.25">
      <c r="A23" s="173"/>
      <c r="B23" s="900" t="s">
        <v>535</v>
      </c>
      <c r="C23" s="725" t="s">
        <v>536</v>
      </c>
      <c r="D23" s="729"/>
      <c r="E23" s="726"/>
      <c r="F23" s="905">
        <v>267901</v>
      </c>
      <c r="G23" s="906">
        <v>52640</v>
      </c>
      <c r="H23" s="906">
        <v>21238</v>
      </c>
      <c r="I23" s="906">
        <v>25496</v>
      </c>
      <c r="J23" s="906">
        <v>0</v>
      </c>
      <c r="K23" s="906">
        <v>37261</v>
      </c>
      <c r="L23" s="906">
        <v>46521</v>
      </c>
      <c r="M23" s="906">
        <v>0</v>
      </c>
      <c r="N23" s="906">
        <v>0</v>
      </c>
      <c r="O23" s="906">
        <v>0</v>
      </c>
      <c r="P23" s="906">
        <v>5992</v>
      </c>
      <c r="Q23" s="906">
        <v>7531</v>
      </c>
      <c r="R23" s="906">
        <v>60718</v>
      </c>
      <c r="S23" s="906">
        <v>44676</v>
      </c>
      <c r="T23" s="906">
        <v>0</v>
      </c>
      <c r="U23" s="906">
        <v>0</v>
      </c>
      <c r="V23" s="906">
        <v>15236</v>
      </c>
      <c r="W23" s="906">
        <v>0</v>
      </c>
      <c r="X23" s="906">
        <v>17769</v>
      </c>
      <c r="Y23" s="906">
        <v>12170</v>
      </c>
      <c r="Z23" s="906">
        <v>39853</v>
      </c>
      <c r="AA23" s="906">
        <v>0</v>
      </c>
      <c r="AB23" s="906">
        <v>0</v>
      </c>
      <c r="AC23" s="906">
        <v>0</v>
      </c>
      <c r="AD23" s="906">
        <v>0</v>
      </c>
      <c r="AE23" s="906">
        <v>0</v>
      </c>
      <c r="AF23" s="906">
        <v>57672</v>
      </c>
      <c r="AG23" s="906">
        <v>0</v>
      </c>
      <c r="AH23" s="906">
        <v>0</v>
      </c>
      <c r="AI23" s="906">
        <v>0</v>
      </c>
      <c r="AJ23" s="906">
        <v>28232</v>
      </c>
      <c r="AK23" s="906">
        <v>0</v>
      </c>
      <c r="AL23" s="906">
        <v>0</v>
      </c>
      <c r="AM23" s="906">
        <v>0</v>
      </c>
      <c r="AN23" s="906">
        <v>0</v>
      </c>
      <c r="AO23" s="906">
        <v>0</v>
      </c>
      <c r="AP23" s="906">
        <v>0</v>
      </c>
      <c r="AQ23" s="906">
        <v>0</v>
      </c>
      <c r="AR23" s="906">
        <v>5487</v>
      </c>
      <c r="AS23" s="906">
        <v>0</v>
      </c>
      <c r="AT23" s="906">
        <v>0</v>
      </c>
      <c r="AU23" s="906">
        <v>60240</v>
      </c>
      <c r="AV23" s="902">
        <v>29288</v>
      </c>
      <c r="AW23" s="907">
        <f t="shared" si="1"/>
        <v>835921</v>
      </c>
    </row>
    <row r="24" spans="1:49" s="53" customFormat="1" ht="11.25">
      <c r="A24" s="173"/>
      <c r="B24" s="901"/>
      <c r="C24" s="890" t="s">
        <v>537</v>
      </c>
      <c r="D24" s="891"/>
      <c r="E24" s="726"/>
      <c r="F24" s="738">
        <v>0</v>
      </c>
      <c r="G24" s="499">
        <v>0</v>
      </c>
      <c r="H24" s="499">
        <v>0</v>
      </c>
      <c r="I24" s="499">
        <v>0</v>
      </c>
      <c r="J24" s="499">
        <v>0</v>
      </c>
      <c r="K24" s="499">
        <v>0</v>
      </c>
      <c r="L24" s="499">
        <v>0</v>
      </c>
      <c r="M24" s="499">
        <v>0</v>
      </c>
      <c r="N24" s="499">
        <v>0</v>
      </c>
      <c r="O24" s="499">
        <v>0</v>
      </c>
      <c r="P24" s="499">
        <v>0</v>
      </c>
      <c r="Q24" s="499">
        <v>0</v>
      </c>
      <c r="R24" s="499">
        <v>0</v>
      </c>
      <c r="S24" s="499">
        <v>0</v>
      </c>
      <c r="T24" s="499">
        <v>0</v>
      </c>
      <c r="U24" s="499">
        <v>0</v>
      </c>
      <c r="V24" s="499">
        <v>0</v>
      </c>
      <c r="W24" s="499">
        <v>0</v>
      </c>
      <c r="X24" s="499">
        <v>0</v>
      </c>
      <c r="Y24" s="499">
        <v>0</v>
      </c>
      <c r="Z24" s="499">
        <v>0</v>
      </c>
      <c r="AA24" s="499">
        <v>0</v>
      </c>
      <c r="AB24" s="499">
        <v>0</v>
      </c>
      <c r="AC24" s="499">
        <v>0</v>
      </c>
      <c r="AD24" s="499">
        <v>0</v>
      </c>
      <c r="AE24" s="499">
        <v>0</v>
      </c>
      <c r="AF24" s="499">
        <v>0</v>
      </c>
      <c r="AG24" s="499">
        <v>0</v>
      </c>
      <c r="AH24" s="499">
        <v>0</v>
      </c>
      <c r="AI24" s="499">
        <v>0</v>
      </c>
      <c r="AJ24" s="499">
        <v>0</v>
      </c>
      <c r="AK24" s="499">
        <v>0</v>
      </c>
      <c r="AL24" s="499">
        <v>0</v>
      </c>
      <c r="AM24" s="499">
        <v>0</v>
      </c>
      <c r="AN24" s="499">
        <v>0</v>
      </c>
      <c r="AO24" s="499">
        <v>0</v>
      </c>
      <c r="AP24" s="499">
        <v>0</v>
      </c>
      <c r="AQ24" s="499">
        <v>0</v>
      </c>
      <c r="AR24" s="499">
        <v>0</v>
      </c>
      <c r="AS24" s="499">
        <v>0</v>
      </c>
      <c r="AT24" s="499">
        <v>0</v>
      </c>
      <c r="AU24" s="499">
        <v>0</v>
      </c>
      <c r="AV24" s="716">
        <v>0</v>
      </c>
      <c r="AW24" s="886">
        <f t="shared" si="1"/>
        <v>0</v>
      </c>
    </row>
    <row r="25" spans="1:49" s="53" customFormat="1" ht="11.25">
      <c r="A25" s="173"/>
      <c r="B25" s="895" t="s">
        <v>535</v>
      </c>
      <c r="C25" s="890" t="s">
        <v>538</v>
      </c>
      <c r="D25" s="891"/>
      <c r="E25" s="358"/>
      <c r="F25" s="738">
        <v>0</v>
      </c>
      <c r="G25" s="499">
        <v>6444</v>
      </c>
      <c r="H25" s="499">
        <v>0</v>
      </c>
      <c r="I25" s="499">
        <v>0</v>
      </c>
      <c r="J25" s="499">
        <v>0</v>
      </c>
      <c r="K25" s="499">
        <v>0</v>
      </c>
      <c r="L25" s="499">
        <v>137267</v>
      </c>
      <c r="M25" s="499">
        <v>0</v>
      </c>
      <c r="N25" s="499">
        <v>0</v>
      </c>
      <c r="O25" s="499">
        <v>0</v>
      </c>
      <c r="P25" s="499">
        <v>0</v>
      </c>
      <c r="Q25" s="499">
        <v>0</v>
      </c>
      <c r="R25" s="499">
        <v>510243</v>
      </c>
      <c r="S25" s="499">
        <v>0</v>
      </c>
      <c r="T25" s="499">
        <v>240000</v>
      </c>
      <c r="U25" s="499">
        <v>113820</v>
      </c>
      <c r="V25" s="499">
        <v>0</v>
      </c>
      <c r="W25" s="499">
        <v>0</v>
      </c>
      <c r="X25" s="499">
        <v>0</v>
      </c>
      <c r="Y25" s="499">
        <v>210000</v>
      </c>
      <c r="Z25" s="499">
        <v>0</v>
      </c>
      <c r="AA25" s="499">
        <v>70500</v>
      </c>
      <c r="AB25" s="499">
        <v>0</v>
      </c>
      <c r="AC25" s="499">
        <v>23700</v>
      </c>
      <c r="AD25" s="499">
        <v>336950</v>
      </c>
      <c r="AE25" s="499">
        <v>0</v>
      </c>
      <c r="AF25" s="499">
        <v>380520</v>
      </c>
      <c r="AG25" s="499">
        <v>217000</v>
      </c>
      <c r="AH25" s="499">
        <v>110198</v>
      </c>
      <c r="AI25" s="499">
        <v>82602</v>
      </c>
      <c r="AJ25" s="499">
        <v>0</v>
      </c>
      <c r="AK25" s="499">
        <v>593008</v>
      </c>
      <c r="AL25" s="499">
        <v>0</v>
      </c>
      <c r="AM25" s="499">
        <v>0</v>
      </c>
      <c r="AN25" s="499">
        <v>0</v>
      </c>
      <c r="AO25" s="499">
        <v>0</v>
      </c>
      <c r="AP25" s="499">
        <v>0</v>
      </c>
      <c r="AQ25" s="499">
        <v>0</v>
      </c>
      <c r="AR25" s="499">
        <v>0</v>
      </c>
      <c r="AS25" s="499">
        <v>0</v>
      </c>
      <c r="AT25" s="499">
        <v>0</v>
      </c>
      <c r="AU25" s="499">
        <v>0</v>
      </c>
      <c r="AV25" s="716">
        <v>0</v>
      </c>
      <c r="AW25" s="886">
        <f t="shared" si="1"/>
        <v>3032252</v>
      </c>
    </row>
    <row r="26" spans="1:49" s="53" customFormat="1" ht="11.25">
      <c r="A26" s="173"/>
      <c r="B26" s="17"/>
      <c r="C26" s="1249"/>
      <c r="D26" s="1216"/>
      <c r="E26" s="903" t="s">
        <v>539</v>
      </c>
      <c r="F26" s="738">
        <v>0</v>
      </c>
      <c r="G26" s="499">
        <v>2700</v>
      </c>
      <c r="H26" s="499">
        <v>0</v>
      </c>
      <c r="I26" s="499">
        <v>0</v>
      </c>
      <c r="J26" s="499">
        <v>0</v>
      </c>
      <c r="K26" s="499">
        <v>0</v>
      </c>
      <c r="L26" s="499">
        <v>0</v>
      </c>
      <c r="M26" s="499">
        <v>0</v>
      </c>
      <c r="N26" s="499">
        <v>0</v>
      </c>
      <c r="O26" s="499">
        <v>0</v>
      </c>
      <c r="P26" s="499">
        <v>0</v>
      </c>
      <c r="Q26" s="499">
        <v>0</v>
      </c>
      <c r="R26" s="499">
        <v>100200</v>
      </c>
      <c r="S26" s="499">
        <v>0</v>
      </c>
      <c r="T26" s="499">
        <v>130000</v>
      </c>
      <c r="U26" s="499">
        <v>85365</v>
      </c>
      <c r="V26" s="499">
        <v>0</v>
      </c>
      <c r="W26" s="499">
        <v>0</v>
      </c>
      <c r="X26" s="499">
        <v>0</v>
      </c>
      <c r="Y26" s="499">
        <v>157000</v>
      </c>
      <c r="Z26" s="499">
        <v>0</v>
      </c>
      <c r="AA26" s="499">
        <v>47000</v>
      </c>
      <c r="AB26" s="499">
        <v>0</v>
      </c>
      <c r="AC26" s="499">
        <v>0</v>
      </c>
      <c r="AD26" s="499">
        <v>112316</v>
      </c>
      <c r="AE26" s="499">
        <v>0</v>
      </c>
      <c r="AF26" s="499">
        <v>126840</v>
      </c>
      <c r="AG26" s="499">
        <v>60000</v>
      </c>
      <c r="AH26" s="499">
        <v>75000</v>
      </c>
      <c r="AI26" s="499">
        <v>58500</v>
      </c>
      <c r="AJ26" s="499">
        <v>0</v>
      </c>
      <c r="AK26" s="499">
        <v>120900</v>
      </c>
      <c r="AL26" s="499">
        <v>0</v>
      </c>
      <c r="AM26" s="499">
        <v>0</v>
      </c>
      <c r="AN26" s="499">
        <v>0</v>
      </c>
      <c r="AO26" s="499">
        <v>0</v>
      </c>
      <c r="AP26" s="499">
        <v>0</v>
      </c>
      <c r="AQ26" s="499">
        <v>0</v>
      </c>
      <c r="AR26" s="499">
        <v>0</v>
      </c>
      <c r="AS26" s="499">
        <v>0</v>
      </c>
      <c r="AT26" s="499">
        <v>0</v>
      </c>
      <c r="AU26" s="499">
        <v>0</v>
      </c>
      <c r="AV26" s="716">
        <v>0</v>
      </c>
      <c r="AW26" s="886">
        <f t="shared" si="1"/>
        <v>1075821</v>
      </c>
    </row>
    <row r="27" spans="1:49" s="53" customFormat="1" ht="11.25">
      <c r="A27" s="173"/>
      <c r="B27" s="17"/>
      <c r="C27" s="890" t="s">
        <v>540</v>
      </c>
      <c r="D27" s="891"/>
      <c r="E27" s="904"/>
      <c r="F27" s="738">
        <v>2986140</v>
      </c>
      <c r="G27" s="499">
        <v>947778</v>
      </c>
      <c r="H27" s="499">
        <v>1067672</v>
      </c>
      <c r="I27" s="499">
        <v>982724</v>
      </c>
      <c r="J27" s="499">
        <v>135655</v>
      </c>
      <c r="K27" s="499">
        <v>352132</v>
      </c>
      <c r="L27" s="499">
        <v>593201</v>
      </c>
      <c r="M27" s="499">
        <v>153560</v>
      </c>
      <c r="N27" s="499">
        <v>599007</v>
      </c>
      <c r="O27" s="499">
        <v>56559</v>
      </c>
      <c r="P27" s="499">
        <v>121545</v>
      </c>
      <c r="Q27" s="499">
        <v>328944</v>
      </c>
      <c r="R27" s="499">
        <v>311151</v>
      </c>
      <c r="S27" s="499">
        <v>770779</v>
      </c>
      <c r="T27" s="499">
        <v>136360</v>
      </c>
      <c r="U27" s="499">
        <v>120438</v>
      </c>
      <c r="V27" s="499">
        <v>1226501</v>
      </c>
      <c r="W27" s="499">
        <v>282773</v>
      </c>
      <c r="X27" s="499">
        <v>265718</v>
      </c>
      <c r="Y27" s="499">
        <v>186884</v>
      </c>
      <c r="Z27" s="499">
        <v>226652</v>
      </c>
      <c r="AA27" s="499">
        <v>332310</v>
      </c>
      <c r="AB27" s="499">
        <v>64000</v>
      </c>
      <c r="AC27" s="499">
        <v>52886</v>
      </c>
      <c r="AD27" s="499">
        <v>548057</v>
      </c>
      <c r="AE27" s="499">
        <v>13464</v>
      </c>
      <c r="AF27" s="499">
        <v>114225</v>
      </c>
      <c r="AG27" s="499">
        <v>81278</v>
      </c>
      <c r="AH27" s="499">
        <v>224599</v>
      </c>
      <c r="AI27" s="499">
        <v>157200</v>
      </c>
      <c r="AJ27" s="499">
        <v>132791</v>
      </c>
      <c r="AK27" s="499">
        <v>43069</v>
      </c>
      <c r="AL27" s="499">
        <v>140881</v>
      </c>
      <c r="AM27" s="499">
        <v>25306</v>
      </c>
      <c r="AN27" s="499">
        <v>27193</v>
      </c>
      <c r="AO27" s="499">
        <v>327583</v>
      </c>
      <c r="AP27" s="499">
        <v>64067</v>
      </c>
      <c r="AQ27" s="499">
        <v>35506</v>
      </c>
      <c r="AR27" s="499">
        <v>31047</v>
      </c>
      <c r="AS27" s="499">
        <v>11126</v>
      </c>
      <c r="AT27" s="499">
        <v>70823</v>
      </c>
      <c r="AU27" s="499">
        <v>1620187</v>
      </c>
      <c r="AV27" s="716">
        <v>376712</v>
      </c>
      <c r="AW27" s="886">
        <f t="shared" si="1"/>
        <v>16346483</v>
      </c>
    </row>
    <row r="28" spans="1:49" s="53" customFormat="1" ht="11.25">
      <c r="A28" s="173"/>
      <c r="B28" s="902"/>
      <c r="C28" s="1250"/>
      <c r="D28" s="1220"/>
      <c r="E28" s="903" t="s">
        <v>539</v>
      </c>
      <c r="F28" s="738">
        <v>1704200</v>
      </c>
      <c r="G28" s="499">
        <v>612000</v>
      </c>
      <c r="H28" s="499">
        <v>500000</v>
      </c>
      <c r="I28" s="499">
        <v>400000</v>
      </c>
      <c r="J28" s="499">
        <v>0</v>
      </c>
      <c r="K28" s="499">
        <v>180000</v>
      </c>
      <c r="L28" s="499">
        <v>490000</v>
      </c>
      <c r="M28" s="499">
        <v>0</v>
      </c>
      <c r="N28" s="499">
        <v>382000</v>
      </c>
      <c r="O28" s="499">
        <v>0</v>
      </c>
      <c r="P28" s="499">
        <v>52100</v>
      </c>
      <c r="Q28" s="499">
        <v>188400</v>
      </c>
      <c r="R28" s="499">
        <v>0</v>
      </c>
      <c r="S28" s="499">
        <v>480000</v>
      </c>
      <c r="T28" s="499">
        <v>100000</v>
      </c>
      <c r="U28" s="499">
        <v>62635</v>
      </c>
      <c r="V28" s="499">
        <v>0</v>
      </c>
      <c r="W28" s="499">
        <v>0</v>
      </c>
      <c r="X28" s="499">
        <v>0</v>
      </c>
      <c r="Y28" s="499">
        <v>95000</v>
      </c>
      <c r="Z28" s="499">
        <v>99200</v>
      </c>
      <c r="AA28" s="499">
        <v>11700</v>
      </c>
      <c r="AB28" s="499">
        <v>64000</v>
      </c>
      <c r="AC28" s="499">
        <v>0</v>
      </c>
      <c r="AD28" s="499">
        <v>129384</v>
      </c>
      <c r="AE28" s="499">
        <v>0</v>
      </c>
      <c r="AF28" s="499">
        <v>15760</v>
      </c>
      <c r="AG28" s="499">
        <v>20500</v>
      </c>
      <c r="AH28" s="499">
        <v>129000</v>
      </c>
      <c r="AI28" s="499">
        <v>2800</v>
      </c>
      <c r="AJ28" s="499">
        <v>0</v>
      </c>
      <c r="AK28" s="499">
        <v>37000</v>
      </c>
      <c r="AL28" s="499">
        <v>40000</v>
      </c>
      <c r="AM28" s="499">
        <v>1200</v>
      </c>
      <c r="AN28" s="499">
        <v>0</v>
      </c>
      <c r="AO28" s="499">
        <v>0</v>
      </c>
      <c r="AP28" s="499">
        <v>0</v>
      </c>
      <c r="AQ28" s="499">
        <v>20000</v>
      </c>
      <c r="AR28" s="499">
        <v>0</v>
      </c>
      <c r="AS28" s="499">
        <v>0</v>
      </c>
      <c r="AT28" s="499">
        <v>0</v>
      </c>
      <c r="AU28" s="499">
        <v>652500</v>
      </c>
      <c r="AV28" s="716">
        <v>0</v>
      </c>
      <c r="AW28" s="886">
        <f t="shared" si="1"/>
        <v>6469379</v>
      </c>
    </row>
    <row r="29" spans="1:49" s="53" customFormat="1" ht="11.25">
      <c r="A29" s="173"/>
      <c r="B29" s="17" t="s">
        <v>541</v>
      </c>
      <c r="C29" s="1251" t="s">
        <v>542</v>
      </c>
      <c r="D29" s="1252"/>
      <c r="E29" s="715" t="s">
        <v>543</v>
      </c>
      <c r="F29" s="738">
        <v>731700</v>
      </c>
      <c r="G29" s="499">
        <v>332900</v>
      </c>
      <c r="H29" s="499">
        <v>275300</v>
      </c>
      <c r="I29" s="499">
        <v>200000</v>
      </c>
      <c r="J29" s="499">
        <v>0</v>
      </c>
      <c r="K29" s="499">
        <v>99200</v>
      </c>
      <c r="L29" s="499">
        <v>375100</v>
      </c>
      <c r="M29" s="499">
        <v>0</v>
      </c>
      <c r="N29" s="499">
        <v>210300</v>
      </c>
      <c r="O29" s="499">
        <v>0</v>
      </c>
      <c r="P29" s="499">
        <v>22600</v>
      </c>
      <c r="Q29" s="499">
        <v>103600</v>
      </c>
      <c r="R29" s="499">
        <v>55200</v>
      </c>
      <c r="S29" s="499">
        <v>264300</v>
      </c>
      <c r="T29" s="499">
        <v>126600</v>
      </c>
      <c r="U29" s="499">
        <v>58200</v>
      </c>
      <c r="V29" s="499">
        <v>0</v>
      </c>
      <c r="W29" s="499">
        <v>0</v>
      </c>
      <c r="X29" s="499">
        <v>0</v>
      </c>
      <c r="Y29" s="499">
        <v>138600</v>
      </c>
      <c r="Z29" s="499">
        <v>54700</v>
      </c>
      <c r="AA29" s="499">
        <v>32300</v>
      </c>
      <c r="AB29" s="499">
        <v>35200</v>
      </c>
      <c r="AC29" s="499">
        <v>0</v>
      </c>
      <c r="AD29" s="499">
        <v>133000</v>
      </c>
      <c r="AE29" s="499">
        <v>0</v>
      </c>
      <c r="AF29" s="499">
        <v>114100</v>
      </c>
      <c r="AG29" s="499">
        <v>33300</v>
      </c>
      <c r="AH29" s="499">
        <v>88400</v>
      </c>
      <c r="AI29" s="499">
        <v>33700</v>
      </c>
      <c r="AJ29" s="499">
        <v>0</v>
      </c>
      <c r="AK29" s="499">
        <v>70400</v>
      </c>
      <c r="AL29" s="499">
        <v>22000</v>
      </c>
      <c r="AM29" s="499">
        <v>0</v>
      </c>
      <c r="AN29" s="499">
        <v>0</v>
      </c>
      <c r="AO29" s="499">
        <v>0</v>
      </c>
      <c r="AP29" s="499">
        <v>0</v>
      </c>
      <c r="AQ29" s="499">
        <v>16000</v>
      </c>
      <c r="AR29" s="499">
        <v>0</v>
      </c>
      <c r="AS29" s="499">
        <v>0</v>
      </c>
      <c r="AT29" s="499">
        <v>0</v>
      </c>
      <c r="AU29" s="499">
        <v>359000</v>
      </c>
      <c r="AV29" s="716">
        <v>0</v>
      </c>
      <c r="AW29" s="886">
        <f t="shared" si="1"/>
        <v>3985700</v>
      </c>
    </row>
    <row r="30" spans="1:49" s="53" customFormat="1" ht="11.25">
      <c r="A30" s="173"/>
      <c r="B30" s="17"/>
      <c r="C30" s="1251"/>
      <c r="D30" s="1252"/>
      <c r="E30" s="715" t="s">
        <v>544</v>
      </c>
      <c r="F30" s="738">
        <v>972500</v>
      </c>
      <c r="G30" s="499">
        <v>281800</v>
      </c>
      <c r="H30" s="499">
        <v>224700</v>
      </c>
      <c r="I30" s="499">
        <v>200000</v>
      </c>
      <c r="J30" s="499">
        <v>0</v>
      </c>
      <c r="K30" s="499">
        <v>80800</v>
      </c>
      <c r="L30" s="499">
        <v>114900</v>
      </c>
      <c r="M30" s="499">
        <v>0</v>
      </c>
      <c r="N30" s="499">
        <v>171700</v>
      </c>
      <c r="O30" s="499">
        <v>0</v>
      </c>
      <c r="P30" s="499">
        <v>29500</v>
      </c>
      <c r="Q30" s="499">
        <v>84800</v>
      </c>
      <c r="R30" s="499">
        <v>45000</v>
      </c>
      <c r="S30" s="499">
        <v>215700</v>
      </c>
      <c r="T30" s="499">
        <v>103400</v>
      </c>
      <c r="U30" s="499">
        <v>89800</v>
      </c>
      <c r="V30" s="499">
        <v>0</v>
      </c>
      <c r="W30" s="499">
        <v>0</v>
      </c>
      <c r="X30" s="499">
        <v>0</v>
      </c>
      <c r="Y30" s="499">
        <v>113400</v>
      </c>
      <c r="Z30" s="499">
        <v>44500</v>
      </c>
      <c r="AA30" s="499">
        <v>26400</v>
      </c>
      <c r="AB30" s="499">
        <v>28800</v>
      </c>
      <c r="AC30" s="499">
        <v>0</v>
      </c>
      <c r="AD30" s="499">
        <v>108700</v>
      </c>
      <c r="AE30" s="499">
        <v>0</v>
      </c>
      <c r="AF30" s="499">
        <v>28500</v>
      </c>
      <c r="AG30" s="499">
        <v>47200</v>
      </c>
      <c r="AH30" s="499">
        <v>115600</v>
      </c>
      <c r="AI30" s="499">
        <v>27600</v>
      </c>
      <c r="AJ30" s="499">
        <v>0</v>
      </c>
      <c r="AK30" s="499">
        <v>87500</v>
      </c>
      <c r="AL30" s="499">
        <v>18000</v>
      </c>
      <c r="AM30" s="499">
        <v>1200</v>
      </c>
      <c r="AN30" s="499">
        <v>0</v>
      </c>
      <c r="AO30" s="499">
        <v>0</v>
      </c>
      <c r="AP30" s="499">
        <v>0</v>
      </c>
      <c r="AQ30" s="499">
        <v>4000</v>
      </c>
      <c r="AR30" s="499">
        <v>0</v>
      </c>
      <c r="AS30" s="499">
        <v>0</v>
      </c>
      <c r="AT30" s="499">
        <v>0</v>
      </c>
      <c r="AU30" s="499">
        <v>293500</v>
      </c>
      <c r="AV30" s="716">
        <v>0</v>
      </c>
      <c r="AW30" s="886">
        <f t="shared" si="1"/>
        <v>3559500</v>
      </c>
    </row>
    <row r="31" spans="1:49" s="53" customFormat="1" ht="11.25">
      <c r="A31" s="173"/>
      <c r="B31" s="17"/>
      <c r="C31" s="1251"/>
      <c r="D31" s="1252"/>
      <c r="E31" s="715" t="s">
        <v>294</v>
      </c>
      <c r="F31" s="738">
        <v>0</v>
      </c>
      <c r="G31" s="499">
        <v>0</v>
      </c>
      <c r="H31" s="499">
        <v>0</v>
      </c>
      <c r="I31" s="499">
        <v>0</v>
      </c>
      <c r="J31" s="499">
        <v>0</v>
      </c>
      <c r="K31" s="499">
        <v>0</v>
      </c>
      <c r="L31" s="499">
        <v>0</v>
      </c>
      <c r="M31" s="499">
        <v>0</v>
      </c>
      <c r="N31" s="499">
        <v>0</v>
      </c>
      <c r="O31" s="499">
        <v>0</v>
      </c>
      <c r="P31" s="499">
        <v>0</v>
      </c>
      <c r="Q31" s="499">
        <v>0</v>
      </c>
      <c r="R31" s="499">
        <v>0</v>
      </c>
      <c r="S31" s="499">
        <v>0</v>
      </c>
      <c r="T31" s="499">
        <v>0</v>
      </c>
      <c r="U31" s="499">
        <v>0</v>
      </c>
      <c r="V31" s="499">
        <v>0</v>
      </c>
      <c r="W31" s="499">
        <v>0</v>
      </c>
      <c r="X31" s="499">
        <v>0</v>
      </c>
      <c r="Y31" s="499">
        <v>0</v>
      </c>
      <c r="Z31" s="499">
        <v>0</v>
      </c>
      <c r="AA31" s="499">
        <v>0</v>
      </c>
      <c r="AB31" s="499">
        <v>0</v>
      </c>
      <c r="AC31" s="499">
        <v>0</v>
      </c>
      <c r="AD31" s="499">
        <v>0</v>
      </c>
      <c r="AE31" s="499">
        <v>0</v>
      </c>
      <c r="AF31" s="499">
        <v>0</v>
      </c>
      <c r="AG31" s="499">
        <v>0</v>
      </c>
      <c r="AH31" s="499">
        <v>0</v>
      </c>
      <c r="AI31" s="499">
        <v>0</v>
      </c>
      <c r="AJ31" s="499">
        <v>0</v>
      </c>
      <c r="AK31" s="499">
        <v>0</v>
      </c>
      <c r="AL31" s="499">
        <v>0</v>
      </c>
      <c r="AM31" s="499">
        <v>0</v>
      </c>
      <c r="AN31" s="499">
        <v>0</v>
      </c>
      <c r="AO31" s="499">
        <v>0</v>
      </c>
      <c r="AP31" s="499">
        <v>0</v>
      </c>
      <c r="AQ31" s="499">
        <v>0</v>
      </c>
      <c r="AR31" s="499">
        <v>0</v>
      </c>
      <c r="AS31" s="499">
        <v>0</v>
      </c>
      <c r="AT31" s="499">
        <v>0</v>
      </c>
      <c r="AU31" s="499">
        <v>0</v>
      </c>
      <c r="AV31" s="716">
        <v>0</v>
      </c>
      <c r="AW31" s="886">
        <f t="shared" si="1"/>
        <v>0</v>
      </c>
    </row>
    <row r="32" spans="1:49" s="53" customFormat="1" ht="11.25">
      <c r="A32" s="173"/>
      <c r="B32" s="17"/>
      <c r="C32" s="725" t="s">
        <v>545</v>
      </c>
      <c r="D32" s="729"/>
      <c r="E32" s="726"/>
      <c r="F32" s="738">
        <v>0</v>
      </c>
      <c r="G32" s="499">
        <v>1363</v>
      </c>
      <c r="H32" s="499">
        <v>0</v>
      </c>
      <c r="I32" s="499">
        <v>0</v>
      </c>
      <c r="J32" s="499">
        <v>0</v>
      </c>
      <c r="K32" s="499">
        <v>0</v>
      </c>
      <c r="L32" s="499">
        <v>46042</v>
      </c>
      <c r="M32" s="499">
        <v>0</v>
      </c>
      <c r="N32" s="499">
        <v>0</v>
      </c>
      <c r="O32" s="499">
        <v>0</v>
      </c>
      <c r="P32" s="499">
        <v>3595</v>
      </c>
      <c r="Q32" s="499">
        <v>0</v>
      </c>
      <c r="R32" s="499">
        <v>170081</v>
      </c>
      <c r="S32" s="499">
        <v>0</v>
      </c>
      <c r="T32" s="499">
        <v>80000</v>
      </c>
      <c r="U32" s="499">
        <v>28455</v>
      </c>
      <c r="V32" s="499">
        <v>0</v>
      </c>
      <c r="W32" s="499">
        <v>0</v>
      </c>
      <c r="X32" s="499">
        <v>0</v>
      </c>
      <c r="Y32" s="499">
        <v>52500</v>
      </c>
      <c r="Z32" s="499">
        <v>0</v>
      </c>
      <c r="AA32" s="499">
        <v>23500</v>
      </c>
      <c r="AB32" s="499">
        <v>0</v>
      </c>
      <c r="AC32" s="499">
        <v>7900</v>
      </c>
      <c r="AD32" s="499">
        <v>112316</v>
      </c>
      <c r="AE32" s="499">
        <v>0</v>
      </c>
      <c r="AF32" s="499">
        <v>126840</v>
      </c>
      <c r="AG32" s="499">
        <v>72333</v>
      </c>
      <c r="AH32" s="499">
        <v>25000</v>
      </c>
      <c r="AI32" s="499">
        <v>19775</v>
      </c>
      <c r="AJ32" s="499">
        <v>0</v>
      </c>
      <c r="AK32" s="499">
        <v>233792</v>
      </c>
      <c r="AL32" s="499">
        <v>0</v>
      </c>
      <c r="AM32" s="499">
        <v>0</v>
      </c>
      <c r="AN32" s="499">
        <v>0</v>
      </c>
      <c r="AO32" s="499">
        <v>0</v>
      </c>
      <c r="AP32" s="499">
        <v>0</v>
      </c>
      <c r="AQ32" s="499">
        <v>0</v>
      </c>
      <c r="AR32" s="499">
        <v>0</v>
      </c>
      <c r="AS32" s="499">
        <v>0</v>
      </c>
      <c r="AT32" s="499">
        <v>0</v>
      </c>
      <c r="AU32" s="499">
        <v>0</v>
      </c>
      <c r="AV32" s="716">
        <v>0</v>
      </c>
      <c r="AW32" s="886">
        <f t="shared" si="1"/>
        <v>1003492</v>
      </c>
    </row>
    <row r="33" spans="1:49" s="53" customFormat="1" ht="11.25">
      <c r="A33" s="173"/>
      <c r="B33" s="17"/>
      <c r="C33" s="725" t="s">
        <v>546</v>
      </c>
      <c r="D33" s="729"/>
      <c r="E33" s="726"/>
      <c r="F33" s="738">
        <v>0</v>
      </c>
      <c r="G33" s="499">
        <v>0</v>
      </c>
      <c r="H33" s="499">
        <v>0</v>
      </c>
      <c r="I33" s="499">
        <v>0</v>
      </c>
      <c r="J33" s="499">
        <v>0</v>
      </c>
      <c r="K33" s="499">
        <v>0</v>
      </c>
      <c r="L33" s="499">
        <v>11050</v>
      </c>
      <c r="M33" s="499">
        <v>0</v>
      </c>
      <c r="N33" s="499">
        <v>0</v>
      </c>
      <c r="O33" s="499">
        <v>0</v>
      </c>
      <c r="P33" s="499">
        <v>0</v>
      </c>
      <c r="Q33" s="499">
        <v>0</v>
      </c>
      <c r="R33" s="499">
        <v>0</v>
      </c>
      <c r="S33" s="499">
        <v>0</v>
      </c>
      <c r="T33" s="499">
        <v>14400</v>
      </c>
      <c r="U33" s="499">
        <v>0</v>
      </c>
      <c r="V33" s="499">
        <v>0</v>
      </c>
      <c r="W33" s="499">
        <v>0</v>
      </c>
      <c r="X33" s="499">
        <v>0</v>
      </c>
      <c r="Y33" s="499">
        <v>0</v>
      </c>
      <c r="Z33" s="499">
        <v>0</v>
      </c>
      <c r="AA33" s="499">
        <v>0</v>
      </c>
      <c r="AB33" s="499">
        <v>0</v>
      </c>
      <c r="AC33" s="499">
        <v>0</v>
      </c>
      <c r="AD33" s="499">
        <v>0</v>
      </c>
      <c r="AE33" s="499">
        <v>0</v>
      </c>
      <c r="AF33" s="499">
        <v>0</v>
      </c>
      <c r="AG33" s="499">
        <v>0</v>
      </c>
      <c r="AH33" s="499">
        <v>0</v>
      </c>
      <c r="AI33" s="499">
        <v>0</v>
      </c>
      <c r="AJ33" s="499">
        <v>0</v>
      </c>
      <c r="AK33" s="499">
        <v>47440</v>
      </c>
      <c r="AL33" s="499">
        <v>0</v>
      </c>
      <c r="AM33" s="499">
        <v>0</v>
      </c>
      <c r="AN33" s="499">
        <v>0</v>
      </c>
      <c r="AO33" s="499">
        <v>0</v>
      </c>
      <c r="AP33" s="499">
        <v>0</v>
      </c>
      <c r="AQ33" s="499">
        <v>0</v>
      </c>
      <c r="AR33" s="499">
        <v>0</v>
      </c>
      <c r="AS33" s="499">
        <v>0</v>
      </c>
      <c r="AT33" s="499">
        <v>0</v>
      </c>
      <c r="AU33" s="499">
        <v>0</v>
      </c>
      <c r="AV33" s="716">
        <v>0</v>
      </c>
      <c r="AW33" s="886">
        <f t="shared" si="1"/>
        <v>72890</v>
      </c>
    </row>
    <row r="34" spans="1:49" s="53" customFormat="1" ht="11.25">
      <c r="A34" s="173"/>
      <c r="B34" s="17"/>
      <c r="C34" s="725" t="s">
        <v>547</v>
      </c>
      <c r="D34" s="729"/>
      <c r="E34" s="726"/>
      <c r="F34" s="738">
        <v>417980</v>
      </c>
      <c r="G34" s="499">
        <v>3423</v>
      </c>
      <c r="H34" s="499">
        <v>0</v>
      </c>
      <c r="I34" s="499">
        <v>11707</v>
      </c>
      <c r="J34" s="499">
        <v>0</v>
      </c>
      <c r="K34" s="499">
        <v>60555</v>
      </c>
      <c r="L34" s="499">
        <v>0</v>
      </c>
      <c r="M34" s="499">
        <v>5554</v>
      </c>
      <c r="N34" s="499">
        <v>26014</v>
      </c>
      <c r="O34" s="499">
        <v>29641</v>
      </c>
      <c r="P34" s="499">
        <v>19544</v>
      </c>
      <c r="Q34" s="499">
        <v>9000</v>
      </c>
      <c r="R34" s="499">
        <v>252655</v>
      </c>
      <c r="S34" s="499">
        <v>68820</v>
      </c>
      <c r="T34" s="499">
        <v>5512</v>
      </c>
      <c r="U34" s="499">
        <v>0</v>
      </c>
      <c r="V34" s="499">
        <v>11693</v>
      </c>
      <c r="W34" s="499">
        <v>111684</v>
      </c>
      <c r="X34" s="499">
        <v>74886</v>
      </c>
      <c r="Y34" s="499">
        <v>26418</v>
      </c>
      <c r="Z34" s="499">
        <v>0</v>
      </c>
      <c r="AA34" s="499">
        <v>17181</v>
      </c>
      <c r="AB34" s="499">
        <v>0</v>
      </c>
      <c r="AC34" s="499">
        <v>30636</v>
      </c>
      <c r="AD34" s="499">
        <v>0</v>
      </c>
      <c r="AE34" s="499">
        <v>0</v>
      </c>
      <c r="AF34" s="499">
        <v>0</v>
      </c>
      <c r="AG34" s="499">
        <v>121925</v>
      </c>
      <c r="AH34" s="499">
        <v>12415</v>
      </c>
      <c r="AI34" s="499">
        <v>18178</v>
      </c>
      <c r="AJ34" s="499">
        <v>12922</v>
      </c>
      <c r="AK34" s="499">
        <v>0</v>
      </c>
      <c r="AL34" s="499">
        <v>5093</v>
      </c>
      <c r="AM34" s="499">
        <v>3344</v>
      </c>
      <c r="AN34" s="499">
        <v>0</v>
      </c>
      <c r="AO34" s="499">
        <v>114693</v>
      </c>
      <c r="AP34" s="499">
        <v>0</v>
      </c>
      <c r="AQ34" s="499">
        <v>0</v>
      </c>
      <c r="AR34" s="499">
        <v>0</v>
      </c>
      <c r="AS34" s="499">
        <v>0</v>
      </c>
      <c r="AT34" s="499">
        <v>0</v>
      </c>
      <c r="AU34" s="499">
        <v>0</v>
      </c>
      <c r="AV34" s="716">
        <v>42989</v>
      </c>
      <c r="AW34" s="886">
        <f t="shared" si="1"/>
        <v>1514462</v>
      </c>
    </row>
    <row r="35" spans="1:49" s="53" customFormat="1" ht="11.25">
      <c r="A35" s="173"/>
      <c r="B35" s="17"/>
      <c r="C35" s="725" t="s">
        <v>548</v>
      </c>
      <c r="D35" s="729"/>
      <c r="E35" s="726"/>
      <c r="F35" s="738">
        <v>453269</v>
      </c>
      <c r="G35" s="499">
        <v>6540</v>
      </c>
      <c r="H35" s="499">
        <v>7991</v>
      </c>
      <c r="I35" s="499">
        <v>7449</v>
      </c>
      <c r="J35" s="499">
        <v>0</v>
      </c>
      <c r="K35" s="499">
        <v>9090</v>
      </c>
      <c r="L35" s="499">
        <v>0</v>
      </c>
      <c r="M35" s="499">
        <v>7350</v>
      </c>
      <c r="N35" s="499">
        <v>7326</v>
      </c>
      <c r="O35" s="499">
        <v>1823</v>
      </c>
      <c r="P35" s="499">
        <v>1978</v>
      </c>
      <c r="Q35" s="499">
        <v>23567</v>
      </c>
      <c r="R35" s="499">
        <v>3171</v>
      </c>
      <c r="S35" s="499">
        <v>15588</v>
      </c>
      <c r="T35" s="499">
        <v>37915</v>
      </c>
      <c r="U35" s="499">
        <v>57803</v>
      </c>
      <c r="V35" s="499">
        <v>22577</v>
      </c>
      <c r="W35" s="499">
        <v>441</v>
      </c>
      <c r="X35" s="499">
        <v>6843</v>
      </c>
      <c r="Y35" s="499">
        <v>13311</v>
      </c>
      <c r="Z35" s="499">
        <v>13494</v>
      </c>
      <c r="AA35" s="499">
        <v>113225</v>
      </c>
      <c r="AB35" s="499">
        <v>0</v>
      </c>
      <c r="AC35" s="499">
        <v>0</v>
      </c>
      <c r="AD35" s="499">
        <v>18900</v>
      </c>
      <c r="AE35" s="499">
        <v>0</v>
      </c>
      <c r="AF35" s="499">
        <v>142292</v>
      </c>
      <c r="AG35" s="499">
        <v>1944</v>
      </c>
      <c r="AH35" s="499">
        <v>52651</v>
      </c>
      <c r="AI35" s="499">
        <v>62982</v>
      </c>
      <c r="AJ35" s="499">
        <v>0</v>
      </c>
      <c r="AK35" s="499">
        <v>195356</v>
      </c>
      <c r="AL35" s="499">
        <v>55187</v>
      </c>
      <c r="AM35" s="499">
        <v>0</v>
      </c>
      <c r="AN35" s="499">
        <v>0</v>
      </c>
      <c r="AO35" s="499">
        <v>0</v>
      </c>
      <c r="AP35" s="499">
        <v>7644</v>
      </c>
      <c r="AQ35" s="499">
        <v>0</v>
      </c>
      <c r="AR35" s="499">
        <v>568</v>
      </c>
      <c r="AS35" s="499">
        <v>1115</v>
      </c>
      <c r="AT35" s="499">
        <v>4636</v>
      </c>
      <c r="AU35" s="499">
        <v>16525</v>
      </c>
      <c r="AV35" s="716">
        <v>6629</v>
      </c>
      <c r="AW35" s="886">
        <f t="shared" si="1"/>
        <v>1377180</v>
      </c>
    </row>
    <row r="36" spans="1:49" s="53" customFormat="1" ht="11.25">
      <c r="A36" s="173"/>
      <c r="B36" s="18"/>
      <c r="C36" s="727" t="s">
        <v>294</v>
      </c>
      <c r="D36" s="730"/>
      <c r="E36" s="728"/>
      <c r="F36" s="742">
        <v>410691</v>
      </c>
      <c r="G36" s="505">
        <v>328196</v>
      </c>
      <c r="H36" s="505">
        <v>559681</v>
      </c>
      <c r="I36" s="505">
        <v>563568</v>
      </c>
      <c r="J36" s="505">
        <v>135655</v>
      </c>
      <c r="K36" s="505">
        <v>102487</v>
      </c>
      <c r="L36" s="505">
        <v>183376</v>
      </c>
      <c r="M36" s="505">
        <v>140656</v>
      </c>
      <c r="N36" s="505">
        <v>183667</v>
      </c>
      <c r="O36" s="505">
        <v>25095</v>
      </c>
      <c r="P36" s="505">
        <v>44328</v>
      </c>
      <c r="Q36" s="505">
        <v>107977</v>
      </c>
      <c r="R36" s="505">
        <v>295287</v>
      </c>
      <c r="S36" s="505">
        <v>206371</v>
      </c>
      <c r="T36" s="505">
        <v>8533</v>
      </c>
      <c r="U36" s="505">
        <v>0</v>
      </c>
      <c r="V36" s="505">
        <v>1192231</v>
      </c>
      <c r="W36" s="505">
        <v>170648</v>
      </c>
      <c r="X36" s="505">
        <v>183989</v>
      </c>
      <c r="Y36" s="505">
        <v>52655</v>
      </c>
      <c r="Z36" s="505">
        <v>113958</v>
      </c>
      <c r="AA36" s="505">
        <v>190204</v>
      </c>
      <c r="AB36" s="505">
        <v>0</v>
      </c>
      <c r="AC36" s="505">
        <v>38050</v>
      </c>
      <c r="AD36" s="505">
        <v>512091</v>
      </c>
      <c r="AE36" s="505">
        <v>13464</v>
      </c>
      <c r="AF36" s="505">
        <v>83013</v>
      </c>
      <c r="AG36" s="505">
        <v>21576</v>
      </c>
      <c r="AH36" s="505">
        <v>40731</v>
      </c>
      <c r="AI36" s="505">
        <v>77567</v>
      </c>
      <c r="AJ36" s="505">
        <v>119869</v>
      </c>
      <c r="AK36" s="505">
        <v>1589</v>
      </c>
      <c r="AL36" s="505">
        <v>40601</v>
      </c>
      <c r="AM36" s="505">
        <v>20762</v>
      </c>
      <c r="AN36" s="505">
        <v>27193</v>
      </c>
      <c r="AO36" s="505">
        <v>212890</v>
      </c>
      <c r="AP36" s="505">
        <v>56423</v>
      </c>
      <c r="AQ36" s="505">
        <v>15506</v>
      </c>
      <c r="AR36" s="505">
        <v>30479</v>
      </c>
      <c r="AS36" s="505">
        <v>10011</v>
      </c>
      <c r="AT36" s="505">
        <v>66187</v>
      </c>
      <c r="AU36" s="505">
        <v>951162</v>
      </c>
      <c r="AV36" s="719">
        <v>327094</v>
      </c>
      <c r="AW36" s="879">
        <f t="shared" si="1"/>
        <v>7865511</v>
      </c>
    </row>
    <row r="37" spans="1:49" s="53" customFormat="1" ht="11.25">
      <c r="A37" s="173"/>
      <c r="B37" s="54" t="s">
        <v>549</v>
      </c>
      <c r="C37" s="55"/>
      <c r="D37" s="55"/>
      <c r="E37" s="356"/>
      <c r="F37" s="1101">
        <v>5968672</v>
      </c>
      <c r="G37" s="133">
        <v>2335564</v>
      </c>
      <c r="H37" s="133">
        <v>1358141</v>
      </c>
      <c r="I37" s="133">
        <v>639015</v>
      </c>
      <c r="J37" s="133">
        <v>521214</v>
      </c>
      <c r="K37" s="133">
        <v>550574</v>
      </c>
      <c r="L37" s="133">
        <v>955715</v>
      </c>
      <c r="M37" s="133">
        <v>702959</v>
      </c>
      <c r="N37" s="133">
        <v>306338</v>
      </c>
      <c r="O37" s="133">
        <v>915605</v>
      </c>
      <c r="P37" s="133">
        <v>943092</v>
      </c>
      <c r="Q37" s="133">
        <v>365849</v>
      </c>
      <c r="R37" s="133">
        <v>512174</v>
      </c>
      <c r="S37" s="133">
        <v>1804778</v>
      </c>
      <c r="T37" s="133">
        <v>172498</v>
      </c>
      <c r="U37" s="133">
        <v>628514</v>
      </c>
      <c r="V37" s="133">
        <v>304383</v>
      </c>
      <c r="W37" s="133">
        <v>605952</v>
      </c>
      <c r="X37" s="133">
        <v>312510</v>
      </c>
      <c r="Y37" s="133">
        <v>973996</v>
      </c>
      <c r="Z37" s="133">
        <v>509192</v>
      </c>
      <c r="AA37" s="133">
        <v>1350320</v>
      </c>
      <c r="AB37" s="133">
        <v>601323</v>
      </c>
      <c r="AC37" s="133">
        <v>330192</v>
      </c>
      <c r="AD37" s="133">
        <v>154897</v>
      </c>
      <c r="AE37" s="133">
        <v>511065</v>
      </c>
      <c r="AF37" s="133">
        <v>223370</v>
      </c>
      <c r="AG37" s="133">
        <v>456888</v>
      </c>
      <c r="AH37" s="133">
        <v>643989</v>
      </c>
      <c r="AI37" s="133">
        <v>618806</v>
      </c>
      <c r="AJ37" s="133">
        <v>37839</v>
      </c>
      <c r="AK37" s="133">
        <v>173152</v>
      </c>
      <c r="AL37" s="133">
        <v>65714</v>
      </c>
      <c r="AM37" s="133">
        <v>133219</v>
      </c>
      <c r="AN37" s="133">
        <v>81440</v>
      </c>
      <c r="AO37" s="133">
        <v>200760</v>
      </c>
      <c r="AP37" s="133">
        <v>260030</v>
      </c>
      <c r="AQ37" s="133">
        <v>655583</v>
      </c>
      <c r="AR37" s="133">
        <v>324459</v>
      </c>
      <c r="AS37" s="133">
        <v>35253</v>
      </c>
      <c r="AT37" s="133">
        <v>55994</v>
      </c>
      <c r="AU37" s="133">
        <v>783602</v>
      </c>
      <c r="AV37" s="54">
        <v>264736</v>
      </c>
      <c r="AW37" s="391">
        <f t="shared" si="1"/>
        <v>29349366</v>
      </c>
    </row>
    <row r="38" spans="1:49" s="53" customFormat="1" ht="11.25">
      <c r="A38" s="173"/>
      <c r="B38" s="17"/>
      <c r="C38" s="1253" t="s">
        <v>550</v>
      </c>
      <c r="D38" s="1254"/>
      <c r="E38" s="715" t="s">
        <v>551</v>
      </c>
      <c r="F38" s="738">
        <v>2435327</v>
      </c>
      <c r="G38" s="499">
        <v>896356</v>
      </c>
      <c r="H38" s="499">
        <v>901140</v>
      </c>
      <c r="I38" s="499">
        <v>191677</v>
      </c>
      <c r="J38" s="499">
        <v>329623</v>
      </c>
      <c r="K38" s="499">
        <v>193237</v>
      </c>
      <c r="L38" s="499">
        <v>549702</v>
      </c>
      <c r="M38" s="499">
        <v>371713</v>
      </c>
      <c r="N38" s="499">
        <v>41389</v>
      </c>
      <c r="O38" s="499">
        <v>418700</v>
      </c>
      <c r="P38" s="499">
        <v>413729</v>
      </c>
      <c r="Q38" s="499">
        <v>79827</v>
      </c>
      <c r="R38" s="499">
        <v>0</v>
      </c>
      <c r="S38" s="499">
        <v>653529</v>
      </c>
      <c r="T38" s="499">
        <v>0</v>
      </c>
      <c r="U38" s="499">
        <v>343714</v>
      </c>
      <c r="V38" s="499">
        <v>157486</v>
      </c>
      <c r="W38" s="499">
        <v>354826</v>
      </c>
      <c r="X38" s="499">
        <v>0</v>
      </c>
      <c r="Y38" s="899">
        <v>332300</v>
      </c>
      <c r="Z38" s="499">
        <v>333103</v>
      </c>
      <c r="AA38" s="499">
        <v>1111199</v>
      </c>
      <c r="AB38" s="499">
        <v>293127</v>
      </c>
      <c r="AC38" s="499">
        <v>97339</v>
      </c>
      <c r="AD38" s="499">
        <v>0</v>
      </c>
      <c r="AE38" s="499">
        <v>275431</v>
      </c>
      <c r="AF38" s="499">
        <v>0</v>
      </c>
      <c r="AG38" s="499">
        <v>206152</v>
      </c>
      <c r="AH38" s="499">
        <v>364257</v>
      </c>
      <c r="AI38" s="499">
        <v>344551</v>
      </c>
      <c r="AJ38" s="499">
        <v>0</v>
      </c>
      <c r="AK38" s="499">
        <v>43993</v>
      </c>
      <c r="AL38" s="499">
        <v>0</v>
      </c>
      <c r="AM38" s="499">
        <v>8965</v>
      </c>
      <c r="AN38" s="499">
        <v>0</v>
      </c>
      <c r="AO38" s="499">
        <v>142323</v>
      </c>
      <c r="AP38" s="499">
        <v>195511</v>
      </c>
      <c r="AQ38" s="499">
        <v>533200</v>
      </c>
      <c r="AR38" s="499">
        <v>155332</v>
      </c>
      <c r="AS38" s="499">
        <v>35253</v>
      </c>
      <c r="AT38" s="499">
        <v>31383</v>
      </c>
      <c r="AU38" s="499">
        <v>471644</v>
      </c>
      <c r="AV38" s="716">
        <v>39517</v>
      </c>
      <c r="AW38" s="886">
        <f t="shared" si="1"/>
        <v>13346555</v>
      </c>
    </row>
    <row r="39" spans="1:49" s="53" customFormat="1" ht="11.25">
      <c r="A39" s="173"/>
      <c r="B39" s="17"/>
      <c r="C39" s="1251"/>
      <c r="D39" s="1252"/>
      <c r="E39" s="715" t="s">
        <v>552</v>
      </c>
      <c r="F39" s="738">
        <v>1788611</v>
      </c>
      <c r="G39" s="499">
        <v>231506</v>
      </c>
      <c r="H39" s="499">
        <v>22497</v>
      </c>
      <c r="I39" s="499">
        <v>33387</v>
      </c>
      <c r="J39" s="499">
        <v>0</v>
      </c>
      <c r="K39" s="499">
        <v>121588</v>
      </c>
      <c r="L39" s="499">
        <v>16806</v>
      </c>
      <c r="M39" s="499">
        <v>0</v>
      </c>
      <c r="N39" s="499">
        <v>653</v>
      </c>
      <c r="O39" s="499">
        <v>339368</v>
      </c>
      <c r="P39" s="499">
        <v>220893</v>
      </c>
      <c r="Q39" s="499">
        <v>14413</v>
      </c>
      <c r="R39" s="499">
        <v>0</v>
      </c>
      <c r="S39" s="499">
        <v>384416</v>
      </c>
      <c r="T39" s="499">
        <v>0</v>
      </c>
      <c r="U39" s="499">
        <v>0</v>
      </c>
      <c r="V39" s="499">
        <v>73385</v>
      </c>
      <c r="W39" s="499">
        <v>124587</v>
      </c>
      <c r="X39" s="499">
        <v>0</v>
      </c>
      <c r="Y39" s="899">
        <v>40043</v>
      </c>
      <c r="Z39" s="499">
        <v>0</v>
      </c>
      <c r="AA39" s="499">
        <v>0</v>
      </c>
      <c r="AB39" s="499">
        <v>0</v>
      </c>
      <c r="AC39" s="499">
        <v>17512</v>
      </c>
      <c r="AD39" s="499">
        <v>0</v>
      </c>
      <c r="AE39" s="499">
        <v>0</v>
      </c>
      <c r="AF39" s="499">
        <v>0</v>
      </c>
      <c r="AG39" s="499">
        <v>99094</v>
      </c>
      <c r="AH39" s="499">
        <v>101852</v>
      </c>
      <c r="AI39" s="499">
        <v>0</v>
      </c>
      <c r="AJ39" s="499">
        <v>0</v>
      </c>
      <c r="AK39" s="499">
        <v>0</v>
      </c>
      <c r="AL39" s="499">
        <v>0</v>
      </c>
      <c r="AM39" s="499">
        <v>1214</v>
      </c>
      <c r="AN39" s="499">
        <v>0</v>
      </c>
      <c r="AO39" s="499">
        <v>0</v>
      </c>
      <c r="AP39" s="499">
        <v>0</v>
      </c>
      <c r="AQ39" s="499">
        <v>0</v>
      </c>
      <c r="AR39" s="499">
        <v>0</v>
      </c>
      <c r="AS39" s="499">
        <v>0</v>
      </c>
      <c r="AT39" s="499">
        <v>3215</v>
      </c>
      <c r="AU39" s="499">
        <v>58870</v>
      </c>
      <c r="AV39" s="716">
        <v>82901</v>
      </c>
      <c r="AW39" s="886">
        <f t="shared" si="1"/>
        <v>3776811</v>
      </c>
    </row>
    <row r="40" spans="1:49" s="53" customFormat="1" ht="11.25">
      <c r="A40" s="173"/>
      <c r="B40" s="17"/>
      <c r="C40" s="1251"/>
      <c r="D40" s="1252"/>
      <c r="E40" s="715" t="s">
        <v>553</v>
      </c>
      <c r="F40" s="738">
        <v>0</v>
      </c>
      <c r="G40" s="499">
        <v>0</v>
      </c>
      <c r="H40" s="499">
        <v>0</v>
      </c>
      <c r="I40" s="499">
        <v>0</v>
      </c>
      <c r="J40" s="499">
        <v>0</v>
      </c>
      <c r="K40" s="499">
        <v>0</v>
      </c>
      <c r="L40" s="499">
        <v>0</v>
      </c>
      <c r="M40" s="499">
        <v>0</v>
      </c>
      <c r="N40" s="499">
        <v>0</v>
      </c>
      <c r="O40" s="499">
        <v>0</v>
      </c>
      <c r="P40" s="499">
        <v>0</v>
      </c>
      <c r="Q40" s="499">
        <v>0</v>
      </c>
      <c r="R40" s="499">
        <v>0</v>
      </c>
      <c r="S40" s="499">
        <v>0</v>
      </c>
      <c r="T40" s="499">
        <v>0</v>
      </c>
      <c r="U40" s="499">
        <v>0</v>
      </c>
      <c r="V40" s="499">
        <v>0</v>
      </c>
      <c r="W40" s="499">
        <v>0</v>
      </c>
      <c r="X40" s="499">
        <v>0</v>
      </c>
      <c r="Y40" s="499">
        <v>0</v>
      </c>
      <c r="Z40" s="499">
        <v>0</v>
      </c>
      <c r="AA40" s="499">
        <v>0</v>
      </c>
      <c r="AB40" s="499">
        <v>0</v>
      </c>
      <c r="AC40" s="499">
        <v>0</v>
      </c>
      <c r="AD40" s="499">
        <v>0</v>
      </c>
      <c r="AE40" s="499">
        <v>0</v>
      </c>
      <c r="AF40" s="499">
        <v>0</v>
      </c>
      <c r="AG40" s="499">
        <v>0</v>
      </c>
      <c r="AH40" s="499">
        <v>0</v>
      </c>
      <c r="AI40" s="499">
        <v>0</v>
      </c>
      <c r="AJ40" s="499">
        <v>0</v>
      </c>
      <c r="AK40" s="499">
        <v>0</v>
      </c>
      <c r="AL40" s="499">
        <v>0</v>
      </c>
      <c r="AM40" s="499">
        <v>0</v>
      </c>
      <c r="AN40" s="499">
        <v>0</v>
      </c>
      <c r="AO40" s="499">
        <v>0</v>
      </c>
      <c r="AP40" s="499">
        <v>0</v>
      </c>
      <c r="AQ40" s="499">
        <v>0</v>
      </c>
      <c r="AR40" s="499">
        <v>0</v>
      </c>
      <c r="AS40" s="499">
        <v>0</v>
      </c>
      <c r="AT40" s="499">
        <v>0</v>
      </c>
      <c r="AU40" s="499">
        <v>0</v>
      </c>
      <c r="AV40" s="716">
        <v>0</v>
      </c>
      <c r="AW40" s="886">
        <f t="shared" si="1"/>
        <v>0</v>
      </c>
    </row>
    <row r="41" spans="1:49" s="53" customFormat="1" ht="11.25">
      <c r="A41" s="173"/>
      <c r="B41" s="17"/>
      <c r="C41" s="725" t="s">
        <v>519</v>
      </c>
      <c r="D41" s="729"/>
      <c r="E41" s="726"/>
      <c r="F41" s="738">
        <v>1744734</v>
      </c>
      <c r="G41" s="499">
        <v>2335564</v>
      </c>
      <c r="H41" s="499">
        <v>434507</v>
      </c>
      <c r="I41" s="499">
        <v>639015</v>
      </c>
      <c r="J41" s="499">
        <v>521214</v>
      </c>
      <c r="K41" s="499">
        <v>357337</v>
      </c>
      <c r="L41" s="499">
        <v>389207</v>
      </c>
      <c r="M41" s="499">
        <v>702959</v>
      </c>
      <c r="N41" s="499">
        <v>306338</v>
      </c>
      <c r="O41" s="499">
        <v>157537</v>
      </c>
      <c r="P41" s="499">
        <v>308470</v>
      </c>
      <c r="Q41" s="499">
        <v>271609</v>
      </c>
      <c r="R41" s="499">
        <v>512174</v>
      </c>
      <c r="S41" s="499">
        <v>1804778</v>
      </c>
      <c r="T41" s="499">
        <v>172498</v>
      </c>
      <c r="U41" s="499">
        <v>628514</v>
      </c>
      <c r="V41" s="499">
        <v>304383</v>
      </c>
      <c r="W41" s="499">
        <v>605952</v>
      </c>
      <c r="X41" s="499">
        <v>312510</v>
      </c>
      <c r="Y41" s="499">
        <v>601653</v>
      </c>
      <c r="Z41" s="499">
        <v>176089</v>
      </c>
      <c r="AA41" s="499">
        <v>239121</v>
      </c>
      <c r="AB41" s="499">
        <v>601323</v>
      </c>
      <c r="AC41" s="499">
        <v>215341</v>
      </c>
      <c r="AD41" s="499">
        <v>154897</v>
      </c>
      <c r="AE41" s="499">
        <v>511065</v>
      </c>
      <c r="AF41" s="499">
        <v>223370</v>
      </c>
      <c r="AG41" s="499">
        <v>151642</v>
      </c>
      <c r="AH41" s="499">
        <v>177880</v>
      </c>
      <c r="AI41" s="499">
        <v>274255</v>
      </c>
      <c r="AJ41" s="499">
        <v>37839</v>
      </c>
      <c r="AK41" s="499">
        <v>129159</v>
      </c>
      <c r="AL41" s="499">
        <v>65714</v>
      </c>
      <c r="AM41" s="499">
        <v>123040</v>
      </c>
      <c r="AN41" s="499">
        <v>81440</v>
      </c>
      <c r="AO41" s="499">
        <v>58560</v>
      </c>
      <c r="AP41" s="499">
        <v>260030</v>
      </c>
      <c r="AQ41" s="499">
        <v>122383</v>
      </c>
      <c r="AR41" s="499">
        <v>169127</v>
      </c>
      <c r="AS41" s="499">
        <v>35253</v>
      </c>
      <c r="AT41" s="499">
        <v>55994</v>
      </c>
      <c r="AU41" s="499">
        <v>312602</v>
      </c>
      <c r="AV41" s="716">
        <v>181936</v>
      </c>
      <c r="AW41" s="886">
        <f t="shared" si="1"/>
        <v>17469013</v>
      </c>
    </row>
    <row r="42" spans="1:49" s="53" customFormat="1" ht="11.25">
      <c r="A42" s="173"/>
      <c r="B42" s="18"/>
      <c r="C42" s="727" t="s">
        <v>520</v>
      </c>
      <c r="D42" s="730"/>
      <c r="E42" s="728"/>
      <c r="F42" s="742">
        <v>4223938</v>
      </c>
      <c r="G42" s="505">
        <v>0</v>
      </c>
      <c r="H42" s="505">
        <v>923634</v>
      </c>
      <c r="I42" s="505">
        <v>0</v>
      </c>
      <c r="J42" s="505">
        <v>0</v>
      </c>
      <c r="K42" s="505">
        <v>193237</v>
      </c>
      <c r="L42" s="505">
        <v>566508</v>
      </c>
      <c r="M42" s="505">
        <v>0</v>
      </c>
      <c r="N42" s="505">
        <v>0</v>
      </c>
      <c r="O42" s="505">
        <v>758068</v>
      </c>
      <c r="P42" s="505">
        <v>634622</v>
      </c>
      <c r="Q42" s="505">
        <v>94240</v>
      </c>
      <c r="R42" s="505">
        <v>0</v>
      </c>
      <c r="S42" s="505">
        <v>0</v>
      </c>
      <c r="T42" s="505">
        <v>0</v>
      </c>
      <c r="U42" s="505">
        <v>0</v>
      </c>
      <c r="V42" s="505">
        <v>0</v>
      </c>
      <c r="W42" s="505">
        <v>0</v>
      </c>
      <c r="X42" s="505">
        <v>0</v>
      </c>
      <c r="Y42" s="505">
        <v>372343</v>
      </c>
      <c r="Z42" s="505">
        <v>333103</v>
      </c>
      <c r="AA42" s="505">
        <v>1111199</v>
      </c>
      <c r="AB42" s="505">
        <v>0</v>
      </c>
      <c r="AC42" s="505">
        <v>114851</v>
      </c>
      <c r="AD42" s="505">
        <v>0</v>
      </c>
      <c r="AE42" s="505">
        <v>0</v>
      </c>
      <c r="AF42" s="505">
        <v>0</v>
      </c>
      <c r="AG42" s="505">
        <v>305246</v>
      </c>
      <c r="AH42" s="505">
        <v>466109</v>
      </c>
      <c r="AI42" s="505">
        <v>344551</v>
      </c>
      <c r="AJ42" s="505">
        <v>0</v>
      </c>
      <c r="AK42" s="505">
        <v>43993</v>
      </c>
      <c r="AL42" s="505">
        <v>0</v>
      </c>
      <c r="AM42" s="505">
        <v>10179</v>
      </c>
      <c r="AN42" s="505">
        <v>0</v>
      </c>
      <c r="AO42" s="505">
        <v>142200</v>
      </c>
      <c r="AP42" s="505">
        <v>0</v>
      </c>
      <c r="AQ42" s="505">
        <v>533200</v>
      </c>
      <c r="AR42" s="505">
        <v>155332</v>
      </c>
      <c r="AS42" s="505">
        <v>0</v>
      </c>
      <c r="AT42" s="505">
        <v>0</v>
      </c>
      <c r="AU42" s="505">
        <v>471000</v>
      </c>
      <c r="AV42" s="719">
        <v>82800</v>
      </c>
      <c r="AW42" s="879">
        <f t="shared" si="1"/>
        <v>11880353</v>
      </c>
    </row>
    <row r="43" spans="1:49" s="53" customFormat="1" ht="11.25">
      <c r="A43" s="173"/>
      <c r="B43" s="19" t="s">
        <v>554</v>
      </c>
      <c r="C43" s="58"/>
      <c r="D43" s="58"/>
      <c r="E43" s="357"/>
      <c r="F43" s="1102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9">
        <v>0</v>
      </c>
      <c r="AW43" s="390">
        <f t="shared" si="1"/>
        <v>0</v>
      </c>
    </row>
    <row r="44" spans="1:49" s="53" customFormat="1" ht="11.25">
      <c r="A44" s="173"/>
      <c r="B44" s="19" t="s">
        <v>555</v>
      </c>
      <c r="C44" s="58"/>
      <c r="D44" s="58"/>
      <c r="E44" s="357"/>
      <c r="F44" s="1102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9">
        <v>0</v>
      </c>
      <c r="AW44" s="390">
        <f t="shared" si="1"/>
        <v>0</v>
      </c>
    </row>
    <row r="45" spans="1:49" s="53" customFormat="1" ht="11.25">
      <c r="A45" s="173"/>
      <c r="B45" s="19" t="s">
        <v>479</v>
      </c>
      <c r="C45" s="58"/>
      <c r="D45" s="58"/>
      <c r="E45" s="357"/>
      <c r="F45" s="1102">
        <v>0</v>
      </c>
      <c r="G45" s="14">
        <v>0</v>
      </c>
      <c r="H45" s="14">
        <v>9870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23215</v>
      </c>
      <c r="U45" s="14">
        <v>27514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4557</v>
      </c>
      <c r="AB45" s="14">
        <v>0</v>
      </c>
      <c r="AC45" s="14">
        <v>0</v>
      </c>
      <c r="AD45" s="14">
        <v>44143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4781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2971</v>
      </c>
      <c r="AT45" s="14">
        <v>0</v>
      </c>
      <c r="AU45" s="14">
        <v>0</v>
      </c>
      <c r="AV45" s="19">
        <v>0</v>
      </c>
      <c r="AW45" s="390">
        <f t="shared" si="1"/>
        <v>117051</v>
      </c>
    </row>
    <row r="46" spans="1:49" s="53" customFormat="1" ht="12" thickBot="1">
      <c r="A46" s="362"/>
      <c r="B46" s="349" t="s">
        <v>556</v>
      </c>
      <c r="C46" s="350"/>
      <c r="D46" s="350"/>
      <c r="E46" s="359"/>
      <c r="F46" s="1103">
        <v>8954812</v>
      </c>
      <c r="G46" s="175">
        <v>3289786</v>
      </c>
      <c r="H46" s="175">
        <v>2435683</v>
      </c>
      <c r="I46" s="175">
        <v>1621739</v>
      </c>
      <c r="J46" s="175">
        <v>656869</v>
      </c>
      <c r="K46" s="175">
        <v>902706</v>
      </c>
      <c r="L46" s="175">
        <v>1686183</v>
      </c>
      <c r="M46" s="175">
        <v>856519</v>
      </c>
      <c r="N46" s="175">
        <v>905345</v>
      </c>
      <c r="O46" s="175">
        <v>972164</v>
      </c>
      <c r="P46" s="175">
        <v>1064637</v>
      </c>
      <c r="Q46" s="175">
        <v>694793</v>
      </c>
      <c r="R46" s="175">
        <v>1333568</v>
      </c>
      <c r="S46" s="175">
        <v>2575557</v>
      </c>
      <c r="T46" s="175">
        <v>572073</v>
      </c>
      <c r="U46" s="175">
        <v>890286</v>
      </c>
      <c r="V46" s="175">
        <v>1530884</v>
      </c>
      <c r="W46" s="175">
        <v>888725</v>
      </c>
      <c r="X46" s="175">
        <v>578228</v>
      </c>
      <c r="Y46" s="175">
        <v>1370880</v>
      </c>
      <c r="Z46" s="175">
        <v>735844</v>
      </c>
      <c r="AA46" s="175">
        <v>1757687</v>
      </c>
      <c r="AB46" s="175">
        <v>665323</v>
      </c>
      <c r="AC46" s="175">
        <v>406778</v>
      </c>
      <c r="AD46" s="175">
        <v>1084047</v>
      </c>
      <c r="AE46" s="175">
        <v>524529</v>
      </c>
      <c r="AF46" s="175">
        <v>718115</v>
      </c>
      <c r="AG46" s="175">
        <v>755166</v>
      </c>
      <c r="AH46" s="175">
        <v>978786</v>
      </c>
      <c r="AI46" s="175">
        <v>858608</v>
      </c>
      <c r="AJ46" s="175">
        <v>170630</v>
      </c>
      <c r="AK46" s="175">
        <v>809229</v>
      </c>
      <c r="AL46" s="175">
        <v>206595</v>
      </c>
      <c r="AM46" s="175">
        <v>163306</v>
      </c>
      <c r="AN46" s="175">
        <v>108633</v>
      </c>
      <c r="AO46" s="175">
        <v>528343</v>
      </c>
      <c r="AP46" s="175">
        <v>324097</v>
      </c>
      <c r="AQ46" s="175">
        <v>691089</v>
      </c>
      <c r="AR46" s="175">
        <v>355506</v>
      </c>
      <c r="AS46" s="175">
        <v>49350</v>
      </c>
      <c r="AT46" s="175">
        <v>126817</v>
      </c>
      <c r="AU46" s="175">
        <v>2403789</v>
      </c>
      <c r="AV46" s="349">
        <v>641448</v>
      </c>
      <c r="AW46" s="393">
        <f t="shared" si="1"/>
        <v>48845152</v>
      </c>
    </row>
    <row r="47" spans="1:49" s="53" customFormat="1" ht="11.25">
      <c r="A47" s="173" t="s">
        <v>304</v>
      </c>
      <c r="B47" s="61"/>
      <c r="C47" s="61" t="s">
        <v>557</v>
      </c>
      <c r="D47" s="61"/>
      <c r="E47" s="358"/>
      <c r="F47" s="1104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8"/>
      <c r="AW47" s="395"/>
    </row>
    <row r="48" spans="1:49" s="53" customFormat="1" ht="11.25">
      <c r="A48" s="173"/>
      <c r="B48" s="731" t="s">
        <v>558</v>
      </c>
      <c r="C48" s="732"/>
      <c r="D48" s="732"/>
      <c r="E48" s="733"/>
      <c r="F48" s="743">
        <v>0</v>
      </c>
      <c r="G48" s="744">
        <v>0</v>
      </c>
      <c r="H48" s="744">
        <v>0</v>
      </c>
      <c r="I48" s="744">
        <v>0</v>
      </c>
      <c r="J48" s="744">
        <v>0</v>
      </c>
      <c r="K48" s="744">
        <v>0</v>
      </c>
      <c r="L48" s="744">
        <v>0</v>
      </c>
      <c r="M48" s="744">
        <v>0</v>
      </c>
      <c r="N48" s="744">
        <v>0</v>
      </c>
      <c r="O48" s="744">
        <v>0</v>
      </c>
      <c r="P48" s="744">
        <v>0</v>
      </c>
      <c r="Q48" s="744">
        <v>0</v>
      </c>
      <c r="R48" s="744">
        <v>0</v>
      </c>
      <c r="S48" s="744">
        <v>0</v>
      </c>
      <c r="T48" s="744">
        <v>0</v>
      </c>
      <c r="U48" s="744">
        <v>0</v>
      </c>
      <c r="V48" s="744">
        <v>0</v>
      </c>
      <c r="W48" s="744">
        <v>0</v>
      </c>
      <c r="X48" s="744">
        <v>0</v>
      </c>
      <c r="Y48" s="744">
        <v>0</v>
      </c>
      <c r="Z48" s="744">
        <v>0</v>
      </c>
      <c r="AA48" s="744">
        <v>0</v>
      </c>
      <c r="AB48" s="744">
        <v>0</v>
      </c>
      <c r="AC48" s="744">
        <v>0</v>
      </c>
      <c r="AD48" s="744">
        <v>0</v>
      </c>
      <c r="AE48" s="744">
        <v>0</v>
      </c>
      <c r="AF48" s="744">
        <v>0</v>
      </c>
      <c r="AG48" s="744">
        <v>0</v>
      </c>
      <c r="AH48" s="744">
        <v>0</v>
      </c>
      <c r="AI48" s="744">
        <v>0</v>
      </c>
      <c r="AJ48" s="744">
        <v>0</v>
      </c>
      <c r="AK48" s="744">
        <v>0</v>
      </c>
      <c r="AL48" s="744">
        <v>0</v>
      </c>
      <c r="AM48" s="744">
        <v>0</v>
      </c>
      <c r="AN48" s="744">
        <v>0</v>
      </c>
      <c r="AO48" s="744">
        <v>0</v>
      </c>
      <c r="AP48" s="744">
        <v>0</v>
      </c>
      <c r="AQ48" s="744">
        <v>0</v>
      </c>
      <c r="AR48" s="744">
        <v>0</v>
      </c>
      <c r="AS48" s="744">
        <v>0</v>
      </c>
      <c r="AT48" s="744">
        <v>0</v>
      </c>
      <c r="AU48" s="744">
        <v>0</v>
      </c>
      <c r="AV48" s="731">
        <v>0</v>
      </c>
      <c r="AW48" s="881">
        <f>SUM(F48:AV48)</f>
        <v>0</v>
      </c>
    </row>
    <row r="49" spans="1:49" s="53" customFormat="1" ht="12" thickBot="1">
      <c r="A49" s="362"/>
      <c r="B49" s="884" t="s">
        <v>776</v>
      </c>
      <c r="C49" s="363"/>
      <c r="D49" s="363"/>
      <c r="E49" s="364" t="s">
        <v>559</v>
      </c>
      <c r="F49" s="1105">
        <v>2156175</v>
      </c>
      <c r="G49" s="883">
        <v>1256964</v>
      </c>
      <c r="H49" s="883">
        <v>878030</v>
      </c>
      <c r="I49" s="883">
        <v>900057</v>
      </c>
      <c r="J49" s="883">
        <v>332269</v>
      </c>
      <c r="K49" s="883">
        <v>423253</v>
      </c>
      <c r="L49" s="883">
        <v>563339</v>
      </c>
      <c r="M49" s="883">
        <v>587332</v>
      </c>
      <c r="N49" s="883">
        <v>490005</v>
      </c>
      <c r="O49" s="883">
        <v>182700</v>
      </c>
      <c r="P49" s="883">
        <v>410320</v>
      </c>
      <c r="Q49" s="883">
        <v>380026</v>
      </c>
      <c r="R49" s="883">
        <v>807461</v>
      </c>
      <c r="S49" s="883">
        <v>1049149</v>
      </c>
      <c r="T49" s="883">
        <v>204246</v>
      </c>
      <c r="U49" s="883">
        <v>291060</v>
      </c>
      <c r="V49" s="883">
        <v>1496614</v>
      </c>
      <c r="W49" s="883">
        <v>608200</v>
      </c>
      <c r="X49" s="883">
        <v>492687</v>
      </c>
      <c r="Y49" s="883">
        <v>645285</v>
      </c>
      <c r="Z49" s="883">
        <v>312250</v>
      </c>
      <c r="AA49" s="883">
        <v>542377</v>
      </c>
      <c r="AB49" s="883">
        <v>294423</v>
      </c>
      <c r="AC49" s="883">
        <v>242872</v>
      </c>
      <c r="AD49" s="883">
        <v>419648</v>
      </c>
      <c r="AE49" s="883">
        <v>236460</v>
      </c>
      <c r="AF49" s="883">
        <v>306382</v>
      </c>
      <c r="AG49" s="883">
        <v>102786</v>
      </c>
      <c r="AH49" s="883">
        <v>251153</v>
      </c>
      <c r="AI49" s="883">
        <v>319680</v>
      </c>
      <c r="AJ49" s="883">
        <v>141520</v>
      </c>
      <c r="AK49" s="883">
        <v>144173</v>
      </c>
      <c r="AL49" s="883">
        <v>106315</v>
      </c>
      <c r="AM49" s="883">
        <v>158762</v>
      </c>
      <c r="AN49" s="883">
        <v>103677</v>
      </c>
      <c r="AO49" s="883">
        <v>241042</v>
      </c>
      <c r="AP49" s="883">
        <v>121453</v>
      </c>
      <c r="AQ49" s="883">
        <v>138089</v>
      </c>
      <c r="AR49" s="883">
        <v>189938</v>
      </c>
      <c r="AS49" s="883">
        <v>48235</v>
      </c>
      <c r="AT49" s="883">
        <v>122181</v>
      </c>
      <c r="AU49" s="883">
        <v>1263764</v>
      </c>
      <c r="AV49" s="884">
        <v>421583</v>
      </c>
      <c r="AW49" s="885">
        <f>SUM(F49:AV49)</f>
        <v>20383935</v>
      </c>
    </row>
    <row r="50" spans="1:49" s="53" customFormat="1" ht="11.25">
      <c r="A50" s="173" t="s">
        <v>560</v>
      </c>
      <c r="B50" s="61"/>
      <c r="C50" s="61"/>
      <c r="D50" s="61"/>
      <c r="E50" s="358"/>
      <c r="F50" s="1106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887"/>
      <c r="AW50" s="888"/>
    </row>
    <row r="51" spans="1:49" s="53" customFormat="1" ht="11.25">
      <c r="A51" s="173"/>
      <c r="B51" s="725" t="s">
        <v>561</v>
      </c>
      <c r="C51" s="729"/>
      <c r="D51" s="729"/>
      <c r="E51" s="726"/>
      <c r="F51" s="738">
        <v>197542</v>
      </c>
      <c r="G51" s="499">
        <v>703795</v>
      </c>
      <c r="H51" s="499">
        <v>323049</v>
      </c>
      <c r="I51" s="499">
        <v>900057</v>
      </c>
      <c r="J51" s="499">
        <v>325809</v>
      </c>
      <c r="K51" s="499">
        <v>291497</v>
      </c>
      <c r="L51" s="499">
        <v>541801</v>
      </c>
      <c r="M51" s="499">
        <v>459716</v>
      </c>
      <c r="N51" s="499">
        <v>461563</v>
      </c>
      <c r="O51" s="499">
        <v>180201</v>
      </c>
      <c r="P51" s="499">
        <v>0</v>
      </c>
      <c r="Q51" s="499">
        <v>364738</v>
      </c>
      <c r="R51" s="499">
        <v>790991</v>
      </c>
      <c r="S51" s="499">
        <v>0</v>
      </c>
      <c r="T51" s="499">
        <v>191459</v>
      </c>
      <c r="U51" s="499">
        <v>281741</v>
      </c>
      <c r="V51" s="499">
        <v>909647</v>
      </c>
      <c r="W51" s="499">
        <v>336451</v>
      </c>
      <c r="X51" s="499">
        <v>311170</v>
      </c>
      <c r="Y51" s="499">
        <v>628322</v>
      </c>
      <c r="Z51" s="499">
        <v>309025</v>
      </c>
      <c r="AA51" s="499">
        <v>287184</v>
      </c>
      <c r="AB51" s="499">
        <v>0</v>
      </c>
      <c r="AC51" s="499">
        <v>242872</v>
      </c>
      <c r="AD51" s="499">
        <v>377505</v>
      </c>
      <c r="AE51" s="499">
        <v>236460</v>
      </c>
      <c r="AF51" s="889">
        <v>283928</v>
      </c>
      <c r="AG51" s="499">
        <v>100664</v>
      </c>
      <c r="AH51" s="499">
        <v>37515</v>
      </c>
      <c r="AI51" s="499">
        <v>309816</v>
      </c>
      <c r="AJ51" s="499">
        <v>141520</v>
      </c>
      <c r="AK51" s="499">
        <v>144173</v>
      </c>
      <c r="AL51" s="499">
        <v>90080</v>
      </c>
      <c r="AM51" s="499">
        <v>157333</v>
      </c>
      <c r="AN51" s="499">
        <v>102625</v>
      </c>
      <c r="AO51" s="499">
        <v>8640</v>
      </c>
      <c r="AP51" s="499">
        <v>85</v>
      </c>
      <c r="AQ51" s="499">
        <v>138089</v>
      </c>
      <c r="AR51" s="499">
        <v>188721</v>
      </c>
      <c r="AS51" s="499">
        <v>47575</v>
      </c>
      <c r="AT51" s="889">
        <v>62831</v>
      </c>
      <c r="AU51" s="499">
        <v>402865</v>
      </c>
      <c r="AV51" s="716">
        <v>404974</v>
      </c>
      <c r="AW51" s="886">
        <f aca="true" t="shared" si="2" ref="AW51:AW72">SUM(F51:AV51)</f>
        <v>12274029</v>
      </c>
    </row>
    <row r="52" spans="1:49" s="53" customFormat="1" ht="11.25">
      <c r="A52" s="173"/>
      <c r="B52" s="725" t="s">
        <v>562</v>
      </c>
      <c r="C52" s="729"/>
      <c r="D52" s="729"/>
      <c r="E52" s="726"/>
      <c r="F52" s="738">
        <v>1407996</v>
      </c>
      <c r="G52" s="499">
        <v>508411</v>
      </c>
      <c r="H52" s="499">
        <v>0</v>
      </c>
      <c r="I52" s="499">
        <v>0</v>
      </c>
      <c r="J52" s="499">
        <v>0</v>
      </c>
      <c r="K52" s="499">
        <v>0</v>
      </c>
      <c r="L52" s="499">
        <v>0</v>
      </c>
      <c r="M52" s="499">
        <v>6810</v>
      </c>
      <c r="N52" s="499">
        <v>0</v>
      </c>
      <c r="O52" s="499">
        <v>0</v>
      </c>
      <c r="P52" s="499">
        <v>258220</v>
      </c>
      <c r="Q52" s="499">
        <v>0</v>
      </c>
      <c r="R52" s="499">
        <v>0</v>
      </c>
      <c r="S52" s="499">
        <v>880704</v>
      </c>
      <c r="T52" s="499">
        <v>0</v>
      </c>
      <c r="U52" s="499">
        <v>0</v>
      </c>
      <c r="V52" s="499">
        <v>0</v>
      </c>
      <c r="W52" s="499">
        <v>187634</v>
      </c>
      <c r="X52" s="499">
        <v>0</v>
      </c>
      <c r="Y52" s="499">
        <v>0</v>
      </c>
      <c r="Z52" s="499">
        <v>0</v>
      </c>
      <c r="AA52" s="499">
        <v>89864</v>
      </c>
      <c r="AB52" s="499">
        <v>0</v>
      </c>
      <c r="AC52" s="499">
        <v>0</v>
      </c>
      <c r="AD52" s="499">
        <v>0</v>
      </c>
      <c r="AE52" s="499">
        <v>0</v>
      </c>
      <c r="AF52" s="889">
        <v>0</v>
      </c>
      <c r="AG52" s="499">
        <v>0</v>
      </c>
      <c r="AH52" s="499">
        <v>190311</v>
      </c>
      <c r="AI52" s="499">
        <v>0</v>
      </c>
      <c r="AJ52" s="499">
        <v>0</v>
      </c>
      <c r="AK52" s="499">
        <v>0</v>
      </c>
      <c r="AL52" s="499">
        <v>0</v>
      </c>
      <c r="AM52" s="499">
        <v>0</v>
      </c>
      <c r="AN52" s="499">
        <v>0</v>
      </c>
      <c r="AO52" s="499">
        <v>0</v>
      </c>
      <c r="AP52" s="499">
        <v>59851</v>
      </c>
      <c r="AQ52" s="499">
        <v>0</v>
      </c>
      <c r="AR52" s="499">
        <v>0</v>
      </c>
      <c r="AS52" s="499">
        <v>0</v>
      </c>
      <c r="AT52" s="499">
        <v>0</v>
      </c>
      <c r="AU52" s="499">
        <v>562878</v>
      </c>
      <c r="AV52" s="716">
        <v>0</v>
      </c>
      <c r="AW52" s="886">
        <f t="shared" si="2"/>
        <v>4152679</v>
      </c>
    </row>
    <row r="53" spans="1:49" s="53" customFormat="1" ht="11.25">
      <c r="A53" s="173"/>
      <c r="B53" s="725" t="s">
        <v>563</v>
      </c>
      <c r="C53" s="729"/>
      <c r="D53" s="729"/>
      <c r="E53" s="726"/>
      <c r="F53" s="738">
        <v>138154</v>
      </c>
      <c r="G53" s="499">
        <v>0</v>
      </c>
      <c r="H53" s="499">
        <v>0</v>
      </c>
      <c r="I53" s="499">
        <v>0</v>
      </c>
      <c r="J53" s="499">
        <v>0</v>
      </c>
      <c r="K53" s="499">
        <v>0</v>
      </c>
      <c r="L53" s="499">
        <v>0</v>
      </c>
      <c r="M53" s="499">
        <v>0</v>
      </c>
      <c r="N53" s="499">
        <v>0</v>
      </c>
      <c r="O53" s="499">
        <v>0</v>
      </c>
      <c r="P53" s="499">
        <v>0</v>
      </c>
      <c r="Q53" s="499">
        <v>0</v>
      </c>
      <c r="R53" s="499">
        <v>0</v>
      </c>
      <c r="S53" s="499">
        <v>0</v>
      </c>
      <c r="T53" s="499">
        <v>0</v>
      </c>
      <c r="U53" s="499">
        <v>0</v>
      </c>
      <c r="V53" s="499">
        <v>0</v>
      </c>
      <c r="W53" s="499">
        <v>0</v>
      </c>
      <c r="X53" s="499">
        <v>0</v>
      </c>
      <c r="Y53" s="499">
        <v>0</v>
      </c>
      <c r="Z53" s="499">
        <v>0</v>
      </c>
      <c r="AA53" s="499">
        <v>0</v>
      </c>
      <c r="AB53" s="499">
        <v>0</v>
      </c>
      <c r="AC53" s="499">
        <v>0</v>
      </c>
      <c r="AD53" s="499">
        <v>0</v>
      </c>
      <c r="AE53" s="499">
        <v>0</v>
      </c>
      <c r="AF53" s="499">
        <v>0</v>
      </c>
      <c r="AG53" s="499">
        <v>0</v>
      </c>
      <c r="AH53" s="499">
        <v>0</v>
      </c>
      <c r="AI53" s="499">
        <v>0</v>
      </c>
      <c r="AJ53" s="499">
        <v>0</v>
      </c>
      <c r="AK53" s="499">
        <v>0</v>
      </c>
      <c r="AL53" s="499">
        <v>0</v>
      </c>
      <c r="AM53" s="499">
        <v>0</v>
      </c>
      <c r="AN53" s="499">
        <v>0</v>
      </c>
      <c r="AO53" s="499">
        <v>0</v>
      </c>
      <c r="AP53" s="499">
        <v>0</v>
      </c>
      <c r="AQ53" s="499">
        <v>0</v>
      </c>
      <c r="AR53" s="499">
        <v>0</v>
      </c>
      <c r="AS53" s="499">
        <v>0</v>
      </c>
      <c r="AT53" s="499">
        <v>0</v>
      </c>
      <c r="AU53" s="499">
        <v>0</v>
      </c>
      <c r="AV53" s="716">
        <v>0</v>
      </c>
      <c r="AW53" s="886">
        <f t="shared" si="2"/>
        <v>138154</v>
      </c>
    </row>
    <row r="54" spans="1:49" s="53" customFormat="1" ht="11.25">
      <c r="A54" s="173"/>
      <c r="B54" s="725" t="s">
        <v>564</v>
      </c>
      <c r="C54" s="729"/>
      <c r="D54" s="729"/>
      <c r="E54" s="726"/>
      <c r="F54" s="738">
        <v>176340</v>
      </c>
      <c r="G54" s="499">
        <v>0</v>
      </c>
      <c r="H54" s="499">
        <v>0</v>
      </c>
      <c r="I54" s="499">
        <v>0</v>
      </c>
      <c r="J54" s="499">
        <v>0</v>
      </c>
      <c r="K54" s="499">
        <v>0</v>
      </c>
      <c r="L54" s="499">
        <v>0</v>
      </c>
      <c r="M54" s="499">
        <v>0</v>
      </c>
      <c r="N54" s="499">
        <v>0</v>
      </c>
      <c r="O54" s="499">
        <v>0</v>
      </c>
      <c r="P54" s="499">
        <v>0</v>
      </c>
      <c r="Q54" s="499">
        <v>0</v>
      </c>
      <c r="R54" s="499">
        <v>0</v>
      </c>
      <c r="S54" s="499">
        <v>0</v>
      </c>
      <c r="T54" s="499">
        <v>0</v>
      </c>
      <c r="U54" s="499">
        <v>0</v>
      </c>
      <c r="V54" s="499">
        <v>0</v>
      </c>
      <c r="W54" s="499">
        <v>0</v>
      </c>
      <c r="X54" s="499">
        <v>0</v>
      </c>
      <c r="Y54" s="499">
        <v>0</v>
      </c>
      <c r="Z54" s="499">
        <v>0</v>
      </c>
      <c r="AA54" s="499">
        <v>0</v>
      </c>
      <c r="AB54" s="499">
        <v>0</v>
      </c>
      <c r="AC54" s="499">
        <v>0</v>
      </c>
      <c r="AD54" s="499">
        <v>0</v>
      </c>
      <c r="AE54" s="499">
        <v>0</v>
      </c>
      <c r="AF54" s="499">
        <v>0</v>
      </c>
      <c r="AG54" s="499">
        <v>0</v>
      </c>
      <c r="AH54" s="499">
        <v>0</v>
      </c>
      <c r="AI54" s="499">
        <v>0</v>
      </c>
      <c r="AJ54" s="499">
        <v>0</v>
      </c>
      <c r="AK54" s="499">
        <v>0</v>
      </c>
      <c r="AL54" s="499">
        <v>0</v>
      </c>
      <c r="AM54" s="499">
        <v>0</v>
      </c>
      <c r="AN54" s="499">
        <v>0</v>
      </c>
      <c r="AO54" s="499">
        <v>0</v>
      </c>
      <c r="AP54" s="499">
        <v>0</v>
      </c>
      <c r="AQ54" s="499">
        <v>0</v>
      </c>
      <c r="AR54" s="499">
        <v>0</v>
      </c>
      <c r="AS54" s="499">
        <v>0</v>
      </c>
      <c r="AT54" s="499">
        <v>0</v>
      </c>
      <c r="AU54" s="499">
        <v>0</v>
      </c>
      <c r="AV54" s="716">
        <v>0</v>
      </c>
      <c r="AW54" s="886">
        <f t="shared" si="2"/>
        <v>176340</v>
      </c>
    </row>
    <row r="55" spans="1:49" s="53" customFormat="1" ht="11.25">
      <c r="A55" s="173"/>
      <c r="B55" s="725" t="s">
        <v>565</v>
      </c>
      <c r="C55" s="729"/>
      <c r="D55" s="729"/>
      <c r="E55" s="726"/>
      <c r="F55" s="738">
        <v>125000</v>
      </c>
      <c r="G55" s="499">
        <v>0</v>
      </c>
      <c r="H55" s="499">
        <v>511079</v>
      </c>
      <c r="I55" s="499">
        <v>0</v>
      </c>
      <c r="J55" s="499">
        <v>0</v>
      </c>
      <c r="K55" s="499">
        <v>121588</v>
      </c>
      <c r="L55" s="499">
        <v>0</v>
      </c>
      <c r="M55" s="499">
        <v>114112</v>
      </c>
      <c r="N55" s="499">
        <v>0</v>
      </c>
      <c r="O55" s="499">
        <v>0</v>
      </c>
      <c r="P55" s="499">
        <v>146675</v>
      </c>
      <c r="Q55" s="499">
        <v>0</v>
      </c>
      <c r="R55" s="499">
        <v>0</v>
      </c>
      <c r="S55" s="499">
        <v>134570</v>
      </c>
      <c r="T55" s="499">
        <v>0</v>
      </c>
      <c r="U55" s="499">
        <v>0</v>
      </c>
      <c r="V55" s="499">
        <v>562240</v>
      </c>
      <c r="W55" s="499">
        <v>76000</v>
      </c>
      <c r="X55" s="499">
        <v>170000</v>
      </c>
      <c r="Y55" s="499">
        <v>0</v>
      </c>
      <c r="Z55" s="499">
        <v>0</v>
      </c>
      <c r="AA55" s="499">
        <v>146971</v>
      </c>
      <c r="AB55" s="499">
        <v>0</v>
      </c>
      <c r="AC55" s="499">
        <v>0</v>
      </c>
      <c r="AD55" s="499">
        <v>0</v>
      </c>
      <c r="AE55" s="499">
        <v>0</v>
      </c>
      <c r="AF55" s="499">
        <v>0</v>
      </c>
      <c r="AG55" s="499">
        <v>0</v>
      </c>
      <c r="AH55" s="499">
        <v>11998</v>
      </c>
      <c r="AI55" s="499">
        <v>0</v>
      </c>
      <c r="AJ55" s="499">
        <v>0</v>
      </c>
      <c r="AK55" s="499">
        <v>0</v>
      </c>
      <c r="AL55" s="499">
        <v>10000</v>
      </c>
      <c r="AM55" s="499">
        <v>0</v>
      </c>
      <c r="AN55" s="499">
        <v>0</v>
      </c>
      <c r="AO55" s="499">
        <v>58760</v>
      </c>
      <c r="AP55" s="499">
        <v>59792</v>
      </c>
      <c r="AQ55" s="499">
        <v>0</v>
      </c>
      <c r="AR55" s="499">
        <v>0</v>
      </c>
      <c r="AS55" s="499">
        <v>0</v>
      </c>
      <c r="AT55" s="889">
        <v>55994</v>
      </c>
      <c r="AU55" s="499">
        <v>225333</v>
      </c>
      <c r="AV55" s="716">
        <v>0</v>
      </c>
      <c r="AW55" s="886">
        <f t="shared" si="2"/>
        <v>2530112</v>
      </c>
    </row>
    <row r="56" spans="1:49" s="53" customFormat="1" ht="11.25">
      <c r="A56" s="173"/>
      <c r="B56" s="725" t="s">
        <v>566</v>
      </c>
      <c r="C56" s="729"/>
      <c r="D56" s="729"/>
      <c r="E56" s="726"/>
      <c r="F56" s="738">
        <v>0</v>
      </c>
      <c r="G56" s="499">
        <v>2219</v>
      </c>
      <c r="H56" s="499">
        <v>0</v>
      </c>
      <c r="I56" s="499">
        <v>0</v>
      </c>
      <c r="J56" s="499">
        <v>0</v>
      </c>
      <c r="K56" s="499">
        <v>0</v>
      </c>
      <c r="L56" s="499">
        <v>0</v>
      </c>
      <c r="M56" s="499">
        <v>0</v>
      </c>
      <c r="N56" s="499">
        <v>0</v>
      </c>
      <c r="O56" s="499">
        <v>0</v>
      </c>
      <c r="P56" s="499">
        <v>0</v>
      </c>
      <c r="Q56" s="499">
        <v>0</v>
      </c>
      <c r="R56" s="499">
        <v>0</v>
      </c>
      <c r="S56" s="499">
        <v>0</v>
      </c>
      <c r="T56" s="499">
        <v>0</v>
      </c>
      <c r="U56" s="499">
        <v>0</v>
      </c>
      <c r="V56" s="499">
        <v>0</v>
      </c>
      <c r="W56" s="499">
        <v>0</v>
      </c>
      <c r="X56" s="499">
        <v>0</v>
      </c>
      <c r="Y56" s="499">
        <v>0</v>
      </c>
      <c r="Z56" s="499">
        <v>0</v>
      </c>
      <c r="AA56" s="499">
        <v>0</v>
      </c>
      <c r="AB56" s="499">
        <v>0</v>
      </c>
      <c r="AC56" s="499">
        <v>0</v>
      </c>
      <c r="AD56" s="499">
        <v>0</v>
      </c>
      <c r="AE56" s="499">
        <v>0</v>
      </c>
      <c r="AF56" s="499">
        <v>0</v>
      </c>
      <c r="AG56" s="499">
        <v>0</v>
      </c>
      <c r="AH56" s="499">
        <v>0</v>
      </c>
      <c r="AI56" s="499">
        <v>0</v>
      </c>
      <c r="AJ56" s="499">
        <v>0</v>
      </c>
      <c r="AK56" s="499">
        <v>0</v>
      </c>
      <c r="AL56" s="499">
        <v>0</v>
      </c>
      <c r="AM56" s="499">
        <v>0</v>
      </c>
      <c r="AN56" s="499">
        <v>0</v>
      </c>
      <c r="AO56" s="499">
        <v>0</v>
      </c>
      <c r="AP56" s="499">
        <v>0</v>
      </c>
      <c r="AQ56" s="499">
        <v>0</v>
      </c>
      <c r="AR56" s="499">
        <v>0</v>
      </c>
      <c r="AS56" s="499">
        <v>0</v>
      </c>
      <c r="AT56" s="499">
        <v>0</v>
      </c>
      <c r="AU56" s="499">
        <v>0</v>
      </c>
      <c r="AV56" s="716">
        <v>0</v>
      </c>
      <c r="AW56" s="886">
        <f t="shared" si="2"/>
        <v>2219</v>
      </c>
    </row>
    <row r="57" spans="1:49" s="53" customFormat="1" ht="11.25">
      <c r="A57" s="173"/>
      <c r="B57" s="890" t="s">
        <v>567</v>
      </c>
      <c r="C57" s="891"/>
      <c r="D57" s="891"/>
      <c r="E57" s="892"/>
      <c r="F57" s="1107">
        <v>111143</v>
      </c>
      <c r="G57" s="893">
        <v>42539</v>
      </c>
      <c r="H57" s="893">
        <v>43902</v>
      </c>
      <c r="I57" s="893">
        <v>0</v>
      </c>
      <c r="J57" s="893">
        <v>6460</v>
      </c>
      <c r="K57" s="893">
        <v>10168</v>
      </c>
      <c r="L57" s="893">
        <v>21538</v>
      </c>
      <c r="M57" s="893">
        <v>6694</v>
      </c>
      <c r="N57" s="893">
        <v>28442</v>
      </c>
      <c r="O57" s="893">
        <v>2499</v>
      </c>
      <c r="P57" s="893">
        <v>5425</v>
      </c>
      <c r="Q57" s="893">
        <v>15288</v>
      </c>
      <c r="R57" s="893">
        <v>16470</v>
      </c>
      <c r="S57" s="893">
        <v>33875</v>
      </c>
      <c r="T57" s="893">
        <v>12787</v>
      </c>
      <c r="U57" s="893">
        <v>9319</v>
      </c>
      <c r="V57" s="893">
        <v>24727</v>
      </c>
      <c r="W57" s="893">
        <v>8115</v>
      </c>
      <c r="X57" s="893">
        <v>11517</v>
      </c>
      <c r="Y57" s="893">
        <v>16963</v>
      </c>
      <c r="Z57" s="893">
        <v>3225</v>
      </c>
      <c r="AA57" s="893">
        <v>18358</v>
      </c>
      <c r="AB57" s="893">
        <v>0</v>
      </c>
      <c r="AC57" s="893">
        <v>0</v>
      </c>
      <c r="AD57" s="893">
        <v>42143</v>
      </c>
      <c r="AE57" s="893">
        <v>0</v>
      </c>
      <c r="AF57" s="894">
        <v>22454</v>
      </c>
      <c r="AG57" s="893">
        <v>2122</v>
      </c>
      <c r="AH57" s="893">
        <v>11329</v>
      </c>
      <c r="AI57" s="893">
        <v>9864</v>
      </c>
      <c r="AJ57" s="893">
        <v>0</v>
      </c>
      <c r="AK57" s="893">
        <v>0</v>
      </c>
      <c r="AL57" s="893">
        <v>6235</v>
      </c>
      <c r="AM57" s="893">
        <v>1429</v>
      </c>
      <c r="AN57" s="893">
        <v>1052</v>
      </c>
      <c r="AO57" s="893">
        <v>173642</v>
      </c>
      <c r="AP57" s="893">
        <v>1725</v>
      </c>
      <c r="AQ57" s="893">
        <v>0</v>
      </c>
      <c r="AR57" s="893">
        <v>1217</v>
      </c>
      <c r="AS57" s="893">
        <v>660</v>
      </c>
      <c r="AT57" s="893">
        <v>3356</v>
      </c>
      <c r="AU57" s="893">
        <v>72688</v>
      </c>
      <c r="AV57" s="895">
        <v>16609</v>
      </c>
      <c r="AW57" s="896">
        <f t="shared" si="2"/>
        <v>815979</v>
      </c>
    </row>
    <row r="58" spans="1:49" s="53" customFormat="1" ht="11.25">
      <c r="A58" s="173"/>
      <c r="B58" s="898"/>
      <c r="C58" s="1246" t="s">
        <v>568</v>
      </c>
      <c r="D58" s="1247"/>
      <c r="E58" s="1248"/>
      <c r="F58" s="738">
        <v>111143</v>
      </c>
      <c r="G58" s="499">
        <v>42539</v>
      </c>
      <c r="H58" s="499">
        <v>43902</v>
      </c>
      <c r="I58" s="499">
        <v>0</v>
      </c>
      <c r="J58" s="499">
        <v>6460</v>
      </c>
      <c r="K58" s="499">
        <v>10168</v>
      </c>
      <c r="L58" s="499">
        <v>21538</v>
      </c>
      <c r="M58" s="499">
        <v>6694</v>
      </c>
      <c r="N58" s="499">
        <v>28442</v>
      </c>
      <c r="O58" s="499">
        <v>2499</v>
      </c>
      <c r="P58" s="499">
        <v>0</v>
      </c>
      <c r="Q58" s="499">
        <v>15288</v>
      </c>
      <c r="R58" s="499">
        <v>16470</v>
      </c>
      <c r="S58" s="499">
        <v>33875</v>
      </c>
      <c r="T58" s="499">
        <v>12787</v>
      </c>
      <c r="U58" s="499">
        <v>9319</v>
      </c>
      <c r="V58" s="499">
        <v>24727</v>
      </c>
      <c r="W58" s="499">
        <v>8115</v>
      </c>
      <c r="X58" s="499">
        <v>11517</v>
      </c>
      <c r="Y58" s="499">
        <v>16963</v>
      </c>
      <c r="Z58" s="499">
        <v>3225</v>
      </c>
      <c r="AA58" s="499">
        <v>18358</v>
      </c>
      <c r="AB58" s="499">
        <v>0</v>
      </c>
      <c r="AC58" s="499">
        <v>0</v>
      </c>
      <c r="AD58" s="499">
        <v>42143</v>
      </c>
      <c r="AE58" s="499">
        <v>0</v>
      </c>
      <c r="AF58" s="889">
        <v>22454</v>
      </c>
      <c r="AG58" s="499">
        <v>2122</v>
      </c>
      <c r="AH58" s="499">
        <v>0</v>
      </c>
      <c r="AI58" s="499">
        <v>9864</v>
      </c>
      <c r="AJ58" s="499">
        <v>0</v>
      </c>
      <c r="AK58" s="499">
        <v>0</v>
      </c>
      <c r="AL58" s="499">
        <v>6235</v>
      </c>
      <c r="AM58" s="499">
        <v>0</v>
      </c>
      <c r="AN58" s="499">
        <v>1052</v>
      </c>
      <c r="AO58" s="499">
        <v>173642</v>
      </c>
      <c r="AP58" s="499">
        <v>1725</v>
      </c>
      <c r="AQ58" s="499">
        <v>0</v>
      </c>
      <c r="AR58" s="499">
        <v>1217</v>
      </c>
      <c r="AS58" s="499">
        <v>660</v>
      </c>
      <c r="AT58" s="499">
        <v>3356</v>
      </c>
      <c r="AU58" s="499">
        <v>72688</v>
      </c>
      <c r="AV58" s="716">
        <v>16509</v>
      </c>
      <c r="AW58" s="886">
        <f t="shared" si="2"/>
        <v>797696</v>
      </c>
    </row>
    <row r="59" spans="1:49" s="53" customFormat="1" ht="11.25">
      <c r="A59" s="174"/>
      <c r="B59" s="722" t="s">
        <v>569</v>
      </c>
      <c r="C59" s="56"/>
      <c r="D59" s="56"/>
      <c r="E59" s="355"/>
      <c r="F59" s="1104">
        <v>2156175</v>
      </c>
      <c r="G59" s="101">
        <v>1256964</v>
      </c>
      <c r="H59" s="101">
        <v>878030</v>
      </c>
      <c r="I59" s="101">
        <v>900057</v>
      </c>
      <c r="J59" s="101">
        <v>332269</v>
      </c>
      <c r="K59" s="101">
        <v>423253</v>
      </c>
      <c r="L59" s="101">
        <v>563339</v>
      </c>
      <c r="M59" s="101">
        <v>587332</v>
      </c>
      <c r="N59" s="101">
        <v>490005</v>
      </c>
      <c r="O59" s="101">
        <v>182700</v>
      </c>
      <c r="P59" s="101">
        <v>410320</v>
      </c>
      <c r="Q59" s="101">
        <v>380026</v>
      </c>
      <c r="R59" s="101">
        <v>807461</v>
      </c>
      <c r="S59" s="101">
        <v>1049149</v>
      </c>
      <c r="T59" s="101">
        <v>204246</v>
      </c>
      <c r="U59" s="101">
        <v>291060</v>
      </c>
      <c r="V59" s="101">
        <v>1496614</v>
      </c>
      <c r="W59" s="101">
        <v>608200</v>
      </c>
      <c r="X59" s="101">
        <v>492687</v>
      </c>
      <c r="Y59" s="101">
        <v>645285</v>
      </c>
      <c r="Z59" s="101">
        <v>312250</v>
      </c>
      <c r="AA59" s="101">
        <v>542377</v>
      </c>
      <c r="AB59" s="101">
        <v>0</v>
      </c>
      <c r="AC59" s="101">
        <v>242872</v>
      </c>
      <c r="AD59" s="101">
        <v>419648</v>
      </c>
      <c r="AE59" s="101">
        <v>236460</v>
      </c>
      <c r="AF59" s="897">
        <v>306382</v>
      </c>
      <c r="AG59" s="101">
        <v>102786</v>
      </c>
      <c r="AH59" s="101">
        <v>251153</v>
      </c>
      <c r="AI59" s="101">
        <v>319680</v>
      </c>
      <c r="AJ59" s="101">
        <v>141520</v>
      </c>
      <c r="AK59" s="101">
        <v>144173</v>
      </c>
      <c r="AL59" s="101">
        <v>106315</v>
      </c>
      <c r="AM59" s="101">
        <v>158762</v>
      </c>
      <c r="AN59" s="101">
        <v>103677</v>
      </c>
      <c r="AO59" s="101">
        <v>241042</v>
      </c>
      <c r="AP59" s="101">
        <v>121453</v>
      </c>
      <c r="AQ59" s="101">
        <v>138089</v>
      </c>
      <c r="AR59" s="101">
        <v>189938</v>
      </c>
      <c r="AS59" s="101">
        <v>48235</v>
      </c>
      <c r="AT59" s="101">
        <v>122181</v>
      </c>
      <c r="AU59" s="101">
        <v>1263764</v>
      </c>
      <c r="AV59" s="18">
        <v>421583</v>
      </c>
      <c r="AW59" s="395">
        <f t="shared" si="2"/>
        <v>20089512</v>
      </c>
    </row>
    <row r="60" spans="1:49" s="53" customFormat="1" ht="11.25">
      <c r="A60" s="348" t="s">
        <v>777</v>
      </c>
      <c r="B60" s="58"/>
      <c r="C60" s="58"/>
      <c r="D60" s="58"/>
      <c r="E60" s="357"/>
      <c r="F60" s="1102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294423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9">
        <v>0</v>
      </c>
      <c r="AW60" s="390">
        <f t="shared" si="2"/>
        <v>294423</v>
      </c>
    </row>
    <row r="61" spans="1:49" s="53" customFormat="1" ht="12" thickBot="1">
      <c r="A61" s="347" t="s">
        <v>570</v>
      </c>
      <c r="B61" s="55"/>
      <c r="C61" s="55"/>
      <c r="D61" s="55"/>
      <c r="E61" s="356"/>
      <c r="F61" s="1101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  <c r="AA61" s="133">
        <v>0</v>
      </c>
      <c r="AB61" s="133">
        <v>0</v>
      </c>
      <c r="AC61" s="133">
        <v>0</v>
      </c>
      <c r="AD61" s="133">
        <v>0</v>
      </c>
      <c r="AE61" s="133">
        <v>0</v>
      </c>
      <c r="AF61" s="133">
        <v>0</v>
      </c>
      <c r="AG61" s="133">
        <v>0</v>
      </c>
      <c r="AH61" s="133">
        <v>0</v>
      </c>
      <c r="AI61" s="133">
        <v>0</v>
      </c>
      <c r="AJ61" s="133">
        <v>0</v>
      </c>
      <c r="AK61" s="133">
        <v>0</v>
      </c>
      <c r="AL61" s="133">
        <v>0</v>
      </c>
      <c r="AM61" s="133">
        <v>0</v>
      </c>
      <c r="AN61" s="133">
        <v>0</v>
      </c>
      <c r="AO61" s="133">
        <v>0</v>
      </c>
      <c r="AP61" s="133">
        <v>0</v>
      </c>
      <c r="AQ61" s="133">
        <v>0</v>
      </c>
      <c r="AR61" s="133">
        <v>0</v>
      </c>
      <c r="AS61" s="133">
        <v>0</v>
      </c>
      <c r="AT61" s="133">
        <v>0</v>
      </c>
      <c r="AU61" s="133">
        <v>0</v>
      </c>
      <c r="AV61" s="54">
        <v>0</v>
      </c>
      <c r="AW61" s="391">
        <f t="shared" si="2"/>
        <v>0</v>
      </c>
    </row>
    <row r="62" spans="1:49" s="53" customFormat="1" ht="11.25">
      <c r="A62" s="170" t="s">
        <v>141</v>
      </c>
      <c r="B62" s="171"/>
      <c r="C62" s="171"/>
      <c r="D62" s="171"/>
      <c r="E62" s="346"/>
      <c r="F62" s="1108">
        <v>453269</v>
      </c>
      <c r="G62" s="172">
        <v>49136</v>
      </c>
      <c r="H62" s="172">
        <v>7991</v>
      </c>
      <c r="I62" s="172">
        <v>11441</v>
      </c>
      <c r="J62" s="172">
        <v>1800</v>
      </c>
      <c r="K62" s="172">
        <v>9090</v>
      </c>
      <c r="L62" s="172">
        <v>9652</v>
      </c>
      <c r="M62" s="172">
        <v>7350</v>
      </c>
      <c r="N62" s="172">
        <v>7326</v>
      </c>
      <c r="O62" s="172">
        <v>1823</v>
      </c>
      <c r="P62" s="172">
        <v>1978</v>
      </c>
      <c r="Q62" s="172">
        <v>23567</v>
      </c>
      <c r="R62" s="172">
        <v>3171</v>
      </c>
      <c r="S62" s="172">
        <v>15588</v>
      </c>
      <c r="T62" s="172">
        <v>37915</v>
      </c>
      <c r="U62" s="172">
        <v>79171</v>
      </c>
      <c r="V62" s="172">
        <v>22577</v>
      </c>
      <c r="W62" s="172">
        <v>441</v>
      </c>
      <c r="X62" s="172">
        <v>10655</v>
      </c>
      <c r="Y62" s="172">
        <v>22677</v>
      </c>
      <c r="Z62" s="172">
        <v>13494</v>
      </c>
      <c r="AA62" s="172">
        <v>127804</v>
      </c>
      <c r="AB62" s="172">
        <v>13900</v>
      </c>
      <c r="AC62" s="172">
        <v>10570</v>
      </c>
      <c r="AD62" s="172">
        <v>310383</v>
      </c>
      <c r="AE62" s="172">
        <v>2600</v>
      </c>
      <c r="AF62" s="172">
        <v>142293</v>
      </c>
      <c r="AG62" s="172">
        <v>16997</v>
      </c>
      <c r="AH62" s="172">
        <v>52651</v>
      </c>
      <c r="AI62" s="172">
        <v>62982</v>
      </c>
      <c r="AJ62" s="172">
        <v>0</v>
      </c>
      <c r="AK62" s="172">
        <v>199724</v>
      </c>
      <c r="AL62" s="172">
        <v>55187</v>
      </c>
      <c r="AM62" s="172">
        <v>0</v>
      </c>
      <c r="AN62" s="172">
        <v>0</v>
      </c>
      <c r="AO62" s="172">
        <v>0</v>
      </c>
      <c r="AP62" s="172">
        <v>7644</v>
      </c>
      <c r="AQ62" s="172">
        <v>0</v>
      </c>
      <c r="AR62" s="172">
        <v>568</v>
      </c>
      <c r="AS62" s="172">
        <v>1115</v>
      </c>
      <c r="AT62" s="172">
        <v>4636</v>
      </c>
      <c r="AU62" s="172">
        <v>16525</v>
      </c>
      <c r="AV62" s="388">
        <v>46136</v>
      </c>
      <c r="AW62" s="392">
        <f t="shared" si="2"/>
        <v>1861827</v>
      </c>
    </row>
    <row r="63" spans="1:49" s="53" customFormat="1" ht="14.25" customHeight="1">
      <c r="A63" s="173"/>
      <c r="B63" s="19" t="s">
        <v>419</v>
      </c>
      <c r="C63" s="58"/>
      <c r="D63" s="58"/>
      <c r="E63" s="357"/>
      <c r="F63" s="1102">
        <v>115706</v>
      </c>
      <c r="G63" s="14">
        <v>49136</v>
      </c>
      <c r="H63" s="14">
        <v>7991</v>
      </c>
      <c r="I63" s="14">
        <v>11441</v>
      </c>
      <c r="J63" s="14">
        <v>1800</v>
      </c>
      <c r="K63" s="14">
        <v>6090</v>
      </c>
      <c r="L63" s="14">
        <v>9652</v>
      </c>
      <c r="M63" s="14">
        <v>7350</v>
      </c>
      <c r="N63" s="14">
        <v>7326</v>
      </c>
      <c r="O63" s="14">
        <v>1823</v>
      </c>
      <c r="P63" s="14">
        <v>1978</v>
      </c>
      <c r="Q63" s="14">
        <v>23567</v>
      </c>
      <c r="R63" s="14">
        <v>3171</v>
      </c>
      <c r="S63" s="14">
        <v>15588</v>
      </c>
      <c r="T63" s="14">
        <v>37915</v>
      </c>
      <c r="U63" s="14">
        <v>9171</v>
      </c>
      <c r="V63" s="14">
        <v>22321</v>
      </c>
      <c r="W63" s="14">
        <v>0</v>
      </c>
      <c r="X63" s="14">
        <v>10655</v>
      </c>
      <c r="Y63" s="14">
        <v>22677</v>
      </c>
      <c r="Z63" s="14">
        <v>13494</v>
      </c>
      <c r="AA63" s="14">
        <v>17557</v>
      </c>
      <c r="AB63" s="14">
        <v>0</v>
      </c>
      <c r="AC63" s="14">
        <v>10570</v>
      </c>
      <c r="AD63" s="14">
        <v>18900</v>
      </c>
      <c r="AE63" s="14">
        <v>2600</v>
      </c>
      <c r="AF63" s="14">
        <v>142293</v>
      </c>
      <c r="AG63" s="14">
        <v>16997</v>
      </c>
      <c r="AH63" s="14">
        <v>5295</v>
      </c>
      <c r="AI63" s="14">
        <v>5470</v>
      </c>
      <c r="AJ63" s="14">
        <v>0</v>
      </c>
      <c r="AK63" s="14">
        <v>198135</v>
      </c>
      <c r="AL63" s="14">
        <v>5187</v>
      </c>
      <c r="AM63" s="14">
        <v>0</v>
      </c>
      <c r="AN63" s="14">
        <v>0</v>
      </c>
      <c r="AO63" s="14">
        <v>0</v>
      </c>
      <c r="AP63" s="14">
        <v>7644</v>
      </c>
      <c r="AQ63" s="14">
        <v>0</v>
      </c>
      <c r="AR63" s="14">
        <v>568</v>
      </c>
      <c r="AS63" s="14">
        <v>1115</v>
      </c>
      <c r="AT63" s="14">
        <v>4636</v>
      </c>
      <c r="AU63" s="14">
        <v>15025</v>
      </c>
      <c r="AV63" s="19">
        <v>46136</v>
      </c>
      <c r="AW63" s="390">
        <f t="shared" si="2"/>
        <v>876980</v>
      </c>
    </row>
    <row r="64" spans="1:49" s="53" customFormat="1" ht="11.25">
      <c r="A64" s="173"/>
      <c r="B64" s="54" t="s">
        <v>420</v>
      </c>
      <c r="C64" s="55"/>
      <c r="D64" s="55"/>
      <c r="E64" s="356"/>
      <c r="F64" s="1101">
        <v>337563</v>
      </c>
      <c r="G64" s="133">
        <v>0</v>
      </c>
      <c r="H64" s="133">
        <v>0</v>
      </c>
      <c r="I64" s="133">
        <v>0</v>
      </c>
      <c r="J64" s="133">
        <v>0</v>
      </c>
      <c r="K64" s="133">
        <v>3000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70000</v>
      </c>
      <c r="V64" s="133">
        <v>256</v>
      </c>
      <c r="W64" s="133">
        <v>441</v>
      </c>
      <c r="X64" s="133">
        <v>0</v>
      </c>
      <c r="Y64" s="133">
        <v>0</v>
      </c>
      <c r="Z64" s="133">
        <v>0</v>
      </c>
      <c r="AA64" s="133">
        <v>110247</v>
      </c>
      <c r="AB64" s="133">
        <v>13900</v>
      </c>
      <c r="AC64" s="133">
        <v>0</v>
      </c>
      <c r="AD64" s="133">
        <v>291483</v>
      </c>
      <c r="AE64" s="133">
        <v>0</v>
      </c>
      <c r="AF64" s="133">
        <v>0</v>
      </c>
      <c r="AG64" s="133">
        <v>0</v>
      </c>
      <c r="AH64" s="133">
        <v>47356</v>
      </c>
      <c r="AI64" s="133">
        <v>57512</v>
      </c>
      <c r="AJ64" s="133">
        <v>0</v>
      </c>
      <c r="AK64" s="133">
        <v>1589</v>
      </c>
      <c r="AL64" s="133">
        <v>50000</v>
      </c>
      <c r="AM64" s="133">
        <v>0</v>
      </c>
      <c r="AN64" s="133">
        <v>0</v>
      </c>
      <c r="AO64" s="133">
        <v>0</v>
      </c>
      <c r="AP64" s="133">
        <v>0</v>
      </c>
      <c r="AQ64" s="133">
        <v>0</v>
      </c>
      <c r="AR64" s="133">
        <v>0</v>
      </c>
      <c r="AS64" s="133">
        <v>0</v>
      </c>
      <c r="AT64" s="133">
        <v>0</v>
      </c>
      <c r="AU64" s="133">
        <v>1500</v>
      </c>
      <c r="AV64" s="54">
        <v>0</v>
      </c>
      <c r="AW64" s="391">
        <f t="shared" si="2"/>
        <v>984847</v>
      </c>
    </row>
    <row r="65" spans="1:49" s="53" customFormat="1" ht="11.25">
      <c r="A65" s="173"/>
      <c r="B65" s="17"/>
      <c r="C65" s="1246" t="s">
        <v>421</v>
      </c>
      <c r="D65" s="1247"/>
      <c r="E65" s="1248"/>
      <c r="F65" s="738">
        <v>0</v>
      </c>
      <c r="G65" s="499">
        <v>0</v>
      </c>
      <c r="H65" s="499">
        <v>0</v>
      </c>
      <c r="I65" s="499">
        <v>0</v>
      </c>
      <c r="J65" s="499">
        <v>0</v>
      </c>
      <c r="K65" s="499">
        <v>0</v>
      </c>
      <c r="L65" s="499">
        <v>0</v>
      </c>
      <c r="M65" s="499">
        <v>0</v>
      </c>
      <c r="N65" s="499">
        <v>0</v>
      </c>
      <c r="O65" s="499">
        <v>0</v>
      </c>
      <c r="P65" s="499">
        <v>0</v>
      </c>
      <c r="Q65" s="499">
        <v>0</v>
      </c>
      <c r="R65" s="499">
        <v>0</v>
      </c>
      <c r="S65" s="499">
        <v>0</v>
      </c>
      <c r="T65" s="499">
        <v>0</v>
      </c>
      <c r="U65" s="499">
        <v>0</v>
      </c>
      <c r="V65" s="499">
        <v>0</v>
      </c>
      <c r="W65" s="499">
        <v>0</v>
      </c>
      <c r="X65" s="499">
        <v>0</v>
      </c>
      <c r="Y65" s="499">
        <v>0</v>
      </c>
      <c r="Z65" s="499">
        <v>0</v>
      </c>
      <c r="AA65" s="499">
        <v>0</v>
      </c>
      <c r="AB65" s="499">
        <v>0</v>
      </c>
      <c r="AC65" s="499">
        <v>0</v>
      </c>
      <c r="AD65" s="499">
        <v>0</v>
      </c>
      <c r="AE65" s="499">
        <v>0</v>
      </c>
      <c r="AF65" s="499">
        <v>0</v>
      </c>
      <c r="AG65" s="499">
        <v>0</v>
      </c>
      <c r="AH65" s="499">
        <v>0</v>
      </c>
      <c r="AI65" s="499">
        <v>0</v>
      </c>
      <c r="AJ65" s="499">
        <v>0</v>
      </c>
      <c r="AK65" s="499">
        <v>282</v>
      </c>
      <c r="AL65" s="499">
        <v>0</v>
      </c>
      <c r="AM65" s="499">
        <v>0</v>
      </c>
      <c r="AN65" s="499">
        <v>0</v>
      </c>
      <c r="AO65" s="499">
        <v>0</v>
      </c>
      <c r="AP65" s="499">
        <v>0</v>
      </c>
      <c r="AQ65" s="499">
        <v>0</v>
      </c>
      <c r="AR65" s="499">
        <v>0</v>
      </c>
      <c r="AS65" s="499">
        <v>0</v>
      </c>
      <c r="AT65" s="499">
        <v>0</v>
      </c>
      <c r="AU65" s="499">
        <v>0</v>
      </c>
      <c r="AV65" s="716">
        <v>0</v>
      </c>
      <c r="AW65" s="886">
        <f t="shared" si="2"/>
        <v>282</v>
      </c>
    </row>
    <row r="66" spans="1:49" s="53" customFormat="1" ht="11.25">
      <c r="A66" s="174"/>
      <c r="B66" s="18"/>
      <c r="C66" s="727" t="s">
        <v>422</v>
      </c>
      <c r="D66" s="730"/>
      <c r="E66" s="728"/>
      <c r="F66" s="742">
        <v>337563</v>
      </c>
      <c r="G66" s="505">
        <v>0</v>
      </c>
      <c r="H66" s="505">
        <v>0</v>
      </c>
      <c r="I66" s="505">
        <v>0</v>
      </c>
      <c r="J66" s="505">
        <v>0</v>
      </c>
      <c r="K66" s="505">
        <v>3000</v>
      </c>
      <c r="L66" s="505">
        <v>0</v>
      </c>
      <c r="M66" s="505">
        <v>0</v>
      </c>
      <c r="N66" s="505">
        <v>0</v>
      </c>
      <c r="O66" s="505">
        <v>0</v>
      </c>
      <c r="P66" s="505">
        <v>0</v>
      </c>
      <c r="Q66" s="505">
        <v>0</v>
      </c>
      <c r="R66" s="505">
        <v>0</v>
      </c>
      <c r="S66" s="505">
        <v>0</v>
      </c>
      <c r="T66" s="505">
        <v>0</v>
      </c>
      <c r="U66" s="505">
        <v>70000</v>
      </c>
      <c r="V66" s="505">
        <v>256</v>
      </c>
      <c r="W66" s="505">
        <v>441</v>
      </c>
      <c r="X66" s="505">
        <v>0</v>
      </c>
      <c r="Y66" s="505">
        <v>0</v>
      </c>
      <c r="Z66" s="505">
        <v>0</v>
      </c>
      <c r="AA66" s="505">
        <v>110247</v>
      </c>
      <c r="AB66" s="505">
        <v>13900</v>
      </c>
      <c r="AC66" s="505">
        <v>0</v>
      </c>
      <c r="AD66" s="505">
        <v>291483</v>
      </c>
      <c r="AE66" s="505">
        <v>0</v>
      </c>
      <c r="AF66" s="505">
        <v>0</v>
      </c>
      <c r="AG66" s="505">
        <v>0</v>
      </c>
      <c r="AH66" s="505">
        <v>47356</v>
      </c>
      <c r="AI66" s="505">
        <v>57512</v>
      </c>
      <c r="AJ66" s="505">
        <v>0</v>
      </c>
      <c r="AK66" s="505">
        <v>1307</v>
      </c>
      <c r="AL66" s="505">
        <v>50000</v>
      </c>
      <c r="AM66" s="505">
        <v>0</v>
      </c>
      <c r="AN66" s="505">
        <v>0</v>
      </c>
      <c r="AO66" s="505">
        <v>0</v>
      </c>
      <c r="AP66" s="505">
        <v>0</v>
      </c>
      <c r="AQ66" s="505">
        <v>0</v>
      </c>
      <c r="AR66" s="505">
        <v>0</v>
      </c>
      <c r="AS66" s="505">
        <v>0</v>
      </c>
      <c r="AT66" s="505">
        <v>0</v>
      </c>
      <c r="AU66" s="505">
        <v>1500</v>
      </c>
      <c r="AV66" s="719">
        <v>0</v>
      </c>
      <c r="AW66" s="879">
        <f t="shared" si="2"/>
        <v>984565</v>
      </c>
    </row>
    <row r="67" spans="1:49" s="53" customFormat="1" ht="11.25" customHeight="1">
      <c r="A67" s="1237" t="s">
        <v>572</v>
      </c>
      <c r="B67" s="1238"/>
      <c r="C67" s="1238"/>
      <c r="D67" s="1238"/>
      <c r="E67" s="877" t="s">
        <v>145</v>
      </c>
      <c r="F67" s="1101">
        <v>95695</v>
      </c>
      <c r="G67" s="133">
        <v>42596</v>
      </c>
      <c r="H67" s="133">
        <v>0</v>
      </c>
      <c r="I67" s="133">
        <v>3992</v>
      </c>
      <c r="J67" s="133">
        <v>0</v>
      </c>
      <c r="K67" s="133">
        <v>0</v>
      </c>
      <c r="L67" s="133">
        <v>9652</v>
      </c>
      <c r="M67" s="133">
        <v>0</v>
      </c>
      <c r="N67" s="133">
        <v>0</v>
      </c>
      <c r="O67" s="133">
        <v>1077</v>
      </c>
      <c r="P67" s="133">
        <v>1978</v>
      </c>
      <c r="Q67" s="133">
        <v>0</v>
      </c>
      <c r="R67" s="133">
        <v>0</v>
      </c>
      <c r="S67" s="133">
        <v>0</v>
      </c>
      <c r="T67" s="133">
        <v>4486</v>
      </c>
      <c r="U67" s="133">
        <v>9171</v>
      </c>
      <c r="V67" s="133">
        <v>0</v>
      </c>
      <c r="W67" s="133">
        <v>0</v>
      </c>
      <c r="X67" s="133">
        <v>3812</v>
      </c>
      <c r="Y67" s="133">
        <v>13311</v>
      </c>
      <c r="Z67" s="133">
        <v>0</v>
      </c>
      <c r="AA67" s="133">
        <v>12196</v>
      </c>
      <c r="AB67" s="133">
        <v>0</v>
      </c>
      <c r="AC67" s="133">
        <v>10570</v>
      </c>
      <c r="AD67" s="133">
        <v>0</v>
      </c>
      <c r="AE67" s="133">
        <v>0</v>
      </c>
      <c r="AF67" s="133">
        <v>0</v>
      </c>
      <c r="AG67" s="133">
        <v>15053</v>
      </c>
      <c r="AH67" s="133">
        <v>0</v>
      </c>
      <c r="AI67" s="133">
        <v>0</v>
      </c>
      <c r="AJ67" s="133">
        <v>0</v>
      </c>
      <c r="AK67" s="133">
        <v>0</v>
      </c>
      <c r="AL67" s="133">
        <v>0</v>
      </c>
      <c r="AM67" s="133">
        <v>0</v>
      </c>
      <c r="AN67" s="133">
        <v>0</v>
      </c>
      <c r="AO67" s="133">
        <v>0</v>
      </c>
      <c r="AP67" s="133">
        <v>4144</v>
      </c>
      <c r="AQ67" s="133">
        <v>0</v>
      </c>
      <c r="AR67" s="133">
        <v>0</v>
      </c>
      <c r="AS67" s="133">
        <v>791</v>
      </c>
      <c r="AT67" s="133">
        <v>0</v>
      </c>
      <c r="AU67" s="133">
        <v>0</v>
      </c>
      <c r="AV67" s="54">
        <v>0</v>
      </c>
      <c r="AW67" s="391">
        <f t="shared" si="2"/>
        <v>228524</v>
      </c>
    </row>
    <row r="68" spans="1:49" s="53" customFormat="1" ht="11.25">
      <c r="A68" s="1239"/>
      <c r="B68" s="1240"/>
      <c r="C68" s="1240"/>
      <c r="D68" s="1240"/>
      <c r="E68" s="718" t="s">
        <v>146</v>
      </c>
      <c r="F68" s="742">
        <v>95695</v>
      </c>
      <c r="G68" s="505">
        <v>42596</v>
      </c>
      <c r="H68" s="505">
        <v>0</v>
      </c>
      <c r="I68" s="505">
        <v>3992</v>
      </c>
      <c r="J68" s="505">
        <v>0</v>
      </c>
      <c r="K68" s="505">
        <v>0</v>
      </c>
      <c r="L68" s="505">
        <v>9652</v>
      </c>
      <c r="M68" s="505">
        <v>0</v>
      </c>
      <c r="N68" s="505">
        <v>0</v>
      </c>
      <c r="O68" s="505">
        <v>1077</v>
      </c>
      <c r="P68" s="505">
        <v>1978</v>
      </c>
      <c r="Q68" s="505">
        <v>0</v>
      </c>
      <c r="R68" s="505">
        <v>0</v>
      </c>
      <c r="S68" s="505">
        <v>0</v>
      </c>
      <c r="T68" s="505">
        <v>4486</v>
      </c>
      <c r="U68" s="505">
        <v>79171</v>
      </c>
      <c r="V68" s="505">
        <v>0</v>
      </c>
      <c r="W68" s="505">
        <v>0</v>
      </c>
      <c r="X68" s="505">
        <v>3812</v>
      </c>
      <c r="Y68" s="505">
        <v>13311</v>
      </c>
      <c r="Z68" s="505">
        <v>0</v>
      </c>
      <c r="AA68" s="505">
        <v>12196</v>
      </c>
      <c r="AB68" s="505">
        <v>0</v>
      </c>
      <c r="AC68" s="505">
        <v>10570</v>
      </c>
      <c r="AD68" s="505">
        <v>0</v>
      </c>
      <c r="AE68" s="505">
        <v>0</v>
      </c>
      <c r="AF68" s="505">
        <v>0</v>
      </c>
      <c r="AG68" s="505">
        <v>15053</v>
      </c>
      <c r="AH68" s="505">
        <v>0</v>
      </c>
      <c r="AI68" s="505">
        <v>0</v>
      </c>
      <c r="AJ68" s="505">
        <v>0</v>
      </c>
      <c r="AK68" s="505">
        <v>0</v>
      </c>
      <c r="AL68" s="505">
        <v>30000</v>
      </c>
      <c r="AM68" s="505">
        <v>0</v>
      </c>
      <c r="AN68" s="505">
        <v>0</v>
      </c>
      <c r="AO68" s="505">
        <v>0</v>
      </c>
      <c r="AP68" s="505">
        <v>4144</v>
      </c>
      <c r="AQ68" s="505">
        <v>0</v>
      </c>
      <c r="AR68" s="505">
        <v>0</v>
      </c>
      <c r="AS68" s="505">
        <v>791</v>
      </c>
      <c r="AT68" s="505">
        <v>0</v>
      </c>
      <c r="AU68" s="505">
        <v>0</v>
      </c>
      <c r="AV68" s="719">
        <v>0</v>
      </c>
      <c r="AW68" s="879">
        <f t="shared" si="2"/>
        <v>328524</v>
      </c>
    </row>
    <row r="69" spans="1:49" s="53" customFormat="1" ht="11.25" customHeight="1">
      <c r="A69" s="1237" t="s">
        <v>573</v>
      </c>
      <c r="B69" s="1238"/>
      <c r="C69" s="1238"/>
      <c r="D69" s="1238"/>
      <c r="E69" s="880" t="s">
        <v>145</v>
      </c>
      <c r="F69" s="743">
        <v>40188</v>
      </c>
      <c r="G69" s="744">
        <v>30560</v>
      </c>
      <c r="H69" s="744">
        <v>0</v>
      </c>
      <c r="I69" s="744">
        <v>3515</v>
      </c>
      <c r="J69" s="744">
        <v>0</v>
      </c>
      <c r="K69" s="744">
        <v>0</v>
      </c>
      <c r="L69" s="744">
        <v>5109</v>
      </c>
      <c r="M69" s="744">
        <v>40000</v>
      </c>
      <c r="N69" s="744">
        <v>0</v>
      </c>
      <c r="O69" s="744">
        <v>1120</v>
      </c>
      <c r="P69" s="744">
        <v>1821</v>
      </c>
      <c r="Q69" s="744">
        <v>11026</v>
      </c>
      <c r="R69" s="744">
        <v>0</v>
      </c>
      <c r="S69" s="744">
        <v>0</v>
      </c>
      <c r="T69" s="744">
        <v>1517</v>
      </c>
      <c r="U69" s="744">
        <v>5924</v>
      </c>
      <c r="V69" s="744">
        <v>0</v>
      </c>
      <c r="W69" s="744">
        <v>0</v>
      </c>
      <c r="X69" s="744">
        <v>2545</v>
      </c>
      <c r="Y69" s="744">
        <v>5712</v>
      </c>
      <c r="Z69" s="744">
        <v>0</v>
      </c>
      <c r="AA69" s="744">
        <v>6118</v>
      </c>
      <c r="AB69" s="744">
        <v>0</v>
      </c>
      <c r="AC69" s="744">
        <v>8267</v>
      </c>
      <c r="AD69" s="744">
        <v>0</v>
      </c>
      <c r="AE69" s="744">
        <v>27548</v>
      </c>
      <c r="AF69" s="744">
        <v>0</v>
      </c>
      <c r="AG69" s="744">
        <v>9487</v>
      </c>
      <c r="AH69" s="744">
        <v>0</v>
      </c>
      <c r="AI69" s="744">
        <v>0</v>
      </c>
      <c r="AJ69" s="744">
        <v>0</v>
      </c>
      <c r="AK69" s="744">
        <v>20561</v>
      </c>
      <c r="AL69" s="744">
        <v>0</v>
      </c>
      <c r="AM69" s="744">
        <v>0</v>
      </c>
      <c r="AN69" s="744">
        <v>0</v>
      </c>
      <c r="AO69" s="744">
        <v>0</v>
      </c>
      <c r="AP69" s="744">
        <v>1568</v>
      </c>
      <c r="AQ69" s="744">
        <v>0</v>
      </c>
      <c r="AR69" s="744">
        <v>0</v>
      </c>
      <c r="AS69" s="744">
        <v>529</v>
      </c>
      <c r="AT69" s="744">
        <v>0</v>
      </c>
      <c r="AU69" s="744">
        <v>0</v>
      </c>
      <c r="AV69" s="731">
        <v>0</v>
      </c>
      <c r="AW69" s="881">
        <f t="shared" si="2"/>
        <v>223115</v>
      </c>
    </row>
    <row r="70" spans="1:49" s="53" customFormat="1" ht="11.25">
      <c r="A70" s="1239"/>
      <c r="B70" s="1240"/>
      <c r="C70" s="1240"/>
      <c r="D70" s="1240"/>
      <c r="E70" s="878" t="s">
        <v>146</v>
      </c>
      <c r="F70" s="1104">
        <v>40188</v>
      </c>
      <c r="G70" s="101">
        <v>30560</v>
      </c>
      <c r="H70" s="101">
        <v>0</v>
      </c>
      <c r="I70" s="101">
        <v>3515</v>
      </c>
      <c r="J70" s="101">
        <v>0</v>
      </c>
      <c r="K70" s="101">
        <v>1196</v>
      </c>
      <c r="L70" s="101">
        <v>5109</v>
      </c>
      <c r="M70" s="101">
        <v>40000</v>
      </c>
      <c r="N70" s="101">
        <v>90055</v>
      </c>
      <c r="O70" s="101">
        <v>1120</v>
      </c>
      <c r="P70" s="101">
        <v>3509</v>
      </c>
      <c r="Q70" s="101">
        <v>11026</v>
      </c>
      <c r="R70" s="101">
        <v>0</v>
      </c>
      <c r="S70" s="101">
        <v>0</v>
      </c>
      <c r="T70" s="101">
        <v>1517</v>
      </c>
      <c r="U70" s="101">
        <v>5924</v>
      </c>
      <c r="V70" s="101">
        <v>0</v>
      </c>
      <c r="W70" s="101">
        <v>0</v>
      </c>
      <c r="X70" s="101">
        <v>2545</v>
      </c>
      <c r="Y70" s="101">
        <v>5712</v>
      </c>
      <c r="Z70" s="101">
        <v>0</v>
      </c>
      <c r="AA70" s="101">
        <v>86786</v>
      </c>
      <c r="AB70" s="101">
        <v>0</v>
      </c>
      <c r="AC70" s="101">
        <v>8267</v>
      </c>
      <c r="AD70" s="101">
        <v>0</v>
      </c>
      <c r="AE70" s="101">
        <v>103000</v>
      </c>
      <c r="AF70" s="101">
        <v>0</v>
      </c>
      <c r="AG70" s="101">
        <v>9487</v>
      </c>
      <c r="AH70" s="101">
        <v>0</v>
      </c>
      <c r="AI70" s="101">
        <v>65235</v>
      </c>
      <c r="AJ70" s="101">
        <v>0</v>
      </c>
      <c r="AK70" s="101">
        <v>76230</v>
      </c>
      <c r="AL70" s="101">
        <v>50000</v>
      </c>
      <c r="AM70" s="101">
        <v>0</v>
      </c>
      <c r="AN70" s="101">
        <v>0</v>
      </c>
      <c r="AO70" s="101">
        <v>0</v>
      </c>
      <c r="AP70" s="101">
        <v>20131</v>
      </c>
      <c r="AQ70" s="101">
        <v>0</v>
      </c>
      <c r="AR70" s="101">
        <v>0</v>
      </c>
      <c r="AS70" s="101">
        <v>529</v>
      </c>
      <c r="AT70" s="101">
        <v>0</v>
      </c>
      <c r="AU70" s="101">
        <v>0</v>
      </c>
      <c r="AV70" s="18">
        <v>0</v>
      </c>
      <c r="AW70" s="395">
        <f t="shared" si="2"/>
        <v>661641</v>
      </c>
    </row>
    <row r="71" spans="1:49" s="53" customFormat="1" ht="11.25" customHeight="1">
      <c r="A71" s="1237" t="s">
        <v>574</v>
      </c>
      <c r="B71" s="1238"/>
      <c r="C71" s="1238"/>
      <c r="D71" s="1238"/>
      <c r="E71" s="880" t="s">
        <v>145</v>
      </c>
      <c r="F71" s="743">
        <v>135883</v>
      </c>
      <c r="G71" s="744">
        <v>73156</v>
      </c>
      <c r="H71" s="744">
        <v>0</v>
      </c>
      <c r="I71" s="744">
        <v>7507</v>
      </c>
      <c r="J71" s="744">
        <v>0</v>
      </c>
      <c r="K71" s="744">
        <v>0</v>
      </c>
      <c r="L71" s="744">
        <v>14761</v>
      </c>
      <c r="M71" s="744">
        <v>40000</v>
      </c>
      <c r="N71" s="744">
        <v>0</v>
      </c>
      <c r="O71" s="744">
        <v>2197</v>
      </c>
      <c r="P71" s="744">
        <v>3799</v>
      </c>
      <c r="Q71" s="744">
        <v>11026</v>
      </c>
      <c r="R71" s="744">
        <v>0</v>
      </c>
      <c r="S71" s="744">
        <v>0</v>
      </c>
      <c r="T71" s="744">
        <v>6003</v>
      </c>
      <c r="U71" s="744">
        <v>15095</v>
      </c>
      <c r="V71" s="744">
        <v>0</v>
      </c>
      <c r="W71" s="744">
        <v>0</v>
      </c>
      <c r="X71" s="744">
        <v>6357</v>
      </c>
      <c r="Y71" s="744">
        <v>19023</v>
      </c>
      <c r="Z71" s="744">
        <v>0</v>
      </c>
      <c r="AA71" s="744">
        <v>18314</v>
      </c>
      <c r="AB71" s="744">
        <v>0</v>
      </c>
      <c r="AC71" s="744">
        <v>18837</v>
      </c>
      <c r="AD71" s="744">
        <v>0</v>
      </c>
      <c r="AE71" s="744">
        <v>27548</v>
      </c>
      <c r="AF71" s="744">
        <v>0</v>
      </c>
      <c r="AG71" s="744">
        <v>24540</v>
      </c>
      <c r="AH71" s="744">
        <v>0</v>
      </c>
      <c r="AI71" s="744">
        <v>0</v>
      </c>
      <c r="AJ71" s="744">
        <v>0</v>
      </c>
      <c r="AK71" s="744">
        <v>20561</v>
      </c>
      <c r="AL71" s="744">
        <v>0</v>
      </c>
      <c r="AM71" s="744">
        <v>0</v>
      </c>
      <c r="AN71" s="744">
        <v>0</v>
      </c>
      <c r="AO71" s="744">
        <v>0</v>
      </c>
      <c r="AP71" s="744">
        <v>5712</v>
      </c>
      <c r="AQ71" s="744">
        <v>0</v>
      </c>
      <c r="AR71" s="744">
        <v>0</v>
      </c>
      <c r="AS71" s="744">
        <v>1320</v>
      </c>
      <c r="AT71" s="744">
        <v>0</v>
      </c>
      <c r="AU71" s="744">
        <v>0</v>
      </c>
      <c r="AV71" s="731">
        <v>0</v>
      </c>
      <c r="AW71" s="881">
        <f t="shared" si="2"/>
        <v>451639</v>
      </c>
    </row>
    <row r="72" spans="1:49" s="53" customFormat="1" ht="14.25" customHeight="1" thickBot="1">
      <c r="A72" s="1241"/>
      <c r="B72" s="1242"/>
      <c r="C72" s="1242"/>
      <c r="D72" s="1242"/>
      <c r="E72" s="882" t="s">
        <v>146</v>
      </c>
      <c r="F72" s="1105">
        <v>135883</v>
      </c>
      <c r="G72" s="883">
        <v>73156</v>
      </c>
      <c r="H72" s="883">
        <v>0</v>
      </c>
      <c r="I72" s="883">
        <v>7507</v>
      </c>
      <c r="J72" s="883">
        <v>0</v>
      </c>
      <c r="K72" s="883">
        <v>1196</v>
      </c>
      <c r="L72" s="883">
        <v>14761</v>
      </c>
      <c r="M72" s="883">
        <v>40000</v>
      </c>
      <c r="N72" s="883">
        <v>90055</v>
      </c>
      <c r="O72" s="883">
        <v>2197</v>
      </c>
      <c r="P72" s="883">
        <v>5487</v>
      </c>
      <c r="Q72" s="883">
        <v>11026</v>
      </c>
      <c r="R72" s="883">
        <v>0</v>
      </c>
      <c r="S72" s="883">
        <v>0</v>
      </c>
      <c r="T72" s="883">
        <v>6003</v>
      </c>
      <c r="U72" s="883">
        <v>85095</v>
      </c>
      <c r="V72" s="883">
        <v>0</v>
      </c>
      <c r="W72" s="883">
        <v>0</v>
      </c>
      <c r="X72" s="883">
        <v>6357</v>
      </c>
      <c r="Y72" s="883">
        <v>19023</v>
      </c>
      <c r="Z72" s="883">
        <v>0</v>
      </c>
      <c r="AA72" s="883">
        <v>98982</v>
      </c>
      <c r="AB72" s="883">
        <v>0</v>
      </c>
      <c r="AC72" s="883">
        <v>18837</v>
      </c>
      <c r="AD72" s="883">
        <v>0</v>
      </c>
      <c r="AE72" s="883">
        <v>103000</v>
      </c>
      <c r="AF72" s="883">
        <v>0</v>
      </c>
      <c r="AG72" s="883">
        <v>24540</v>
      </c>
      <c r="AH72" s="883">
        <v>0</v>
      </c>
      <c r="AI72" s="883">
        <v>65235</v>
      </c>
      <c r="AJ72" s="883">
        <v>0</v>
      </c>
      <c r="AK72" s="883">
        <v>76230</v>
      </c>
      <c r="AL72" s="883">
        <v>80000</v>
      </c>
      <c r="AM72" s="883">
        <v>0</v>
      </c>
      <c r="AN72" s="883">
        <v>0</v>
      </c>
      <c r="AO72" s="883">
        <v>0</v>
      </c>
      <c r="AP72" s="883">
        <v>24275</v>
      </c>
      <c r="AQ72" s="883">
        <v>0</v>
      </c>
      <c r="AR72" s="883">
        <v>0</v>
      </c>
      <c r="AS72" s="883">
        <v>1320</v>
      </c>
      <c r="AT72" s="883">
        <v>0</v>
      </c>
      <c r="AU72" s="883">
        <v>0</v>
      </c>
      <c r="AV72" s="884">
        <v>0</v>
      </c>
      <c r="AW72" s="885">
        <f t="shared" si="2"/>
        <v>990165</v>
      </c>
    </row>
  </sheetData>
  <sheetProtection/>
  <mergeCells count="11">
    <mergeCell ref="C38:D40"/>
    <mergeCell ref="AW2:AW3"/>
    <mergeCell ref="A67:D68"/>
    <mergeCell ref="A69:D70"/>
    <mergeCell ref="A71:D72"/>
    <mergeCell ref="B18:E18"/>
    <mergeCell ref="C58:E58"/>
    <mergeCell ref="C65:E65"/>
    <mergeCell ref="C26:D26"/>
    <mergeCell ref="C28:D28"/>
    <mergeCell ref="C29:D31"/>
  </mergeCells>
  <printOptions/>
  <pageMargins left="0.75" right="0.53" top="0.59" bottom="0.42" header="0.4" footer="0.39"/>
  <pageSetup horizontalDpi="600" verticalDpi="600" orientation="landscape" paperSize="9" scale="65" r:id="rId2"/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BE80"/>
  <sheetViews>
    <sheetView view="pageBreakPreview" zoomScaleSheetLayoutView="100" workbookViewId="0" topLeftCell="M19">
      <selection activeCell="I13" sqref="I13"/>
    </sheetView>
  </sheetViews>
  <sheetFormatPr defaultColWidth="9.00390625" defaultRowHeight="13.5"/>
  <cols>
    <col min="1" max="2" width="3.125" style="62" customWidth="1"/>
    <col min="3" max="3" width="0.12890625" style="62" customWidth="1"/>
    <col min="4" max="4" width="3.375" style="62" hidden="1" customWidth="1"/>
    <col min="5" max="5" width="14.375" style="62" customWidth="1"/>
    <col min="6" max="6" width="14.125" style="63" customWidth="1"/>
    <col min="7" max="20" width="11.00390625" style="64" customWidth="1"/>
    <col min="21" max="21" width="4.625" style="64" customWidth="1"/>
    <col min="22" max="22" width="2.25390625" style="64" customWidth="1"/>
    <col min="23" max="23" width="2.75390625" style="64" customWidth="1"/>
    <col min="24" max="24" width="4.75390625" style="64" customWidth="1"/>
    <col min="25" max="25" width="15.625" style="64" customWidth="1"/>
    <col min="26" max="26" width="12.875" style="64" customWidth="1"/>
    <col min="27" max="38" width="11.00390625" style="64" customWidth="1"/>
    <col min="39" max="40" width="10.625" style="64" customWidth="1"/>
    <col min="41" max="41" width="12.00390625" style="66" bestFit="1" customWidth="1"/>
    <col min="42" max="42" width="11.75390625" style="66" bestFit="1" customWidth="1"/>
    <col min="43" max="55" width="9.00390625" style="66" customWidth="1"/>
    <col min="56" max="16384" width="9.00390625" style="88" customWidth="1"/>
  </cols>
  <sheetData>
    <row r="1" spans="1:41" ht="17.25" customHeight="1" thickBot="1">
      <c r="A1" s="694" t="s">
        <v>575</v>
      </c>
      <c r="T1" s="65" t="s">
        <v>165</v>
      </c>
      <c r="U1" s="88"/>
      <c r="AL1" s="88"/>
      <c r="AM1" s="65" t="s">
        <v>165</v>
      </c>
      <c r="AN1" s="88"/>
      <c r="AO1" s="88"/>
    </row>
    <row r="2" spans="1:56" ht="13.5" customHeight="1">
      <c r="A2" s="396"/>
      <c r="B2" s="397"/>
      <c r="C2" s="397"/>
      <c r="D2" s="397"/>
      <c r="E2" s="397"/>
      <c r="F2" s="413" t="s">
        <v>279</v>
      </c>
      <c r="G2" s="398" t="s">
        <v>586</v>
      </c>
      <c r="H2" s="398" t="s">
        <v>587</v>
      </c>
      <c r="I2" s="398" t="s">
        <v>588</v>
      </c>
      <c r="J2" s="398" t="s">
        <v>589</v>
      </c>
      <c r="K2" s="398" t="s">
        <v>590</v>
      </c>
      <c r="L2" s="398" t="s">
        <v>591</v>
      </c>
      <c r="M2" s="398" t="s">
        <v>592</v>
      </c>
      <c r="N2" s="398" t="s">
        <v>593</v>
      </c>
      <c r="O2" s="398" t="s">
        <v>594</v>
      </c>
      <c r="P2" s="398" t="s">
        <v>595</v>
      </c>
      <c r="Q2" s="398" t="s">
        <v>596</v>
      </c>
      <c r="R2" s="398" t="s">
        <v>597</v>
      </c>
      <c r="S2" s="398" t="s">
        <v>598</v>
      </c>
      <c r="T2" s="399" t="s">
        <v>599</v>
      </c>
      <c r="U2" s="88"/>
      <c r="V2" s="88"/>
      <c r="W2" s="396"/>
      <c r="X2" s="397"/>
      <c r="Y2" s="397"/>
      <c r="Z2" s="398" t="s">
        <v>242</v>
      </c>
      <c r="AA2" s="428" t="s">
        <v>39</v>
      </c>
      <c r="AB2" s="428" t="s">
        <v>40</v>
      </c>
      <c r="AC2" s="428" t="s">
        <v>41</v>
      </c>
      <c r="AD2" s="428" t="s">
        <v>42</v>
      </c>
      <c r="AE2" s="428" t="s">
        <v>43</v>
      </c>
      <c r="AF2" s="428" t="s">
        <v>44</v>
      </c>
      <c r="AG2" s="428" t="s">
        <v>45</v>
      </c>
      <c r="AH2" s="428" t="s">
        <v>46</v>
      </c>
      <c r="AI2" s="428" t="s">
        <v>47</v>
      </c>
      <c r="AJ2" s="428" t="s">
        <v>48</v>
      </c>
      <c r="AK2" s="428" t="s">
        <v>49</v>
      </c>
      <c r="AL2" s="428" t="s">
        <v>50</v>
      </c>
      <c r="AM2" s="429" t="s">
        <v>51</v>
      </c>
      <c r="AN2" s="88"/>
      <c r="AO2" s="88"/>
      <c r="AP2" s="88"/>
      <c r="BD2" s="66"/>
    </row>
    <row r="3" spans="1:56" ht="13.5" customHeight="1" thickBot="1">
      <c r="A3" s="405" t="s">
        <v>280</v>
      </c>
      <c r="B3" s="406"/>
      <c r="C3" s="406"/>
      <c r="D3" s="406"/>
      <c r="E3" s="407"/>
      <c r="F3" s="414"/>
      <c r="G3" s="408" t="s">
        <v>243</v>
      </c>
      <c r="H3" s="408" t="s">
        <v>244</v>
      </c>
      <c r="I3" s="408" t="s">
        <v>245</v>
      </c>
      <c r="J3" s="408" t="s">
        <v>246</v>
      </c>
      <c r="K3" s="408" t="s">
        <v>21</v>
      </c>
      <c r="L3" s="408" t="s">
        <v>247</v>
      </c>
      <c r="M3" s="408" t="s">
        <v>248</v>
      </c>
      <c r="N3" s="408" t="s">
        <v>22</v>
      </c>
      <c r="O3" s="408" t="s">
        <v>249</v>
      </c>
      <c r="P3" s="408" t="s">
        <v>250</v>
      </c>
      <c r="Q3" s="408" t="s">
        <v>251</v>
      </c>
      <c r="R3" s="408" t="s">
        <v>252</v>
      </c>
      <c r="S3" s="408" t="s">
        <v>23</v>
      </c>
      <c r="T3" s="409" t="s">
        <v>253</v>
      </c>
      <c r="U3" s="88"/>
      <c r="V3" s="88"/>
      <c r="W3" s="405"/>
      <c r="X3" s="406"/>
      <c r="Y3" s="406" t="s">
        <v>379</v>
      </c>
      <c r="Z3" s="1109"/>
      <c r="AA3" s="1110" t="s">
        <v>66</v>
      </c>
      <c r="AB3" s="1110" t="s">
        <v>67</v>
      </c>
      <c r="AC3" s="1110" t="s">
        <v>68</v>
      </c>
      <c r="AD3" s="1110" t="s">
        <v>69</v>
      </c>
      <c r="AE3" s="1110" t="s">
        <v>70</v>
      </c>
      <c r="AF3" s="1110" t="s">
        <v>71</v>
      </c>
      <c r="AG3" s="1110" t="s">
        <v>72</v>
      </c>
      <c r="AH3" s="1110" t="s">
        <v>73</v>
      </c>
      <c r="AI3" s="1110" t="s">
        <v>74</v>
      </c>
      <c r="AJ3" s="1110" t="s">
        <v>75</v>
      </c>
      <c r="AK3" s="1110" t="s">
        <v>76</v>
      </c>
      <c r="AL3" s="1110" t="s">
        <v>77</v>
      </c>
      <c r="AM3" s="1112" t="s">
        <v>78</v>
      </c>
      <c r="AN3" s="88"/>
      <c r="AO3" s="88"/>
      <c r="AP3" s="88"/>
      <c r="BD3" s="66"/>
    </row>
    <row r="4" spans="1:56" ht="13.5" customHeight="1">
      <c r="A4" s="400" t="s">
        <v>576</v>
      </c>
      <c r="B4" s="75"/>
      <c r="C4" s="75"/>
      <c r="D4" s="75"/>
      <c r="E4" s="75"/>
      <c r="F4" s="415"/>
      <c r="G4" s="410">
        <v>26340652</v>
      </c>
      <c r="H4" s="100">
        <v>18180640</v>
      </c>
      <c r="I4" s="100">
        <v>8100797</v>
      </c>
      <c r="J4" s="100">
        <v>8080426</v>
      </c>
      <c r="K4" s="100">
        <v>3211763</v>
      </c>
      <c r="L4" s="100">
        <v>5108137</v>
      </c>
      <c r="M4" s="100">
        <v>6493749</v>
      </c>
      <c r="N4" s="100">
        <v>7570386</v>
      </c>
      <c r="O4" s="100">
        <v>6608444</v>
      </c>
      <c r="P4" s="100">
        <v>3112769</v>
      </c>
      <c r="Q4" s="100">
        <v>3763162</v>
      </c>
      <c r="R4" s="100">
        <v>5459098</v>
      </c>
      <c r="S4" s="100">
        <v>20411300</v>
      </c>
      <c r="T4" s="404">
        <v>15221493</v>
      </c>
      <c r="U4" s="88"/>
      <c r="V4" s="88"/>
      <c r="W4" s="400" t="s">
        <v>576</v>
      </c>
      <c r="X4" s="75"/>
      <c r="Y4" s="75"/>
      <c r="Z4" s="457"/>
      <c r="AA4" s="100">
        <v>3965833</v>
      </c>
      <c r="AB4" s="100">
        <v>4202890</v>
      </c>
      <c r="AC4" s="100">
        <v>502014</v>
      </c>
      <c r="AD4" s="100">
        <v>3967695</v>
      </c>
      <c r="AE4" s="100">
        <v>1523114</v>
      </c>
      <c r="AF4" s="100">
        <v>1667457</v>
      </c>
      <c r="AG4" s="100">
        <v>1415004</v>
      </c>
      <c r="AH4" s="100">
        <v>976339</v>
      </c>
      <c r="AI4" s="100">
        <v>325440</v>
      </c>
      <c r="AJ4" s="100">
        <v>1355722</v>
      </c>
      <c r="AK4" s="100">
        <v>3638917</v>
      </c>
      <c r="AL4" s="100">
        <v>382352</v>
      </c>
      <c r="AM4" s="404">
        <v>168852</v>
      </c>
      <c r="AN4" s="88"/>
      <c r="AO4" s="88"/>
      <c r="AP4" s="88"/>
      <c r="AQ4" s="70">
        <v>233894066</v>
      </c>
      <c r="BD4" s="66"/>
    </row>
    <row r="5" spans="1:56" ht="13.5" customHeight="1">
      <c r="A5" s="400"/>
      <c r="B5" s="67" t="s">
        <v>577</v>
      </c>
      <c r="C5" s="68"/>
      <c r="D5" s="68"/>
      <c r="E5" s="68"/>
      <c r="F5" s="416"/>
      <c r="G5" s="441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305"/>
      <c r="U5" s="88"/>
      <c r="V5" s="88"/>
      <c r="W5" s="400"/>
      <c r="X5" s="67" t="s">
        <v>577</v>
      </c>
      <c r="Y5" s="68"/>
      <c r="Z5" s="69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305"/>
      <c r="AN5" s="88"/>
      <c r="AO5" s="88"/>
      <c r="AP5" s="88"/>
      <c r="AQ5" s="70"/>
      <c r="BD5" s="66"/>
    </row>
    <row r="6" spans="1:56" ht="13.5" customHeight="1">
      <c r="A6" s="400"/>
      <c r="B6" s="1255"/>
      <c r="C6" s="1256"/>
      <c r="D6" s="1257"/>
      <c r="E6" s="67" t="s">
        <v>578</v>
      </c>
      <c r="F6" s="442" t="s">
        <v>81</v>
      </c>
      <c r="G6" s="443">
        <v>12787770</v>
      </c>
      <c r="H6" s="433">
        <v>10898029</v>
      </c>
      <c r="I6" s="433">
        <v>4084618</v>
      </c>
      <c r="J6" s="433">
        <v>5839774</v>
      </c>
      <c r="K6" s="433">
        <v>2649572</v>
      </c>
      <c r="L6" s="433">
        <v>2916360</v>
      </c>
      <c r="M6" s="433">
        <v>5444174</v>
      </c>
      <c r="N6" s="433">
        <v>5185165</v>
      </c>
      <c r="O6" s="433">
        <v>4244072</v>
      </c>
      <c r="P6" s="433">
        <v>1504680</v>
      </c>
      <c r="Q6" s="433">
        <v>1974675</v>
      </c>
      <c r="R6" s="433">
        <v>4231562</v>
      </c>
      <c r="S6" s="433">
        <v>11380348</v>
      </c>
      <c r="T6" s="434">
        <v>8225988</v>
      </c>
      <c r="U6" s="88"/>
      <c r="V6" s="88"/>
      <c r="W6" s="400"/>
      <c r="X6" s="71"/>
      <c r="Y6" s="67" t="s">
        <v>578</v>
      </c>
      <c r="Z6" s="432" t="s">
        <v>81</v>
      </c>
      <c r="AA6" s="433">
        <v>1978181</v>
      </c>
      <c r="AB6" s="433">
        <v>2220963</v>
      </c>
      <c r="AC6" s="433">
        <v>353460</v>
      </c>
      <c r="AD6" s="433">
        <v>2447844</v>
      </c>
      <c r="AE6" s="433">
        <v>967952</v>
      </c>
      <c r="AF6" s="433">
        <v>1313578</v>
      </c>
      <c r="AG6" s="433">
        <v>1017195</v>
      </c>
      <c r="AH6" s="433">
        <v>397947</v>
      </c>
      <c r="AI6" s="433">
        <v>17377</v>
      </c>
      <c r="AJ6" s="433">
        <v>809722</v>
      </c>
      <c r="AK6" s="433">
        <v>3467117</v>
      </c>
      <c r="AL6" s="433">
        <v>186352</v>
      </c>
      <c r="AM6" s="434">
        <v>89798</v>
      </c>
      <c r="AN6" s="88"/>
      <c r="AO6" s="88"/>
      <c r="AP6" s="88"/>
      <c r="BD6" s="66"/>
    </row>
    <row r="7" spans="1:56" ht="13.5" customHeight="1">
      <c r="A7" s="400"/>
      <c r="B7" s="1255"/>
      <c r="C7" s="1256"/>
      <c r="D7" s="1257"/>
      <c r="E7" s="71"/>
      <c r="F7" s="444" t="s">
        <v>82</v>
      </c>
      <c r="G7" s="445">
        <v>0</v>
      </c>
      <c r="H7" s="436">
        <v>0</v>
      </c>
      <c r="I7" s="436">
        <v>0</v>
      </c>
      <c r="J7" s="436">
        <v>0</v>
      </c>
      <c r="K7" s="436">
        <v>0</v>
      </c>
      <c r="L7" s="436">
        <v>0</v>
      </c>
      <c r="M7" s="436">
        <v>0</v>
      </c>
      <c r="N7" s="436">
        <v>0</v>
      </c>
      <c r="O7" s="436">
        <v>0</v>
      </c>
      <c r="P7" s="436">
        <v>0</v>
      </c>
      <c r="Q7" s="436">
        <v>0</v>
      </c>
      <c r="R7" s="436">
        <v>0</v>
      </c>
      <c r="S7" s="436">
        <v>0</v>
      </c>
      <c r="T7" s="437">
        <v>0</v>
      </c>
      <c r="U7" s="88"/>
      <c r="V7" s="88"/>
      <c r="W7" s="400"/>
      <c r="X7" s="71"/>
      <c r="Y7" s="71"/>
      <c r="Z7" s="435" t="s">
        <v>82</v>
      </c>
      <c r="AA7" s="436">
        <v>0</v>
      </c>
      <c r="AB7" s="436">
        <v>0</v>
      </c>
      <c r="AC7" s="436">
        <v>0</v>
      </c>
      <c r="AD7" s="436">
        <v>0</v>
      </c>
      <c r="AE7" s="436">
        <v>0</v>
      </c>
      <c r="AF7" s="436">
        <v>0</v>
      </c>
      <c r="AG7" s="436">
        <v>0</v>
      </c>
      <c r="AH7" s="436">
        <v>0</v>
      </c>
      <c r="AI7" s="436">
        <v>0</v>
      </c>
      <c r="AJ7" s="436">
        <v>0</v>
      </c>
      <c r="AK7" s="436">
        <v>0</v>
      </c>
      <c r="AL7" s="436">
        <v>0</v>
      </c>
      <c r="AM7" s="437">
        <v>0</v>
      </c>
      <c r="AN7" s="88"/>
      <c r="AO7" s="88"/>
      <c r="AP7" s="88"/>
      <c r="BD7" s="66"/>
    </row>
    <row r="8" spans="1:56" ht="13.5" customHeight="1">
      <c r="A8" s="400"/>
      <c r="B8" s="1255"/>
      <c r="C8" s="1256"/>
      <c r="D8" s="1257"/>
      <c r="E8" s="72"/>
      <c r="F8" s="446" t="s">
        <v>579</v>
      </c>
      <c r="G8" s="447">
        <v>0</v>
      </c>
      <c r="H8" s="439">
        <v>0</v>
      </c>
      <c r="I8" s="439">
        <v>0</v>
      </c>
      <c r="J8" s="439">
        <v>0</v>
      </c>
      <c r="K8" s="439">
        <v>0</v>
      </c>
      <c r="L8" s="439">
        <v>0</v>
      </c>
      <c r="M8" s="439">
        <v>0</v>
      </c>
      <c r="N8" s="439">
        <v>0</v>
      </c>
      <c r="O8" s="439">
        <v>0</v>
      </c>
      <c r="P8" s="439">
        <v>0</v>
      </c>
      <c r="Q8" s="439">
        <v>0</v>
      </c>
      <c r="R8" s="439">
        <v>0</v>
      </c>
      <c r="S8" s="439">
        <v>0</v>
      </c>
      <c r="T8" s="440">
        <v>0</v>
      </c>
      <c r="U8" s="88"/>
      <c r="V8" s="88"/>
      <c r="W8" s="400"/>
      <c r="X8" s="71"/>
      <c r="Y8" s="72"/>
      <c r="Z8" s="438" t="s">
        <v>579</v>
      </c>
      <c r="AA8" s="439">
        <v>0</v>
      </c>
      <c r="AB8" s="439">
        <v>0</v>
      </c>
      <c r="AC8" s="439">
        <v>0</v>
      </c>
      <c r="AD8" s="439">
        <v>0</v>
      </c>
      <c r="AE8" s="439">
        <v>0</v>
      </c>
      <c r="AF8" s="439">
        <v>0</v>
      </c>
      <c r="AG8" s="439">
        <v>0</v>
      </c>
      <c r="AH8" s="439">
        <v>0</v>
      </c>
      <c r="AI8" s="439">
        <v>0</v>
      </c>
      <c r="AJ8" s="439">
        <v>0</v>
      </c>
      <c r="AK8" s="439">
        <v>0</v>
      </c>
      <c r="AL8" s="439">
        <v>0</v>
      </c>
      <c r="AM8" s="440">
        <v>0</v>
      </c>
      <c r="AN8" s="88"/>
      <c r="AO8" s="88"/>
      <c r="AP8" s="88"/>
      <c r="BD8" s="66"/>
    </row>
    <row r="9" spans="1:56" ht="13.5" customHeight="1">
      <c r="A9" s="400"/>
      <c r="B9" s="1255"/>
      <c r="C9" s="1256"/>
      <c r="D9" s="1257"/>
      <c r="E9" s="73" t="s">
        <v>580</v>
      </c>
      <c r="F9" s="417"/>
      <c r="G9" s="411">
        <v>9329882</v>
      </c>
      <c r="H9" s="42">
        <v>6156011</v>
      </c>
      <c r="I9" s="42">
        <v>3092979</v>
      </c>
      <c r="J9" s="42">
        <v>2044852</v>
      </c>
      <c r="K9" s="42">
        <v>239391</v>
      </c>
      <c r="L9" s="42">
        <v>1978316</v>
      </c>
      <c r="M9" s="42">
        <v>500275</v>
      </c>
      <c r="N9" s="42">
        <v>2129021</v>
      </c>
      <c r="O9" s="42">
        <v>2364372</v>
      </c>
      <c r="P9" s="42">
        <v>850089</v>
      </c>
      <c r="Q9" s="42">
        <v>1418487</v>
      </c>
      <c r="R9" s="42">
        <v>1146236</v>
      </c>
      <c r="S9" s="42">
        <v>9030952</v>
      </c>
      <c r="T9" s="333">
        <v>6033505</v>
      </c>
      <c r="U9" s="88"/>
      <c r="V9" s="88"/>
      <c r="W9" s="400"/>
      <c r="X9" s="71"/>
      <c r="Y9" s="73" t="s">
        <v>580</v>
      </c>
      <c r="Z9" s="74"/>
      <c r="AA9" s="42">
        <v>1623852</v>
      </c>
      <c r="AB9" s="42">
        <v>1663927</v>
      </c>
      <c r="AC9" s="42">
        <v>148554</v>
      </c>
      <c r="AD9" s="42">
        <v>1493651</v>
      </c>
      <c r="AE9" s="42">
        <v>555162</v>
      </c>
      <c r="AF9" s="42">
        <v>353879</v>
      </c>
      <c r="AG9" s="42">
        <v>397809</v>
      </c>
      <c r="AH9" s="42">
        <v>436192</v>
      </c>
      <c r="AI9" s="42">
        <v>113063</v>
      </c>
      <c r="AJ9" s="42">
        <v>13000</v>
      </c>
      <c r="AK9" s="42">
        <v>16800</v>
      </c>
      <c r="AL9" s="42">
        <v>196000</v>
      </c>
      <c r="AM9" s="333">
        <v>79054</v>
      </c>
      <c r="AN9" s="88"/>
      <c r="AO9" s="88"/>
      <c r="AP9" s="88"/>
      <c r="BD9" s="66"/>
    </row>
    <row r="10" spans="1:56" ht="13.5" customHeight="1">
      <c r="A10" s="400"/>
      <c r="B10" s="1255"/>
      <c r="C10" s="1256"/>
      <c r="D10" s="1257"/>
      <c r="E10" s="73" t="s">
        <v>581</v>
      </c>
      <c r="F10" s="417"/>
      <c r="G10" s="411">
        <v>4222000</v>
      </c>
      <c r="H10" s="42">
        <v>886700</v>
      </c>
      <c r="I10" s="42">
        <v>742400</v>
      </c>
      <c r="J10" s="42">
        <v>195800</v>
      </c>
      <c r="K10" s="42">
        <v>0</v>
      </c>
      <c r="L10" s="42">
        <v>192900</v>
      </c>
      <c r="M10" s="42">
        <v>519300</v>
      </c>
      <c r="N10" s="42">
        <v>256200</v>
      </c>
      <c r="O10" s="42">
        <v>0</v>
      </c>
      <c r="P10" s="42">
        <v>758000</v>
      </c>
      <c r="Q10" s="42">
        <v>370000</v>
      </c>
      <c r="R10" s="42">
        <v>81300</v>
      </c>
      <c r="S10" s="42">
        <v>0</v>
      </c>
      <c r="T10" s="333">
        <v>649000</v>
      </c>
      <c r="U10" s="88"/>
      <c r="V10" s="88"/>
      <c r="W10" s="400"/>
      <c r="X10" s="71"/>
      <c r="Y10" s="73" t="s">
        <v>581</v>
      </c>
      <c r="Z10" s="74"/>
      <c r="AA10" s="42">
        <v>47000</v>
      </c>
      <c r="AB10" s="42">
        <v>318000</v>
      </c>
      <c r="AC10" s="42">
        <v>0</v>
      </c>
      <c r="AD10" s="42">
        <v>26200</v>
      </c>
      <c r="AE10" s="42">
        <v>0</v>
      </c>
      <c r="AF10" s="42">
        <v>0</v>
      </c>
      <c r="AG10" s="42">
        <v>0</v>
      </c>
      <c r="AH10" s="42">
        <v>0</v>
      </c>
      <c r="AI10" s="42">
        <v>195000</v>
      </c>
      <c r="AJ10" s="42">
        <v>533000</v>
      </c>
      <c r="AK10" s="42">
        <v>155000</v>
      </c>
      <c r="AL10" s="42">
        <v>0</v>
      </c>
      <c r="AM10" s="333">
        <v>0</v>
      </c>
      <c r="AN10" s="88"/>
      <c r="AO10" s="88"/>
      <c r="AP10" s="88"/>
      <c r="BD10" s="66"/>
    </row>
    <row r="11" spans="1:56" ht="13.5" customHeight="1">
      <c r="A11" s="400"/>
      <c r="B11" s="1255"/>
      <c r="C11" s="1256"/>
      <c r="D11" s="1257"/>
      <c r="E11" s="73" t="s">
        <v>582</v>
      </c>
      <c r="F11" s="417"/>
      <c r="G11" s="411">
        <v>1000</v>
      </c>
      <c r="H11" s="42">
        <v>239900</v>
      </c>
      <c r="I11" s="42">
        <v>180800</v>
      </c>
      <c r="J11" s="42">
        <v>0</v>
      </c>
      <c r="K11" s="42">
        <v>322800</v>
      </c>
      <c r="L11" s="42">
        <v>0</v>
      </c>
      <c r="M11" s="42">
        <v>30000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333">
        <v>313000</v>
      </c>
      <c r="U11" s="88"/>
      <c r="V11" s="88"/>
      <c r="W11" s="400"/>
      <c r="X11" s="71"/>
      <c r="Y11" s="73" t="s">
        <v>582</v>
      </c>
      <c r="Z11" s="74"/>
      <c r="AA11" s="42">
        <v>316800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142200</v>
      </c>
      <c r="AI11" s="42">
        <v>0</v>
      </c>
      <c r="AJ11" s="42">
        <v>0</v>
      </c>
      <c r="AK11" s="42">
        <v>0</v>
      </c>
      <c r="AL11" s="42">
        <v>0</v>
      </c>
      <c r="AM11" s="333">
        <v>0</v>
      </c>
      <c r="AN11" s="88"/>
      <c r="AO11" s="88"/>
      <c r="AP11" s="88"/>
      <c r="BD11" s="66"/>
    </row>
    <row r="12" spans="1:56" ht="13.5" customHeight="1">
      <c r="A12" s="400"/>
      <c r="B12" s="1255"/>
      <c r="C12" s="1256"/>
      <c r="D12" s="1257"/>
      <c r="E12" s="73" t="s">
        <v>583</v>
      </c>
      <c r="F12" s="417"/>
      <c r="G12" s="411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333">
        <v>0</v>
      </c>
      <c r="U12" s="88"/>
      <c r="V12" s="88"/>
      <c r="W12" s="400"/>
      <c r="X12" s="71"/>
      <c r="Y12" s="73" t="s">
        <v>583</v>
      </c>
      <c r="Z12" s="74"/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333">
        <v>0</v>
      </c>
      <c r="AN12" s="88"/>
      <c r="AO12" s="88"/>
      <c r="AP12" s="88"/>
      <c r="BD12" s="66"/>
    </row>
    <row r="13" spans="1:56" ht="13.5" customHeight="1">
      <c r="A13" s="400"/>
      <c r="B13" s="1255"/>
      <c r="C13" s="1256"/>
      <c r="D13" s="1257"/>
      <c r="E13" s="73" t="s">
        <v>584</v>
      </c>
      <c r="F13" s="417"/>
      <c r="G13" s="411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333">
        <v>0</v>
      </c>
      <c r="U13" s="88"/>
      <c r="V13" s="88"/>
      <c r="W13" s="400"/>
      <c r="X13" s="71"/>
      <c r="Y13" s="73" t="s">
        <v>584</v>
      </c>
      <c r="Z13" s="74"/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333">
        <v>0</v>
      </c>
      <c r="AN13" s="88"/>
      <c r="AO13" s="88"/>
      <c r="AP13" s="88"/>
      <c r="BD13" s="66"/>
    </row>
    <row r="14" spans="1:56" ht="13.5" customHeight="1">
      <c r="A14" s="400"/>
      <c r="B14" s="1255"/>
      <c r="C14" s="1256"/>
      <c r="D14" s="1257"/>
      <c r="E14" s="73" t="s">
        <v>83</v>
      </c>
      <c r="F14" s="417"/>
      <c r="G14" s="411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333">
        <v>0</v>
      </c>
      <c r="U14" s="88"/>
      <c r="V14" s="88"/>
      <c r="W14" s="400"/>
      <c r="X14" s="71"/>
      <c r="Y14" s="73" t="s">
        <v>83</v>
      </c>
      <c r="Z14" s="74"/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333">
        <v>0</v>
      </c>
      <c r="AN14" s="88"/>
      <c r="AO14" s="88"/>
      <c r="AP14" s="88"/>
      <c r="BD14" s="66"/>
    </row>
    <row r="15" spans="1:56" ht="13.5" customHeight="1">
      <c r="A15" s="400"/>
      <c r="B15" s="1255"/>
      <c r="C15" s="1256"/>
      <c r="D15" s="1257"/>
      <c r="E15" s="73" t="s">
        <v>84</v>
      </c>
      <c r="F15" s="417"/>
      <c r="G15" s="411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333">
        <v>0</v>
      </c>
      <c r="U15" s="88"/>
      <c r="V15" s="88"/>
      <c r="W15" s="400"/>
      <c r="X15" s="71"/>
      <c r="Y15" s="73" t="s">
        <v>84</v>
      </c>
      <c r="Z15" s="74"/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333">
        <v>0</v>
      </c>
      <c r="AN15" s="88"/>
      <c r="AO15" s="88"/>
      <c r="AP15" s="88"/>
      <c r="BD15" s="66"/>
    </row>
    <row r="16" spans="1:56" ht="13.5" customHeight="1" thickBot="1">
      <c r="A16" s="400"/>
      <c r="B16" s="1258"/>
      <c r="C16" s="1259"/>
      <c r="D16" s="1260"/>
      <c r="E16" s="402" t="s">
        <v>85</v>
      </c>
      <c r="F16" s="418"/>
      <c r="G16" s="462">
        <v>0</v>
      </c>
      <c r="H16" s="459">
        <v>0</v>
      </c>
      <c r="I16" s="459">
        <v>0</v>
      </c>
      <c r="J16" s="459">
        <v>0</v>
      </c>
      <c r="K16" s="459">
        <v>0</v>
      </c>
      <c r="L16" s="139">
        <v>20561</v>
      </c>
      <c r="M16" s="459">
        <v>0</v>
      </c>
      <c r="N16" s="459">
        <v>0</v>
      </c>
      <c r="O16" s="459">
        <v>0</v>
      </c>
      <c r="P16" s="459">
        <v>0</v>
      </c>
      <c r="Q16" s="459">
        <v>0</v>
      </c>
      <c r="R16" s="459">
        <v>0</v>
      </c>
      <c r="S16" s="459">
        <v>0</v>
      </c>
      <c r="T16" s="460">
        <v>0</v>
      </c>
      <c r="U16" s="88"/>
      <c r="V16" s="88"/>
      <c r="W16" s="400"/>
      <c r="X16" s="430"/>
      <c r="Y16" s="402" t="s">
        <v>85</v>
      </c>
      <c r="Z16" s="431"/>
      <c r="AA16" s="459">
        <v>0</v>
      </c>
      <c r="AB16" s="459">
        <v>0</v>
      </c>
      <c r="AC16" s="459">
        <v>0</v>
      </c>
      <c r="AD16" s="459">
        <v>0</v>
      </c>
      <c r="AE16" s="459">
        <v>0</v>
      </c>
      <c r="AF16" s="459">
        <v>0</v>
      </c>
      <c r="AG16" s="459">
        <v>0</v>
      </c>
      <c r="AH16" s="459">
        <v>0</v>
      </c>
      <c r="AI16" s="459">
        <v>0</v>
      </c>
      <c r="AJ16" s="459">
        <v>0</v>
      </c>
      <c r="AK16" s="459">
        <v>0</v>
      </c>
      <c r="AL16" s="459">
        <v>0</v>
      </c>
      <c r="AM16" s="460">
        <v>0</v>
      </c>
      <c r="AN16" s="88"/>
      <c r="AO16" s="88"/>
      <c r="AP16" s="88"/>
      <c r="BD16" s="66"/>
    </row>
    <row r="17" spans="1:56" ht="13.5" customHeight="1">
      <c r="A17" s="400"/>
      <c r="B17" s="71" t="s">
        <v>585</v>
      </c>
      <c r="C17" s="75"/>
      <c r="D17" s="75"/>
      <c r="E17" s="75"/>
      <c r="F17" s="415"/>
      <c r="G17" s="461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320"/>
      <c r="U17" s="88"/>
      <c r="V17" s="88"/>
      <c r="W17" s="400"/>
      <c r="X17" s="71" t="s">
        <v>585</v>
      </c>
      <c r="Y17" s="75"/>
      <c r="Z17" s="457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320"/>
      <c r="AN17" s="88"/>
      <c r="AO17" s="88"/>
      <c r="AP17" s="88"/>
      <c r="BD17" s="66"/>
    </row>
    <row r="18" spans="1:56" ht="13.5" customHeight="1">
      <c r="A18" s="400"/>
      <c r="B18" s="1255"/>
      <c r="C18" s="1256"/>
      <c r="D18" s="1257"/>
      <c r="E18" s="73" t="s">
        <v>741</v>
      </c>
      <c r="F18" s="417"/>
      <c r="G18" s="411">
        <v>224300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333">
        <v>0</v>
      </c>
      <c r="U18" s="88"/>
      <c r="V18" s="88"/>
      <c r="W18" s="400"/>
      <c r="X18" s="71"/>
      <c r="Y18" s="73" t="s">
        <v>741</v>
      </c>
      <c r="Z18" s="1060"/>
      <c r="AA18" s="42">
        <v>0</v>
      </c>
      <c r="AB18" s="42">
        <v>0</v>
      </c>
      <c r="AC18" s="42">
        <v>0</v>
      </c>
      <c r="AD18" s="42">
        <v>34400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333">
        <v>0</v>
      </c>
      <c r="AN18" s="88"/>
      <c r="AO18" s="88"/>
      <c r="AP18" s="88"/>
      <c r="AQ18" s="70">
        <v>233894066</v>
      </c>
      <c r="BD18" s="66"/>
    </row>
    <row r="19" spans="1:56" ht="13.5" customHeight="1">
      <c r="A19" s="400"/>
      <c r="B19" s="1255"/>
      <c r="C19" s="1256"/>
      <c r="D19" s="1257"/>
      <c r="E19" s="73" t="s">
        <v>742</v>
      </c>
      <c r="F19" s="417"/>
      <c r="G19" s="411">
        <v>0</v>
      </c>
      <c r="H19" s="42">
        <v>89200</v>
      </c>
      <c r="I19" s="42">
        <v>0</v>
      </c>
      <c r="J19" s="42">
        <v>23900</v>
      </c>
      <c r="K19" s="42">
        <v>0</v>
      </c>
      <c r="L19" s="42">
        <v>0</v>
      </c>
      <c r="M19" s="42">
        <v>0</v>
      </c>
      <c r="N19" s="42">
        <v>6943</v>
      </c>
      <c r="O19" s="42">
        <v>0</v>
      </c>
      <c r="P19" s="42">
        <v>0</v>
      </c>
      <c r="Q19" s="42">
        <v>0</v>
      </c>
      <c r="R19" s="42">
        <v>21900</v>
      </c>
      <c r="S19" s="42">
        <v>0</v>
      </c>
      <c r="T19" s="333">
        <v>0</v>
      </c>
      <c r="U19" s="88"/>
      <c r="V19" s="88"/>
      <c r="W19" s="400"/>
      <c r="X19" s="71"/>
      <c r="Y19" s="73" t="s">
        <v>742</v>
      </c>
      <c r="Z19" s="1060"/>
      <c r="AA19" s="42">
        <v>250000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333">
        <v>0</v>
      </c>
      <c r="AN19" s="88"/>
      <c r="AO19" s="88"/>
      <c r="AP19" s="88"/>
      <c r="BD19" s="66"/>
    </row>
    <row r="20" spans="1:56" ht="13.5" customHeight="1">
      <c r="A20" s="400"/>
      <c r="B20" s="1255"/>
      <c r="C20" s="1256"/>
      <c r="D20" s="1257"/>
      <c r="E20" s="73" t="s">
        <v>743</v>
      </c>
      <c r="F20" s="417"/>
      <c r="G20" s="411">
        <v>8744797</v>
      </c>
      <c r="H20" s="42">
        <v>3728774</v>
      </c>
      <c r="I20" s="42">
        <v>2904850</v>
      </c>
      <c r="J20" s="42">
        <v>645219</v>
      </c>
      <c r="K20" s="42">
        <v>76363</v>
      </c>
      <c r="L20" s="42">
        <v>1170680</v>
      </c>
      <c r="M20" s="42">
        <v>753062</v>
      </c>
      <c r="N20" s="42">
        <v>1748278</v>
      </c>
      <c r="O20" s="42">
        <v>688180</v>
      </c>
      <c r="P20" s="42">
        <v>1144811</v>
      </c>
      <c r="Q20" s="42">
        <v>1171676</v>
      </c>
      <c r="R20" s="42">
        <v>558574</v>
      </c>
      <c r="S20" s="42">
        <v>4651803</v>
      </c>
      <c r="T20" s="333">
        <v>2811897</v>
      </c>
      <c r="U20" s="88"/>
      <c r="V20" s="88"/>
      <c r="W20" s="400"/>
      <c r="X20" s="71"/>
      <c r="Y20" s="73" t="s">
        <v>743</v>
      </c>
      <c r="Z20" s="1060"/>
      <c r="AA20" s="42">
        <v>857186</v>
      </c>
      <c r="AB20" s="42">
        <v>734122</v>
      </c>
      <c r="AC20" s="42">
        <v>0</v>
      </c>
      <c r="AD20" s="42">
        <v>656239</v>
      </c>
      <c r="AE20" s="42">
        <v>155791</v>
      </c>
      <c r="AF20" s="42">
        <v>26293</v>
      </c>
      <c r="AG20" s="42">
        <v>8641</v>
      </c>
      <c r="AH20" s="42">
        <v>142200</v>
      </c>
      <c r="AI20" s="42">
        <v>195000</v>
      </c>
      <c r="AJ20" s="42">
        <v>533000</v>
      </c>
      <c r="AK20" s="42">
        <v>203655</v>
      </c>
      <c r="AL20" s="42">
        <v>71300</v>
      </c>
      <c r="AM20" s="333">
        <v>56935</v>
      </c>
      <c r="AN20" s="88"/>
      <c r="AO20" s="88"/>
      <c r="AP20" s="88"/>
      <c r="BD20" s="66"/>
    </row>
    <row r="21" spans="1:56" ht="13.5" customHeight="1">
      <c r="A21" s="400"/>
      <c r="B21" s="1255"/>
      <c r="C21" s="1256"/>
      <c r="D21" s="1257"/>
      <c r="E21" s="73" t="s">
        <v>744</v>
      </c>
      <c r="F21" s="417"/>
      <c r="G21" s="411">
        <v>9849199</v>
      </c>
      <c r="H21" s="42">
        <v>6488163</v>
      </c>
      <c r="I21" s="42">
        <v>3313843</v>
      </c>
      <c r="J21" s="42">
        <v>2943834</v>
      </c>
      <c r="K21" s="42">
        <v>1292895</v>
      </c>
      <c r="L21" s="42">
        <v>2584218</v>
      </c>
      <c r="M21" s="42">
        <v>1377647</v>
      </c>
      <c r="N21" s="42">
        <v>3591413</v>
      </c>
      <c r="O21" s="42">
        <v>3926629</v>
      </c>
      <c r="P21" s="42">
        <v>510333</v>
      </c>
      <c r="Q21" s="42">
        <v>1872594</v>
      </c>
      <c r="R21" s="42">
        <v>2300808</v>
      </c>
      <c r="S21" s="42">
        <v>9097547</v>
      </c>
      <c r="T21" s="333">
        <v>6521109</v>
      </c>
      <c r="U21" s="88"/>
      <c r="V21" s="88"/>
      <c r="W21" s="400"/>
      <c r="X21" s="71"/>
      <c r="Y21" s="73" t="s">
        <v>744</v>
      </c>
      <c r="Z21" s="1060"/>
      <c r="AA21" s="42">
        <v>2785001</v>
      </c>
      <c r="AB21" s="42">
        <v>2505825</v>
      </c>
      <c r="AC21" s="42">
        <v>0</v>
      </c>
      <c r="AD21" s="42">
        <v>2478115</v>
      </c>
      <c r="AE21" s="42">
        <v>558852</v>
      </c>
      <c r="AF21" s="42">
        <v>126220</v>
      </c>
      <c r="AG21" s="42">
        <v>316247</v>
      </c>
      <c r="AH21" s="42">
        <v>600000</v>
      </c>
      <c r="AI21" s="42">
        <v>113063</v>
      </c>
      <c r="AJ21" s="42">
        <v>232460</v>
      </c>
      <c r="AK21" s="42">
        <v>202583</v>
      </c>
      <c r="AL21" s="42">
        <v>237000</v>
      </c>
      <c r="AM21" s="333">
        <v>111917</v>
      </c>
      <c r="AN21" s="88"/>
      <c r="AO21" s="88"/>
      <c r="AP21" s="88"/>
      <c r="BD21" s="66"/>
    </row>
    <row r="22" spans="1:56" ht="13.5" customHeight="1">
      <c r="A22" s="400"/>
      <c r="B22" s="1255"/>
      <c r="C22" s="1256"/>
      <c r="D22" s="1257"/>
      <c r="E22" s="73" t="s">
        <v>745</v>
      </c>
      <c r="F22" s="417"/>
      <c r="G22" s="411">
        <v>1526690</v>
      </c>
      <c r="H22" s="42">
        <v>2870994</v>
      </c>
      <c r="I22" s="42">
        <v>36913</v>
      </c>
      <c r="J22" s="42">
        <v>1176987</v>
      </c>
      <c r="K22" s="42">
        <v>373843</v>
      </c>
      <c r="L22" s="42">
        <v>378692</v>
      </c>
      <c r="M22" s="42">
        <v>2231414</v>
      </c>
      <c r="N22" s="42">
        <v>358313</v>
      </c>
      <c r="O22" s="42">
        <v>967878</v>
      </c>
      <c r="P22" s="42">
        <v>150701</v>
      </c>
      <c r="Q22" s="42">
        <v>410872</v>
      </c>
      <c r="R22" s="42">
        <v>375509</v>
      </c>
      <c r="S22" s="42">
        <v>1231322</v>
      </c>
      <c r="T22" s="333">
        <v>815981</v>
      </c>
      <c r="U22" s="88"/>
      <c r="V22" s="88"/>
      <c r="W22" s="400"/>
      <c r="X22" s="71"/>
      <c r="Y22" s="73" t="s">
        <v>745</v>
      </c>
      <c r="Z22" s="1060"/>
      <c r="AA22" s="42">
        <v>0</v>
      </c>
      <c r="AB22" s="42">
        <v>300785</v>
      </c>
      <c r="AC22" s="42">
        <v>146044</v>
      </c>
      <c r="AD22" s="42">
        <v>82518</v>
      </c>
      <c r="AE22" s="42">
        <v>352066</v>
      </c>
      <c r="AF22" s="42">
        <v>240433</v>
      </c>
      <c r="AG22" s="42">
        <v>379346</v>
      </c>
      <c r="AH22" s="42">
        <v>0</v>
      </c>
      <c r="AI22" s="42">
        <v>0</v>
      </c>
      <c r="AJ22" s="42">
        <v>0</v>
      </c>
      <c r="AK22" s="42">
        <v>1518683</v>
      </c>
      <c r="AL22" s="42">
        <v>0</v>
      </c>
      <c r="AM22" s="333">
        <v>0</v>
      </c>
      <c r="AN22" s="88"/>
      <c r="AO22" s="88"/>
      <c r="AP22" s="88"/>
      <c r="BD22" s="66"/>
    </row>
    <row r="23" spans="1:56" ht="13.5" customHeight="1">
      <c r="A23" s="400"/>
      <c r="B23" s="1255"/>
      <c r="C23" s="1256"/>
      <c r="D23" s="1257"/>
      <c r="E23" s="73" t="s">
        <v>746</v>
      </c>
      <c r="F23" s="417"/>
      <c r="G23" s="411">
        <v>2635772</v>
      </c>
      <c r="H23" s="42">
        <v>2057822</v>
      </c>
      <c r="I23" s="42">
        <v>41193</v>
      </c>
      <c r="J23" s="42">
        <v>1318671</v>
      </c>
      <c r="K23" s="42">
        <v>292816</v>
      </c>
      <c r="L23" s="42">
        <v>345993</v>
      </c>
      <c r="M23" s="42">
        <v>1204401</v>
      </c>
      <c r="N23" s="42">
        <v>472037</v>
      </c>
      <c r="O23" s="42">
        <v>421280</v>
      </c>
      <c r="P23" s="42">
        <v>211309</v>
      </c>
      <c r="Q23" s="42">
        <v>104352</v>
      </c>
      <c r="R23" s="42">
        <v>704853</v>
      </c>
      <c r="S23" s="42">
        <v>2186249</v>
      </c>
      <c r="T23" s="333">
        <v>928244</v>
      </c>
      <c r="U23" s="88"/>
      <c r="V23" s="88"/>
      <c r="W23" s="400"/>
      <c r="X23" s="71"/>
      <c r="Y23" s="73" t="s">
        <v>746</v>
      </c>
      <c r="Z23" s="1060"/>
      <c r="AA23" s="42">
        <v>0</v>
      </c>
      <c r="AB23" s="42">
        <v>93988</v>
      </c>
      <c r="AC23" s="42">
        <v>233528</v>
      </c>
      <c r="AD23" s="42">
        <v>270390</v>
      </c>
      <c r="AE23" s="42">
        <v>145969</v>
      </c>
      <c r="AF23" s="42">
        <v>377726</v>
      </c>
      <c r="AG23" s="42">
        <v>266499</v>
      </c>
      <c r="AH23" s="42">
        <v>29339</v>
      </c>
      <c r="AI23" s="42">
        <v>0</v>
      </c>
      <c r="AJ23" s="42">
        <v>5281</v>
      </c>
      <c r="AK23" s="42">
        <v>1463509</v>
      </c>
      <c r="AL23" s="42">
        <v>29339</v>
      </c>
      <c r="AM23" s="333">
        <v>0</v>
      </c>
      <c r="AN23" s="88"/>
      <c r="AO23" s="88"/>
      <c r="AP23" s="88"/>
      <c r="BD23" s="66"/>
    </row>
    <row r="24" spans="1:56" ht="13.5" customHeight="1">
      <c r="A24" s="400"/>
      <c r="B24" s="1255"/>
      <c r="C24" s="1256"/>
      <c r="D24" s="1257"/>
      <c r="E24" s="73" t="s">
        <v>747</v>
      </c>
      <c r="F24" s="417"/>
      <c r="G24" s="411">
        <v>1696646</v>
      </c>
      <c r="H24" s="42">
        <v>1688357</v>
      </c>
      <c r="I24" s="42">
        <v>1100844</v>
      </c>
      <c r="J24" s="42">
        <v>708412</v>
      </c>
      <c r="K24" s="42">
        <v>880935</v>
      </c>
      <c r="L24" s="42">
        <v>383864</v>
      </c>
      <c r="M24" s="42">
        <v>342563</v>
      </c>
      <c r="N24" s="42">
        <v>833397</v>
      </c>
      <c r="O24" s="42">
        <v>224422</v>
      </c>
      <c r="P24" s="42">
        <v>854137</v>
      </c>
      <c r="Q24" s="42">
        <v>59054</v>
      </c>
      <c r="R24" s="42">
        <v>560150</v>
      </c>
      <c r="S24" s="42">
        <v>1875639</v>
      </c>
      <c r="T24" s="333">
        <v>1133169</v>
      </c>
      <c r="U24" s="88"/>
      <c r="V24" s="88"/>
      <c r="W24" s="400"/>
      <c r="X24" s="71"/>
      <c r="Y24" s="73" t="s">
        <v>747</v>
      </c>
      <c r="Z24" s="1060"/>
      <c r="AA24" s="42">
        <v>0</v>
      </c>
      <c r="AB24" s="42">
        <v>419629</v>
      </c>
      <c r="AC24" s="42">
        <v>55787</v>
      </c>
      <c r="AD24" s="42">
        <v>183574</v>
      </c>
      <c r="AE24" s="42">
        <v>168973</v>
      </c>
      <c r="AF24" s="42">
        <v>579521</v>
      </c>
      <c r="AG24" s="42">
        <v>143194</v>
      </c>
      <c r="AH24" s="42">
        <v>107079</v>
      </c>
      <c r="AI24" s="42">
        <v>0</v>
      </c>
      <c r="AJ24" s="42">
        <v>347955</v>
      </c>
      <c r="AK24" s="42">
        <v>132837</v>
      </c>
      <c r="AL24" s="42">
        <v>37318</v>
      </c>
      <c r="AM24" s="333">
        <v>0</v>
      </c>
      <c r="AN24" s="88"/>
      <c r="AO24" s="88"/>
      <c r="AP24" s="88"/>
      <c r="BD24" s="66"/>
    </row>
    <row r="25" spans="1:56" ht="13.5" customHeight="1">
      <c r="A25" s="400"/>
      <c r="B25" s="1255"/>
      <c r="C25" s="1256"/>
      <c r="D25" s="1257"/>
      <c r="E25" s="73" t="s">
        <v>748</v>
      </c>
      <c r="F25" s="417"/>
      <c r="G25" s="411">
        <v>1663248</v>
      </c>
      <c r="H25" s="42">
        <v>1257330</v>
      </c>
      <c r="I25" s="42">
        <v>703154</v>
      </c>
      <c r="J25" s="42">
        <v>1263403</v>
      </c>
      <c r="K25" s="42">
        <v>294911</v>
      </c>
      <c r="L25" s="42">
        <v>244690</v>
      </c>
      <c r="M25" s="42">
        <v>584662</v>
      </c>
      <c r="N25" s="42">
        <v>560005</v>
      </c>
      <c r="O25" s="42">
        <v>380055</v>
      </c>
      <c r="P25" s="42">
        <v>188621</v>
      </c>
      <c r="Q25" s="42">
        <v>117556</v>
      </c>
      <c r="R25" s="42">
        <v>937304</v>
      </c>
      <c r="S25" s="42">
        <v>1336974</v>
      </c>
      <c r="T25" s="333">
        <v>3011093</v>
      </c>
      <c r="U25" s="88"/>
      <c r="V25" s="88"/>
      <c r="W25" s="400"/>
      <c r="X25" s="71"/>
      <c r="Y25" s="73" t="s">
        <v>748</v>
      </c>
      <c r="Z25" s="1060"/>
      <c r="AA25" s="42">
        <v>73646</v>
      </c>
      <c r="AB25" s="42">
        <v>148541</v>
      </c>
      <c r="AC25" s="42">
        <v>61474</v>
      </c>
      <c r="AD25" s="42">
        <v>262459</v>
      </c>
      <c r="AE25" s="42">
        <v>88616</v>
      </c>
      <c r="AF25" s="42">
        <v>317264</v>
      </c>
      <c r="AG25" s="42">
        <v>218577</v>
      </c>
      <c r="AH25" s="42">
        <v>97721</v>
      </c>
      <c r="AI25" s="42">
        <v>17377</v>
      </c>
      <c r="AJ25" s="42">
        <v>237026</v>
      </c>
      <c r="AK25" s="42">
        <v>117650</v>
      </c>
      <c r="AL25" s="42">
        <v>7395</v>
      </c>
      <c r="AM25" s="333">
        <v>0</v>
      </c>
      <c r="AN25" s="88"/>
      <c r="AO25" s="88"/>
      <c r="AP25" s="88"/>
      <c r="BD25" s="66"/>
    </row>
    <row r="26" spans="1:56" ht="13.5" customHeight="1">
      <c r="A26" s="400"/>
      <c r="B26" s="1255"/>
      <c r="C26" s="1256"/>
      <c r="D26" s="1257"/>
      <c r="E26" s="73" t="s">
        <v>749</v>
      </c>
      <c r="F26" s="417"/>
      <c r="G26" s="411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52857</v>
      </c>
      <c r="Q26" s="42">
        <v>27058</v>
      </c>
      <c r="R26" s="42">
        <v>0</v>
      </c>
      <c r="S26" s="42">
        <v>31766</v>
      </c>
      <c r="T26" s="333">
        <v>0</v>
      </c>
      <c r="U26" s="88"/>
      <c r="V26" s="88"/>
      <c r="W26" s="400"/>
      <c r="X26" s="71"/>
      <c r="Y26" s="73" t="s">
        <v>749</v>
      </c>
      <c r="Z26" s="1060"/>
      <c r="AA26" s="42">
        <v>0</v>
      </c>
      <c r="AB26" s="42">
        <v>0</v>
      </c>
      <c r="AC26" s="42">
        <v>5181</v>
      </c>
      <c r="AD26" s="42">
        <v>0</v>
      </c>
      <c r="AE26" s="42">
        <v>51014</v>
      </c>
      <c r="AF26" s="42">
        <v>0</v>
      </c>
      <c r="AG26" s="42">
        <v>82500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333">
        <v>0</v>
      </c>
      <c r="AN26" s="88"/>
      <c r="AO26" s="88"/>
      <c r="AP26" s="88"/>
      <c r="BD26" s="66"/>
    </row>
    <row r="27" spans="1:56" ht="13.5" customHeight="1">
      <c r="A27" s="400"/>
      <c r="B27" s="1255"/>
      <c r="C27" s="1256"/>
      <c r="D27" s="1257"/>
      <c r="E27" s="73" t="s">
        <v>750</v>
      </c>
      <c r="F27" s="417"/>
      <c r="G27" s="411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333">
        <v>0</v>
      </c>
      <c r="U27" s="88"/>
      <c r="V27" s="88"/>
      <c r="W27" s="400"/>
      <c r="X27" s="71"/>
      <c r="Y27" s="73" t="s">
        <v>750</v>
      </c>
      <c r="Z27" s="1060"/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333">
        <v>0</v>
      </c>
      <c r="AN27" s="88"/>
      <c r="AO27" s="88"/>
      <c r="AP27" s="88"/>
      <c r="BD27" s="66"/>
    </row>
    <row r="28" spans="1:56" ht="13.5" customHeight="1" thickBot="1">
      <c r="A28" s="401"/>
      <c r="B28" s="1258"/>
      <c r="C28" s="1259"/>
      <c r="D28" s="1260"/>
      <c r="E28" s="402" t="s">
        <v>751</v>
      </c>
      <c r="F28" s="418"/>
      <c r="G28" s="412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403">
        <v>0</v>
      </c>
      <c r="U28" s="88"/>
      <c r="V28" s="88"/>
      <c r="W28" s="401"/>
      <c r="X28" s="430"/>
      <c r="Y28" s="402" t="s">
        <v>751</v>
      </c>
      <c r="Z28" s="1061"/>
      <c r="AA28" s="139">
        <v>0</v>
      </c>
      <c r="AB28" s="139">
        <v>0</v>
      </c>
      <c r="AC28" s="139">
        <v>0</v>
      </c>
      <c r="AD28" s="139">
        <v>0</v>
      </c>
      <c r="AE28" s="139">
        <v>1833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403">
        <v>0</v>
      </c>
      <c r="AN28" s="88"/>
      <c r="AO28" s="88"/>
      <c r="AP28" s="88"/>
      <c r="BD28" s="66"/>
    </row>
    <row r="29" spans="1:41" ht="13.5" customHeight="1">
      <c r="A29" s="75"/>
      <c r="B29" s="75"/>
      <c r="C29" s="75"/>
      <c r="D29" s="75"/>
      <c r="E29" s="75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5"/>
      <c r="X29" s="75"/>
      <c r="Y29" s="75"/>
      <c r="Z29" s="76"/>
      <c r="AA29" s="76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N29" s="77"/>
      <c r="AO29" s="78"/>
    </row>
    <row r="30" spans="1:55" ht="20.25" customHeight="1">
      <c r="A30" s="75"/>
      <c r="B30" s="75"/>
      <c r="C30" s="75"/>
      <c r="D30" s="75"/>
      <c r="E30" s="75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5"/>
      <c r="X30" s="75"/>
      <c r="Y30" s="75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8"/>
      <c r="BC30" s="88"/>
    </row>
    <row r="31" spans="1:57" ht="13.5" customHeight="1" thickBot="1">
      <c r="A31" s="75"/>
      <c r="B31" s="75"/>
      <c r="C31" s="75"/>
      <c r="D31" s="75"/>
      <c r="E31" s="75"/>
      <c r="F31" s="76"/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65" t="s">
        <v>165</v>
      </c>
      <c r="U31" s="88"/>
      <c r="V31" s="88"/>
      <c r="W31" s="77"/>
      <c r="X31" s="75"/>
      <c r="Y31" s="75"/>
      <c r="Z31" s="75"/>
      <c r="AA31" s="75"/>
      <c r="AB31" s="75"/>
      <c r="AC31" s="65" t="s">
        <v>165</v>
      </c>
      <c r="AD31" s="88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8"/>
      <c r="BD31" s="66"/>
      <c r="BE31" s="66"/>
    </row>
    <row r="32" spans="1:56" ht="13.5" customHeight="1">
      <c r="A32" s="396"/>
      <c r="B32" s="397"/>
      <c r="C32" s="397"/>
      <c r="D32" s="397"/>
      <c r="E32" s="397"/>
      <c r="F32" s="398" t="s">
        <v>242</v>
      </c>
      <c r="G32" s="398" t="s">
        <v>600</v>
      </c>
      <c r="H32" s="398" t="s">
        <v>601</v>
      </c>
      <c r="I32" s="428" t="s">
        <v>27</v>
      </c>
      <c r="J32" s="428" t="s">
        <v>28</v>
      </c>
      <c r="K32" s="428" t="s">
        <v>29</v>
      </c>
      <c r="L32" s="428" t="s">
        <v>30</v>
      </c>
      <c r="M32" s="428" t="s">
        <v>31</v>
      </c>
      <c r="N32" s="428" t="s">
        <v>32</v>
      </c>
      <c r="O32" s="428" t="s">
        <v>33</v>
      </c>
      <c r="P32" s="428" t="s">
        <v>34</v>
      </c>
      <c r="Q32" s="428" t="s">
        <v>35</v>
      </c>
      <c r="R32" s="428" t="s">
        <v>36</v>
      </c>
      <c r="S32" s="428" t="s">
        <v>37</v>
      </c>
      <c r="T32" s="429" t="s">
        <v>38</v>
      </c>
      <c r="U32" s="88"/>
      <c r="V32" s="88"/>
      <c r="W32" s="396"/>
      <c r="X32" s="397"/>
      <c r="Y32" s="397"/>
      <c r="Z32" s="1062" t="s">
        <v>242</v>
      </c>
      <c r="AA32" s="428" t="s">
        <v>52</v>
      </c>
      <c r="AB32" s="429" t="s">
        <v>53</v>
      </c>
      <c r="AC32" s="106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8"/>
      <c r="BD32" s="66"/>
    </row>
    <row r="33" spans="1:56" ht="13.5" customHeight="1" thickBot="1">
      <c r="A33" s="405"/>
      <c r="B33" s="406"/>
      <c r="C33" s="406"/>
      <c r="D33" s="406"/>
      <c r="E33" s="406" t="s">
        <v>379</v>
      </c>
      <c r="F33" s="1109"/>
      <c r="G33" s="408" t="s">
        <v>254</v>
      </c>
      <c r="H33" s="408" t="s">
        <v>26</v>
      </c>
      <c r="I33" s="1110" t="s">
        <v>54</v>
      </c>
      <c r="J33" s="1110" t="s">
        <v>55</v>
      </c>
      <c r="K33" s="1110" t="s">
        <v>56</v>
      </c>
      <c r="L33" s="1110" t="s">
        <v>57</v>
      </c>
      <c r="M33" s="1110" t="s">
        <v>58</v>
      </c>
      <c r="N33" s="1110" t="s">
        <v>59</v>
      </c>
      <c r="O33" s="801" t="s">
        <v>60</v>
      </c>
      <c r="P33" s="1110" t="s">
        <v>61</v>
      </c>
      <c r="Q33" s="1110" t="s">
        <v>62</v>
      </c>
      <c r="R33" s="1110" t="s">
        <v>63</v>
      </c>
      <c r="S33" s="1110" t="s">
        <v>64</v>
      </c>
      <c r="T33" s="803" t="s">
        <v>65</v>
      </c>
      <c r="U33" s="88"/>
      <c r="V33" s="88"/>
      <c r="W33" s="405"/>
      <c r="X33" s="406"/>
      <c r="Y33" s="406" t="s">
        <v>379</v>
      </c>
      <c r="Z33" s="406"/>
      <c r="AA33" s="801" t="s">
        <v>79</v>
      </c>
      <c r="AB33" s="803" t="s">
        <v>80</v>
      </c>
      <c r="AC33" s="409" t="s">
        <v>378</v>
      </c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8"/>
      <c r="BD33" s="66"/>
    </row>
    <row r="34" spans="1:56" ht="13.5" customHeight="1">
      <c r="A34" s="400" t="s">
        <v>576</v>
      </c>
      <c r="B34" s="75"/>
      <c r="C34" s="75"/>
      <c r="D34" s="75"/>
      <c r="E34" s="75"/>
      <c r="F34" s="457"/>
      <c r="G34" s="100">
        <v>4786644</v>
      </c>
      <c r="H34" s="100">
        <v>1428407</v>
      </c>
      <c r="I34" s="100">
        <v>383378</v>
      </c>
      <c r="J34" s="100">
        <v>1495833</v>
      </c>
      <c r="K34" s="100">
        <v>1784565</v>
      </c>
      <c r="L34" s="100">
        <v>11375748</v>
      </c>
      <c r="M34" s="100">
        <v>3163094</v>
      </c>
      <c r="N34" s="100">
        <v>2077187</v>
      </c>
      <c r="O34" s="100">
        <v>5250221</v>
      </c>
      <c r="P34" s="100">
        <v>3459353</v>
      </c>
      <c r="Q34" s="100">
        <v>4142666</v>
      </c>
      <c r="R34" s="100">
        <v>5542710</v>
      </c>
      <c r="S34" s="100">
        <v>7663316</v>
      </c>
      <c r="T34" s="404">
        <v>2065406</v>
      </c>
      <c r="U34" s="88"/>
      <c r="V34" s="88"/>
      <c r="W34" s="400" t="s">
        <v>576</v>
      </c>
      <c r="X34" s="75"/>
      <c r="Y34" s="75"/>
      <c r="Z34" s="76"/>
      <c r="AA34" s="100">
        <v>3167023</v>
      </c>
      <c r="AB34" s="404">
        <v>2188456</v>
      </c>
      <c r="AC34" s="1111">
        <f>SUM(G4:T4)+SUM(G34:T34)+SUM(AA4:AM4)+SUM(AA34:AB34)</f>
        <v>221728452</v>
      </c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8"/>
      <c r="BD34" s="66"/>
    </row>
    <row r="35" spans="1:56" ht="13.5" customHeight="1">
      <c r="A35" s="400"/>
      <c r="B35" s="67" t="s">
        <v>577</v>
      </c>
      <c r="C35" s="68"/>
      <c r="D35" s="68"/>
      <c r="E35" s="68"/>
      <c r="F35" s="6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305"/>
      <c r="U35" s="88"/>
      <c r="V35" s="88"/>
      <c r="W35" s="400"/>
      <c r="X35" s="67" t="s">
        <v>577</v>
      </c>
      <c r="Y35" s="68"/>
      <c r="Z35" s="1063"/>
      <c r="AA35" s="47"/>
      <c r="AB35" s="305"/>
      <c r="AC35" s="305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8"/>
      <c r="BD35" s="66"/>
    </row>
    <row r="36" spans="1:56" ht="13.5" customHeight="1">
      <c r="A36" s="400"/>
      <c r="B36" s="1255"/>
      <c r="C36" s="1256"/>
      <c r="D36" s="1257"/>
      <c r="E36" s="67" t="s">
        <v>578</v>
      </c>
      <c r="F36" s="432" t="s">
        <v>81</v>
      </c>
      <c r="G36" s="433">
        <v>2783393</v>
      </c>
      <c r="H36" s="433">
        <v>886401</v>
      </c>
      <c r="I36" s="433">
        <v>290892</v>
      </c>
      <c r="J36" s="433">
        <v>652787</v>
      </c>
      <c r="K36" s="433">
        <v>1290862</v>
      </c>
      <c r="L36" s="433">
        <v>7844026</v>
      </c>
      <c r="M36" s="433">
        <v>1869385</v>
      </c>
      <c r="N36" s="433">
        <v>780467</v>
      </c>
      <c r="O36" s="433">
        <v>3147550</v>
      </c>
      <c r="P36" s="433">
        <v>2893800</v>
      </c>
      <c r="Q36" s="433">
        <v>2146379</v>
      </c>
      <c r="R36" s="433">
        <v>4328445</v>
      </c>
      <c r="S36" s="433">
        <v>6733397</v>
      </c>
      <c r="T36" s="434">
        <v>1090874</v>
      </c>
      <c r="U36" s="88"/>
      <c r="V36" s="88"/>
      <c r="W36" s="400"/>
      <c r="X36" s="71"/>
      <c r="Y36" s="67" t="s">
        <v>578</v>
      </c>
      <c r="Z36" s="1064" t="s">
        <v>81</v>
      </c>
      <c r="AA36" s="433">
        <v>1567259</v>
      </c>
      <c r="AB36" s="434">
        <v>1338033</v>
      </c>
      <c r="AC36" s="1068">
        <f aca="true" t="shared" si="0" ref="AC36:AC58">SUM(G6:T6)+SUM(G36:T36)+SUM(AA6:AM6)+SUM(AA36:AB36)</f>
        <v>136278223</v>
      </c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  <c r="BD36" s="66"/>
    </row>
    <row r="37" spans="1:56" ht="13.5" customHeight="1">
      <c r="A37" s="400"/>
      <c r="B37" s="1255"/>
      <c r="C37" s="1256"/>
      <c r="D37" s="1257"/>
      <c r="E37" s="71"/>
      <c r="F37" s="435" t="s">
        <v>82</v>
      </c>
      <c r="G37" s="436">
        <v>0</v>
      </c>
      <c r="H37" s="436">
        <v>0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7">
        <v>0</v>
      </c>
      <c r="U37" s="88"/>
      <c r="V37" s="88"/>
      <c r="W37" s="400"/>
      <c r="X37" s="71"/>
      <c r="Y37" s="71"/>
      <c r="Z37" s="1065" t="s">
        <v>82</v>
      </c>
      <c r="AA37" s="436">
        <v>0</v>
      </c>
      <c r="AB37" s="437">
        <v>0</v>
      </c>
      <c r="AC37" s="1068">
        <f t="shared" si="0"/>
        <v>0</v>
      </c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8"/>
      <c r="BD37" s="66"/>
    </row>
    <row r="38" spans="1:56" ht="13.5" customHeight="1">
      <c r="A38" s="400"/>
      <c r="B38" s="1255"/>
      <c r="C38" s="1256"/>
      <c r="D38" s="1257"/>
      <c r="E38" s="72"/>
      <c r="F38" s="438" t="s">
        <v>579</v>
      </c>
      <c r="G38" s="439">
        <v>0</v>
      </c>
      <c r="H38" s="439">
        <v>0</v>
      </c>
      <c r="I38" s="439">
        <v>0</v>
      </c>
      <c r="J38" s="439">
        <v>0</v>
      </c>
      <c r="K38" s="439">
        <v>0</v>
      </c>
      <c r="L38" s="439">
        <v>0</v>
      </c>
      <c r="M38" s="439">
        <v>0</v>
      </c>
      <c r="N38" s="439">
        <v>0</v>
      </c>
      <c r="O38" s="439">
        <v>0</v>
      </c>
      <c r="P38" s="439">
        <v>0</v>
      </c>
      <c r="Q38" s="439">
        <v>0</v>
      </c>
      <c r="R38" s="439">
        <v>0</v>
      </c>
      <c r="S38" s="439">
        <v>0</v>
      </c>
      <c r="T38" s="440">
        <v>0</v>
      </c>
      <c r="U38" s="88"/>
      <c r="V38" s="88"/>
      <c r="W38" s="400"/>
      <c r="X38" s="71"/>
      <c r="Y38" s="72"/>
      <c r="Z38" s="1066" t="s">
        <v>579</v>
      </c>
      <c r="AA38" s="439">
        <v>0</v>
      </c>
      <c r="AB38" s="440">
        <v>0</v>
      </c>
      <c r="AC38" s="1068">
        <f t="shared" si="0"/>
        <v>0</v>
      </c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8"/>
      <c r="BD38" s="66"/>
    </row>
    <row r="39" spans="1:56" ht="13.5" customHeight="1">
      <c r="A39" s="400"/>
      <c r="B39" s="1255"/>
      <c r="C39" s="1256"/>
      <c r="D39" s="1257"/>
      <c r="E39" s="73" t="s">
        <v>580</v>
      </c>
      <c r="F39" s="74"/>
      <c r="G39" s="42">
        <v>2003251</v>
      </c>
      <c r="H39" s="42">
        <v>198406</v>
      </c>
      <c r="I39" s="42">
        <v>92486</v>
      </c>
      <c r="J39" s="42">
        <v>674646</v>
      </c>
      <c r="K39" s="42">
        <v>493703</v>
      </c>
      <c r="L39" s="42">
        <v>3199722</v>
      </c>
      <c r="M39" s="42">
        <v>982809</v>
      </c>
      <c r="N39" s="42">
        <v>308720</v>
      </c>
      <c r="O39" s="42">
        <v>1809671</v>
      </c>
      <c r="P39" s="42">
        <v>468253</v>
      </c>
      <c r="Q39" s="42">
        <v>1996287</v>
      </c>
      <c r="R39" s="42">
        <v>939265</v>
      </c>
      <c r="S39" s="42">
        <v>929919</v>
      </c>
      <c r="T39" s="333">
        <v>768532</v>
      </c>
      <c r="U39" s="88"/>
      <c r="V39" s="88"/>
      <c r="W39" s="400"/>
      <c r="X39" s="71"/>
      <c r="Y39" s="73" t="s">
        <v>580</v>
      </c>
      <c r="Z39" s="1060"/>
      <c r="AA39" s="42">
        <v>1128764</v>
      </c>
      <c r="AB39" s="333">
        <v>850423</v>
      </c>
      <c r="AC39" s="1068">
        <f t="shared" si="0"/>
        <v>70250168</v>
      </c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BD39" s="66"/>
    </row>
    <row r="40" spans="1:56" ht="13.5" customHeight="1">
      <c r="A40" s="400"/>
      <c r="B40" s="1255"/>
      <c r="C40" s="1256"/>
      <c r="D40" s="1257"/>
      <c r="E40" s="73" t="s">
        <v>581</v>
      </c>
      <c r="F40" s="74"/>
      <c r="G40" s="42">
        <v>0</v>
      </c>
      <c r="H40" s="42">
        <v>343600</v>
      </c>
      <c r="I40" s="42">
        <v>0</v>
      </c>
      <c r="J40" s="42">
        <v>0</v>
      </c>
      <c r="K40" s="42">
        <v>0</v>
      </c>
      <c r="L40" s="42">
        <v>332000</v>
      </c>
      <c r="M40" s="42">
        <v>146700</v>
      </c>
      <c r="N40" s="42">
        <v>988000</v>
      </c>
      <c r="O40" s="42">
        <v>0</v>
      </c>
      <c r="P40" s="42">
        <v>97300</v>
      </c>
      <c r="Q40" s="42">
        <v>0</v>
      </c>
      <c r="R40" s="42">
        <v>0</v>
      </c>
      <c r="S40" s="42">
        <v>0</v>
      </c>
      <c r="T40" s="333">
        <v>206000</v>
      </c>
      <c r="U40" s="88"/>
      <c r="V40" s="88"/>
      <c r="W40" s="400"/>
      <c r="X40" s="71"/>
      <c r="Y40" s="73" t="s">
        <v>581</v>
      </c>
      <c r="Z40" s="1060"/>
      <c r="AA40" s="42">
        <v>471000</v>
      </c>
      <c r="AB40" s="333">
        <v>0</v>
      </c>
      <c r="AC40" s="1068">
        <f t="shared" si="0"/>
        <v>12732400</v>
      </c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8"/>
      <c r="BD40" s="66"/>
    </row>
    <row r="41" spans="1:56" ht="13.5" customHeight="1">
      <c r="A41" s="400"/>
      <c r="B41" s="1255"/>
      <c r="C41" s="1256"/>
      <c r="D41" s="1257"/>
      <c r="E41" s="73" t="s">
        <v>582</v>
      </c>
      <c r="F41" s="74"/>
      <c r="G41" s="42">
        <v>0</v>
      </c>
      <c r="H41" s="42">
        <v>0</v>
      </c>
      <c r="I41" s="42">
        <v>0</v>
      </c>
      <c r="J41" s="42">
        <v>168400</v>
      </c>
      <c r="K41" s="42">
        <v>0</v>
      </c>
      <c r="L41" s="42">
        <v>0</v>
      </c>
      <c r="M41" s="42">
        <v>164200</v>
      </c>
      <c r="N41" s="42">
        <v>0</v>
      </c>
      <c r="O41" s="42">
        <v>293000</v>
      </c>
      <c r="P41" s="42">
        <v>0</v>
      </c>
      <c r="Q41" s="42">
        <v>0</v>
      </c>
      <c r="R41" s="42">
        <v>275000</v>
      </c>
      <c r="S41" s="42">
        <v>0</v>
      </c>
      <c r="T41" s="333">
        <v>0</v>
      </c>
      <c r="U41" s="88"/>
      <c r="V41" s="88"/>
      <c r="W41" s="400"/>
      <c r="X41" s="71"/>
      <c r="Y41" s="73" t="s">
        <v>582</v>
      </c>
      <c r="Z41" s="1060"/>
      <c r="AA41" s="42">
        <v>0</v>
      </c>
      <c r="AB41" s="333">
        <v>0</v>
      </c>
      <c r="AC41" s="1068">
        <f t="shared" si="0"/>
        <v>2447100</v>
      </c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8"/>
      <c r="BD41" s="66"/>
    </row>
    <row r="42" spans="1:56" ht="13.5" customHeight="1">
      <c r="A42" s="400"/>
      <c r="B42" s="1255"/>
      <c r="C42" s="1256"/>
      <c r="D42" s="1257"/>
      <c r="E42" s="73" t="s">
        <v>583</v>
      </c>
      <c r="F42" s="74"/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333">
        <v>0</v>
      </c>
      <c r="U42" s="88"/>
      <c r="V42" s="88"/>
      <c r="W42" s="400"/>
      <c r="X42" s="71"/>
      <c r="Y42" s="73" t="s">
        <v>583</v>
      </c>
      <c r="Z42" s="1060"/>
      <c r="AA42" s="42">
        <v>0</v>
      </c>
      <c r="AB42" s="333">
        <v>0</v>
      </c>
      <c r="AC42" s="1068">
        <f t="shared" si="0"/>
        <v>0</v>
      </c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8"/>
      <c r="BD42" s="66"/>
    </row>
    <row r="43" spans="1:56" ht="13.5" customHeight="1">
      <c r="A43" s="400"/>
      <c r="B43" s="1255"/>
      <c r="C43" s="1256"/>
      <c r="D43" s="1257"/>
      <c r="E43" s="73" t="s">
        <v>584</v>
      </c>
      <c r="F43" s="74"/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333">
        <v>0</v>
      </c>
      <c r="U43" s="88"/>
      <c r="V43" s="88"/>
      <c r="W43" s="400"/>
      <c r="X43" s="71"/>
      <c r="Y43" s="73" t="s">
        <v>584</v>
      </c>
      <c r="Z43" s="1060"/>
      <c r="AA43" s="42">
        <v>0</v>
      </c>
      <c r="AB43" s="333">
        <v>0</v>
      </c>
      <c r="AC43" s="1068">
        <f t="shared" si="0"/>
        <v>0</v>
      </c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8"/>
      <c r="BD43" s="66"/>
    </row>
    <row r="44" spans="1:56" ht="13.5" customHeight="1">
      <c r="A44" s="400"/>
      <c r="B44" s="1255"/>
      <c r="C44" s="1256"/>
      <c r="D44" s="1257"/>
      <c r="E44" s="73" t="s">
        <v>83</v>
      </c>
      <c r="F44" s="74"/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333">
        <v>0</v>
      </c>
      <c r="U44" s="88"/>
      <c r="V44" s="88"/>
      <c r="W44" s="400"/>
      <c r="X44" s="71"/>
      <c r="Y44" s="73" t="s">
        <v>83</v>
      </c>
      <c r="Z44" s="1060"/>
      <c r="AA44" s="42">
        <v>0</v>
      </c>
      <c r="AB44" s="333">
        <v>0</v>
      </c>
      <c r="AC44" s="1068">
        <f t="shared" si="0"/>
        <v>0</v>
      </c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8"/>
      <c r="BD44" s="66"/>
    </row>
    <row r="45" spans="1:56" ht="13.5" customHeight="1">
      <c r="A45" s="400"/>
      <c r="B45" s="1255"/>
      <c r="C45" s="1256"/>
      <c r="D45" s="1257"/>
      <c r="E45" s="73" t="s">
        <v>84</v>
      </c>
      <c r="F45" s="74"/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333">
        <v>0</v>
      </c>
      <c r="U45" s="88"/>
      <c r="V45" s="88"/>
      <c r="W45" s="400"/>
      <c r="X45" s="71"/>
      <c r="Y45" s="73" t="s">
        <v>84</v>
      </c>
      <c r="Z45" s="1060"/>
      <c r="AA45" s="42">
        <v>0</v>
      </c>
      <c r="AB45" s="333">
        <v>0</v>
      </c>
      <c r="AC45" s="1068">
        <f t="shared" si="0"/>
        <v>0</v>
      </c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8"/>
      <c r="BD45" s="66"/>
    </row>
    <row r="46" spans="1:56" ht="13.5" customHeight="1" thickBot="1">
      <c r="A46" s="400"/>
      <c r="B46" s="1258"/>
      <c r="C46" s="1259"/>
      <c r="D46" s="1260"/>
      <c r="E46" s="402" t="s">
        <v>85</v>
      </c>
      <c r="F46" s="431"/>
      <c r="G46" s="459">
        <v>0</v>
      </c>
      <c r="H46" s="459">
        <v>0</v>
      </c>
      <c r="I46" s="459">
        <v>0</v>
      </c>
      <c r="J46" s="459">
        <v>0</v>
      </c>
      <c r="K46" s="459">
        <v>0</v>
      </c>
      <c r="L46" s="459">
        <v>0</v>
      </c>
      <c r="M46" s="459">
        <v>0</v>
      </c>
      <c r="N46" s="459">
        <v>0</v>
      </c>
      <c r="O46" s="459">
        <v>0</v>
      </c>
      <c r="P46" s="459">
        <v>0</v>
      </c>
      <c r="Q46" s="459">
        <v>0</v>
      </c>
      <c r="R46" s="459">
        <v>0</v>
      </c>
      <c r="S46" s="459">
        <v>0</v>
      </c>
      <c r="T46" s="460">
        <v>0</v>
      </c>
      <c r="U46" s="88"/>
      <c r="V46" s="88"/>
      <c r="W46" s="400"/>
      <c r="X46" s="430"/>
      <c r="Y46" s="402" t="s">
        <v>85</v>
      </c>
      <c r="Z46" s="1061"/>
      <c r="AA46" s="459">
        <v>0</v>
      </c>
      <c r="AB46" s="460">
        <v>0</v>
      </c>
      <c r="AC46" s="449">
        <f t="shared" si="0"/>
        <v>20561</v>
      </c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BD46" s="66"/>
    </row>
    <row r="47" spans="1:56" ht="13.5" customHeight="1">
      <c r="A47" s="400"/>
      <c r="B47" s="71" t="s">
        <v>585</v>
      </c>
      <c r="C47" s="75"/>
      <c r="D47" s="75"/>
      <c r="E47" s="75"/>
      <c r="F47" s="457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320"/>
      <c r="U47" s="88"/>
      <c r="V47" s="88"/>
      <c r="W47" s="400"/>
      <c r="X47" s="71" t="s">
        <v>585</v>
      </c>
      <c r="Y47" s="75"/>
      <c r="Z47" s="76"/>
      <c r="AA47" s="458"/>
      <c r="AB47" s="320"/>
      <c r="AC47" s="320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8"/>
      <c r="BD47" s="66"/>
    </row>
    <row r="48" spans="1:56" ht="13.5" customHeight="1">
      <c r="A48" s="400"/>
      <c r="B48" s="1255"/>
      <c r="C48" s="1256"/>
      <c r="D48" s="1257"/>
      <c r="E48" s="73" t="s">
        <v>741</v>
      </c>
      <c r="F48" s="1060"/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333">
        <v>0</v>
      </c>
      <c r="U48" s="88"/>
      <c r="V48" s="88"/>
      <c r="W48" s="400"/>
      <c r="X48" s="71"/>
      <c r="Y48" s="73" t="s">
        <v>741</v>
      </c>
      <c r="Z48" s="1060"/>
      <c r="AA48" s="42">
        <v>0</v>
      </c>
      <c r="AB48" s="333">
        <v>0</v>
      </c>
      <c r="AC48" s="1068">
        <f t="shared" si="0"/>
        <v>258700</v>
      </c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8"/>
      <c r="BD48" s="66"/>
    </row>
    <row r="49" spans="1:56" ht="13.5" customHeight="1">
      <c r="A49" s="400"/>
      <c r="B49" s="1255"/>
      <c r="C49" s="1256"/>
      <c r="D49" s="1257"/>
      <c r="E49" s="73" t="s">
        <v>742</v>
      </c>
      <c r="F49" s="1060"/>
      <c r="G49" s="42">
        <v>0</v>
      </c>
      <c r="H49" s="42">
        <v>0</v>
      </c>
      <c r="I49" s="42">
        <v>0</v>
      </c>
      <c r="J49" s="42">
        <v>388300</v>
      </c>
      <c r="K49" s="42">
        <v>0</v>
      </c>
      <c r="L49" s="42">
        <v>0</v>
      </c>
      <c r="M49" s="42">
        <v>0</v>
      </c>
      <c r="N49" s="42">
        <v>945200</v>
      </c>
      <c r="O49" s="42">
        <v>0</v>
      </c>
      <c r="P49" s="42">
        <v>0</v>
      </c>
      <c r="Q49" s="42">
        <v>0</v>
      </c>
      <c r="R49" s="42">
        <v>147600</v>
      </c>
      <c r="S49" s="42">
        <v>0</v>
      </c>
      <c r="T49" s="333">
        <v>0</v>
      </c>
      <c r="U49" s="88"/>
      <c r="V49" s="88"/>
      <c r="W49" s="400"/>
      <c r="X49" s="71"/>
      <c r="Y49" s="73" t="s">
        <v>742</v>
      </c>
      <c r="Z49" s="1060"/>
      <c r="AA49" s="42">
        <v>0</v>
      </c>
      <c r="AB49" s="333">
        <v>0</v>
      </c>
      <c r="AC49" s="1068">
        <f t="shared" si="0"/>
        <v>1873043</v>
      </c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8"/>
      <c r="BD49" s="66"/>
    </row>
    <row r="50" spans="1:56" ht="13.5" customHeight="1">
      <c r="A50" s="400"/>
      <c r="B50" s="1255"/>
      <c r="C50" s="1256"/>
      <c r="D50" s="1257"/>
      <c r="E50" s="73" t="s">
        <v>743</v>
      </c>
      <c r="F50" s="1060"/>
      <c r="G50" s="42">
        <v>900064</v>
      </c>
      <c r="H50" s="42">
        <v>343600</v>
      </c>
      <c r="I50" s="42">
        <v>7444</v>
      </c>
      <c r="J50" s="42">
        <v>0</v>
      </c>
      <c r="K50" s="42">
        <v>36343</v>
      </c>
      <c r="L50" s="42">
        <v>1307262</v>
      </c>
      <c r="M50" s="42">
        <v>579983</v>
      </c>
      <c r="N50" s="42">
        <v>50600</v>
      </c>
      <c r="O50" s="42">
        <v>1180503</v>
      </c>
      <c r="P50" s="42">
        <v>818039</v>
      </c>
      <c r="Q50" s="42">
        <v>591594</v>
      </c>
      <c r="R50" s="42">
        <v>1328710</v>
      </c>
      <c r="S50" s="42">
        <v>928478</v>
      </c>
      <c r="T50" s="333">
        <v>359866</v>
      </c>
      <c r="U50" s="88"/>
      <c r="V50" s="88"/>
      <c r="W50" s="400"/>
      <c r="X50" s="71"/>
      <c r="Y50" s="73" t="s">
        <v>743</v>
      </c>
      <c r="Z50" s="1060"/>
      <c r="AA50" s="42">
        <v>471000</v>
      </c>
      <c r="AB50" s="333">
        <v>0</v>
      </c>
      <c r="AC50" s="1068">
        <f t="shared" si="0"/>
        <v>43342812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8"/>
      <c r="BD50" s="66"/>
    </row>
    <row r="51" spans="1:56" ht="13.5" customHeight="1">
      <c r="A51" s="400"/>
      <c r="B51" s="1255"/>
      <c r="C51" s="1256"/>
      <c r="D51" s="1257"/>
      <c r="E51" s="73" t="s">
        <v>744</v>
      </c>
      <c r="F51" s="1060"/>
      <c r="G51" s="42">
        <v>2832349</v>
      </c>
      <c r="H51" s="42">
        <v>268885</v>
      </c>
      <c r="I51" s="42">
        <v>75782</v>
      </c>
      <c r="J51" s="42">
        <v>1068174</v>
      </c>
      <c r="K51" s="42">
        <v>137707</v>
      </c>
      <c r="L51" s="42">
        <v>4081017</v>
      </c>
      <c r="M51" s="42">
        <v>1487577</v>
      </c>
      <c r="N51" s="42">
        <v>613767</v>
      </c>
      <c r="O51" s="42">
        <v>2173564</v>
      </c>
      <c r="P51" s="42">
        <v>755434</v>
      </c>
      <c r="Q51" s="42">
        <v>2484880</v>
      </c>
      <c r="R51" s="42">
        <v>2438430</v>
      </c>
      <c r="S51" s="42">
        <v>4412155</v>
      </c>
      <c r="T51" s="333">
        <v>866345</v>
      </c>
      <c r="U51" s="88"/>
      <c r="V51" s="88"/>
      <c r="W51" s="400"/>
      <c r="X51" s="71"/>
      <c r="Y51" s="73" t="s">
        <v>744</v>
      </c>
      <c r="Z51" s="1060"/>
      <c r="AA51" s="42">
        <v>852500</v>
      </c>
      <c r="AB51" s="333">
        <v>392750</v>
      </c>
      <c r="AC51" s="1068">
        <f t="shared" si="0"/>
        <v>90878831</v>
      </c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8"/>
      <c r="BD51" s="66"/>
    </row>
    <row r="52" spans="1:56" ht="13.5" customHeight="1">
      <c r="A52" s="400"/>
      <c r="B52" s="1255"/>
      <c r="C52" s="1256"/>
      <c r="D52" s="1257"/>
      <c r="E52" s="73" t="s">
        <v>745</v>
      </c>
      <c r="F52" s="1060"/>
      <c r="G52" s="42">
        <v>194883</v>
      </c>
      <c r="H52" s="42">
        <v>11183</v>
      </c>
      <c r="I52" s="42">
        <v>25652</v>
      </c>
      <c r="J52" s="42">
        <v>35408</v>
      </c>
      <c r="K52" s="42">
        <v>604765</v>
      </c>
      <c r="L52" s="42">
        <v>1313702</v>
      </c>
      <c r="M52" s="42">
        <v>607677</v>
      </c>
      <c r="N52" s="42">
        <v>0</v>
      </c>
      <c r="O52" s="42">
        <v>612503</v>
      </c>
      <c r="P52" s="42">
        <v>143963</v>
      </c>
      <c r="Q52" s="42">
        <v>188883</v>
      </c>
      <c r="R52" s="42">
        <v>239200</v>
      </c>
      <c r="S52" s="42">
        <v>1126891</v>
      </c>
      <c r="T52" s="333">
        <v>39337</v>
      </c>
      <c r="U52" s="88"/>
      <c r="V52" s="88"/>
      <c r="W52" s="400"/>
      <c r="X52" s="71"/>
      <c r="Y52" s="73" t="s">
        <v>745</v>
      </c>
      <c r="Z52" s="1060"/>
      <c r="AA52" s="42">
        <v>0</v>
      </c>
      <c r="AB52" s="333">
        <v>390794</v>
      </c>
      <c r="AC52" s="1068">
        <f t="shared" si="0"/>
        <v>21460825</v>
      </c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8"/>
      <c r="BD52" s="66"/>
    </row>
    <row r="53" spans="1:56" ht="13.5" customHeight="1">
      <c r="A53" s="400"/>
      <c r="B53" s="1255"/>
      <c r="C53" s="1256"/>
      <c r="D53" s="1257"/>
      <c r="E53" s="73" t="s">
        <v>746</v>
      </c>
      <c r="F53" s="1060"/>
      <c r="G53" s="42">
        <v>232997</v>
      </c>
      <c r="H53" s="42">
        <v>351769</v>
      </c>
      <c r="I53" s="42">
        <v>35636</v>
      </c>
      <c r="J53" s="42">
        <v>0</v>
      </c>
      <c r="K53" s="42">
        <v>59288</v>
      </c>
      <c r="L53" s="42">
        <v>1583380</v>
      </c>
      <c r="M53" s="42">
        <v>235258</v>
      </c>
      <c r="N53" s="42">
        <v>74463</v>
      </c>
      <c r="O53" s="42">
        <v>480053</v>
      </c>
      <c r="P53" s="42">
        <v>687776</v>
      </c>
      <c r="Q53" s="42">
        <v>261391</v>
      </c>
      <c r="R53" s="42">
        <v>485366</v>
      </c>
      <c r="S53" s="42">
        <v>798350</v>
      </c>
      <c r="T53" s="333">
        <v>171377</v>
      </c>
      <c r="U53" s="88"/>
      <c r="V53" s="88"/>
      <c r="W53" s="400"/>
      <c r="X53" s="71"/>
      <c r="Y53" s="73" t="s">
        <v>746</v>
      </c>
      <c r="Z53" s="1060"/>
      <c r="AA53" s="42">
        <v>386512</v>
      </c>
      <c r="AB53" s="333">
        <v>1404912</v>
      </c>
      <c r="AC53" s="1068">
        <f t="shared" si="0"/>
        <v>23089088</v>
      </c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8"/>
      <c r="BD53" s="66"/>
    </row>
    <row r="54" spans="1:56" ht="13.5" customHeight="1">
      <c r="A54" s="400"/>
      <c r="B54" s="1255"/>
      <c r="C54" s="1256"/>
      <c r="D54" s="1257"/>
      <c r="E54" s="73" t="s">
        <v>747</v>
      </c>
      <c r="F54" s="1060"/>
      <c r="G54" s="42">
        <v>166487</v>
      </c>
      <c r="H54" s="42">
        <v>234150</v>
      </c>
      <c r="I54" s="42">
        <v>55102</v>
      </c>
      <c r="J54" s="42">
        <v>0</v>
      </c>
      <c r="K54" s="42">
        <v>256832</v>
      </c>
      <c r="L54" s="42">
        <v>1462075</v>
      </c>
      <c r="M54" s="42">
        <v>107803</v>
      </c>
      <c r="N54" s="42">
        <v>130903</v>
      </c>
      <c r="O54" s="42">
        <v>358347</v>
      </c>
      <c r="P54" s="42">
        <v>489892</v>
      </c>
      <c r="Q54" s="42">
        <v>265396</v>
      </c>
      <c r="R54" s="42">
        <v>610260</v>
      </c>
      <c r="S54" s="42">
        <v>156400</v>
      </c>
      <c r="T54" s="333">
        <v>126810</v>
      </c>
      <c r="U54" s="88"/>
      <c r="V54" s="88"/>
      <c r="W54" s="400"/>
      <c r="X54" s="71"/>
      <c r="Y54" s="73" t="s">
        <v>747</v>
      </c>
      <c r="Z54" s="1060"/>
      <c r="AA54" s="42">
        <v>859215</v>
      </c>
      <c r="AB54" s="333">
        <v>0</v>
      </c>
      <c r="AC54" s="1068">
        <f t="shared" si="0"/>
        <v>19797128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8"/>
      <c r="BD54" s="66"/>
    </row>
    <row r="55" spans="1:56" ht="13.5" customHeight="1">
      <c r="A55" s="400"/>
      <c r="B55" s="1255"/>
      <c r="C55" s="1256"/>
      <c r="D55" s="1257"/>
      <c r="E55" s="73" t="s">
        <v>748</v>
      </c>
      <c r="F55" s="1060"/>
      <c r="G55" s="42">
        <v>213333</v>
      </c>
      <c r="H55" s="42">
        <v>218820</v>
      </c>
      <c r="I55" s="42">
        <v>183762</v>
      </c>
      <c r="J55" s="42">
        <v>3951</v>
      </c>
      <c r="K55" s="42">
        <v>125461</v>
      </c>
      <c r="L55" s="42">
        <v>1336175</v>
      </c>
      <c r="M55" s="42">
        <v>144796</v>
      </c>
      <c r="N55" s="42">
        <v>262254</v>
      </c>
      <c r="O55" s="42">
        <v>438707</v>
      </c>
      <c r="P55" s="42">
        <v>490209</v>
      </c>
      <c r="Q55" s="42">
        <v>263115</v>
      </c>
      <c r="R55" s="42">
        <v>293144</v>
      </c>
      <c r="S55" s="42">
        <v>241042</v>
      </c>
      <c r="T55" s="333">
        <v>498106</v>
      </c>
      <c r="U55" s="88"/>
      <c r="V55" s="88"/>
      <c r="W55" s="400"/>
      <c r="X55" s="71"/>
      <c r="Y55" s="73" t="s">
        <v>748</v>
      </c>
      <c r="Z55" s="1060"/>
      <c r="AA55" s="42">
        <v>372549</v>
      </c>
      <c r="AB55" s="333">
        <v>0</v>
      </c>
      <c r="AC55" s="1068">
        <f t="shared" si="0"/>
        <v>19276176</v>
      </c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8"/>
      <c r="BD55" s="66"/>
    </row>
    <row r="56" spans="1:56" ht="13.5" customHeight="1">
      <c r="A56" s="400"/>
      <c r="B56" s="1255"/>
      <c r="C56" s="1256"/>
      <c r="D56" s="1257"/>
      <c r="E56" s="73" t="s">
        <v>749</v>
      </c>
      <c r="F56" s="1060"/>
      <c r="G56" s="42">
        <v>237965</v>
      </c>
      <c r="H56" s="42">
        <v>0</v>
      </c>
      <c r="I56" s="42">
        <v>0</v>
      </c>
      <c r="J56" s="42">
        <v>0</v>
      </c>
      <c r="K56" s="42">
        <v>425327</v>
      </c>
      <c r="L56" s="42">
        <v>238579</v>
      </c>
      <c r="M56" s="42">
        <v>0</v>
      </c>
      <c r="N56" s="42">
        <v>0</v>
      </c>
      <c r="O56" s="42">
        <v>0</v>
      </c>
      <c r="P56" s="42">
        <v>62950</v>
      </c>
      <c r="Q56" s="42">
        <v>87407</v>
      </c>
      <c r="R56" s="42">
        <v>0</v>
      </c>
      <c r="S56" s="42">
        <v>0</v>
      </c>
      <c r="T56" s="333">
        <v>3565</v>
      </c>
      <c r="U56" s="88"/>
      <c r="V56" s="88"/>
      <c r="W56" s="400"/>
      <c r="X56" s="71"/>
      <c r="Y56" s="73" t="s">
        <v>749</v>
      </c>
      <c r="Z56" s="1060"/>
      <c r="AA56" s="42">
        <v>225247</v>
      </c>
      <c r="AB56" s="333">
        <v>0</v>
      </c>
      <c r="AC56" s="1068">
        <f t="shared" si="0"/>
        <v>1531416</v>
      </c>
      <c r="AO56" s="64"/>
      <c r="AP56" s="70"/>
      <c r="BD56" s="66"/>
    </row>
    <row r="57" spans="1:56" ht="13.5" customHeight="1">
      <c r="A57" s="400"/>
      <c r="B57" s="1255"/>
      <c r="C57" s="1256"/>
      <c r="D57" s="1257"/>
      <c r="E57" s="73" t="s">
        <v>750</v>
      </c>
      <c r="F57" s="1060"/>
      <c r="G57" s="42">
        <v>4906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11090</v>
      </c>
      <c r="Q57" s="42">
        <v>0</v>
      </c>
      <c r="R57" s="42">
        <v>0</v>
      </c>
      <c r="S57" s="42">
        <v>0</v>
      </c>
      <c r="T57" s="333">
        <v>0</v>
      </c>
      <c r="U57" s="88"/>
      <c r="V57" s="88"/>
      <c r="W57" s="400"/>
      <c r="X57" s="71"/>
      <c r="Y57" s="73" t="s">
        <v>750</v>
      </c>
      <c r="Z57" s="1060"/>
      <c r="AA57" s="42">
        <v>0</v>
      </c>
      <c r="AB57" s="333">
        <v>0</v>
      </c>
      <c r="AC57" s="1068">
        <f t="shared" si="0"/>
        <v>15996</v>
      </c>
      <c r="AO57" s="64"/>
      <c r="AP57" s="70"/>
      <c r="BD57" s="66"/>
    </row>
    <row r="58" spans="1:56" ht="13.5" customHeight="1" thickBot="1">
      <c r="A58" s="401"/>
      <c r="B58" s="1258"/>
      <c r="C58" s="1259"/>
      <c r="D58" s="1260"/>
      <c r="E58" s="402" t="s">
        <v>751</v>
      </c>
      <c r="F58" s="1061"/>
      <c r="G58" s="139">
        <v>3660</v>
      </c>
      <c r="H58" s="139">
        <v>0</v>
      </c>
      <c r="I58" s="139">
        <v>0</v>
      </c>
      <c r="J58" s="139">
        <v>0</v>
      </c>
      <c r="K58" s="139">
        <v>138842</v>
      </c>
      <c r="L58" s="139">
        <v>53558</v>
      </c>
      <c r="M58" s="139">
        <v>0</v>
      </c>
      <c r="N58" s="139">
        <v>0</v>
      </c>
      <c r="O58" s="139">
        <v>6544</v>
      </c>
      <c r="P58" s="139">
        <v>0</v>
      </c>
      <c r="Q58" s="139">
        <v>0</v>
      </c>
      <c r="R58" s="139">
        <v>0</v>
      </c>
      <c r="S58" s="139">
        <v>0</v>
      </c>
      <c r="T58" s="403">
        <v>0</v>
      </c>
      <c r="U58" s="88"/>
      <c r="V58" s="88"/>
      <c r="W58" s="401"/>
      <c r="X58" s="430"/>
      <c r="Y58" s="402" t="s">
        <v>751</v>
      </c>
      <c r="Z58" s="1061"/>
      <c r="AA58" s="139">
        <v>0</v>
      </c>
      <c r="AB58" s="403">
        <v>0</v>
      </c>
      <c r="AC58" s="449">
        <f t="shared" si="0"/>
        <v>204437</v>
      </c>
      <c r="AO58" s="64"/>
      <c r="AP58" s="64"/>
      <c r="BD58" s="66"/>
    </row>
    <row r="59" spans="41:56" ht="12">
      <c r="AO59" s="64"/>
      <c r="BD59" s="66"/>
    </row>
    <row r="61" spans="41:56" ht="12">
      <c r="AO61" s="64"/>
      <c r="BD61" s="66"/>
    </row>
    <row r="62" spans="41:56" ht="12">
      <c r="AO62" s="64"/>
      <c r="BD62" s="66"/>
    </row>
    <row r="63" spans="41:57" ht="12">
      <c r="AO63" s="64"/>
      <c r="AP63" s="64"/>
      <c r="BD63" s="66"/>
      <c r="BE63" s="66"/>
    </row>
    <row r="64" spans="41:57" ht="12">
      <c r="AO64" s="64"/>
      <c r="AP64" s="64"/>
      <c r="BD64" s="66"/>
      <c r="BE64" s="66"/>
    </row>
    <row r="65" spans="41:57" ht="12">
      <c r="AO65" s="64"/>
      <c r="AP65" s="64"/>
      <c r="BD65" s="66"/>
      <c r="BE65" s="66"/>
    </row>
    <row r="66" spans="41:57" ht="12">
      <c r="AO66" s="64"/>
      <c r="AP66" s="64"/>
      <c r="BD66" s="66"/>
      <c r="BE66" s="66"/>
    </row>
    <row r="67" spans="41:57" ht="12">
      <c r="AO67" s="64"/>
      <c r="AP67" s="64"/>
      <c r="BD67" s="66"/>
      <c r="BE67" s="66"/>
    </row>
    <row r="68" spans="41:57" ht="12">
      <c r="AO68" s="64"/>
      <c r="AP68" s="64"/>
      <c r="BD68" s="66"/>
      <c r="BE68" s="66"/>
    </row>
    <row r="69" spans="41:57" ht="12">
      <c r="AO69" s="64"/>
      <c r="AP69" s="64"/>
      <c r="BD69" s="66"/>
      <c r="BE69" s="66"/>
    </row>
    <row r="70" spans="41:57" ht="12">
      <c r="AO70" s="64"/>
      <c r="AP70" s="64"/>
      <c r="BD70" s="66"/>
      <c r="BE70" s="66"/>
    </row>
    <row r="71" spans="41:57" ht="12">
      <c r="AO71" s="64"/>
      <c r="AP71" s="64"/>
      <c r="BD71" s="66"/>
      <c r="BE71" s="66"/>
    </row>
    <row r="72" spans="41:57" ht="12">
      <c r="AO72" s="64"/>
      <c r="AP72" s="64"/>
      <c r="BD72" s="66"/>
      <c r="BE72" s="66"/>
    </row>
    <row r="73" spans="41:57" ht="12">
      <c r="AO73" s="64"/>
      <c r="AP73" s="64"/>
      <c r="BD73" s="66"/>
      <c r="BE73" s="66"/>
    </row>
    <row r="74" spans="41:57" ht="12">
      <c r="AO74" s="64"/>
      <c r="AP74" s="64"/>
      <c r="BD74" s="66"/>
      <c r="BE74" s="66"/>
    </row>
    <row r="75" spans="41:57" ht="12">
      <c r="AO75" s="64"/>
      <c r="AP75" s="64"/>
      <c r="BD75" s="66"/>
      <c r="BE75" s="66"/>
    </row>
    <row r="76" spans="41:57" ht="12">
      <c r="AO76" s="64"/>
      <c r="AP76" s="64"/>
      <c r="BD76" s="66"/>
      <c r="BE76" s="66"/>
    </row>
    <row r="77" spans="40:55" ht="12">
      <c r="AN77" s="66"/>
      <c r="BC77" s="88"/>
    </row>
    <row r="78" spans="40:55" ht="12">
      <c r="AN78" s="66"/>
      <c r="BC78" s="88"/>
    </row>
    <row r="79" spans="40:55" ht="12">
      <c r="AN79" s="66"/>
      <c r="BC79" s="88"/>
    </row>
    <row r="80" spans="40:55" ht="12">
      <c r="AN80" s="66"/>
      <c r="BC80" s="88"/>
    </row>
  </sheetData>
  <mergeCells count="4">
    <mergeCell ref="B6:D16"/>
    <mergeCell ref="B18:D28"/>
    <mergeCell ref="B36:D46"/>
    <mergeCell ref="B48:D58"/>
  </mergeCells>
  <conditionalFormatting sqref="AM1:AM29 AL2:AL30 Y29:Z47 AA63:AL65536 G1:X65536 Y59:Z65536 Y1:Z17 AA1:AK62">
    <cfRule type="cellIs" priority="1" dxfId="0" operator="equal" stopIfTrue="1">
      <formula>0</formula>
    </cfRule>
  </conditionalFormatting>
  <printOptions/>
  <pageMargins left="0.75" right="0.75" top="0.54" bottom="0.56" header="0.512" footer="0.512"/>
  <pageSetup horizontalDpi="600" verticalDpi="600" orientation="landscape" pageOrder="overThenDown" paperSize="9" scale="69" r:id="rId1"/>
  <colBreaks count="1" manualBreakCount="1">
    <brk id="2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Y67"/>
  <sheetViews>
    <sheetView view="pageBreakPreview" zoomScaleSheetLayoutView="100" workbookViewId="0" topLeftCell="A1">
      <pane xSplit="5" ySplit="3" topLeftCell="AL3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76" sqref="I76"/>
    </sheetView>
  </sheetViews>
  <sheetFormatPr defaultColWidth="9.00390625" defaultRowHeight="12" customHeight="1"/>
  <cols>
    <col min="1" max="1" width="2.50390625" style="80" customWidth="1"/>
    <col min="2" max="3" width="3.25390625" style="80" hidden="1" customWidth="1"/>
    <col min="4" max="4" width="4.875" style="80" customWidth="1"/>
    <col min="5" max="5" width="14.875" style="80" customWidth="1"/>
    <col min="6" max="45" width="9.00390625" style="79" customWidth="1"/>
    <col min="46" max="48" width="9.125" style="79" bestFit="1" customWidth="1"/>
    <col min="49" max="49" width="10.50390625" style="79" bestFit="1" customWidth="1"/>
    <col min="50" max="51" width="9.00390625" style="79" customWidth="1"/>
  </cols>
  <sheetData>
    <row r="1" spans="1:3" ht="17.25" customHeight="1" thickBot="1">
      <c r="A1" s="1160" t="s">
        <v>124</v>
      </c>
      <c r="B1" s="82"/>
      <c r="C1" s="82"/>
    </row>
    <row r="2" spans="1:50" ht="12" customHeight="1">
      <c r="A2" s="913"/>
      <c r="B2" s="914"/>
      <c r="C2" s="914"/>
      <c r="D2" s="914"/>
      <c r="E2" s="946" t="s">
        <v>325</v>
      </c>
      <c r="F2" s="1121" t="s">
        <v>0</v>
      </c>
      <c r="G2" s="351" t="s">
        <v>1</v>
      </c>
      <c r="H2" s="351" t="s">
        <v>2</v>
      </c>
      <c r="I2" s="351" t="s">
        <v>3</v>
      </c>
      <c r="J2" s="351" t="s">
        <v>20</v>
      </c>
      <c r="K2" s="351" t="s">
        <v>4</v>
      </c>
      <c r="L2" s="351" t="s">
        <v>5</v>
      </c>
      <c r="M2" s="351" t="s">
        <v>6</v>
      </c>
      <c r="N2" s="351" t="s">
        <v>7</v>
      </c>
      <c r="O2" s="351" t="s">
        <v>8</v>
      </c>
      <c r="P2" s="351" t="s">
        <v>9</v>
      </c>
      <c r="Q2" s="351" t="s">
        <v>10</v>
      </c>
      <c r="R2" s="351" t="s">
        <v>24</v>
      </c>
      <c r="S2" s="351" t="s">
        <v>11</v>
      </c>
      <c r="T2" s="351" t="s">
        <v>12</v>
      </c>
      <c r="U2" s="351" t="s">
        <v>25</v>
      </c>
      <c r="V2" s="927" t="s">
        <v>27</v>
      </c>
      <c r="W2" s="927" t="s">
        <v>28</v>
      </c>
      <c r="X2" s="927" t="s">
        <v>29</v>
      </c>
      <c r="Y2" s="927" t="s">
        <v>30</v>
      </c>
      <c r="Z2" s="927" t="s">
        <v>31</v>
      </c>
      <c r="AA2" s="927" t="s">
        <v>32</v>
      </c>
      <c r="AB2" s="927" t="s">
        <v>33</v>
      </c>
      <c r="AC2" s="927" t="s">
        <v>34</v>
      </c>
      <c r="AD2" s="927" t="s">
        <v>35</v>
      </c>
      <c r="AE2" s="927" t="s">
        <v>36</v>
      </c>
      <c r="AF2" s="927" t="s">
        <v>37</v>
      </c>
      <c r="AG2" s="927" t="s">
        <v>38</v>
      </c>
      <c r="AH2" s="927" t="s">
        <v>39</v>
      </c>
      <c r="AI2" s="927" t="s">
        <v>40</v>
      </c>
      <c r="AJ2" s="927" t="s">
        <v>41</v>
      </c>
      <c r="AK2" s="927" t="s">
        <v>42</v>
      </c>
      <c r="AL2" s="927" t="s">
        <v>43</v>
      </c>
      <c r="AM2" s="927" t="s">
        <v>44</v>
      </c>
      <c r="AN2" s="927" t="s">
        <v>45</v>
      </c>
      <c r="AO2" s="927" t="s">
        <v>46</v>
      </c>
      <c r="AP2" s="927" t="s">
        <v>47</v>
      </c>
      <c r="AQ2" s="927" t="s">
        <v>48</v>
      </c>
      <c r="AR2" s="927" t="s">
        <v>49</v>
      </c>
      <c r="AS2" s="927" t="s">
        <v>50</v>
      </c>
      <c r="AT2" s="927" t="s">
        <v>51</v>
      </c>
      <c r="AU2" s="927" t="s">
        <v>52</v>
      </c>
      <c r="AV2" s="932" t="s">
        <v>53</v>
      </c>
      <c r="AW2" s="1221" t="s">
        <v>378</v>
      </c>
      <c r="AX2" s="80"/>
    </row>
    <row r="3" spans="1:50" ht="12" customHeight="1" thickBot="1">
      <c r="A3" s="928" t="s">
        <v>571</v>
      </c>
      <c r="B3" s="929"/>
      <c r="C3" s="929"/>
      <c r="D3" s="929"/>
      <c r="E3" s="930"/>
      <c r="F3" s="1122" t="s">
        <v>243</v>
      </c>
      <c r="G3" s="365" t="s">
        <v>244</v>
      </c>
      <c r="H3" s="365" t="s">
        <v>245</v>
      </c>
      <c r="I3" s="365" t="s">
        <v>246</v>
      </c>
      <c r="J3" s="365" t="s">
        <v>21</v>
      </c>
      <c r="K3" s="365" t="s">
        <v>247</v>
      </c>
      <c r="L3" s="365" t="s">
        <v>248</v>
      </c>
      <c r="M3" s="365" t="s">
        <v>22</v>
      </c>
      <c r="N3" s="365" t="s">
        <v>249</v>
      </c>
      <c r="O3" s="365" t="s">
        <v>250</v>
      </c>
      <c r="P3" s="365" t="s">
        <v>251</v>
      </c>
      <c r="Q3" s="365" t="s">
        <v>252</v>
      </c>
      <c r="R3" s="365" t="s">
        <v>23</v>
      </c>
      <c r="S3" s="365" t="s">
        <v>253</v>
      </c>
      <c r="T3" s="365" t="s">
        <v>254</v>
      </c>
      <c r="U3" s="365" t="s">
        <v>26</v>
      </c>
      <c r="V3" s="931" t="s">
        <v>54</v>
      </c>
      <c r="W3" s="931" t="s">
        <v>55</v>
      </c>
      <c r="X3" s="931" t="s">
        <v>56</v>
      </c>
      <c r="Y3" s="931" t="s">
        <v>57</v>
      </c>
      <c r="Z3" s="931" t="s">
        <v>58</v>
      </c>
      <c r="AA3" s="931" t="s">
        <v>59</v>
      </c>
      <c r="AB3" s="931" t="s">
        <v>60</v>
      </c>
      <c r="AC3" s="931" t="s">
        <v>61</v>
      </c>
      <c r="AD3" s="931" t="s">
        <v>62</v>
      </c>
      <c r="AE3" s="931" t="s">
        <v>63</v>
      </c>
      <c r="AF3" s="931" t="s">
        <v>64</v>
      </c>
      <c r="AG3" s="931" t="s">
        <v>65</v>
      </c>
      <c r="AH3" s="931" t="s">
        <v>66</v>
      </c>
      <c r="AI3" s="931" t="s">
        <v>67</v>
      </c>
      <c r="AJ3" s="931" t="s">
        <v>68</v>
      </c>
      <c r="AK3" s="931" t="s">
        <v>69</v>
      </c>
      <c r="AL3" s="931" t="s">
        <v>70</v>
      </c>
      <c r="AM3" s="931" t="s">
        <v>71</v>
      </c>
      <c r="AN3" s="931" t="s">
        <v>72</v>
      </c>
      <c r="AO3" s="931" t="s">
        <v>73</v>
      </c>
      <c r="AP3" s="931" t="s">
        <v>74</v>
      </c>
      <c r="AQ3" s="931" t="s">
        <v>75</v>
      </c>
      <c r="AR3" s="931" t="s">
        <v>76</v>
      </c>
      <c r="AS3" s="931" t="s">
        <v>77</v>
      </c>
      <c r="AT3" s="931" t="s">
        <v>78</v>
      </c>
      <c r="AU3" s="384" t="s">
        <v>79</v>
      </c>
      <c r="AV3" s="386" t="s">
        <v>80</v>
      </c>
      <c r="AW3" s="1222"/>
      <c r="AX3" s="80"/>
    </row>
    <row r="4" spans="1:51" s="11" customFormat="1" ht="12" customHeight="1">
      <c r="A4" s="925" t="s">
        <v>125</v>
      </c>
      <c r="B4" s="134"/>
      <c r="C4" s="134"/>
      <c r="D4" s="86"/>
      <c r="E4" s="915"/>
      <c r="F4" s="1123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926"/>
      <c r="AB4" s="926"/>
      <c r="AC4" s="926"/>
      <c r="AD4" s="926"/>
      <c r="AE4" s="926"/>
      <c r="AF4" s="926"/>
      <c r="AG4" s="926"/>
      <c r="AH4" s="926"/>
      <c r="AI4" s="926"/>
      <c r="AJ4" s="926"/>
      <c r="AK4" s="926"/>
      <c r="AL4" s="926"/>
      <c r="AM4" s="926"/>
      <c r="AN4" s="926"/>
      <c r="AO4" s="926"/>
      <c r="AP4" s="926"/>
      <c r="AQ4" s="926"/>
      <c r="AR4" s="926"/>
      <c r="AS4" s="926"/>
      <c r="AT4" s="926"/>
      <c r="AU4" s="926"/>
      <c r="AV4" s="933"/>
      <c r="AW4" s="934"/>
      <c r="AX4" s="81"/>
      <c r="AY4" s="81"/>
    </row>
    <row r="5" spans="1:49" ht="12" customHeight="1">
      <c r="A5" s="1261"/>
      <c r="B5" s="1262"/>
      <c r="C5" s="1262"/>
      <c r="D5" s="908" t="s">
        <v>137</v>
      </c>
      <c r="E5" s="918"/>
      <c r="F5" s="1069">
        <v>744</v>
      </c>
      <c r="G5" s="1070">
        <v>516</v>
      </c>
      <c r="H5" s="1070">
        <v>84</v>
      </c>
      <c r="I5" s="1070">
        <v>348</v>
      </c>
      <c r="J5" s="1070">
        <v>120</v>
      </c>
      <c r="K5" s="1070">
        <v>108</v>
      </c>
      <c r="L5" s="1070">
        <v>48</v>
      </c>
      <c r="M5" s="1070">
        <v>111</v>
      </c>
      <c r="N5" s="1070">
        <v>120</v>
      </c>
      <c r="O5" s="1070">
        <v>84</v>
      </c>
      <c r="P5" s="1070">
        <v>96</v>
      </c>
      <c r="Q5" s="1070">
        <v>192</v>
      </c>
      <c r="R5" s="1070">
        <v>552</v>
      </c>
      <c r="S5" s="1070">
        <v>180</v>
      </c>
      <c r="T5" s="1070">
        <v>93</v>
      </c>
      <c r="U5" s="1070">
        <v>36</v>
      </c>
      <c r="V5" s="1070">
        <v>96</v>
      </c>
      <c r="W5" s="1070">
        <v>120</v>
      </c>
      <c r="X5" s="1070">
        <v>96</v>
      </c>
      <c r="Y5" s="1070">
        <v>216</v>
      </c>
      <c r="Z5" s="1070">
        <v>168</v>
      </c>
      <c r="AA5" s="1070">
        <v>216</v>
      </c>
      <c r="AB5" s="1070">
        <v>120</v>
      </c>
      <c r="AC5" s="1070">
        <v>192</v>
      </c>
      <c r="AD5" s="1070">
        <v>168</v>
      </c>
      <c r="AE5" s="1070">
        <v>84</v>
      </c>
      <c r="AF5" s="1070">
        <v>204</v>
      </c>
      <c r="AG5" s="1070">
        <v>144</v>
      </c>
      <c r="AH5" s="1070">
        <v>163</v>
      </c>
      <c r="AI5" s="1070">
        <v>120</v>
      </c>
      <c r="AJ5" s="1070">
        <v>60</v>
      </c>
      <c r="AK5" s="1070">
        <v>72</v>
      </c>
      <c r="AL5" s="1070">
        <v>105</v>
      </c>
      <c r="AM5" s="1070">
        <v>60</v>
      </c>
      <c r="AN5" s="1070">
        <v>48</v>
      </c>
      <c r="AO5" s="1070">
        <v>108</v>
      </c>
      <c r="AP5" s="1070">
        <v>36</v>
      </c>
      <c r="AQ5" s="1070">
        <v>84</v>
      </c>
      <c r="AR5" s="1070">
        <v>48</v>
      </c>
      <c r="AS5" s="1070">
        <v>144</v>
      </c>
      <c r="AT5" s="1070">
        <v>48</v>
      </c>
      <c r="AU5" s="1070">
        <v>336</v>
      </c>
      <c r="AV5" s="1071">
        <v>204</v>
      </c>
      <c r="AW5" s="941">
        <f aca="true" t="shared" si="0" ref="AW5:AW67">SUM(F5:AV5)</f>
        <v>6892</v>
      </c>
    </row>
    <row r="6" spans="1:49" ht="12" customHeight="1">
      <c r="A6" s="1261"/>
      <c r="B6" s="1262"/>
      <c r="C6" s="1262"/>
      <c r="D6" s="909" t="s">
        <v>138</v>
      </c>
      <c r="E6" s="919"/>
      <c r="F6" s="1072">
        <v>62</v>
      </c>
      <c r="G6" s="1073">
        <v>43</v>
      </c>
      <c r="H6" s="1073">
        <v>7</v>
      </c>
      <c r="I6" s="1073">
        <v>29</v>
      </c>
      <c r="J6" s="1073">
        <v>10</v>
      </c>
      <c r="K6" s="1073">
        <v>9</v>
      </c>
      <c r="L6" s="1073">
        <v>4</v>
      </c>
      <c r="M6" s="1073">
        <v>9</v>
      </c>
      <c r="N6" s="1073">
        <v>10</v>
      </c>
      <c r="O6" s="1073">
        <v>7</v>
      </c>
      <c r="P6" s="1073">
        <v>8</v>
      </c>
      <c r="Q6" s="1073">
        <v>16</v>
      </c>
      <c r="R6" s="1073">
        <v>46</v>
      </c>
      <c r="S6" s="1073">
        <v>15</v>
      </c>
      <c r="T6" s="1073">
        <v>7</v>
      </c>
      <c r="U6" s="1073">
        <v>3</v>
      </c>
      <c r="V6" s="1073">
        <v>8</v>
      </c>
      <c r="W6" s="1073">
        <v>10</v>
      </c>
      <c r="X6" s="1073">
        <v>8</v>
      </c>
      <c r="Y6" s="1073">
        <v>18</v>
      </c>
      <c r="Z6" s="1073">
        <v>14</v>
      </c>
      <c r="AA6" s="1073">
        <v>18</v>
      </c>
      <c r="AB6" s="1073">
        <v>10</v>
      </c>
      <c r="AC6" s="1073">
        <v>16</v>
      </c>
      <c r="AD6" s="1073">
        <v>14</v>
      </c>
      <c r="AE6" s="1073">
        <v>7</v>
      </c>
      <c r="AF6" s="1073">
        <v>17</v>
      </c>
      <c r="AG6" s="1073">
        <v>12</v>
      </c>
      <c r="AH6" s="1073">
        <v>14</v>
      </c>
      <c r="AI6" s="1073">
        <v>10</v>
      </c>
      <c r="AJ6" s="1073">
        <v>5</v>
      </c>
      <c r="AK6" s="1073">
        <v>6</v>
      </c>
      <c r="AL6" s="1073">
        <v>9</v>
      </c>
      <c r="AM6" s="1073">
        <v>5</v>
      </c>
      <c r="AN6" s="1073">
        <v>4</v>
      </c>
      <c r="AO6" s="1073">
        <v>9</v>
      </c>
      <c r="AP6" s="1073">
        <v>3</v>
      </c>
      <c r="AQ6" s="1073">
        <v>7</v>
      </c>
      <c r="AR6" s="1073">
        <v>4</v>
      </c>
      <c r="AS6" s="1073">
        <v>12</v>
      </c>
      <c r="AT6" s="1073">
        <v>4</v>
      </c>
      <c r="AU6" s="1073">
        <v>28</v>
      </c>
      <c r="AV6" s="1074">
        <v>17</v>
      </c>
      <c r="AW6" s="943">
        <f t="shared" si="0"/>
        <v>574</v>
      </c>
    </row>
    <row r="7" spans="1:49" ht="12" customHeight="1">
      <c r="A7" s="1261"/>
      <c r="B7" s="1262"/>
      <c r="C7" s="1262"/>
      <c r="D7" s="909" t="s">
        <v>602</v>
      </c>
      <c r="E7" s="919"/>
      <c r="F7" s="1072">
        <v>249036</v>
      </c>
      <c r="G7" s="1073">
        <v>196042</v>
      </c>
      <c r="H7" s="1073">
        <v>30453</v>
      </c>
      <c r="I7" s="1073">
        <v>137754</v>
      </c>
      <c r="J7" s="1073">
        <v>40114</v>
      </c>
      <c r="K7" s="1073">
        <v>42682</v>
      </c>
      <c r="L7" s="1073">
        <v>16613</v>
      </c>
      <c r="M7" s="1073">
        <v>42336</v>
      </c>
      <c r="N7" s="1073">
        <v>15388</v>
      </c>
      <c r="O7" s="1073">
        <v>27917</v>
      </c>
      <c r="P7" s="1073">
        <v>42436</v>
      </c>
      <c r="Q7" s="1073">
        <v>67330</v>
      </c>
      <c r="R7" s="1073">
        <v>214136</v>
      </c>
      <c r="S7" s="1073">
        <v>74119</v>
      </c>
      <c r="T7" s="1073">
        <v>39365</v>
      </c>
      <c r="U7" s="1073">
        <v>14622</v>
      </c>
      <c r="V7" s="1073">
        <v>34976</v>
      </c>
      <c r="W7" s="1073">
        <v>41270</v>
      </c>
      <c r="X7" s="1073">
        <v>31987</v>
      </c>
      <c r="Y7" s="1073">
        <v>74832</v>
      </c>
      <c r="Z7" s="1073">
        <v>58673</v>
      </c>
      <c r="AA7" s="1073">
        <v>77897</v>
      </c>
      <c r="AB7" s="1073">
        <v>37318</v>
      </c>
      <c r="AC7" s="1073">
        <v>75973</v>
      </c>
      <c r="AD7" s="1073">
        <v>61054</v>
      </c>
      <c r="AE7" s="1073">
        <v>26662</v>
      </c>
      <c r="AF7" s="1073">
        <v>72757</v>
      </c>
      <c r="AG7" s="1073">
        <v>45001</v>
      </c>
      <c r="AH7" s="1073">
        <v>54886</v>
      </c>
      <c r="AI7" s="1073">
        <v>43106</v>
      </c>
      <c r="AJ7" s="1073">
        <v>22905</v>
      </c>
      <c r="AK7" s="1073">
        <v>26434</v>
      </c>
      <c r="AL7" s="1073">
        <v>40050</v>
      </c>
      <c r="AM7" s="1073">
        <v>23880</v>
      </c>
      <c r="AN7" s="1073">
        <v>15772</v>
      </c>
      <c r="AO7" s="1073">
        <v>39550</v>
      </c>
      <c r="AP7" s="1073">
        <v>11877</v>
      </c>
      <c r="AQ7" s="1073">
        <v>27625</v>
      </c>
      <c r="AR7" s="1073">
        <v>15725</v>
      </c>
      <c r="AS7" s="1073">
        <v>55107</v>
      </c>
      <c r="AT7" s="1073">
        <v>17250</v>
      </c>
      <c r="AU7" s="1073">
        <v>135144</v>
      </c>
      <c r="AV7" s="1074">
        <v>81572</v>
      </c>
      <c r="AW7" s="943">
        <f t="shared" si="0"/>
        <v>2499626</v>
      </c>
    </row>
    <row r="8" spans="1:49" ht="12" customHeight="1">
      <c r="A8" s="1261"/>
      <c r="B8" s="1262"/>
      <c r="C8" s="1262"/>
      <c r="D8" s="910" t="s">
        <v>603</v>
      </c>
      <c r="E8" s="920"/>
      <c r="F8" s="1072">
        <v>140560</v>
      </c>
      <c r="G8" s="1073">
        <v>104822</v>
      </c>
      <c r="H8" s="1073">
        <v>14193</v>
      </c>
      <c r="I8" s="1073">
        <v>65661</v>
      </c>
      <c r="J8" s="1073">
        <v>18829</v>
      </c>
      <c r="K8" s="1073">
        <v>23170</v>
      </c>
      <c r="L8" s="1073">
        <v>6793</v>
      </c>
      <c r="M8" s="1073">
        <v>20024</v>
      </c>
      <c r="N8" s="1073">
        <v>8943</v>
      </c>
      <c r="O8" s="1073">
        <v>13681</v>
      </c>
      <c r="P8" s="1073">
        <v>19027</v>
      </c>
      <c r="Q8" s="1073">
        <v>31102</v>
      </c>
      <c r="R8" s="1073">
        <v>105857</v>
      </c>
      <c r="S8" s="1073">
        <v>42200</v>
      </c>
      <c r="T8" s="1073">
        <v>18805</v>
      </c>
      <c r="U8" s="1073">
        <v>6774</v>
      </c>
      <c r="V8" s="1073">
        <v>19975</v>
      </c>
      <c r="W8" s="1073">
        <v>20169</v>
      </c>
      <c r="X8" s="1073">
        <v>15304</v>
      </c>
      <c r="Y8" s="1073">
        <v>32018</v>
      </c>
      <c r="Z8" s="1073">
        <v>28803</v>
      </c>
      <c r="AA8" s="1073">
        <v>37680</v>
      </c>
      <c r="AB8" s="1073">
        <v>16012</v>
      </c>
      <c r="AC8" s="1073">
        <v>33494</v>
      </c>
      <c r="AD8" s="1073">
        <v>44173</v>
      </c>
      <c r="AE8" s="1073">
        <v>13721</v>
      </c>
      <c r="AF8" s="1073">
        <v>33226</v>
      </c>
      <c r="AG8" s="1073">
        <v>21747</v>
      </c>
      <c r="AH8" s="1073">
        <v>27586</v>
      </c>
      <c r="AI8" s="1073">
        <v>21868</v>
      </c>
      <c r="AJ8" s="1073">
        <v>10109</v>
      </c>
      <c r="AK8" s="1073">
        <v>12873</v>
      </c>
      <c r="AL8" s="1073">
        <v>18629</v>
      </c>
      <c r="AM8" s="1073">
        <v>11146</v>
      </c>
      <c r="AN8" s="1073">
        <v>6970</v>
      </c>
      <c r="AO8" s="1073">
        <v>17164</v>
      </c>
      <c r="AP8" s="1073">
        <v>4901</v>
      </c>
      <c r="AQ8" s="1073">
        <v>12138</v>
      </c>
      <c r="AR8" s="1073">
        <v>7280</v>
      </c>
      <c r="AS8" s="1073">
        <v>23748</v>
      </c>
      <c r="AT8" s="1073">
        <v>9118</v>
      </c>
      <c r="AU8" s="1073">
        <v>71353</v>
      </c>
      <c r="AV8" s="1074">
        <v>42971</v>
      </c>
      <c r="AW8" s="943">
        <f>SUM(F8:AV8)</f>
        <v>1254617</v>
      </c>
    </row>
    <row r="9" spans="1:49" ht="12" customHeight="1">
      <c r="A9" s="1261"/>
      <c r="B9" s="1262"/>
      <c r="C9" s="1262"/>
      <c r="D9" s="87"/>
      <c r="E9" s="921" t="s">
        <v>126</v>
      </c>
      <c r="F9" s="1072">
        <v>21064</v>
      </c>
      <c r="G9" s="1073">
        <v>8984</v>
      </c>
      <c r="H9" s="1073">
        <v>144</v>
      </c>
      <c r="I9" s="1073">
        <v>2810</v>
      </c>
      <c r="J9" s="1073">
        <v>974</v>
      </c>
      <c r="K9" s="1073">
        <v>2711</v>
      </c>
      <c r="L9" s="1073">
        <v>376</v>
      </c>
      <c r="M9" s="1073">
        <v>756</v>
      </c>
      <c r="N9" s="1073">
        <v>1331</v>
      </c>
      <c r="O9" s="1073">
        <v>618</v>
      </c>
      <c r="P9" s="1073">
        <v>217</v>
      </c>
      <c r="Q9" s="1073">
        <v>2249</v>
      </c>
      <c r="R9" s="1073">
        <v>5325</v>
      </c>
      <c r="S9" s="1073">
        <v>3749</v>
      </c>
      <c r="T9" s="1073">
        <v>456</v>
      </c>
      <c r="U9" s="1073">
        <v>66</v>
      </c>
      <c r="V9" s="1073">
        <v>4199</v>
      </c>
      <c r="W9" s="1073">
        <v>539</v>
      </c>
      <c r="X9" s="1073">
        <v>1341</v>
      </c>
      <c r="Y9" s="1073">
        <v>876</v>
      </c>
      <c r="Z9" s="1073">
        <v>2195</v>
      </c>
      <c r="AA9" s="1073">
        <v>2054</v>
      </c>
      <c r="AB9" s="1073">
        <v>1587</v>
      </c>
      <c r="AC9" s="1073">
        <v>83</v>
      </c>
      <c r="AD9" s="1073">
        <v>3494</v>
      </c>
      <c r="AE9" s="1073">
        <v>811</v>
      </c>
      <c r="AF9" s="1073">
        <v>1386</v>
      </c>
      <c r="AG9" s="1073">
        <v>2654</v>
      </c>
      <c r="AH9" s="1073">
        <v>2294</v>
      </c>
      <c r="AI9" s="1073">
        <v>1813</v>
      </c>
      <c r="AJ9" s="1073">
        <v>208</v>
      </c>
      <c r="AK9" s="1073">
        <v>753</v>
      </c>
      <c r="AL9" s="1073">
        <v>599</v>
      </c>
      <c r="AM9" s="1073">
        <v>141</v>
      </c>
      <c r="AN9" s="1073">
        <v>75</v>
      </c>
      <c r="AO9" s="1073">
        <v>671</v>
      </c>
      <c r="AP9" s="1073">
        <v>20</v>
      </c>
      <c r="AQ9" s="1073">
        <v>390</v>
      </c>
      <c r="AR9" s="1073">
        <v>57</v>
      </c>
      <c r="AS9" s="1073">
        <v>1583</v>
      </c>
      <c r="AT9" s="1073">
        <v>259</v>
      </c>
      <c r="AU9" s="1073">
        <v>1247</v>
      </c>
      <c r="AV9" s="1074">
        <v>4566</v>
      </c>
      <c r="AW9" s="943">
        <f t="shared" si="0"/>
        <v>87725</v>
      </c>
    </row>
    <row r="10" spans="1:49" ht="12" customHeight="1">
      <c r="A10" s="1261"/>
      <c r="B10" s="1262"/>
      <c r="C10" s="1262"/>
      <c r="D10" s="87"/>
      <c r="E10" s="921" t="s">
        <v>127</v>
      </c>
      <c r="F10" s="1072">
        <v>57</v>
      </c>
      <c r="G10" s="1073">
        <v>760</v>
      </c>
      <c r="H10" s="1073">
        <v>0</v>
      </c>
      <c r="I10" s="1073">
        <v>91</v>
      </c>
      <c r="J10" s="1073">
        <v>0</v>
      </c>
      <c r="K10" s="1073">
        <v>13</v>
      </c>
      <c r="L10" s="1073">
        <v>0</v>
      </c>
      <c r="M10" s="1073">
        <v>0</v>
      </c>
      <c r="N10" s="1073">
        <v>584</v>
      </c>
      <c r="O10" s="1073">
        <v>841</v>
      </c>
      <c r="P10" s="1073">
        <v>0</v>
      </c>
      <c r="Q10" s="1073">
        <v>0</v>
      </c>
      <c r="R10" s="1073">
        <v>36</v>
      </c>
      <c r="S10" s="1073">
        <v>976</v>
      </c>
      <c r="T10" s="1073">
        <v>0</v>
      </c>
      <c r="U10" s="1073">
        <v>0</v>
      </c>
      <c r="V10" s="1073">
        <v>0</v>
      </c>
      <c r="W10" s="1073">
        <v>228</v>
      </c>
      <c r="X10" s="1073">
        <v>0</v>
      </c>
      <c r="Y10" s="1073">
        <v>2</v>
      </c>
      <c r="Z10" s="1073">
        <v>0</v>
      </c>
      <c r="AA10" s="1073">
        <v>0</v>
      </c>
      <c r="AB10" s="1073">
        <v>0</v>
      </c>
      <c r="AC10" s="1073">
        <v>0</v>
      </c>
      <c r="AD10" s="1073">
        <v>34</v>
      </c>
      <c r="AE10" s="1073">
        <v>0</v>
      </c>
      <c r="AF10" s="1073">
        <v>0</v>
      </c>
      <c r="AG10" s="1073">
        <v>0</v>
      </c>
      <c r="AH10" s="1073">
        <v>0</v>
      </c>
      <c r="AI10" s="1073">
        <v>127</v>
      </c>
      <c r="AJ10" s="1073">
        <v>0</v>
      </c>
      <c r="AK10" s="1073">
        <v>0</v>
      </c>
      <c r="AL10" s="1073">
        <v>0</v>
      </c>
      <c r="AM10" s="1073">
        <v>12</v>
      </c>
      <c r="AN10" s="1073">
        <v>0</v>
      </c>
      <c r="AO10" s="1073">
        <v>0</v>
      </c>
      <c r="AP10" s="1073">
        <v>0</v>
      </c>
      <c r="AQ10" s="1073">
        <v>0</v>
      </c>
      <c r="AR10" s="1073">
        <v>0</v>
      </c>
      <c r="AS10" s="1073">
        <v>0</v>
      </c>
      <c r="AT10" s="1073">
        <v>1412</v>
      </c>
      <c r="AU10" s="1073">
        <v>1513</v>
      </c>
      <c r="AV10" s="1074">
        <v>1474</v>
      </c>
      <c r="AW10" s="943">
        <f t="shared" si="0"/>
        <v>8160</v>
      </c>
    </row>
    <row r="11" spans="1:49" ht="12" customHeight="1">
      <c r="A11" s="1261"/>
      <c r="B11" s="1262"/>
      <c r="C11" s="1262"/>
      <c r="D11" s="87"/>
      <c r="E11" s="921" t="s">
        <v>128</v>
      </c>
      <c r="F11" s="1072">
        <v>99261</v>
      </c>
      <c r="G11" s="1073">
        <v>80082</v>
      </c>
      <c r="H11" s="1073">
        <v>12216</v>
      </c>
      <c r="I11" s="1073">
        <v>55242</v>
      </c>
      <c r="J11" s="1073">
        <v>15797</v>
      </c>
      <c r="K11" s="1073">
        <v>17665</v>
      </c>
      <c r="L11" s="1073">
        <v>6314</v>
      </c>
      <c r="M11" s="1073">
        <v>16885</v>
      </c>
      <c r="N11" s="1073">
        <v>5810</v>
      </c>
      <c r="O11" s="1073">
        <v>11142</v>
      </c>
      <c r="P11" s="1073">
        <v>16404</v>
      </c>
      <c r="Q11" s="1073">
        <v>27095</v>
      </c>
      <c r="R11" s="1073">
        <v>85962</v>
      </c>
      <c r="S11" s="1073">
        <v>30633</v>
      </c>
      <c r="T11" s="1073">
        <v>16903</v>
      </c>
      <c r="U11" s="1073">
        <v>5952</v>
      </c>
      <c r="V11" s="1073">
        <v>13880</v>
      </c>
      <c r="W11" s="1073">
        <v>16855</v>
      </c>
      <c r="X11" s="1073">
        <v>12719</v>
      </c>
      <c r="Y11" s="1073">
        <v>28037</v>
      </c>
      <c r="Z11" s="1073">
        <v>23442</v>
      </c>
      <c r="AA11" s="1073">
        <v>31147</v>
      </c>
      <c r="AB11" s="1073">
        <v>14425</v>
      </c>
      <c r="AC11" s="1073">
        <v>31397</v>
      </c>
      <c r="AD11" s="1073">
        <v>24891</v>
      </c>
      <c r="AE11" s="1073">
        <v>10740</v>
      </c>
      <c r="AF11" s="1073">
        <v>28921</v>
      </c>
      <c r="AG11" s="1073">
        <v>17008</v>
      </c>
      <c r="AH11" s="1073">
        <v>22211</v>
      </c>
      <c r="AI11" s="1073">
        <v>17657</v>
      </c>
      <c r="AJ11" s="1073">
        <v>9032</v>
      </c>
      <c r="AK11" s="1073">
        <v>10986</v>
      </c>
      <c r="AL11" s="1073">
        <v>15489</v>
      </c>
      <c r="AM11" s="1073">
        <v>9703</v>
      </c>
      <c r="AN11" s="1073">
        <v>6365</v>
      </c>
      <c r="AO11" s="1073">
        <v>15737</v>
      </c>
      <c r="AP11" s="1073">
        <v>4585</v>
      </c>
      <c r="AQ11" s="1073">
        <v>11067</v>
      </c>
      <c r="AR11" s="1073">
        <v>6282</v>
      </c>
      <c r="AS11" s="1073">
        <v>20537</v>
      </c>
      <c r="AT11" s="1073">
        <v>6936</v>
      </c>
      <c r="AU11" s="1073">
        <v>56642</v>
      </c>
      <c r="AV11" s="1074">
        <v>33045</v>
      </c>
      <c r="AW11" s="943">
        <f t="shared" si="0"/>
        <v>1003099</v>
      </c>
    </row>
    <row r="12" spans="1:49" ht="12" customHeight="1">
      <c r="A12" s="1261"/>
      <c r="B12" s="1262"/>
      <c r="C12" s="1262"/>
      <c r="D12" s="911"/>
      <c r="E12" s="921" t="s">
        <v>129</v>
      </c>
      <c r="F12" s="1072">
        <v>20178</v>
      </c>
      <c r="G12" s="1073">
        <v>14996</v>
      </c>
      <c r="H12" s="1073">
        <v>1833</v>
      </c>
      <c r="I12" s="1073">
        <v>7518</v>
      </c>
      <c r="J12" s="1073">
        <v>2058</v>
      </c>
      <c r="K12" s="1073">
        <v>2781</v>
      </c>
      <c r="L12" s="1073">
        <v>103</v>
      </c>
      <c r="M12" s="1073">
        <v>2383</v>
      </c>
      <c r="N12" s="1073">
        <v>1218</v>
      </c>
      <c r="O12" s="1073">
        <v>1080</v>
      </c>
      <c r="P12" s="1073">
        <v>2406</v>
      </c>
      <c r="Q12" s="1073">
        <v>1758</v>
      </c>
      <c r="R12" s="1073">
        <v>14534</v>
      </c>
      <c r="S12" s="1073">
        <v>6842</v>
      </c>
      <c r="T12" s="1073">
        <v>1446</v>
      </c>
      <c r="U12" s="1073">
        <v>756</v>
      </c>
      <c r="V12" s="1073">
        <v>1896</v>
      </c>
      <c r="W12" s="1073">
        <v>2547</v>
      </c>
      <c r="X12" s="1073">
        <v>1244</v>
      </c>
      <c r="Y12" s="1073">
        <v>3103</v>
      </c>
      <c r="Z12" s="1073">
        <v>3166</v>
      </c>
      <c r="AA12" s="1073">
        <v>4479</v>
      </c>
      <c r="AB12" s="1073">
        <v>0</v>
      </c>
      <c r="AC12" s="1073">
        <v>2014</v>
      </c>
      <c r="AD12" s="1073">
        <v>15754</v>
      </c>
      <c r="AE12" s="1073">
        <v>2170</v>
      </c>
      <c r="AF12" s="1073">
        <v>2919</v>
      </c>
      <c r="AG12" s="1073">
        <v>2085</v>
      </c>
      <c r="AH12" s="1073">
        <v>3081</v>
      </c>
      <c r="AI12" s="1073">
        <v>2271</v>
      </c>
      <c r="AJ12" s="1073">
        <v>869</v>
      </c>
      <c r="AK12" s="1073">
        <v>1134</v>
      </c>
      <c r="AL12" s="1073">
        <v>2541</v>
      </c>
      <c r="AM12" s="1073">
        <v>1290</v>
      </c>
      <c r="AN12" s="1073">
        <v>530</v>
      </c>
      <c r="AO12" s="1073">
        <v>756</v>
      </c>
      <c r="AP12" s="1073">
        <v>296</v>
      </c>
      <c r="AQ12" s="1073">
        <v>681</v>
      </c>
      <c r="AR12" s="1073">
        <v>941</v>
      </c>
      <c r="AS12" s="1073">
        <v>1628</v>
      </c>
      <c r="AT12" s="1073">
        <v>511</v>
      </c>
      <c r="AU12" s="1073">
        <v>11951</v>
      </c>
      <c r="AV12" s="1074">
        <v>3886</v>
      </c>
      <c r="AW12" s="943">
        <f t="shared" si="0"/>
        <v>155633</v>
      </c>
    </row>
    <row r="13" spans="1:49" ht="12" customHeight="1">
      <c r="A13" s="1261"/>
      <c r="B13" s="1262"/>
      <c r="C13" s="1262"/>
      <c r="D13" s="912" t="s">
        <v>604</v>
      </c>
      <c r="E13" s="922"/>
      <c r="F13" s="1075">
        <v>389596</v>
      </c>
      <c r="G13" s="1076">
        <v>300864</v>
      </c>
      <c r="H13" s="1076">
        <v>44646</v>
      </c>
      <c r="I13" s="1076">
        <v>203415</v>
      </c>
      <c r="J13" s="1076">
        <v>58943</v>
      </c>
      <c r="K13" s="1076">
        <v>65852</v>
      </c>
      <c r="L13" s="1076">
        <v>23406</v>
      </c>
      <c r="M13" s="1076">
        <v>62360</v>
      </c>
      <c r="N13" s="1076">
        <v>24331</v>
      </c>
      <c r="O13" s="1076">
        <v>41598</v>
      </c>
      <c r="P13" s="1076">
        <v>61463</v>
      </c>
      <c r="Q13" s="1076">
        <v>98432</v>
      </c>
      <c r="R13" s="1076">
        <v>319993</v>
      </c>
      <c r="S13" s="1076">
        <v>116319</v>
      </c>
      <c r="T13" s="1076">
        <v>58170</v>
      </c>
      <c r="U13" s="1076">
        <v>21396</v>
      </c>
      <c r="V13" s="1076">
        <v>54951</v>
      </c>
      <c r="W13" s="1076">
        <v>61439</v>
      </c>
      <c r="X13" s="1076">
        <v>47291</v>
      </c>
      <c r="Y13" s="1076">
        <v>106850</v>
      </c>
      <c r="Z13" s="1076">
        <v>87476</v>
      </c>
      <c r="AA13" s="1076">
        <v>115577</v>
      </c>
      <c r="AB13" s="1076">
        <v>53330</v>
      </c>
      <c r="AC13" s="1076">
        <v>109467</v>
      </c>
      <c r="AD13" s="1076">
        <v>105227</v>
      </c>
      <c r="AE13" s="1076">
        <v>40383</v>
      </c>
      <c r="AF13" s="1076">
        <v>105983</v>
      </c>
      <c r="AG13" s="1076">
        <v>66748</v>
      </c>
      <c r="AH13" s="1076">
        <v>82472</v>
      </c>
      <c r="AI13" s="1076">
        <v>64974</v>
      </c>
      <c r="AJ13" s="1076">
        <v>33014</v>
      </c>
      <c r="AK13" s="1076">
        <v>39307</v>
      </c>
      <c r="AL13" s="1076">
        <v>58679</v>
      </c>
      <c r="AM13" s="1076">
        <v>35026</v>
      </c>
      <c r="AN13" s="1076">
        <v>22742</v>
      </c>
      <c r="AO13" s="1076">
        <v>56714</v>
      </c>
      <c r="AP13" s="1076">
        <v>16778</v>
      </c>
      <c r="AQ13" s="1076">
        <v>39763</v>
      </c>
      <c r="AR13" s="1076">
        <v>23005</v>
      </c>
      <c r="AS13" s="1076">
        <v>78855</v>
      </c>
      <c r="AT13" s="1076">
        <v>26368</v>
      </c>
      <c r="AU13" s="1076">
        <v>206497</v>
      </c>
      <c r="AV13" s="1077">
        <v>124543</v>
      </c>
      <c r="AW13" s="942">
        <f t="shared" si="0"/>
        <v>3754243</v>
      </c>
    </row>
    <row r="14" spans="1:49" ht="12" customHeight="1">
      <c r="A14" s="1261"/>
      <c r="B14" s="1262"/>
      <c r="C14" s="1262"/>
      <c r="D14" s="911" t="s">
        <v>139</v>
      </c>
      <c r="E14" s="918"/>
      <c r="F14" s="1069">
        <v>2563</v>
      </c>
      <c r="G14" s="1070">
        <v>1911</v>
      </c>
      <c r="H14" s="1070">
        <v>315</v>
      </c>
      <c r="I14" s="1070">
        <v>1347</v>
      </c>
      <c r="J14" s="1070">
        <v>418</v>
      </c>
      <c r="K14" s="1070">
        <v>449</v>
      </c>
      <c r="L14" s="1070">
        <v>164</v>
      </c>
      <c r="M14" s="1070">
        <v>425</v>
      </c>
      <c r="N14" s="1070">
        <v>430</v>
      </c>
      <c r="O14" s="1070">
        <v>306</v>
      </c>
      <c r="P14" s="1070">
        <v>366</v>
      </c>
      <c r="Q14" s="1070">
        <v>690</v>
      </c>
      <c r="R14" s="1070">
        <v>2122</v>
      </c>
      <c r="S14" s="1070">
        <v>740</v>
      </c>
      <c r="T14" s="1070">
        <v>371</v>
      </c>
      <c r="U14" s="1070">
        <v>150</v>
      </c>
      <c r="V14" s="1070">
        <v>346</v>
      </c>
      <c r="W14" s="1070">
        <v>445</v>
      </c>
      <c r="X14" s="1070">
        <v>326</v>
      </c>
      <c r="Y14" s="1070">
        <v>824</v>
      </c>
      <c r="Z14" s="1070">
        <v>613</v>
      </c>
      <c r="AA14" s="1070">
        <v>824</v>
      </c>
      <c r="AB14" s="1070">
        <v>374</v>
      </c>
      <c r="AC14" s="1070">
        <v>794</v>
      </c>
      <c r="AD14" s="1070">
        <v>640</v>
      </c>
      <c r="AE14" s="1070">
        <v>287</v>
      </c>
      <c r="AF14" s="1070">
        <v>736</v>
      </c>
      <c r="AG14" s="1070">
        <v>456</v>
      </c>
      <c r="AH14" s="1070">
        <v>572</v>
      </c>
      <c r="AI14" s="1070">
        <v>409</v>
      </c>
      <c r="AJ14" s="1070">
        <v>233</v>
      </c>
      <c r="AK14" s="1070">
        <v>272</v>
      </c>
      <c r="AL14" s="1070">
        <v>423</v>
      </c>
      <c r="AM14" s="1070">
        <v>268</v>
      </c>
      <c r="AN14" s="1070">
        <v>167</v>
      </c>
      <c r="AO14" s="1070">
        <v>393</v>
      </c>
      <c r="AP14" s="1070">
        <v>130</v>
      </c>
      <c r="AQ14" s="1070">
        <v>296</v>
      </c>
      <c r="AR14" s="1070">
        <v>170</v>
      </c>
      <c r="AS14" s="1070">
        <v>580</v>
      </c>
      <c r="AT14" s="1070">
        <v>176</v>
      </c>
      <c r="AU14" s="1070">
        <v>1417</v>
      </c>
      <c r="AV14" s="1071">
        <v>850</v>
      </c>
      <c r="AW14" s="941">
        <f t="shared" si="0"/>
        <v>25788</v>
      </c>
    </row>
    <row r="15" spans="1:49" ht="12" customHeight="1">
      <c r="A15" s="1264"/>
      <c r="B15" s="1265"/>
      <c r="C15" s="1265"/>
      <c r="D15" s="85" t="s">
        <v>140</v>
      </c>
      <c r="E15" s="915"/>
      <c r="F15" s="1075">
        <v>1055</v>
      </c>
      <c r="G15" s="1076">
        <v>891</v>
      </c>
      <c r="H15" s="1076">
        <v>154</v>
      </c>
      <c r="I15" s="1076">
        <v>135</v>
      </c>
      <c r="J15" s="1076">
        <v>223</v>
      </c>
      <c r="K15" s="1076">
        <v>253</v>
      </c>
      <c r="L15" s="1076">
        <v>22</v>
      </c>
      <c r="M15" s="1076">
        <v>242</v>
      </c>
      <c r="N15" s="1076">
        <v>191</v>
      </c>
      <c r="O15" s="1076">
        <v>146</v>
      </c>
      <c r="P15" s="1076">
        <v>240</v>
      </c>
      <c r="Q15" s="1076">
        <v>366</v>
      </c>
      <c r="R15" s="1076">
        <v>1134</v>
      </c>
      <c r="S15" s="1076">
        <v>420</v>
      </c>
      <c r="T15" s="1076">
        <v>224</v>
      </c>
      <c r="U15" s="1076">
        <v>90</v>
      </c>
      <c r="V15" s="1076">
        <v>183</v>
      </c>
      <c r="W15" s="1076">
        <v>208</v>
      </c>
      <c r="X15" s="1076">
        <v>150</v>
      </c>
      <c r="Y15" s="1076">
        <v>423</v>
      </c>
      <c r="Z15" s="1076">
        <v>280</v>
      </c>
      <c r="AA15" s="1076">
        <v>457</v>
      </c>
      <c r="AB15" s="1076">
        <v>139</v>
      </c>
      <c r="AC15" s="1076">
        <v>454</v>
      </c>
      <c r="AD15" s="1076">
        <v>341</v>
      </c>
      <c r="AE15" s="1076">
        <v>137</v>
      </c>
      <c r="AF15" s="1076">
        <v>402</v>
      </c>
      <c r="AG15" s="1076">
        <v>193</v>
      </c>
      <c r="AH15" s="1076">
        <v>280</v>
      </c>
      <c r="AI15" s="1076">
        <v>20</v>
      </c>
      <c r="AJ15" s="1076">
        <v>134</v>
      </c>
      <c r="AK15" s="1076">
        <v>150</v>
      </c>
      <c r="AL15" s="1076">
        <v>34</v>
      </c>
      <c r="AM15" s="1076">
        <v>151</v>
      </c>
      <c r="AN15" s="1076">
        <v>76</v>
      </c>
      <c r="AO15" s="1076">
        <v>176</v>
      </c>
      <c r="AP15" s="1076">
        <v>63</v>
      </c>
      <c r="AQ15" s="1076">
        <v>149</v>
      </c>
      <c r="AR15" s="1076">
        <v>88</v>
      </c>
      <c r="AS15" s="1076">
        <v>305</v>
      </c>
      <c r="AT15" s="1076">
        <v>89</v>
      </c>
      <c r="AU15" s="1076">
        <v>786</v>
      </c>
      <c r="AV15" s="1077">
        <v>480</v>
      </c>
      <c r="AW15" s="942">
        <f t="shared" si="0"/>
        <v>12134</v>
      </c>
    </row>
    <row r="16" spans="1:51" s="11" customFormat="1" ht="12" customHeight="1">
      <c r="A16" s="916" t="s">
        <v>130</v>
      </c>
      <c r="B16" s="84"/>
      <c r="C16" s="84"/>
      <c r="D16" s="84"/>
      <c r="E16" s="917"/>
      <c r="F16" s="1124"/>
      <c r="G16" s="1078"/>
      <c r="H16" s="1078"/>
      <c r="I16" s="1078"/>
      <c r="J16" s="1078"/>
      <c r="K16" s="1078"/>
      <c r="L16" s="1078"/>
      <c r="M16" s="1078"/>
      <c r="N16" s="1078"/>
      <c r="O16" s="1078"/>
      <c r="P16" s="1078"/>
      <c r="Q16" s="1078"/>
      <c r="R16" s="1078"/>
      <c r="S16" s="1078"/>
      <c r="T16" s="1078"/>
      <c r="U16" s="1078"/>
      <c r="V16" s="1078"/>
      <c r="W16" s="1078"/>
      <c r="X16" s="1078"/>
      <c r="Y16" s="1078"/>
      <c r="Z16" s="1078"/>
      <c r="AA16" s="1078"/>
      <c r="AB16" s="1078"/>
      <c r="AC16" s="1078"/>
      <c r="AD16" s="1078"/>
      <c r="AE16" s="1078"/>
      <c r="AF16" s="1078"/>
      <c r="AG16" s="1078"/>
      <c r="AH16" s="1078"/>
      <c r="AI16" s="1078"/>
      <c r="AJ16" s="1078"/>
      <c r="AK16" s="1078"/>
      <c r="AL16" s="1078"/>
      <c r="AM16" s="1078"/>
      <c r="AN16" s="1078"/>
      <c r="AO16" s="1078"/>
      <c r="AP16" s="1078"/>
      <c r="AQ16" s="1078"/>
      <c r="AR16" s="1078"/>
      <c r="AS16" s="1078"/>
      <c r="AT16" s="1078"/>
      <c r="AU16" s="1078"/>
      <c r="AV16" s="1079"/>
      <c r="AW16" s="935"/>
      <c r="AX16" s="81"/>
      <c r="AY16" s="81"/>
    </row>
    <row r="17" spans="1:49" ht="12" customHeight="1">
      <c r="A17" s="1261"/>
      <c r="B17" s="1262"/>
      <c r="C17" s="1263"/>
      <c r="D17" s="908" t="s">
        <v>137</v>
      </c>
      <c r="E17" s="918"/>
      <c r="F17" s="1069">
        <v>912</v>
      </c>
      <c r="G17" s="1070">
        <v>528</v>
      </c>
      <c r="H17" s="1070">
        <v>180</v>
      </c>
      <c r="I17" s="1070">
        <v>84</v>
      </c>
      <c r="J17" s="1070">
        <v>0</v>
      </c>
      <c r="K17" s="1070">
        <v>60</v>
      </c>
      <c r="L17" s="1070">
        <v>84</v>
      </c>
      <c r="M17" s="1070">
        <v>36</v>
      </c>
      <c r="N17" s="1070">
        <v>120</v>
      </c>
      <c r="O17" s="1070">
        <v>72</v>
      </c>
      <c r="P17" s="1070">
        <v>252</v>
      </c>
      <c r="Q17" s="1070">
        <v>0</v>
      </c>
      <c r="R17" s="1070">
        <v>0</v>
      </c>
      <c r="S17" s="1070">
        <v>288</v>
      </c>
      <c r="T17" s="1070">
        <v>36</v>
      </c>
      <c r="U17" s="1070">
        <v>60</v>
      </c>
      <c r="V17" s="1070">
        <v>24</v>
      </c>
      <c r="W17" s="1070">
        <v>0</v>
      </c>
      <c r="X17" s="1070">
        <v>96</v>
      </c>
      <c r="Y17" s="1070">
        <v>84</v>
      </c>
      <c r="Z17" s="1070">
        <v>12</v>
      </c>
      <c r="AA17" s="1070">
        <v>0</v>
      </c>
      <c r="AB17" s="1070">
        <v>0</v>
      </c>
      <c r="AC17" s="1070">
        <v>0</v>
      </c>
      <c r="AD17" s="1070">
        <v>12</v>
      </c>
      <c r="AE17" s="1070">
        <v>48</v>
      </c>
      <c r="AF17" s="1070">
        <v>0</v>
      </c>
      <c r="AG17" s="1070">
        <v>0</v>
      </c>
      <c r="AH17" s="1070">
        <v>0</v>
      </c>
      <c r="AI17" s="1070">
        <v>48</v>
      </c>
      <c r="AJ17" s="1070">
        <v>60</v>
      </c>
      <c r="AK17" s="1070">
        <v>36</v>
      </c>
      <c r="AL17" s="1070">
        <v>36</v>
      </c>
      <c r="AM17" s="1070">
        <v>108</v>
      </c>
      <c r="AN17" s="1070">
        <v>24</v>
      </c>
      <c r="AO17" s="1070">
        <v>0</v>
      </c>
      <c r="AP17" s="1070">
        <v>12</v>
      </c>
      <c r="AQ17" s="1070">
        <v>0</v>
      </c>
      <c r="AR17" s="1070">
        <v>0</v>
      </c>
      <c r="AS17" s="1070">
        <v>0</v>
      </c>
      <c r="AT17" s="1070">
        <v>36</v>
      </c>
      <c r="AU17" s="1070">
        <v>369</v>
      </c>
      <c r="AV17" s="1071">
        <v>144</v>
      </c>
      <c r="AW17" s="941">
        <f t="shared" si="0"/>
        <v>3861</v>
      </c>
    </row>
    <row r="18" spans="1:49" ht="12" customHeight="1">
      <c r="A18" s="1261"/>
      <c r="B18" s="1262"/>
      <c r="C18" s="1263"/>
      <c r="D18" s="909" t="s">
        <v>138</v>
      </c>
      <c r="E18" s="919"/>
      <c r="F18" s="1072">
        <v>76</v>
      </c>
      <c r="G18" s="1073">
        <v>44</v>
      </c>
      <c r="H18" s="1073">
        <v>15</v>
      </c>
      <c r="I18" s="1073">
        <v>7</v>
      </c>
      <c r="J18" s="1073">
        <v>0</v>
      </c>
      <c r="K18" s="1073">
        <v>5</v>
      </c>
      <c r="L18" s="1073">
        <v>7</v>
      </c>
      <c r="M18" s="1073">
        <v>3</v>
      </c>
      <c r="N18" s="1073">
        <v>10</v>
      </c>
      <c r="O18" s="1073">
        <v>6</v>
      </c>
      <c r="P18" s="1073">
        <v>21</v>
      </c>
      <c r="Q18" s="1073">
        <v>0</v>
      </c>
      <c r="R18" s="1073">
        <v>0</v>
      </c>
      <c r="S18" s="1073">
        <v>24</v>
      </c>
      <c r="T18" s="1073">
        <v>3</v>
      </c>
      <c r="U18" s="1073">
        <v>5</v>
      </c>
      <c r="V18" s="1073">
        <v>2</v>
      </c>
      <c r="W18" s="1073">
        <v>0</v>
      </c>
      <c r="X18" s="1073">
        <v>8</v>
      </c>
      <c r="Y18" s="1073">
        <v>7</v>
      </c>
      <c r="Z18" s="1073">
        <v>1</v>
      </c>
      <c r="AA18" s="1073">
        <v>0</v>
      </c>
      <c r="AB18" s="1073">
        <v>0</v>
      </c>
      <c r="AC18" s="1073">
        <v>0</v>
      </c>
      <c r="AD18" s="1073">
        <v>1</v>
      </c>
      <c r="AE18" s="1073">
        <v>4</v>
      </c>
      <c r="AF18" s="1073">
        <v>0</v>
      </c>
      <c r="AG18" s="1073">
        <v>0</v>
      </c>
      <c r="AH18" s="1073">
        <v>0</v>
      </c>
      <c r="AI18" s="1073">
        <v>4</v>
      </c>
      <c r="AJ18" s="1073">
        <v>5</v>
      </c>
      <c r="AK18" s="1073">
        <v>3</v>
      </c>
      <c r="AL18" s="1073">
        <v>3</v>
      </c>
      <c r="AM18" s="1073">
        <v>9</v>
      </c>
      <c r="AN18" s="1073">
        <v>2</v>
      </c>
      <c r="AO18" s="1073">
        <v>0</v>
      </c>
      <c r="AP18" s="1073">
        <v>1</v>
      </c>
      <c r="AQ18" s="1073">
        <v>0</v>
      </c>
      <c r="AR18" s="1073">
        <v>0</v>
      </c>
      <c r="AS18" s="1073">
        <v>0</v>
      </c>
      <c r="AT18" s="1073">
        <v>3</v>
      </c>
      <c r="AU18" s="1073">
        <v>30</v>
      </c>
      <c r="AV18" s="1074">
        <v>12</v>
      </c>
      <c r="AW18" s="943">
        <f t="shared" si="0"/>
        <v>321</v>
      </c>
    </row>
    <row r="19" spans="1:49" ht="12" customHeight="1">
      <c r="A19" s="1261"/>
      <c r="B19" s="1262"/>
      <c r="C19" s="1263"/>
      <c r="D19" s="909" t="s">
        <v>602</v>
      </c>
      <c r="E19" s="919"/>
      <c r="F19" s="1072">
        <v>353712</v>
      </c>
      <c r="G19" s="1073">
        <v>195345</v>
      </c>
      <c r="H19" s="1073">
        <v>70302</v>
      </c>
      <c r="I19" s="1073">
        <v>34217</v>
      </c>
      <c r="J19" s="1073">
        <v>0</v>
      </c>
      <c r="K19" s="1073">
        <v>20514</v>
      </c>
      <c r="L19" s="1073">
        <v>24980</v>
      </c>
      <c r="M19" s="1073">
        <v>9655</v>
      </c>
      <c r="N19" s="1073">
        <v>40560</v>
      </c>
      <c r="O19" s="1073">
        <v>26212</v>
      </c>
      <c r="P19" s="1073">
        <v>92596</v>
      </c>
      <c r="Q19" s="1073">
        <v>0</v>
      </c>
      <c r="R19" s="1073">
        <v>0</v>
      </c>
      <c r="S19" s="1073">
        <v>112366</v>
      </c>
      <c r="T19" s="1073">
        <v>12205</v>
      </c>
      <c r="U19" s="1073">
        <v>22304</v>
      </c>
      <c r="V19" s="1073">
        <v>8272</v>
      </c>
      <c r="W19" s="1073">
        <v>0</v>
      </c>
      <c r="X19" s="1073">
        <v>33465</v>
      </c>
      <c r="Y19" s="1073">
        <v>26259</v>
      </c>
      <c r="Z19" s="1073">
        <v>5098</v>
      </c>
      <c r="AA19" s="1073">
        <v>0</v>
      </c>
      <c r="AB19" s="1073">
        <v>0</v>
      </c>
      <c r="AC19" s="1073">
        <v>0</v>
      </c>
      <c r="AD19" s="1073">
        <v>4466</v>
      </c>
      <c r="AE19" s="1073">
        <v>13960</v>
      </c>
      <c r="AF19" s="1073">
        <v>0</v>
      </c>
      <c r="AG19" s="1073">
        <v>0</v>
      </c>
      <c r="AH19" s="1073">
        <v>0</v>
      </c>
      <c r="AI19" s="1073">
        <v>15441</v>
      </c>
      <c r="AJ19" s="1073">
        <v>20344</v>
      </c>
      <c r="AK19" s="1073">
        <v>14386</v>
      </c>
      <c r="AL19" s="1073">
        <v>11015</v>
      </c>
      <c r="AM19" s="1073">
        <v>37438</v>
      </c>
      <c r="AN19" s="1073">
        <v>9835</v>
      </c>
      <c r="AO19" s="1073">
        <v>0</v>
      </c>
      <c r="AP19" s="1073">
        <v>3475</v>
      </c>
      <c r="AQ19" s="1073">
        <v>0</v>
      </c>
      <c r="AR19" s="1073">
        <v>0</v>
      </c>
      <c r="AS19" s="1073">
        <v>0</v>
      </c>
      <c r="AT19" s="1073">
        <v>12748</v>
      </c>
      <c r="AU19" s="1073">
        <v>132216</v>
      </c>
      <c r="AV19" s="1074">
        <v>61087</v>
      </c>
      <c r="AW19" s="943">
        <f t="shared" si="0"/>
        <v>1424473</v>
      </c>
    </row>
    <row r="20" spans="1:49" ht="12" customHeight="1">
      <c r="A20" s="1261"/>
      <c r="B20" s="1262"/>
      <c r="C20" s="1263"/>
      <c r="D20" s="910" t="s">
        <v>603</v>
      </c>
      <c r="E20" s="920"/>
      <c r="F20" s="1072">
        <v>196843</v>
      </c>
      <c r="G20" s="1073">
        <v>113519</v>
      </c>
      <c r="H20" s="1073">
        <v>33950</v>
      </c>
      <c r="I20" s="1073">
        <v>15957</v>
      </c>
      <c r="J20" s="1073">
        <v>0</v>
      </c>
      <c r="K20" s="1073">
        <v>11611</v>
      </c>
      <c r="L20" s="1073">
        <v>10942</v>
      </c>
      <c r="M20" s="1073">
        <v>4616</v>
      </c>
      <c r="N20" s="1073">
        <v>22266</v>
      </c>
      <c r="O20" s="1073">
        <v>13289</v>
      </c>
      <c r="P20" s="1073">
        <v>44050</v>
      </c>
      <c r="Q20" s="1073">
        <v>0</v>
      </c>
      <c r="R20" s="1073">
        <v>0</v>
      </c>
      <c r="S20" s="1073">
        <v>62807</v>
      </c>
      <c r="T20" s="1073">
        <v>6604</v>
      </c>
      <c r="U20" s="1073">
        <v>11041</v>
      </c>
      <c r="V20" s="1073">
        <v>3547</v>
      </c>
      <c r="W20" s="1073">
        <v>0</v>
      </c>
      <c r="X20" s="1073">
        <v>16967</v>
      </c>
      <c r="Y20" s="1073">
        <v>12286</v>
      </c>
      <c r="Z20" s="1073">
        <v>2503</v>
      </c>
      <c r="AA20" s="1073">
        <v>0</v>
      </c>
      <c r="AB20" s="1073">
        <v>0</v>
      </c>
      <c r="AC20" s="1073">
        <v>0</v>
      </c>
      <c r="AD20" s="1073">
        <v>2519</v>
      </c>
      <c r="AE20" s="1073">
        <v>6444</v>
      </c>
      <c r="AF20" s="1073">
        <v>0</v>
      </c>
      <c r="AG20" s="1073">
        <v>0</v>
      </c>
      <c r="AH20" s="1073">
        <v>0</v>
      </c>
      <c r="AI20" s="1073">
        <v>8044</v>
      </c>
      <c r="AJ20" s="1073">
        <v>9519</v>
      </c>
      <c r="AK20" s="1073">
        <v>6583</v>
      </c>
      <c r="AL20" s="1073">
        <v>5932</v>
      </c>
      <c r="AM20" s="1073">
        <v>19766</v>
      </c>
      <c r="AN20" s="1073">
        <v>4164</v>
      </c>
      <c r="AO20" s="1073">
        <v>0</v>
      </c>
      <c r="AP20" s="1073">
        <v>1337</v>
      </c>
      <c r="AQ20" s="1073">
        <v>0</v>
      </c>
      <c r="AR20" s="1073">
        <v>0</v>
      </c>
      <c r="AS20" s="1073">
        <v>0</v>
      </c>
      <c r="AT20" s="1073">
        <v>5810</v>
      </c>
      <c r="AU20" s="1073">
        <v>76705</v>
      </c>
      <c r="AV20" s="1074">
        <v>34210</v>
      </c>
      <c r="AW20" s="943">
        <f t="shared" si="0"/>
        <v>763831</v>
      </c>
    </row>
    <row r="21" spans="1:49" ht="12" customHeight="1">
      <c r="A21" s="1261"/>
      <c r="B21" s="1262"/>
      <c r="C21" s="1263"/>
      <c r="D21" s="87"/>
      <c r="E21" s="921" t="s">
        <v>126</v>
      </c>
      <c r="F21" s="1072">
        <v>29911</v>
      </c>
      <c r="G21" s="1073">
        <v>10325</v>
      </c>
      <c r="H21" s="1073">
        <v>610</v>
      </c>
      <c r="I21" s="1073">
        <v>479</v>
      </c>
      <c r="J21" s="1073">
        <v>0</v>
      </c>
      <c r="K21" s="1073">
        <v>2006</v>
      </c>
      <c r="L21" s="1073">
        <v>273</v>
      </c>
      <c r="M21" s="1073">
        <v>617</v>
      </c>
      <c r="N21" s="1073">
        <v>3027</v>
      </c>
      <c r="O21" s="1073">
        <v>747</v>
      </c>
      <c r="P21" s="1073">
        <v>2369</v>
      </c>
      <c r="Q21" s="1073">
        <v>0</v>
      </c>
      <c r="R21" s="1073">
        <v>0</v>
      </c>
      <c r="S21" s="1073">
        <v>6554</v>
      </c>
      <c r="T21" s="1073">
        <v>419</v>
      </c>
      <c r="U21" s="1073">
        <v>1291</v>
      </c>
      <c r="V21" s="1073">
        <v>0</v>
      </c>
      <c r="W21" s="1073">
        <v>0</v>
      </c>
      <c r="X21" s="1073">
        <v>1751</v>
      </c>
      <c r="Y21" s="1073">
        <v>1209</v>
      </c>
      <c r="Z21" s="1073">
        <v>0</v>
      </c>
      <c r="AA21" s="1073">
        <v>0</v>
      </c>
      <c r="AB21" s="1073">
        <v>0</v>
      </c>
      <c r="AC21" s="1073">
        <v>0</v>
      </c>
      <c r="AD21" s="1073">
        <v>651</v>
      </c>
      <c r="AE21" s="1073">
        <v>528</v>
      </c>
      <c r="AF21" s="1073">
        <v>0</v>
      </c>
      <c r="AG21" s="1073">
        <v>0</v>
      </c>
      <c r="AH21" s="1073">
        <v>0</v>
      </c>
      <c r="AI21" s="1073">
        <v>1091</v>
      </c>
      <c r="AJ21" s="1073">
        <v>816</v>
      </c>
      <c r="AK21" s="1073">
        <v>536</v>
      </c>
      <c r="AL21" s="1073">
        <v>1186</v>
      </c>
      <c r="AM21" s="1073">
        <v>2861</v>
      </c>
      <c r="AN21" s="1073">
        <v>67</v>
      </c>
      <c r="AO21" s="1073">
        <v>0</v>
      </c>
      <c r="AP21" s="1073">
        <v>4</v>
      </c>
      <c r="AQ21" s="1073">
        <v>0</v>
      </c>
      <c r="AR21" s="1073">
        <v>0</v>
      </c>
      <c r="AS21" s="1073">
        <v>0</v>
      </c>
      <c r="AT21" s="1073">
        <v>386</v>
      </c>
      <c r="AU21" s="1073">
        <v>12446</v>
      </c>
      <c r="AV21" s="1074">
        <v>2713</v>
      </c>
      <c r="AW21" s="943">
        <f t="shared" si="0"/>
        <v>84873</v>
      </c>
    </row>
    <row r="22" spans="1:49" ht="12" customHeight="1">
      <c r="A22" s="1261"/>
      <c r="B22" s="1262"/>
      <c r="C22" s="1263"/>
      <c r="D22" s="87"/>
      <c r="E22" s="921" t="s">
        <v>127</v>
      </c>
      <c r="F22" s="1072">
        <v>378</v>
      </c>
      <c r="G22" s="1073">
        <v>14776</v>
      </c>
      <c r="H22" s="1073">
        <v>60</v>
      </c>
      <c r="I22" s="1073">
        <v>50</v>
      </c>
      <c r="J22" s="1073">
        <v>0</v>
      </c>
      <c r="K22" s="1073">
        <v>21</v>
      </c>
      <c r="L22" s="1073">
        <v>0</v>
      </c>
      <c r="M22" s="1073">
        <v>0</v>
      </c>
      <c r="N22" s="1073">
        <v>1334</v>
      </c>
      <c r="O22" s="1073">
        <v>855</v>
      </c>
      <c r="P22" s="1073">
        <v>382</v>
      </c>
      <c r="Q22" s="1073">
        <v>0</v>
      </c>
      <c r="R22" s="1073">
        <v>0</v>
      </c>
      <c r="S22" s="1073">
        <v>2748</v>
      </c>
      <c r="T22" s="1073">
        <v>39</v>
      </c>
      <c r="U22" s="1073">
        <v>0</v>
      </c>
      <c r="V22" s="1073">
        <v>0</v>
      </c>
      <c r="W22" s="1073">
        <v>0</v>
      </c>
      <c r="X22" s="1073">
        <v>0</v>
      </c>
      <c r="Y22" s="1073">
        <v>9</v>
      </c>
      <c r="Z22" s="1073">
        <v>0</v>
      </c>
      <c r="AA22" s="1073">
        <v>0</v>
      </c>
      <c r="AB22" s="1073">
        <v>0</v>
      </c>
      <c r="AC22" s="1073">
        <v>0</v>
      </c>
      <c r="AD22" s="1073">
        <v>3</v>
      </c>
      <c r="AE22" s="1073">
        <v>0</v>
      </c>
      <c r="AF22" s="1073">
        <v>0</v>
      </c>
      <c r="AG22" s="1073">
        <v>0</v>
      </c>
      <c r="AH22" s="1073">
        <v>0</v>
      </c>
      <c r="AI22" s="1073">
        <v>48</v>
      </c>
      <c r="AJ22" s="1073">
        <v>0</v>
      </c>
      <c r="AK22" s="1073">
        <v>0</v>
      </c>
      <c r="AL22" s="1073">
        <v>180</v>
      </c>
      <c r="AM22" s="1073">
        <v>213</v>
      </c>
      <c r="AN22" s="1073">
        <v>0</v>
      </c>
      <c r="AO22" s="1073">
        <v>0</v>
      </c>
      <c r="AP22" s="1073">
        <v>0</v>
      </c>
      <c r="AQ22" s="1073">
        <v>0</v>
      </c>
      <c r="AR22" s="1073">
        <v>0</v>
      </c>
      <c r="AS22" s="1073">
        <v>0</v>
      </c>
      <c r="AT22" s="1073">
        <v>72</v>
      </c>
      <c r="AU22" s="1073">
        <v>5755</v>
      </c>
      <c r="AV22" s="1074">
        <v>969</v>
      </c>
      <c r="AW22" s="943">
        <f t="shared" si="0"/>
        <v>27892</v>
      </c>
    </row>
    <row r="23" spans="1:49" ht="12" customHeight="1">
      <c r="A23" s="1261"/>
      <c r="B23" s="1262"/>
      <c r="C23" s="1263"/>
      <c r="D23" s="87"/>
      <c r="E23" s="921" t="s">
        <v>128</v>
      </c>
      <c r="F23" s="1072">
        <v>141948</v>
      </c>
      <c r="G23" s="1073">
        <v>77054</v>
      </c>
      <c r="H23" s="1073">
        <v>28324</v>
      </c>
      <c r="I23" s="1073">
        <v>13750</v>
      </c>
      <c r="J23" s="1073">
        <v>0</v>
      </c>
      <c r="K23" s="1073">
        <v>8376</v>
      </c>
      <c r="L23" s="1073">
        <v>9456</v>
      </c>
      <c r="M23" s="1073">
        <v>3323</v>
      </c>
      <c r="N23" s="1073">
        <v>15926</v>
      </c>
      <c r="O23" s="1073">
        <v>10355</v>
      </c>
      <c r="P23" s="1073">
        <v>35340</v>
      </c>
      <c r="Q23" s="1073">
        <v>0</v>
      </c>
      <c r="R23" s="1073">
        <v>0</v>
      </c>
      <c r="S23" s="1073">
        <v>45206</v>
      </c>
      <c r="T23" s="1073">
        <v>5042</v>
      </c>
      <c r="U23" s="1073">
        <v>8795</v>
      </c>
      <c r="V23" s="1073">
        <v>3199</v>
      </c>
      <c r="W23" s="1073">
        <v>0</v>
      </c>
      <c r="X23" s="1073">
        <v>13546</v>
      </c>
      <c r="Y23" s="1073">
        <v>9762</v>
      </c>
      <c r="Z23" s="1073">
        <v>2079</v>
      </c>
      <c r="AA23" s="1073">
        <v>0</v>
      </c>
      <c r="AB23" s="1073">
        <v>0</v>
      </c>
      <c r="AC23" s="1073">
        <v>0</v>
      </c>
      <c r="AD23" s="1073">
        <v>1730</v>
      </c>
      <c r="AE23" s="1073">
        <v>5395</v>
      </c>
      <c r="AF23" s="1073">
        <v>0</v>
      </c>
      <c r="AG23" s="1073">
        <v>0</v>
      </c>
      <c r="AH23" s="1073">
        <v>0</v>
      </c>
      <c r="AI23" s="1073">
        <v>6168</v>
      </c>
      <c r="AJ23" s="1073">
        <v>8339</v>
      </c>
      <c r="AK23" s="1073">
        <v>5891</v>
      </c>
      <c r="AL23" s="1073">
        <v>4394</v>
      </c>
      <c r="AM23" s="1073">
        <v>14955</v>
      </c>
      <c r="AN23" s="1073">
        <v>3995</v>
      </c>
      <c r="AO23" s="1073">
        <v>0</v>
      </c>
      <c r="AP23" s="1073">
        <v>1284</v>
      </c>
      <c r="AQ23" s="1073">
        <v>0</v>
      </c>
      <c r="AR23" s="1073">
        <v>0</v>
      </c>
      <c r="AS23" s="1073">
        <v>0</v>
      </c>
      <c r="AT23" s="1073">
        <v>5058</v>
      </c>
      <c r="AU23" s="1073">
        <v>54137</v>
      </c>
      <c r="AV23" s="1074">
        <v>25144</v>
      </c>
      <c r="AW23" s="943">
        <f t="shared" si="0"/>
        <v>567971</v>
      </c>
    </row>
    <row r="24" spans="1:49" ht="12" customHeight="1">
      <c r="A24" s="1261"/>
      <c r="B24" s="1262"/>
      <c r="C24" s="1263"/>
      <c r="D24" s="911"/>
      <c r="E24" s="921" t="s">
        <v>129</v>
      </c>
      <c r="F24" s="1072">
        <v>24606</v>
      </c>
      <c r="G24" s="1073">
        <v>11364</v>
      </c>
      <c r="H24" s="1073">
        <v>4956</v>
      </c>
      <c r="I24" s="1073">
        <v>1678</v>
      </c>
      <c r="J24" s="1073">
        <v>0</v>
      </c>
      <c r="K24" s="1073">
        <v>1208</v>
      </c>
      <c r="L24" s="1073">
        <v>1213</v>
      </c>
      <c r="M24" s="1073">
        <v>676</v>
      </c>
      <c r="N24" s="1073">
        <v>1979</v>
      </c>
      <c r="O24" s="1073">
        <v>1332</v>
      </c>
      <c r="P24" s="1073">
        <v>5959</v>
      </c>
      <c r="Q24" s="1073">
        <v>0</v>
      </c>
      <c r="R24" s="1073">
        <v>0</v>
      </c>
      <c r="S24" s="1073">
        <v>8299</v>
      </c>
      <c r="T24" s="1073">
        <v>1104</v>
      </c>
      <c r="U24" s="1073">
        <v>955</v>
      </c>
      <c r="V24" s="1073">
        <v>348</v>
      </c>
      <c r="W24" s="1073">
        <v>0</v>
      </c>
      <c r="X24" s="1073">
        <v>1670</v>
      </c>
      <c r="Y24" s="1073">
        <v>1306</v>
      </c>
      <c r="Z24" s="1073">
        <v>424</v>
      </c>
      <c r="AA24" s="1073">
        <v>0</v>
      </c>
      <c r="AB24" s="1073">
        <v>0</v>
      </c>
      <c r="AC24" s="1073">
        <v>0</v>
      </c>
      <c r="AD24" s="1073">
        <v>135</v>
      </c>
      <c r="AE24" s="1073">
        <v>521</v>
      </c>
      <c r="AF24" s="1073">
        <v>0</v>
      </c>
      <c r="AG24" s="1073">
        <v>0</v>
      </c>
      <c r="AH24" s="1073">
        <v>0</v>
      </c>
      <c r="AI24" s="1073">
        <v>737</v>
      </c>
      <c r="AJ24" s="1073">
        <v>364</v>
      </c>
      <c r="AK24" s="1073">
        <v>156</v>
      </c>
      <c r="AL24" s="1073">
        <v>172</v>
      </c>
      <c r="AM24" s="1073">
        <v>1737</v>
      </c>
      <c r="AN24" s="1073">
        <v>102</v>
      </c>
      <c r="AO24" s="1073">
        <v>0</v>
      </c>
      <c r="AP24" s="1073">
        <v>49</v>
      </c>
      <c r="AQ24" s="1073">
        <v>0</v>
      </c>
      <c r="AR24" s="1073">
        <v>0</v>
      </c>
      <c r="AS24" s="1073">
        <v>0</v>
      </c>
      <c r="AT24" s="1073">
        <v>294</v>
      </c>
      <c r="AU24" s="1073">
        <v>4367</v>
      </c>
      <c r="AV24" s="1074">
        <v>5384</v>
      </c>
      <c r="AW24" s="943">
        <f t="shared" si="0"/>
        <v>83095</v>
      </c>
    </row>
    <row r="25" spans="1:49" ht="12" customHeight="1">
      <c r="A25" s="1261"/>
      <c r="B25" s="1262"/>
      <c r="C25" s="1263"/>
      <c r="D25" s="912" t="s">
        <v>604</v>
      </c>
      <c r="E25" s="922"/>
      <c r="F25" s="1075">
        <v>550555</v>
      </c>
      <c r="G25" s="1076">
        <v>308864</v>
      </c>
      <c r="H25" s="1076">
        <v>104252</v>
      </c>
      <c r="I25" s="1076">
        <v>50174</v>
      </c>
      <c r="J25" s="1076">
        <v>0</v>
      </c>
      <c r="K25" s="1076">
        <v>32125</v>
      </c>
      <c r="L25" s="1076">
        <v>35922</v>
      </c>
      <c r="M25" s="1076">
        <v>14271</v>
      </c>
      <c r="N25" s="1076">
        <v>62826</v>
      </c>
      <c r="O25" s="1076">
        <v>39501</v>
      </c>
      <c r="P25" s="1076">
        <v>136646</v>
      </c>
      <c r="Q25" s="1076">
        <v>0</v>
      </c>
      <c r="R25" s="1076">
        <v>0</v>
      </c>
      <c r="S25" s="1076">
        <v>175173</v>
      </c>
      <c r="T25" s="1076">
        <v>18809</v>
      </c>
      <c r="U25" s="1076">
        <v>33345</v>
      </c>
      <c r="V25" s="1076">
        <v>11819</v>
      </c>
      <c r="W25" s="1076">
        <v>0</v>
      </c>
      <c r="X25" s="1076">
        <v>50432</v>
      </c>
      <c r="Y25" s="1076">
        <v>38545</v>
      </c>
      <c r="Z25" s="1076">
        <v>7601</v>
      </c>
      <c r="AA25" s="1076">
        <v>0</v>
      </c>
      <c r="AB25" s="1076">
        <v>0</v>
      </c>
      <c r="AC25" s="1076">
        <v>0</v>
      </c>
      <c r="AD25" s="1076">
        <v>6985</v>
      </c>
      <c r="AE25" s="1076">
        <v>20404</v>
      </c>
      <c r="AF25" s="1076">
        <v>0</v>
      </c>
      <c r="AG25" s="1076">
        <v>0</v>
      </c>
      <c r="AH25" s="1076">
        <v>0</v>
      </c>
      <c r="AI25" s="1076">
        <v>23485</v>
      </c>
      <c r="AJ25" s="1076">
        <v>29863</v>
      </c>
      <c r="AK25" s="1076">
        <v>20969</v>
      </c>
      <c r="AL25" s="1076">
        <v>16947</v>
      </c>
      <c r="AM25" s="1076">
        <v>57204</v>
      </c>
      <c r="AN25" s="1076">
        <v>13999</v>
      </c>
      <c r="AO25" s="1076">
        <v>0</v>
      </c>
      <c r="AP25" s="1076">
        <v>4812</v>
      </c>
      <c r="AQ25" s="1076">
        <v>0</v>
      </c>
      <c r="AR25" s="1076">
        <v>0</v>
      </c>
      <c r="AS25" s="1076">
        <v>0</v>
      </c>
      <c r="AT25" s="1076">
        <v>18558</v>
      </c>
      <c r="AU25" s="1076">
        <v>208921</v>
      </c>
      <c r="AV25" s="1077">
        <v>95297</v>
      </c>
      <c r="AW25" s="942">
        <f t="shared" si="0"/>
        <v>2188304</v>
      </c>
    </row>
    <row r="26" spans="1:49" ht="12" customHeight="1">
      <c r="A26" s="1261"/>
      <c r="B26" s="1262"/>
      <c r="C26" s="1263"/>
      <c r="D26" s="911" t="s">
        <v>139</v>
      </c>
      <c r="E26" s="918"/>
      <c r="F26" s="1069">
        <v>3653</v>
      </c>
      <c r="G26" s="1070">
        <v>2050</v>
      </c>
      <c r="H26" s="1070">
        <v>675</v>
      </c>
      <c r="I26" s="1070">
        <v>363</v>
      </c>
      <c r="J26" s="1070">
        <v>0</v>
      </c>
      <c r="K26" s="1070">
        <v>209</v>
      </c>
      <c r="L26" s="1070">
        <v>255</v>
      </c>
      <c r="M26" s="1070">
        <v>112</v>
      </c>
      <c r="N26" s="1070">
        <v>413</v>
      </c>
      <c r="O26" s="1070">
        <v>281</v>
      </c>
      <c r="P26" s="1070">
        <v>1140</v>
      </c>
      <c r="Q26" s="1070">
        <v>0</v>
      </c>
      <c r="R26" s="1070">
        <v>0</v>
      </c>
      <c r="S26" s="1070">
        <v>1132</v>
      </c>
      <c r="T26" s="1070">
        <v>128</v>
      </c>
      <c r="U26" s="1070">
        <v>208</v>
      </c>
      <c r="V26" s="1070">
        <v>78</v>
      </c>
      <c r="W26" s="1070">
        <v>0</v>
      </c>
      <c r="X26" s="1070">
        <v>341</v>
      </c>
      <c r="Y26" s="1070">
        <v>280</v>
      </c>
      <c r="Z26" s="1070">
        <v>50</v>
      </c>
      <c r="AA26" s="1070">
        <v>0</v>
      </c>
      <c r="AB26" s="1070">
        <v>0</v>
      </c>
      <c r="AC26" s="1070">
        <v>0</v>
      </c>
      <c r="AD26" s="1070">
        <v>44</v>
      </c>
      <c r="AE26" s="1070">
        <v>147</v>
      </c>
      <c r="AF26" s="1070">
        <v>0</v>
      </c>
      <c r="AG26" s="1070">
        <v>0</v>
      </c>
      <c r="AH26" s="1070">
        <v>0</v>
      </c>
      <c r="AI26" s="1070">
        <v>148</v>
      </c>
      <c r="AJ26" s="1070">
        <v>227</v>
      </c>
      <c r="AK26" s="1070">
        <v>142</v>
      </c>
      <c r="AL26" s="1070">
        <v>114</v>
      </c>
      <c r="AM26" s="1070">
        <v>399</v>
      </c>
      <c r="AN26" s="1070">
        <v>100</v>
      </c>
      <c r="AO26" s="1070">
        <v>0</v>
      </c>
      <c r="AP26" s="1070">
        <v>48</v>
      </c>
      <c r="AQ26" s="1070">
        <v>0</v>
      </c>
      <c r="AR26" s="1070">
        <v>0</v>
      </c>
      <c r="AS26" s="1070">
        <v>0</v>
      </c>
      <c r="AT26" s="1070">
        <v>128</v>
      </c>
      <c r="AU26" s="1070">
        <v>1269</v>
      </c>
      <c r="AV26" s="1071">
        <v>630</v>
      </c>
      <c r="AW26" s="941">
        <f t="shared" si="0"/>
        <v>14764</v>
      </c>
    </row>
    <row r="27" spans="1:49" ht="12" customHeight="1">
      <c r="A27" s="1264"/>
      <c r="B27" s="1265"/>
      <c r="C27" s="1266"/>
      <c r="D27" s="85" t="s">
        <v>140</v>
      </c>
      <c r="E27" s="915"/>
      <c r="F27" s="1075">
        <v>1935</v>
      </c>
      <c r="G27" s="1076">
        <v>1085</v>
      </c>
      <c r="H27" s="1076">
        <v>330</v>
      </c>
      <c r="I27" s="1076">
        <v>63</v>
      </c>
      <c r="J27" s="1076">
        <v>0</v>
      </c>
      <c r="K27" s="1076">
        <v>114</v>
      </c>
      <c r="L27" s="1076">
        <v>31</v>
      </c>
      <c r="M27" s="1076">
        <v>40</v>
      </c>
      <c r="N27" s="1076">
        <v>191</v>
      </c>
      <c r="O27" s="1076">
        <v>152</v>
      </c>
      <c r="P27" s="1076">
        <v>620</v>
      </c>
      <c r="Q27" s="1076">
        <v>0</v>
      </c>
      <c r="R27" s="1076">
        <v>0</v>
      </c>
      <c r="S27" s="1076">
        <v>612</v>
      </c>
      <c r="T27" s="1076">
        <v>59</v>
      </c>
      <c r="U27" s="1076">
        <v>91</v>
      </c>
      <c r="V27" s="1076">
        <v>38</v>
      </c>
      <c r="W27" s="1076">
        <v>0</v>
      </c>
      <c r="X27" s="1076">
        <v>162</v>
      </c>
      <c r="Y27" s="1076">
        <v>114</v>
      </c>
      <c r="Z27" s="1076">
        <v>28</v>
      </c>
      <c r="AA27" s="1076">
        <v>0</v>
      </c>
      <c r="AB27" s="1076">
        <v>0</v>
      </c>
      <c r="AC27" s="1076">
        <v>0</v>
      </c>
      <c r="AD27" s="1076">
        <v>18</v>
      </c>
      <c r="AE27" s="1076">
        <v>69</v>
      </c>
      <c r="AF27" s="1076">
        <v>0</v>
      </c>
      <c r="AG27" s="1076">
        <v>0</v>
      </c>
      <c r="AH27" s="1076">
        <v>0</v>
      </c>
      <c r="AI27" s="1076">
        <v>43</v>
      </c>
      <c r="AJ27" s="1076">
        <v>116</v>
      </c>
      <c r="AK27" s="1076">
        <v>73</v>
      </c>
      <c r="AL27" s="1076">
        <v>7</v>
      </c>
      <c r="AM27" s="1076">
        <v>198</v>
      </c>
      <c r="AN27" s="1076">
        <v>58</v>
      </c>
      <c r="AO27" s="1076">
        <v>0</v>
      </c>
      <c r="AP27" s="1076">
        <v>11</v>
      </c>
      <c r="AQ27" s="1076">
        <v>0</v>
      </c>
      <c r="AR27" s="1076">
        <v>0</v>
      </c>
      <c r="AS27" s="1076">
        <v>0</v>
      </c>
      <c r="AT27" s="1076">
        <v>58</v>
      </c>
      <c r="AU27" s="1076">
        <v>607</v>
      </c>
      <c r="AV27" s="1077">
        <v>372</v>
      </c>
      <c r="AW27" s="942">
        <f t="shared" si="0"/>
        <v>7295</v>
      </c>
    </row>
    <row r="28" spans="1:51" s="11" customFormat="1" ht="12" customHeight="1">
      <c r="A28" s="916" t="s">
        <v>136</v>
      </c>
      <c r="B28" s="84"/>
      <c r="C28" s="84"/>
      <c r="D28" s="84"/>
      <c r="E28" s="917"/>
      <c r="F28" s="1124"/>
      <c r="G28" s="1078"/>
      <c r="H28" s="1078"/>
      <c r="I28" s="1078"/>
      <c r="J28" s="1078"/>
      <c r="K28" s="1078"/>
      <c r="L28" s="1078"/>
      <c r="M28" s="1078"/>
      <c r="N28" s="1078"/>
      <c r="O28" s="1078"/>
      <c r="P28" s="1078"/>
      <c r="Q28" s="1078"/>
      <c r="R28" s="1078"/>
      <c r="S28" s="1078"/>
      <c r="T28" s="1078"/>
      <c r="U28" s="1078"/>
      <c r="V28" s="1078"/>
      <c r="W28" s="1078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8"/>
      <c r="AK28" s="1078"/>
      <c r="AL28" s="1078"/>
      <c r="AM28" s="1078"/>
      <c r="AN28" s="1078"/>
      <c r="AO28" s="1078"/>
      <c r="AP28" s="1078"/>
      <c r="AQ28" s="1078"/>
      <c r="AR28" s="1078"/>
      <c r="AS28" s="1078"/>
      <c r="AT28" s="1078"/>
      <c r="AU28" s="1078"/>
      <c r="AV28" s="1079"/>
      <c r="AW28" s="935"/>
      <c r="AX28" s="81"/>
      <c r="AY28" s="81"/>
    </row>
    <row r="29" spans="1:49" ht="12" customHeight="1">
      <c r="A29" s="1261"/>
      <c r="B29" s="1262"/>
      <c r="C29" s="1263"/>
      <c r="D29" s="908" t="s">
        <v>137</v>
      </c>
      <c r="E29" s="918"/>
      <c r="F29" s="1069">
        <v>0</v>
      </c>
      <c r="G29" s="1070">
        <v>0</v>
      </c>
      <c r="H29" s="1070">
        <v>0</v>
      </c>
      <c r="I29" s="1070">
        <v>0</v>
      </c>
      <c r="J29" s="1070">
        <v>0</v>
      </c>
      <c r="K29" s="1070">
        <v>0</v>
      </c>
      <c r="L29" s="1070">
        <v>0</v>
      </c>
      <c r="M29" s="1070">
        <v>0</v>
      </c>
      <c r="N29" s="1070">
        <v>0</v>
      </c>
      <c r="O29" s="1070">
        <v>0</v>
      </c>
      <c r="P29" s="1070">
        <v>0</v>
      </c>
      <c r="Q29" s="1070">
        <v>0</v>
      </c>
      <c r="R29" s="1070">
        <v>0</v>
      </c>
      <c r="S29" s="1070">
        <v>0</v>
      </c>
      <c r="T29" s="1070">
        <v>0</v>
      </c>
      <c r="U29" s="1070">
        <v>0</v>
      </c>
      <c r="V29" s="1070">
        <v>0</v>
      </c>
      <c r="W29" s="1070">
        <v>0</v>
      </c>
      <c r="X29" s="1070">
        <v>0</v>
      </c>
      <c r="Y29" s="1070">
        <v>12</v>
      </c>
      <c r="Z29" s="1070">
        <v>0</v>
      </c>
      <c r="AA29" s="1070">
        <v>0</v>
      </c>
      <c r="AB29" s="1070">
        <v>0</v>
      </c>
      <c r="AC29" s="1070">
        <v>0</v>
      </c>
      <c r="AD29" s="1070">
        <v>0</v>
      </c>
      <c r="AE29" s="1070">
        <v>0</v>
      </c>
      <c r="AF29" s="1070">
        <v>0</v>
      </c>
      <c r="AG29" s="1070">
        <v>0</v>
      </c>
      <c r="AH29" s="1070">
        <v>0</v>
      </c>
      <c r="AI29" s="1070">
        <v>0</v>
      </c>
      <c r="AJ29" s="1070">
        <v>0</v>
      </c>
      <c r="AK29" s="1070">
        <v>0</v>
      </c>
      <c r="AL29" s="1070">
        <v>0</v>
      </c>
      <c r="AM29" s="1070">
        <v>0</v>
      </c>
      <c r="AN29" s="1070">
        <v>0</v>
      </c>
      <c r="AO29" s="1070">
        <v>0</v>
      </c>
      <c r="AP29" s="1070">
        <v>0</v>
      </c>
      <c r="AQ29" s="1070">
        <v>0</v>
      </c>
      <c r="AR29" s="1070">
        <v>0</v>
      </c>
      <c r="AS29" s="1070">
        <v>0</v>
      </c>
      <c r="AT29" s="1070">
        <v>0</v>
      </c>
      <c r="AU29" s="1070">
        <v>156</v>
      </c>
      <c r="AV29" s="1071">
        <v>0</v>
      </c>
      <c r="AW29" s="941">
        <f t="shared" si="0"/>
        <v>168</v>
      </c>
    </row>
    <row r="30" spans="1:49" ht="12" customHeight="1">
      <c r="A30" s="1261"/>
      <c r="B30" s="1262"/>
      <c r="C30" s="1263"/>
      <c r="D30" s="909" t="s">
        <v>138</v>
      </c>
      <c r="E30" s="919"/>
      <c r="F30" s="1072">
        <v>0</v>
      </c>
      <c r="G30" s="1073">
        <v>0</v>
      </c>
      <c r="H30" s="1073">
        <v>0</v>
      </c>
      <c r="I30" s="1073">
        <v>0</v>
      </c>
      <c r="J30" s="1073">
        <v>0</v>
      </c>
      <c r="K30" s="1073">
        <v>0</v>
      </c>
      <c r="L30" s="1073">
        <v>0</v>
      </c>
      <c r="M30" s="1073">
        <v>0</v>
      </c>
      <c r="N30" s="1073">
        <v>0</v>
      </c>
      <c r="O30" s="1073">
        <v>0</v>
      </c>
      <c r="P30" s="1073">
        <v>0</v>
      </c>
      <c r="Q30" s="1073">
        <v>0</v>
      </c>
      <c r="R30" s="1073">
        <v>0</v>
      </c>
      <c r="S30" s="1073">
        <v>0</v>
      </c>
      <c r="T30" s="1073">
        <v>0</v>
      </c>
      <c r="U30" s="1073">
        <v>0</v>
      </c>
      <c r="V30" s="1073">
        <v>0</v>
      </c>
      <c r="W30" s="1073">
        <v>0</v>
      </c>
      <c r="X30" s="1073">
        <v>0</v>
      </c>
      <c r="Y30" s="1073">
        <v>1</v>
      </c>
      <c r="Z30" s="1073">
        <v>0</v>
      </c>
      <c r="AA30" s="1073">
        <v>0</v>
      </c>
      <c r="AB30" s="1073">
        <v>0</v>
      </c>
      <c r="AC30" s="1073">
        <v>0</v>
      </c>
      <c r="AD30" s="1073">
        <v>0</v>
      </c>
      <c r="AE30" s="1073">
        <v>0</v>
      </c>
      <c r="AF30" s="1073">
        <v>0</v>
      </c>
      <c r="AG30" s="1073">
        <v>0</v>
      </c>
      <c r="AH30" s="1073">
        <v>0</v>
      </c>
      <c r="AI30" s="1073">
        <v>0</v>
      </c>
      <c r="AJ30" s="1073">
        <v>0</v>
      </c>
      <c r="AK30" s="1073">
        <v>0</v>
      </c>
      <c r="AL30" s="1073">
        <v>0</v>
      </c>
      <c r="AM30" s="1073">
        <v>0</v>
      </c>
      <c r="AN30" s="1073">
        <v>0</v>
      </c>
      <c r="AO30" s="1073">
        <v>0</v>
      </c>
      <c r="AP30" s="1073">
        <v>0</v>
      </c>
      <c r="AQ30" s="1073">
        <v>0</v>
      </c>
      <c r="AR30" s="1073">
        <v>0</v>
      </c>
      <c r="AS30" s="1073">
        <v>0</v>
      </c>
      <c r="AT30" s="1073">
        <v>0</v>
      </c>
      <c r="AU30" s="1073">
        <v>13</v>
      </c>
      <c r="AV30" s="1074">
        <v>0</v>
      </c>
      <c r="AW30" s="943">
        <f t="shared" si="0"/>
        <v>14</v>
      </c>
    </row>
    <row r="31" spans="1:49" ht="12" customHeight="1">
      <c r="A31" s="1261"/>
      <c r="B31" s="1262"/>
      <c r="C31" s="1263"/>
      <c r="D31" s="909" t="s">
        <v>602</v>
      </c>
      <c r="E31" s="919"/>
      <c r="F31" s="1072">
        <v>0</v>
      </c>
      <c r="G31" s="1073">
        <v>0</v>
      </c>
      <c r="H31" s="1073">
        <v>0</v>
      </c>
      <c r="I31" s="1073">
        <v>0</v>
      </c>
      <c r="J31" s="1073">
        <v>0</v>
      </c>
      <c r="K31" s="1073">
        <v>0</v>
      </c>
      <c r="L31" s="1073">
        <v>0</v>
      </c>
      <c r="M31" s="1073">
        <v>0</v>
      </c>
      <c r="N31" s="1073">
        <v>0</v>
      </c>
      <c r="O31" s="1073">
        <v>0</v>
      </c>
      <c r="P31" s="1073">
        <v>0</v>
      </c>
      <c r="Q31" s="1073">
        <v>0</v>
      </c>
      <c r="R31" s="1073">
        <v>0</v>
      </c>
      <c r="S31" s="1073">
        <v>0</v>
      </c>
      <c r="T31" s="1073">
        <v>0</v>
      </c>
      <c r="U31" s="1073">
        <v>0</v>
      </c>
      <c r="V31" s="1073">
        <v>0</v>
      </c>
      <c r="W31" s="1073">
        <v>0</v>
      </c>
      <c r="X31" s="1073">
        <v>0</v>
      </c>
      <c r="Y31" s="1073">
        <v>4791</v>
      </c>
      <c r="Z31" s="1073">
        <v>0</v>
      </c>
      <c r="AA31" s="1073">
        <v>0</v>
      </c>
      <c r="AB31" s="1073">
        <v>0</v>
      </c>
      <c r="AC31" s="1073">
        <v>0</v>
      </c>
      <c r="AD31" s="1073">
        <v>0</v>
      </c>
      <c r="AE31" s="1073">
        <v>0</v>
      </c>
      <c r="AF31" s="1073">
        <v>0</v>
      </c>
      <c r="AG31" s="1073">
        <v>0</v>
      </c>
      <c r="AH31" s="1073">
        <v>0</v>
      </c>
      <c r="AI31" s="1073">
        <v>0</v>
      </c>
      <c r="AJ31" s="1073">
        <v>0</v>
      </c>
      <c r="AK31" s="1073">
        <v>0</v>
      </c>
      <c r="AL31" s="1073">
        <v>0</v>
      </c>
      <c r="AM31" s="1073">
        <v>0</v>
      </c>
      <c r="AN31" s="1073">
        <v>0</v>
      </c>
      <c r="AO31" s="1073">
        <v>0</v>
      </c>
      <c r="AP31" s="1073">
        <v>0</v>
      </c>
      <c r="AQ31" s="1073">
        <v>0</v>
      </c>
      <c r="AR31" s="1073">
        <v>0</v>
      </c>
      <c r="AS31" s="1073">
        <v>0</v>
      </c>
      <c r="AT31" s="1073">
        <v>0</v>
      </c>
      <c r="AU31" s="1073">
        <v>51507</v>
      </c>
      <c r="AV31" s="1074">
        <v>0</v>
      </c>
      <c r="AW31" s="943">
        <f t="shared" si="0"/>
        <v>56298</v>
      </c>
    </row>
    <row r="32" spans="1:49" ht="12" customHeight="1">
      <c r="A32" s="1261"/>
      <c r="B32" s="1262"/>
      <c r="C32" s="1263"/>
      <c r="D32" s="910" t="s">
        <v>603</v>
      </c>
      <c r="E32" s="920"/>
      <c r="F32" s="1072">
        <v>0</v>
      </c>
      <c r="G32" s="1073">
        <v>0</v>
      </c>
      <c r="H32" s="1073">
        <v>0</v>
      </c>
      <c r="I32" s="1073">
        <v>0</v>
      </c>
      <c r="J32" s="1073">
        <v>0</v>
      </c>
      <c r="K32" s="1073">
        <v>0</v>
      </c>
      <c r="L32" s="1073">
        <v>0</v>
      </c>
      <c r="M32" s="1073">
        <v>0</v>
      </c>
      <c r="N32" s="1073">
        <v>0</v>
      </c>
      <c r="O32" s="1073">
        <v>0</v>
      </c>
      <c r="P32" s="1073">
        <v>0</v>
      </c>
      <c r="Q32" s="1073">
        <v>0</v>
      </c>
      <c r="R32" s="1073">
        <v>0</v>
      </c>
      <c r="S32" s="1073">
        <v>0</v>
      </c>
      <c r="T32" s="1073">
        <v>0</v>
      </c>
      <c r="U32" s="1073">
        <v>0</v>
      </c>
      <c r="V32" s="1073">
        <v>0</v>
      </c>
      <c r="W32" s="1073">
        <v>0</v>
      </c>
      <c r="X32" s="1073">
        <v>0</v>
      </c>
      <c r="Y32" s="1073">
        <v>1840</v>
      </c>
      <c r="Z32" s="1073">
        <v>0</v>
      </c>
      <c r="AA32" s="1073">
        <v>0</v>
      </c>
      <c r="AB32" s="1073">
        <v>0</v>
      </c>
      <c r="AC32" s="1073">
        <v>0</v>
      </c>
      <c r="AD32" s="1073">
        <v>0</v>
      </c>
      <c r="AE32" s="1073">
        <v>0</v>
      </c>
      <c r="AF32" s="1073">
        <v>0</v>
      </c>
      <c r="AG32" s="1073">
        <v>0</v>
      </c>
      <c r="AH32" s="1073">
        <v>0</v>
      </c>
      <c r="AI32" s="1073">
        <v>0</v>
      </c>
      <c r="AJ32" s="1073">
        <v>0</v>
      </c>
      <c r="AK32" s="1073">
        <v>0</v>
      </c>
      <c r="AL32" s="1073">
        <v>0</v>
      </c>
      <c r="AM32" s="1073">
        <v>0</v>
      </c>
      <c r="AN32" s="1073">
        <v>0</v>
      </c>
      <c r="AO32" s="1073">
        <v>0</v>
      </c>
      <c r="AP32" s="1073">
        <v>0</v>
      </c>
      <c r="AQ32" s="1073">
        <v>0</v>
      </c>
      <c r="AR32" s="1073">
        <v>0</v>
      </c>
      <c r="AS32" s="1073">
        <v>0</v>
      </c>
      <c r="AT32" s="1073">
        <v>0</v>
      </c>
      <c r="AU32" s="1073">
        <v>29128</v>
      </c>
      <c r="AV32" s="1074">
        <v>0</v>
      </c>
      <c r="AW32" s="943">
        <f t="shared" si="0"/>
        <v>30968</v>
      </c>
    </row>
    <row r="33" spans="1:49" ht="12" customHeight="1">
      <c r="A33" s="1261"/>
      <c r="B33" s="1262"/>
      <c r="C33" s="1263"/>
      <c r="D33" s="87"/>
      <c r="E33" s="921" t="s">
        <v>126</v>
      </c>
      <c r="F33" s="1072">
        <v>0</v>
      </c>
      <c r="G33" s="1073">
        <v>0</v>
      </c>
      <c r="H33" s="1073">
        <v>0</v>
      </c>
      <c r="I33" s="1073">
        <v>0</v>
      </c>
      <c r="J33" s="1073">
        <v>0</v>
      </c>
      <c r="K33" s="1073">
        <v>0</v>
      </c>
      <c r="L33" s="1073">
        <v>0</v>
      </c>
      <c r="M33" s="1073">
        <v>0</v>
      </c>
      <c r="N33" s="1073">
        <v>0</v>
      </c>
      <c r="O33" s="1073">
        <v>0</v>
      </c>
      <c r="P33" s="1073">
        <v>0</v>
      </c>
      <c r="Q33" s="1073">
        <v>0</v>
      </c>
      <c r="R33" s="1073">
        <v>0</v>
      </c>
      <c r="S33" s="1073">
        <v>0</v>
      </c>
      <c r="T33" s="1073">
        <v>0</v>
      </c>
      <c r="U33" s="1073">
        <v>0</v>
      </c>
      <c r="V33" s="1073">
        <v>0</v>
      </c>
      <c r="W33" s="1073">
        <v>0</v>
      </c>
      <c r="X33" s="1073">
        <v>0</v>
      </c>
      <c r="Y33" s="1073">
        <v>0</v>
      </c>
      <c r="Z33" s="1073">
        <v>0</v>
      </c>
      <c r="AA33" s="1073">
        <v>0</v>
      </c>
      <c r="AB33" s="1073">
        <v>0</v>
      </c>
      <c r="AC33" s="1073">
        <v>0</v>
      </c>
      <c r="AD33" s="1073">
        <v>0</v>
      </c>
      <c r="AE33" s="1073">
        <v>0</v>
      </c>
      <c r="AF33" s="1073">
        <v>0</v>
      </c>
      <c r="AG33" s="1073">
        <v>0</v>
      </c>
      <c r="AH33" s="1073">
        <v>0</v>
      </c>
      <c r="AI33" s="1073">
        <v>0</v>
      </c>
      <c r="AJ33" s="1073">
        <v>0</v>
      </c>
      <c r="AK33" s="1073">
        <v>0</v>
      </c>
      <c r="AL33" s="1073">
        <v>0</v>
      </c>
      <c r="AM33" s="1073">
        <v>0</v>
      </c>
      <c r="AN33" s="1073">
        <v>0</v>
      </c>
      <c r="AO33" s="1073">
        <v>0</v>
      </c>
      <c r="AP33" s="1073">
        <v>0</v>
      </c>
      <c r="AQ33" s="1073">
        <v>0</v>
      </c>
      <c r="AR33" s="1073">
        <v>0</v>
      </c>
      <c r="AS33" s="1073">
        <v>0</v>
      </c>
      <c r="AT33" s="1073">
        <v>0</v>
      </c>
      <c r="AU33" s="1073">
        <v>4668</v>
      </c>
      <c r="AV33" s="1074">
        <v>0</v>
      </c>
      <c r="AW33" s="943">
        <f t="shared" si="0"/>
        <v>4668</v>
      </c>
    </row>
    <row r="34" spans="1:49" ht="12" customHeight="1">
      <c r="A34" s="1261"/>
      <c r="B34" s="1262"/>
      <c r="C34" s="1263"/>
      <c r="D34" s="87"/>
      <c r="E34" s="921" t="s">
        <v>127</v>
      </c>
      <c r="F34" s="1072">
        <v>0</v>
      </c>
      <c r="G34" s="1073">
        <v>0</v>
      </c>
      <c r="H34" s="1073">
        <v>0</v>
      </c>
      <c r="I34" s="1073">
        <v>0</v>
      </c>
      <c r="J34" s="1073">
        <v>0</v>
      </c>
      <c r="K34" s="1073">
        <v>0</v>
      </c>
      <c r="L34" s="1073">
        <v>0</v>
      </c>
      <c r="M34" s="1073">
        <v>0</v>
      </c>
      <c r="N34" s="1073">
        <v>0</v>
      </c>
      <c r="O34" s="1073">
        <v>0</v>
      </c>
      <c r="P34" s="1073">
        <v>0</v>
      </c>
      <c r="Q34" s="1073">
        <v>0</v>
      </c>
      <c r="R34" s="1073">
        <v>0</v>
      </c>
      <c r="S34" s="1073">
        <v>0</v>
      </c>
      <c r="T34" s="1073">
        <v>0</v>
      </c>
      <c r="U34" s="1073">
        <v>0</v>
      </c>
      <c r="V34" s="1073">
        <v>0</v>
      </c>
      <c r="W34" s="1073">
        <v>0</v>
      </c>
      <c r="X34" s="1073">
        <v>0</v>
      </c>
      <c r="Y34" s="1073">
        <v>0</v>
      </c>
      <c r="Z34" s="1073">
        <v>0</v>
      </c>
      <c r="AA34" s="1073">
        <v>0</v>
      </c>
      <c r="AB34" s="1073">
        <v>0</v>
      </c>
      <c r="AC34" s="1073">
        <v>0</v>
      </c>
      <c r="AD34" s="1073">
        <v>0</v>
      </c>
      <c r="AE34" s="1073">
        <v>0</v>
      </c>
      <c r="AF34" s="1073">
        <v>0</v>
      </c>
      <c r="AG34" s="1073">
        <v>0</v>
      </c>
      <c r="AH34" s="1073">
        <v>0</v>
      </c>
      <c r="AI34" s="1073">
        <v>0</v>
      </c>
      <c r="AJ34" s="1073">
        <v>0</v>
      </c>
      <c r="AK34" s="1073">
        <v>0</v>
      </c>
      <c r="AL34" s="1073">
        <v>0</v>
      </c>
      <c r="AM34" s="1073">
        <v>0</v>
      </c>
      <c r="AN34" s="1073">
        <v>0</v>
      </c>
      <c r="AO34" s="1073">
        <v>0</v>
      </c>
      <c r="AP34" s="1073">
        <v>0</v>
      </c>
      <c r="AQ34" s="1073">
        <v>0</v>
      </c>
      <c r="AR34" s="1073">
        <v>0</v>
      </c>
      <c r="AS34" s="1073">
        <v>0</v>
      </c>
      <c r="AT34" s="1073">
        <v>0</v>
      </c>
      <c r="AU34" s="1073">
        <v>2361</v>
      </c>
      <c r="AV34" s="1074">
        <v>0</v>
      </c>
      <c r="AW34" s="943">
        <f t="shared" si="0"/>
        <v>2361</v>
      </c>
    </row>
    <row r="35" spans="1:49" ht="12" customHeight="1">
      <c r="A35" s="1261"/>
      <c r="B35" s="1262"/>
      <c r="C35" s="1263"/>
      <c r="D35" s="87"/>
      <c r="E35" s="921" t="s">
        <v>128</v>
      </c>
      <c r="F35" s="1072">
        <v>0</v>
      </c>
      <c r="G35" s="1073">
        <v>0</v>
      </c>
      <c r="H35" s="1073">
        <v>0</v>
      </c>
      <c r="I35" s="1073">
        <v>0</v>
      </c>
      <c r="J35" s="1073">
        <v>0</v>
      </c>
      <c r="K35" s="1073">
        <v>0</v>
      </c>
      <c r="L35" s="1073">
        <v>0</v>
      </c>
      <c r="M35" s="1073">
        <v>0</v>
      </c>
      <c r="N35" s="1073">
        <v>0</v>
      </c>
      <c r="O35" s="1073">
        <v>0</v>
      </c>
      <c r="P35" s="1073">
        <v>0</v>
      </c>
      <c r="Q35" s="1073">
        <v>0</v>
      </c>
      <c r="R35" s="1073">
        <v>0</v>
      </c>
      <c r="S35" s="1073">
        <v>0</v>
      </c>
      <c r="T35" s="1073">
        <v>0</v>
      </c>
      <c r="U35" s="1073">
        <v>0</v>
      </c>
      <c r="V35" s="1073">
        <v>0</v>
      </c>
      <c r="W35" s="1073">
        <v>0</v>
      </c>
      <c r="X35" s="1073">
        <v>0</v>
      </c>
      <c r="Y35" s="1073">
        <v>1786</v>
      </c>
      <c r="Z35" s="1073">
        <v>0</v>
      </c>
      <c r="AA35" s="1073">
        <v>0</v>
      </c>
      <c r="AB35" s="1073">
        <v>0</v>
      </c>
      <c r="AC35" s="1073">
        <v>0</v>
      </c>
      <c r="AD35" s="1073">
        <v>0</v>
      </c>
      <c r="AE35" s="1073">
        <v>0</v>
      </c>
      <c r="AF35" s="1073">
        <v>0</v>
      </c>
      <c r="AG35" s="1073">
        <v>0</v>
      </c>
      <c r="AH35" s="1073">
        <v>0</v>
      </c>
      <c r="AI35" s="1073">
        <v>0</v>
      </c>
      <c r="AJ35" s="1073">
        <v>0</v>
      </c>
      <c r="AK35" s="1073">
        <v>0</v>
      </c>
      <c r="AL35" s="1073">
        <v>0</v>
      </c>
      <c r="AM35" s="1073">
        <v>0</v>
      </c>
      <c r="AN35" s="1073">
        <v>0</v>
      </c>
      <c r="AO35" s="1073">
        <v>0</v>
      </c>
      <c r="AP35" s="1073">
        <v>0</v>
      </c>
      <c r="AQ35" s="1073">
        <v>0</v>
      </c>
      <c r="AR35" s="1073">
        <v>0</v>
      </c>
      <c r="AS35" s="1073">
        <v>0</v>
      </c>
      <c r="AT35" s="1073">
        <v>0</v>
      </c>
      <c r="AU35" s="1073">
        <v>20630</v>
      </c>
      <c r="AV35" s="1074">
        <v>0</v>
      </c>
      <c r="AW35" s="943">
        <f t="shared" si="0"/>
        <v>22416</v>
      </c>
    </row>
    <row r="36" spans="1:49" ht="12" customHeight="1">
      <c r="A36" s="1261"/>
      <c r="B36" s="1262"/>
      <c r="C36" s="1263"/>
      <c r="D36" s="911"/>
      <c r="E36" s="921" t="s">
        <v>129</v>
      </c>
      <c r="F36" s="1072">
        <v>0</v>
      </c>
      <c r="G36" s="1073">
        <v>0</v>
      </c>
      <c r="H36" s="1073">
        <v>0</v>
      </c>
      <c r="I36" s="1073">
        <v>0</v>
      </c>
      <c r="J36" s="1073">
        <v>0</v>
      </c>
      <c r="K36" s="1073">
        <v>0</v>
      </c>
      <c r="L36" s="1073">
        <v>0</v>
      </c>
      <c r="M36" s="1073">
        <v>0</v>
      </c>
      <c r="N36" s="1073">
        <v>0</v>
      </c>
      <c r="O36" s="1073">
        <v>0</v>
      </c>
      <c r="P36" s="1073">
        <v>0</v>
      </c>
      <c r="Q36" s="1073">
        <v>0</v>
      </c>
      <c r="R36" s="1073">
        <v>0</v>
      </c>
      <c r="S36" s="1073">
        <v>0</v>
      </c>
      <c r="T36" s="1073">
        <v>0</v>
      </c>
      <c r="U36" s="1073">
        <v>0</v>
      </c>
      <c r="V36" s="1073">
        <v>0</v>
      </c>
      <c r="W36" s="1073">
        <v>0</v>
      </c>
      <c r="X36" s="1073">
        <v>0</v>
      </c>
      <c r="Y36" s="1073">
        <v>54</v>
      </c>
      <c r="Z36" s="1073">
        <v>0</v>
      </c>
      <c r="AA36" s="1073">
        <v>0</v>
      </c>
      <c r="AB36" s="1073">
        <v>0</v>
      </c>
      <c r="AC36" s="1073">
        <v>0</v>
      </c>
      <c r="AD36" s="1073">
        <v>0</v>
      </c>
      <c r="AE36" s="1073">
        <v>0</v>
      </c>
      <c r="AF36" s="1073">
        <v>0</v>
      </c>
      <c r="AG36" s="1073">
        <v>0</v>
      </c>
      <c r="AH36" s="1073">
        <v>0</v>
      </c>
      <c r="AI36" s="1073">
        <v>0</v>
      </c>
      <c r="AJ36" s="1073">
        <v>0</v>
      </c>
      <c r="AK36" s="1073">
        <v>0</v>
      </c>
      <c r="AL36" s="1073">
        <v>0</v>
      </c>
      <c r="AM36" s="1073">
        <v>0</v>
      </c>
      <c r="AN36" s="1073">
        <v>0</v>
      </c>
      <c r="AO36" s="1073">
        <v>0</v>
      </c>
      <c r="AP36" s="1073">
        <v>0</v>
      </c>
      <c r="AQ36" s="1073">
        <v>0</v>
      </c>
      <c r="AR36" s="1073">
        <v>0</v>
      </c>
      <c r="AS36" s="1073">
        <v>0</v>
      </c>
      <c r="AT36" s="1073">
        <v>0</v>
      </c>
      <c r="AU36" s="1073">
        <v>1469</v>
      </c>
      <c r="AV36" s="1074">
        <v>0</v>
      </c>
      <c r="AW36" s="943">
        <f t="shared" si="0"/>
        <v>1523</v>
      </c>
    </row>
    <row r="37" spans="1:49" ht="12" customHeight="1">
      <c r="A37" s="1261"/>
      <c r="B37" s="1262"/>
      <c r="C37" s="1263"/>
      <c r="D37" s="912" t="s">
        <v>604</v>
      </c>
      <c r="E37" s="922"/>
      <c r="F37" s="1075">
        <v>0</v>
      </c>
      <c r="G37" s="1076">
        <v>0</v>
      </c>
      <c r="H37" s="1076">
        <v>0</v>
      </c>
      <c r="I37" s="1076">
        <v>0</v>
      </c>
      <c r="J37" s="1076">
        <v>0</v>
      </c>
      <c r="K37" s="1076">
        <v>0</v>
      </c>
      <c r="L37" s="1076">
        <v>0</v>
      </c>
      <c r="M37" s="1076">
        <v>0</v>
      </c>
      <c r="N37" s="1076">
        <v>0</v>
      </c>
      <c r="O37" s="1076">
        <v>0</v>
      </c>
      <c r="P37" s="1076">
        <v>0</v>
      </c>
      <c r="Q37" s="1076">
        <v>0</v>
      </c>
      <c r="R37" s="1076">
        <v>0</v>
      </c>
      <c r="S37" s="1076">
        <v>0</v>
      </c>
      <c r="T37" s="1076">
        <v>0</v>
      </c>
      <c r="U37" s="1076">
        <v>0</v>
      </c>
      <c r="V37" s="1076">
        <v>0</v>
      </c>
      <c r="W37" s="1076">
        <v>0</v>
      </c>
      <c r="X37" s="1076">
        <v>0</v>
      </c>
      <c r="Y37" s="1076">
        <v>6631</v>
      </c>
      <c r="Z37" s="1076">
        <v>0</v>
      </c>
      <c r="AA37" s="1076">
        <v>0</v>
      </c>
      <c r="AB37" s="1076">
        <v>0</v>
      </c>
      <c r="AC37" s="1076">
        <v>0</v>
      </c>
      <c r="AD37" s="1076">
        <v>0</v>
      </c>
      <c r="AE37" s="1076">
        <v>0</v>
      </c>
      <c r="AF37" s="1076">
        <v>0</v>
      </c>
      <c r="AG37" s="1076">
        <v>0</v>
      </c>
      <c r="AH37" s="1076">
        <v>0</v>
      </c>
      <c r="AI37" s="1076">
        <v>0</v>
      </c>
      <c r="AJ37" s="1076">
        <v>0</v>
      </c>
      <c r="AK37" s="1076">
        <v>0</v>
      </c>
      <c r="AL37" s="1076">
        <v>0</v>
      </c>
      <c r="AM37" s="1076">
        <v>0</v>
      </c>
      <c r="AN37" s="1076">
        <v>0</v>
      </c>
      <c r="AO37" s="1076">
        <v>0</v>
      </c>
      <c r="AP37" s="1076">
        <v>0</v>
      </c>
      <c r="AQ37" s="1076">
        <v>0</v>
      </c>
      <c r="AR37" s="1076">
        <v>0</v>
      </c>
      <c r="AS37" s="1076">
        <v>0</v>
      </c>
      <c r="AT37" s="1076">
        <v>0</v>
      </c>
      <c r="AU37" s="1076">
        <v>80635</v>
      </c>
      <c r="AV37" s="1077">
        <v>0</v>
      </c>
      <c r="AW37" s="942">
        <f t="shared" si="0"/>
        <v>87266</v>
      </c>
    </row>
    <row r="38" spans="1:49" ht="12" customHeight="1">
      <c r="A38" s="1261"/>
      <c r="B38" s="1262"/>
      <c r="C38" s="1263"/>
      <c r="D38" s="911" t="s">
        <v>139</v>
      </c>
      <c r="E38" s="918"/>
      <c r="F38" s="1069">
        <v>0</v>
      </c>
      <c r="G38" s="1070">
        <v>0</v>
      </c>
      <c r="H38" s="1070">
        <v>0</v>
      </c>
      <c r="I38" s="1070">
        <v>0</v>
      </c>
      <c r="J38" s="1070">
        <v>0</v>
      </c>
      <c r="K38" s="1070">
        <v>0</v>
      </c>
      <c r="L38" s="1070">
        <v>0</v>
      </c>
      <c r="M38" s="1070">
        <v>0</v>
      </c>
      <c r="N38" s="1070">
        <v>0</v>
      </c>
      <c r="O38" s="1070">
        <v>0</v>
      </c>
      <c r="P38" s="1070">
        <v>0</v>
      </c>
      <c r="Q38" s="1070">
        <v>0</v>
      </c>
      <c r="R38" s="1070">
        <v>0</v>
      </c>
      <c r="S38" s="1070">
        <v>0</v>
      </c>
      <c r="T38" s="1070">
        <v>0</v>
      </c>
      <c r="U38" s="1070">
        <v>0</v>
      </c>
      <c r="V38" s="1070">
        <v>0</v>
      </c>
      <c r="W38" s="1070">
        <v>0</v>
      </c>
      <c r="X38" s="1070">
        <v>0</v>
      </c>
      <c r="Y38" s="1070">
        <v>59</v>
      </c>
      <c r="Z38" s="1070">
        <v>0</v>
      </c>
      <c r="AA38" s="1070">
        <v>0</v>
      </c>
      <c r="AB38" s="1070">
        <v>0</v>
      </c>
      <c r="AC38" s="1070">
        <v>0</v>
      </c>
      <c r="AD38" s="1070">
        <v>0</v>
      </c>
      <c r="AE38" s="1070">
        <v>0</v>
      </c>
      <c r="AF38" s="1070">
        <v>0</v>
      </c>
      <c r="AG38" s="1070">
        <v>0</v>
      </c>
      <c r="AH38" s="1070">
        <v>0</v>
      </c>
      <c r="AI38" s="1070">
        <v>0</v>
      </c>
      <c r="AJ38" s="1070">
        <v>0</v>
      </c>
      <c r="AK38" s="1070">
        <v>0</v>
      </c>
      <c r="AL38" s="1070">
        <v>0</v>
      </c>
      <c r="AM38" s="1070">
        <v>0</v>
      </c>
      <c r="AN38" s="1070">
        <v>0</v>
      </c>
      <c r="AO38" s="1070">
        <v>0</v>
      </c>
      <c r="AP38" s="1070">
        <v>0</v>
      </c>
      <c r="AQ38" s="1070">
        <v>0</v>
      </c>
      <c r="AR38" s="1070">
        <v>0</v>
      </c>
      <c r="AS38" s="1070">
        <v>0</v>
      </c>
      <c r="AT38" s="1070">
        <v>0</v>
      </c>
      <c r="AU38" s="1070">
        <v>503</v>
      </c>
      <c r="AV38" s="1071">
        <v>0</v>
      </c>
      <c r="AW38" s="941">
        <f t="shared" si="0"/>
        <v>562</v>
      </c>
    </row>
    <row r="39" spans="1:49" ht="12" customHeight="1">
      <c r="A39" s="1264"/>
      <c r="B39" s="1265"/>
      <c r="C39" s="1266"/>
      <c r="D39" s="85" t="s">
        <v>140</v>
      </c>
      <c r="E39" s="915"/>
      <c r="F39" s="1075">
        <v>0</v>
      </c>
      <c r="G39" s="1076">
        <v>0</v>
      </c>
      <c r="H39" s="1076">
        <v>0</v>
      </c>
      <c r="I39" s="1076">
        <v>0</v>
      </c>
      <c r="J39" s="1076">
        <v>0</v>
      </c>
      <c r="K39" s="1076">
        <v>0</v>
      </c>
      <c r="L39" s="1076">
        <v>0</v>
      </c>
      <c r="M39" s="1076">
        <v>0</v>
      </c>
      <c r="N39" s="1076">
        <v>0</v>
      </c>
      <c r="O39" s="1076">
        <v>0</v>
      </c>
      <c r="P39" s="1076">
        <v>0</v>
      </c>
      <c r="Q39" s="1076">
        <v>0</v>
      </c>
      <c r="R39" s="1076">
        <v>0</v>
      </c>
      <c r="S39" s="1076">
        <v>0</v>
      </c>
      <c r="T39" s="1076">
        <v>0</v>
      </c>
      <c r="U39" s="1076">
        <v>0</v>
      </c>
      <c r="V39" s="1076">
        <v>0</v>
      </c>
      <c r="W39" s="1076">
        <v>0</v>
      </c>
      <c r="X39" s="1076">
        <v>0</v>
      </c>
      <c r="Y39" s="1076">
        <v>30</v>
      </c>
      <c r="Z39" s="1076">
        <v>0</v>
      </c>
      <c r="AA39" s="1076">
        <v>0</v>
      </c>
      <c r="AB39" s="1076">
        <v>0</v>
      </c>
      <c r="AC39" s="1076">
        <v>0</v>
      </c>
      <c r="AD39" s="1076">
        <v>0</v>
      </c>
      <c r="AE39" s="1076">
        <v>0</v>
      </c>
      <c r="AF39" s="1076">
        <v>0</v>
      </c>
      <c r="AG39" s="1076">
        <v>0</v>
      </c>
      <c r="AH39" s="1076">
        <v>0</v>
      </c>
      <c r="AI39" s="1076">
        <v>0</v>
      </c>
      <c r="AJ39" s="1076">
        <v>0</v>
      </c>
      <c r="AK39" s="1076">
        <v>0</v>
      </c>
      <c r="AL39" s="1076">
        <v>0</v>
      </c>
      <c r="AM39" s="1076">
        <v>0</v>
      </c>
      <c r="AN39" s="1076">
        <v>0</v>
      </c>
      <c r="AO39" s="1076">
        <v>0</v>
      </c>
      <c r="AP39" s="1076">
        <v>0</v>
      </c>
      <c r="AQ39" s="1076">
        <v>0</v>
      </c>
      <c r="AR39" s="1076">
        <v>0</v>
      </c>
      <c r="AS39" s="1076">
        <v>0</v>
      </c>
      <c r="AT39" s="1076">
        <v>0</v>
      </c>
      <c r="AU39" s="1076">
        <v>197</v>
      </c>
      <c r="AV39" s="1077">
        <v>0</v>
      </c>
      <c r="AW39" s="942">
        <f t="shared" si="0"/>
        <v>227</v>
      </c>
    </row>
    <row r="40" spans="1:51" s="11" customFormat="1" ht="12" customHeight="1">
      <c r="A40" s="916" t="s">
        <v>131</v>
      </c>
      <c r="B40" s="84"/>
      <c r="C40" s="84"/>
      <c r="D40" s="84"/>
      <c r="E40" s="917"/>
      <c r="F40" s="1124"/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1078"/>
      <c r="S40" s="1078"/>
      <c r="T40" s="1078"/>
      <c r="U40" s="1078"/>
      <c r="V40" s="1078"/>
      <c r="W40" s="1078"/>
      <c r="X40" s="1078"/>
      <c r="Y40" s="1078"/>
      <c r="Z40" s="1078"/>
      <c r="AA40" s="1078"/>
      <c r="AB40" s="1078"/>
      <c r="AC40" s="1078"/>
      <c r="AD40" s="1078"/>
      <c r="AE40" s="1078"/>
      <c r="AF40" s="1078"/>
      <c r="AG40" s="1078"/>
      <c r="AH40" s="1078"/>
      <c r="AI40" s="1078"/>
      <c r="AJ40" s="1078"/>
      <c r="AK40" s="1078"/>
      <c r="AL40" s="1078"/>
      <c r="AM40" s="1078"/>
      <c r="AN40" s="1078"/>
      <c r="AO40" s="1078"/>
      <c r="AP40" s="1078"/>
      <c r="AQ40" s="1078"/>
      <c r="AR40" s="1078"/>
      <c r="AS40" s="1078"/>
      <c r="AT40" s="1078"/>
      <c r="AU40" s="1078"/>
      <c r="AV40" s="1079"/>
      <c r="AW40" s="935"/>
      <c r="AX40" s="81"/>
      <c r="AY40" s="81"/>
    </row>
    <row r="41" spans="1:49" ht="12" customHeight="1">
      <c r="A41" s="1261"/>
      <c r="B41" s="1262"/>
      <c r="C41" s="1263"/>
      <c r="D41" s="908" t="s">
        <v>137</v>
      </c>
      <c r="E41" s="918"/>
      <c r="F41" s="1069">
        <v>0</v>
      </c>
      <c r="G41" s="1070">
        <v>0</v>
      </c>
      <c r="H41" s="1070">
        <v>0</v>
      </c>
      <c r="I41" s="1070">
        <v>0</v>
      </c>
      <c r="J41" s="1070">
        <v>0</v>
      </c>
      <c r="K41" s="1070">
        <v>0</v>
      </c>
      <c r="L41" s="1070">
        <v>0</v>
      </c>
      <c r="M41" s="1070">
        <v>0</v>
      </c>
      <c r="N41" s="1070">
        <v>48</v>
      </c>
      <c r="O41" s="1070">
        <v>0</v>
      </c>
      <c r="P41" s="1070">
        <v>0</v>
      </c>
      <c r="Q41" s="1070">
        <v>24</v>
      </c>
      <c r="R41" s="1070">
        <v>0</v>
      </c>
      <c r="S41" s="1070">
        <v>0</v>
      </c>
      <c r="T41" s="1070">
        <v>0</v>
      </c>
      <c r="U41" s="1070">
        <v>0</v>
      </c>
      <c r="V41" s="1070">
        <v>0</v>
      </c>
      <c r="W41" s="1070">
        <v>0</v>
      </c>
      <c r="X41" s="1070">
        <v>0</v>
      </c>
      <c r="Y41" s="1070">
        <v>0</v>
      </c>
      <c r="Z41" s="1070">
        <v>12</v>
      </c>
      <c r="AA41" s="1070">
        <v>0</v>
      </c>
      <c r="AB41" s="1070">
        <v>0</v>
      </c>
      <c r="AC41" s="1070">
        <v>0</v>
      </c>
      <c r="AD41" s="1070">
        <v>0</v>
      </c>
      <c r="AE41" s="1070">
        <v>0</v>
      </c>
      <c r="AF41" s="1070">
        <v>0</v>
      </c>
      <c r="AG41" s="1070">
        <v>0</v>
      </c>
      <c r="AH41" s="1070">
        <v>0</v>
      </c>
      <c r="AI41" s="1070">
        <v>0</v>
      </c>
      <c r="AJ41" s="1070">
        <v>0</v>
      </c>
      <c r="AK41" s="1070">
        <v>0</v>
      </c>
      <c r="AL41" s="1070">
        <v>0</v>
      </c>
      <c r="AM41" s="1070">
        <v>0</v>
      </c>
      <c r="AN41" s="1070">
        <v>0</v>
      </c>
      <c r="AO41" s="1070">
        <v>0</v>
      </c>
      <c r="AP41" s="1070">
        <v>0</v>
      </c>
      <c r="AQ41" s="1070">
        <v>0</v>
      </c>
      <c r="AR41" s="1070">
        <v>0</v>
      </c>
      <c r="AS41" s="1070">
        <v>0</v>
      </c>
      <c r="AT41" s="1070">
        <v>0</v>
      </c>
      <c r="AU41" s="1070">
        <v>0</v>
      </c>
      <c r="AV41" s="1071">
        <v>0</v>
      </c>
      <c r="AW41" s="941">
        <f t="shared" si="0"/>
        <v>84</v>
      </c>
    </row>
    <row r="42" spans="1:49" ht="12" customHeight="1">
      <c r="A42" s="1261"/>
      <c r="B42" s="1262"/>
      <c r="C42" s="1263"/>
      <c r="D42" s="909" t="s">
        <v>138</v>
      </c>
      <c r="E42" s="919"/>
      <c r="F42" s="1072">
        <v>0</v>
      </c>
      <c r="G42" s="1073">
        <v>0</v>
      </c>
      <c r="H42" s="1073">
        <v>0</v>
      </c>
      <c r="I42" s="1073">
        <v>0</v>
      </c>
      <c r="J42" s="1073">
        <v>0</v>
      </c>
      <c r="K42" s="1073">
        <v>0</v>
      </c>
      <c r="L42" s="1073">
        <v>0</v>
      </c>
      <c r="M42" s="1073">
        <v>0</v>
      </c>
      <c r="N42" s="1073">
        <v>4</v>
      </c>
      <c r="O42" s="1073">
        <v>0</v>
      </c>
      <c r="P42" s="1073">
        <v>0</v>
      </c>
      <c r="Q42" s="1073">
        <v>2</v>
      </c>
      <c r="R42" s="1073">
        <v>0</v>
      </c>
      <c r="S42" s="1073">
        <v>0</v>
      </c>
      <c r="T42" s="1073">
        <v>0</v>
      </c>
      <c r="U42" s="1073">
        <v>0</v>
      </c>
      <c r="V42" s="1073">
        <v>0</v>
      </c>
      <c r="W42" s="1073">
        <v>0</v>
      </c>
      <c r="X42" s="1073">
        <v>0</v>
      </c>
      <c r="Y42" s="1073">
        <v>0</v>
      </c>
      <c r="Z42" s="1073">
        <v>1</v>
      </c>
      <c r="AA42" s="1073">
        <v>0</v>
      </c>
      <c r="AB42" s="1073">
        <v>0</v>
      </c>
      <c r="AC42" s="1073">
        <v>0</v>
      </c>
      <c r="AD42" s="1073">
        <v>0</v>
      </c>
      <c r="AE42" s="1073">
        <v>0</v>
      </c>
      <c r="AF42" s="1073">
        <v>0</v>
      </c>
      <c r="AG42" s="1073">
        <v>0</v>
      </c>
      <c r="AH42" s="1073">
        <v>0</v>
      </c>
      <c r="AI42" s="1073">
        <v>0</v>
      </c>
      <c r="AJ42" s="1073">
        <v>0</v>
      </c>
      <c r="AK42" s="1073">
        <v>0</v>
      </c>
      <c r="AL42" s="1073">
        <v>0</v>
      </c>
      <c r="AM42" s="1073">
        <v>0</v>
      </c>
      <c r="AN42" s="1073">
        <v>0</v>
      </c>
      <c r="AO42" s="1073">
        <v>0</v>
      </c>
      <c r="AP42" s="1073">
        <v>0</v>
      </c>
      <c r="AQ42" s="1073">
        <v>0</v>
      </c>
      <c r="AR42" s="1073">
        <v>0</v>
      </c>
      <c r="AS42" s="1073">
        <v>0</v>
      </c>
      <c r="AT42" s="1073">
        <v>0</v>
      </c>
      <c r="AU42" s="1073">
        <v>0</v>
      </c>
      <c r="AV42" s="1074">
        <v>0</v>
      </c>
      <c r="AW42" s="943">
        <f t="shared" si="0"/>
        <v>7</v>
      </c>
    </row>
    <row r="43" spans="1:49" ht="12" customHeight="1">
      <c r="A43" s="1261"/>
      <c r="B43" s="1262"/>
      <c r="C43" s="1263"/>
      <c r="D43" s="909" t="s">
        <v>602</v>
      </c>
      <c r="E43" s="919"/>
      <c r="F43" s="1072">
        <v>0</v>
      </c>
      <c r="G43" s="1073">
        <v>0</v>
      </c>
      <c r="H43" s="1073">
        <v>0</v>
      </c>
      <c r="I43" s="1073">
        <v>0</v>
      </c>
      <c r="J43" s="1073">
        <v>0</v>
      </c>
      <c r="K43" s="1073">
        <v>0</v>
      </c>
      <c r="L43" s="1073">
        <v>0</v>
      </c>
      <c r="M43" s="1073">
        <v>0</v>
      </c>
      <c r="N43" s="1073">
        <v>41201</v>
      </c>
      <c r="O43" s="1073">
        <v>0</v>
      </c>
      <c r="P43" s="1073">
        <v>0</v>
      </c>
      <c r="Q43" s="1073">
        <v>8877</v>
      </c>
      <c r="R43" s="1073">
        <v>0</v>
      </c>
      <c r="S43" s="1073">
        <v>0</v>
      </c>
      <c r="T43" s="1073">
        <v>0</v>
      </c>
      <c r="U43" s="1073">
        <v>0</v>
      </c>
      <c r="V43" s="1073">
        <v>0</v>
      </c>
      <c r="W43" s="1073">
        <v>0</v>
      </c>
      <c r="X43" s="1073">
        <v>0</v>
      </c>
      <c r="Y43" s="1073">
        <v>0</v>
      </c>
      <c r="Z43" s="1073">
        <v>4405</v>
      </c>
      <c r="AA43" s="1073">
        <v>0</v>
      </c>
      <c r="AB43" s="1073">
        <v>0</v>
      </c>
      <c r="AC43" s="1073">
        <v>0</v>
      </c>
      <c r="AD43" s="1073">
        <v>0</v>
      </c>
      <c r="AE43" s="1073">
        <v>0</v>
      </c>
      <c r="AF43" s="1073">
        <v>0</v>
      </c>
      <c r="AG43" s="1073">
        <v>0</v>
      </c>
      <c r="AH43" s="1073">
        <v>0</v>
      </c>
      <c r="AI43" s="1073">
        <v>0</v>
      </c>
      <c r="AJ43" s="1073">
        <v>0</v>
      </c>
      <c r="AK43" s="1073">
        <v>0</v>
      </c>
      <c r="AL43" s="1073">
        <v>0</v>
      </c>
      <c r="AM43" s="1073">
        <v>0</v>
      </c>
      <c r="AN43" s="1073">
        <v>0</v>
      </c>
      <c r="AO43" s="1073">
        <v>0</v>
      </c>
      <c r="AP43" s="1073">
        <v>0</v>
      </c>
      <c r="AQ43" s="1073">
        <v>0</v>
      </c>
      <c r="AR43" s="1073">
        <v>0</v>
      </c>
      <c r="AS43" s="1073">
        <v>0</v>
      </c>
      <c r="AT43" s="1073">
        <v>0</v>
      </c>
      <c r="AU43" s="1073">
        <v>0</v>
      </c>
      <c r="AV43" s="1074">
        <v>0</v>
      </c>
      <c r="AW43" s="943">
        <f t="shared" si="0"/>
        <v>54483</v>
      </c>
    </row>
    <row r="44" spans="1:49" ht="12" customHeight="1">
      <c r="A44" s="1261"/>
      <c r="B44" s="1262"/>
      <c r="C44" s="1263"/>
      <c r="D44" s="910" t="s">
        <v>603</v>
      </c>
      <c r="E44" s="920"/>
      <c r="F44" s="1072">
        <v>0</v>
      </c>
      <c r="G44" s="1073">
        <v>0</v>
      </c>
      <c r="H44" s="1073">
        <v>0</v>
      </c>
      <c r="I44" s="1073">
        <v>0</v>
      </c>
      <c r="J44" s="1073">
        <v>0</v>
      </c>
      <c r="K44" s="1073">
        <v>0</v>
      </c>
      <c r="L44" s="1073">
        <v>0</v>
      </c>
      <c r="M44" s="1073">
        <v>0</v>
      </c>
      <c r="N44" s="1073">
        <v>20729</v>
      </c>
      <c r="O44" s="1073">
        <v>0</v>
      </c>
      <c r="P44" s="1073">
        <v>0</v>
      </c>
      <c r="Q44" s="1073">
        <v>3766</v>
      </c>
      <c r="R44" s="1073">
        <v>0</v>
      </c>
      <c r="S44" s="1073">
        <v>0</v>
      </c>
      <c r="T44" s="1073">
        <v>0</v>
      </c>
      <c r="U44" s="1073">
        <v>0</v>
      </c>
      <c r="V44" s="1073">
        <v>0</v>
      </c>
      <c r="W44" s="1073">
        <v>0</v>
      </c>
      <c r="X44" s="1073">
        <v>0</v>
      </c>
      <c r="Y44" s="1073">
        <v>0</v>
      </c>
      <c r="Z44" s="1073">
        <v>1826</v>
      </c>
      <c r="AA44" s="1073">
        <v>0</v>
      </c>
      <c r="AB44" s="1073">
        <v>0</v>
      </c>
      <c r="AC44" s="1073">
        <v>0</v>
      </c>
      <c r="AD44" s="1073">
        <v>0</v>
      </c>
      <c r="AE44" s="1073">
        <v>0</v>
      </c>
      <c r="AF44" s="1073">
        <v>0</v>
      </c>
      <c r="AG44" s="1073">
        <v>0</v>
      </c>
      <c r="AH44" s="1073">
        <v>0</v>
      </c>
      <c r="AI44" s="1073">
        <v>0</v>
      </c>
      <c r="AJ44" s="1073">
        <v>0</v>
      </c>
      <c r="AK44" s="1073">
        <v>0</v>
      </c>
      <c r="AL44" s="1073">
        <v>0</v>
      </c>
      <c r="AM44" s="1073">
        <v>0</v>
      </c>
      <c r="AN44" s="1073">
        <v>0</v>
      </c>
      <c r="AO44" s="1073">
        <v>0</v>
      </c>
      <c r="AP44" s="1073">
        <v>0</v>
      </c>
      <c r="AQ44" s="1073">
        <v>0</v>
      </c>
      <c r="AR44" s="1073">
        <v>0</v>
      </c>
      <c r="AS44" s="1073">
        <v>0</v>
      </c>
      <c r="AT44" s="1073">
        <v>0</v>
      </c>
      <c r="AU44" s="1073">
        <v>0</v>
      </c>
      <c r="AV44" s="1074">
        <v>0</v>
      </c>
      <c r="AW44" s="943">
        <f t="shared" si="0"/>
        <v>26321</v>
      </c>
    </row>
    <row r="45" spans="1:49" ht="12" customHeight="1">
      <c r="A45" s="1261"/>
      <c r="B45" s="1262"/>
      <c r="C45" s="1263"/>
      <c r="D45" s="87"/>
      <c r="E45" s="921" t="s">
        <v>126</v>
      </c>
      <c r="F45" s="1072">
        <v>0</v>
      </c>
      <c r="G45" s="1073">
        <v>0</v>
      </c>
      <c r="H45" s="1073">
        <v>0</v>
      </c>
      <c r="I45" s="1073">
        <v>0</v>
      </c>
      <c r="J45" s="1073">
        <v>0</v>
      </c>
      <c r="K45" s="1073">
        <v>0</v>
      </c>
      <c r="L45" s="1073">
        <v>0</v>
      </c>
      <c r="M45" s="1073">
        <v>0</v>
      </c>
      <c r="N45" s="1073">
        <v>1314</v>
      </c>
      <c r="O45" s="1073">
        <v>0</v>
      </c>
      <c r="P45" s="1073">
        <v>0</v>
      </c>
      <c r="Q45" s="1073">
        <v>405</v>
      </c>
      <c r="R45" s="1073">
        <v>0</v>
      </c>
      <c r="S45" s="1073">
        <v>0</v>
      </c>
      <c r="T45" s="1073">
        <v>0</v>
      </c>
      <c r="U45" s="1073">
        <v>0</v>
      </c>
      <c r="V45" s="1073">
        <v>0</v>
      </c>
      <c r="W45" s="1073">
        <v>0</v>
      </c>
      <c r="X45" s="1073">
        <v>0</v>
      </c>
      <c r="Y45" s="1073">
        <v>0</v>
      </c>
      <c r="Z45" s="1073">
        <v>73</v>
      </c>
      <c r="AA45" s="1073">
        <v>0</v>
      </c>
      <c r="AB45" s="1073">
        <v>0</v>
      </c>
      <c r="AC45" s="1073">
        <v>0</v>
      </c>
      <c r="AD45" s="1073">
        <v>0</v>
      </c>
      <c r="AE45" s="1073">
        <v>0</v>
      </c>
      <c r="AF45" s="1073">
        <v>0</v>
      </c>
      <c r="AG45" s="1073">
        <v>0</v>
      </c>
      <c r="AH45" s="1073">
        <v>0</v>
      </c>
      <c r="AI45" s="1073">
        <v>0</v>
      </c>
      <c r="AJ45" s="1073">
        <v>0</v>
      </c>
      <c r="AK45" s="1073">
        <v>0</v>
      </c>
      <c r="AL45" s="1073">
        <v>0</v>
      </c>
      <c r="AM45" s="1073">
        <v>0</v>
      </c>
      <c r="AN45" s="1073">
        <v>0</v>
      </c>
      <c r="AO45" s="1073">
        <v>0</v>
      </c>
      <c r="AP45" s="1073">
        <v>0</v>
      </c>
      <c r="AQ45" s="1073">
        <v>0</v>
      </c>
      <c r="AR45" s="1073">
        <v>0</v>
      </c>
      <c r="AS45" s="1073">
        <v>0</v>
      </c>
      <c r="AT45" s="1073">
        <v>0</v>
      </c>
      <c r="AU45" s="1073">
        <v>0</v>
      </c>
      <c r="AV45" s="1074">
        <v>0</v>
      </c>
      <c r="AW45" s="943">
        <f t="shared" si="0"/>
        <v>1792</v>
      </c>
    </row>
    <row r="46" spans="1:49" ht="12" customHeight="1">
      <c r="A46" s="1261"/>
      <c r="B46" s="1262"/>
      <c r="C46" s="1263"/>
      <c r="D46" s="87"/>
      <c r="E46" s="921" t="s">
        <v>127</v>
      </c>
      <c r="F46" s="1072">
        <v>0</v>
      </c>
      <c r="G46" s="1073">
        <v>0</v>
      </c>
      <c r="H46" s="1073">
        <v>0</v>
      </c>
      <c r="I46" s="1073">
        <v>0</v>
      </c>
      <c r="J46" s="1073">
        <v>0</v>
      </c>
      <c r="K46" s="1073">
        <v>0</v>
      </c>
      <c r="L46" s="1073">
        <v>0</v>
      </c>
      <c r="M46" s="1073">
        <v>0</v>
      </c>
      <c r="N46" s="1073">
        <v>1305</v>
      </c>
      <c r="O46" s="1073">
        <v>0</v>
      </c>
      <c r="P46" s="1073">
        <v>0</v>
      </c>
      <c r="Q46" s="1073">
        <v>0</v>
      </c>
      <c r="R46" s="1073">
        <v>0</v>
      </c>
      <c r="S46" s="1073">
        <v>0</v>
      </c>
      <c r="T46" s="1073">
        <v>0</v>
      </c>
      <c r="U46" s="1073">
        <v>0</v>
      </c>
      <c r="V46" s="1073">
        <v>0</v>
      </c>
      <c r="W46" s="1073">
        <v>0</v>
      </c>
      <c r="X46" s="1073">
        <v>0</v>
      </c>
      <c r="Y46" s="1073">
        <v>0</v>
      </c>
      <c r="Z46" s="1073">
        <v>0</v>
      </c>
      <c r="AA46" s="1073">
        <v>0</v>
      </c>
      <c r="AB46" s="1073">
        <v>0</v>
      </c>
      <c r="AC46" s="1073">
        <v>0</v>
      </c>
      <c r="AD46" s="1073">
        <v>0</v>
      </c>
      <c r="AE46" s="1073">
        <v>0</v>
      </c>
      <c r="AF46" s="1073">
        <v>0</v>
      </c>
      <c r="AG46" s="1073">
        <v>0</v>
      </c>
      <c r="AH46" s="1073">
        <v>0</v>
      </c>
      <c r="AI46" s="1073">
        <v>0</v>
      </c>
      <c r="AJ46" s="1073">
        <v>0</v>
      </c>
      <c r="AK46" s="1073">
        <v>0</v>
      </c>
      <c r="AL46" s="1073">
        <v>0</v>
      </c>
      <c r="AM46" s="1073">
        <v>0</v>
      </c>
      <c r="AN46" s="1073">
        <v>0</v>
      </c>
      <c r="AO46" s="1073">
        <v>0</v>
      </c>
      <c r="AP46" s="1073">
        <v>0</v>
      </c>
      <c r="AQ46" s="1073">
        <v>0</v>
      </c>
      <c r="AR46" s="1073">
        <v>0</v>
      </c>
      <c r="AS46" s="1073">
        <v>0</v>
      </c>
      <c r="AT46" s="1073">
        <v>0</v>
      </c>
      <c r="AU46" s="1073">
        <v>0</v>
      </c>
      <c r="AV46" s="1074">
        <v>0</v>
      </c>
      <c r="AW46" s="943">
        <f t="shared" si="0"/>
        <v>1305</v>
      </c>
    </row>
    <row r="47" spans="1:49" ht="12" customHeight="1">
      <c r="A47" s="1261"/>
      <c r="B47" s="1262"/>
      <c r="C47" s="1263"/>
      <c r="D47" s="87"/>
      <c r="E47" s="921" t="s">
        <v>128</v>
      </c>
      <c r="F47" s="1072">
        <v>0</v>
      </c>
      <c r="G47" s="1073">
        <v>0</v>
      </c>
      <c r="H47" s="1073">
        <v>0</v>
      </c>
      <c r="I47" s="1073">
        <v>0</v>
      </c>
      <c r="J47" s="1073">
        <v>0</v>
      </c>
      <c r="K47" s="1073">
        <v>0</v>
      </c>
      <c r="L47" s="1073">
        <v>0</v>
      </c>
      <c r="M47" s="1073">
        <v>0</v>
      </c>
      <c r="N47" s="1073">
        <v>16323</v>
      </c>
      <c r="O47" s="1073">
        <v>0</v>
      </c>
      <c r="P47" s="1073">
        <v>0</v>
      </c>
      <c r="Q47" s="1073">
        <v>3336</v>
      </c>
      <c r="R47" s="1073">
        <v>0</v>
      </c>
      <c r="S47" s="1073">
        <v>0</v>
      </c>
      <c r="T47" s="1073">
        <v>0</v>
      </c>
      <c r="U47" s="1073">
        <v>0</v>
      </c>
      <c r="V47" s="1073">
        <v>0</v>
      </c>
      <c r="W47" s="1073">
        <v>0</v>
      </c>
      <c r="X47" s="1073">
        <v>0</v>
      </c>
      <c r="Y47" s="1073">
        <v>0</v>
      </c>
      <c r="Z47" s="1073">
        <v>1729</v>
      </c>
      <c r="AA47" s="1073">
        <v>0</v>
      </c>
      <c r="AB47" s="1073">
        <v>0</v>
      </c>
      <c r="AC47" s="1073">
        <v>0</v>
      </c>
      <c r="AD47" s="1073">
        <v>0</v>
      </c>
      <c r="AE47" s="1073">
        <v>0</v>
      </c>
      <c r="AF47" s="1073">
        <v>0</v>
      </c>
      <c r="AG47" s="1073">
        <v>0</v>
      </c>
      <c r="AH47" s="1073">
        <v>0</v>
      </c>
      <c r="AI47" s="1073">
        <v>0</v>
      </c>
      <c r="AJ47" s="1073">
        <v>0</v>
      </c>
      <c r="AK47" s="1073">
        <v>0</v>
      </c>
      <c r="AL47" s="1073">
        <v>0</v>
      </c>
      <c r="AM47" s="1073">
        <v>0</v>
      </c>
      <c r="AN47" s="1073">
        <v>0</v>
      </c>
      <c r="AO47" s="1073">
        <v>0</v>
      </c>
      <c r="AP47" s="1073">
        <v>0</v>
      </c>
      <c r="AQ47" s="1073">
        <v>0</v>
      </c>
      <c r="AR47" s="1073">
        <v>0</v>
      </c>
      <c r="AS47" s="1073">
        <v>0</v>
      </c>
      <c r="AT47" s="1073">
        <v>0</v>
      </c>
      <c r="AU47" s="1073">
        <v>0</v>
      </c>
      <c r="AV47" s="1074">
        <v>0</v>
      </c>
      <c r="AW47" s="943">
        <f t="shared" si="0"/>
        <v>21388</v>
      </c>
    </row>
    <row r="48" spans="1:49" ht="12" customHeight="1">
      <c r="A48" s="1261"/>
      <c r="B48" s="1262"/>
      <c r="C48" s="1263"/>
      <c r="D48" s="911"/>
      <c r="E48" s="921" t="s">
        <v>129</v>
      </c>
      <c r="F48" s="1072">
        <v>0</v>
      </c>
      <c r="G48" s="1073">
        <v>0</v>
      </c>
      <c r="H48" s="1073">
        <v>0</v>
      </c>
      <c r="I48" s="1073">
        <v>0</v>
      </c>
      <c r="J48" s="1073">
        <v>0</v>
      </c>
      <c r="K48" s="1073">
        <v>0</v>
      </c>
      <c r="L48" s="1073">
        <v>0</v>
      </c>
      <c r="M48" s="1073">
        <v>0</v>
      </c>
      <c r="N48" s="1073">
        <v>1787</v>
      </c>
      <c r="O48" s="1073">
        <v>0</v>
      </c>
      <c r="P48" s="1073">
        <v>0</v>
      </c>
      <c r="Q48" s="1073">
        <v>25</v>
      </c>
      <c r="R48" s="1073">
        <v>0</v>
      </c>
      <c r="S48" s="1073">
        <v>0</v>
      </c>
      <c r="T48" s="1073">
        <v>0</v>
      </c>
      <c r="U48" s="1073">
        <v>0</v>
      </c>
      <c r="V48" s="1073">
        <v>0</v>
      </c>
      <c r="W48" s="1073">
        <v>0</v>
      </c>
      <c r="X48" s="1073">
        <v>0</v>
      </c>
      <c r="Y48" s="1073">
        <v>0</v>
      </c>
      <c r="Z48" s="1073">
        <v>24</v>
      </c>
      <c r="AA48" s="1073">
        <v>0</v>
      </c>
      <c r="AB48" s="1073">
        <v>0</v>
      </c>
      <c r="AC48" s="1073">
        <v>0</v>
      </c>
      <c r="AD48" s="1073">
        <v>0</v>
      </c>
      <c r="AE48" s="1073">
        <v>0</v>
      </c>
      <c r="AF48" s="1073">
        <v>0</v>
      </c>
      <c r="AG48" s="1073">
        <v>0</v>
      </c>
      <c r="AH48" s="1073">
        <v>0</v>
      </c>
      <c r="AI48" s="1073">
        <v>0</v>
      </c>
      <c r="AJ48" s="1073">
        <v>0</v>
      </c>
      <c r="AK48" s="1073">
        <v>0</v>
      </c>
      <c r="AL48" s="1073">
        <v>0</v>
      </c>
      <c r="AM48" s="1073">
        <v>0</v>
      </c>
      <c r="AN48" s="1073">
        <v>0</v>
      </c>
      <c r="AO48" s="1073">
        <v>0</v>
      </c>
      <c r="AP48" s="1073">
        <v>0</v>
      </c>
      <c r="AQ48" s="1073">
        <v>0</v>
      </c>
      <c r="AR48" s="1073">
        <v>0</v>
      </c>
      <c r="AS48" s="1073">
        <v>0</v>
      </c>
      <c r="AT48" s="1073">
        <v>0</v>
      </c>
      <c r="AU48" s="1073">
        <v>0</v>
      </c>
      <c r="AV48" s="1074">
        <v>0</v>
      </c>
      <c r="AW48" s="943">
        <f t="shared" si="0"/>
        <v>1836</v>
      </c>
    </row>
    <row r="49" spans="1:49" ht="12" customHeight="1">
      <c r="A49" s="1261"/>
      <c r="B49" s="1262"/>
      <c r="C49" s="1263"/>
      <c r="D49" s="912" t="s">
        <v>604</v>
      </c>
      <c r="E49" s="922"/>
      <c r="F49" s="1075">
        <v>0</v>
      </c>
      <c r="G49" s="1076">
        <v>0</v>
      </c>
      <c r="H49" s="1076">
        <v>0</v>
      </c>
      <c r="I49" s="1076">
        <v>0</v>
      </c>
      <c r="J49" s="1076">
        <v>0</v>
      </c>
      <c r="K49" s="1076">
        <v>0</v>
      </c>
      <c r="L49" s="1076">
        <v>0</v>
      </c>
      <c r="M49" s="1076">
        <v>0</v>
      </c>
      <c r="N49" s="1076">
        <v>61930</v>
      </c>
      <c r="O49" s="1076">
        <v>0</v>
      </c>
      <c r="P49" s="1076">
        <v>0</v>
      </c>
      <c r="Q49" s="1076">
        <v>12643</v>
      </c>
      <c r="R49" s="1076">
        <v>0</v>
      </c>
      <c r="S49" s="1076">
        <v>0</v>
      </c>
      <c r="T49" s="1076">
        <v>0</v>
      </c>
      <c r="U49" s="1076">
        <v>0</v>
      </c>
      <c r="V49" s="1076">
        <v>0</v>
      </c>
      <c r="W49" s="1076">
        <v>0</v>
      </c>
      <c r="X49" s="1076">
        <v>0</v>
      </c>
      <c r="Y49" s="1076">
        <v>0</v>
      </c>
      <c r="Z49" s="1076">
        <v>6231</v>
      </c>
      <c r="AA49" s="1076">
        <v>0</v>
      </c>
      <c r="AB49" s="1076">
        <v>0</v>
      </c>
      <c r="AC49" s="1076">
        <v>0</v>
      </c>
      <c r="AD49" s="1076">
        <v>0</v>
      </c>
      <c r="AE49" s="1076">
        <v>0</v>
      </c>
      <c r="AF49" s="1076">
        <v>0</v>
      </c>
      <c r="AG49" s="1076">
        <v>0</v>
      </c>
      <c r="AH49" s="1076">
        <v>0</v>
      </c>
      <c r="AI49" s="1076">
        <v>0</v>
      </c>
      <c r="AJ49" s="1076">
        <v>0</v>
      </c>
      <c r="AK49" s="1076">
        <v>0</v>
      </c>
      <c r="AL49" s="1076">
        <v>0</v>
      </c>
      <c r="AM49" s="1076">
        <v>0</v>
      </c>
      <c r="AN49" s="1076">
        <v>0</v>
      </c>
      <c r="AO49" s="1076">
        <v>0</v>
      </c>
      <c r="AP49" s="1076">
        <v>0</v>
      </c>
      <c r="AQ49" s="1076">
        <v>0</v>
      </c>
      <c r="AR49" s="1076">
        <v>0</v>
      </c>
      <c r="AS49" s="1076">
        <v>0</v>
      </c>
      <c r="AT49" s="1076">
        <v>0</v>
      </c>
      <c r="AU49" s="1076">
        <v>0</v>
      </c>
      <c r="AV49" s="1077">
        <v>0</v>
      </c>
      <c r="AW49" s="942">
        <f t="shared" si="0"/>
        <v>80804</v>
      </c>
    </row>
    <row r="50" spans="1:49" ht="12" customHeight="1">
      <c r="A50" s="1261"/>
      <c r="B50" s="1262"/>
      <c r="C50" s="1263"/>
      <c r="D50" s="911" t="s">
        <v>139</v>
      </c>
      <c r="E50" s="918"/>
      <c r="F50" s="1080">
        <v>0</v>
      </c>
      <c r="G50" s="1081">
        <v>0</v>
      </c>
      <c r="H50" s="1081">
        <v>0</v>
      </c>
      <c r="I50" s="1081">
        <v>0</v>
      </c>
      <c r="J50" s="1081">
        <v>0</v>
      </c>
      <c r="K50" s="1081">
        <v>0</v>
      </c>
      <c r="L50" s="1081">
        <v>0</v>
      </c>
      <c r="M50" s="1081">
        <v>0</v>
      </c>
      <c r="N50" s="1081">
        <v>172</v>
      </c>
      <c r="O50" s="1081">
        <v>0</v>
      </c>
      <c r="P50" s="1081">
        <v>0</v>
      </c>
      <c r="Q50" s="1081">
        <v>98</v>
      </c>
      <c r="R50" s="1081">
        <v>0</v>
      </c>
      <c r="S50" s="1081">
        <v>0</v>
      </c>
      <c r="T50" s="1081">
        <v>0</v>
      </c>
      <c r="U50" s="1081">
        <v>0</v>
      </c>
      <c r="V50" s="1081">
        <v>0</v>
      </c>
      <c r="W50" s="1081">
        <v>0</v>
      </c>
      <c r="X50" s="1081">
        <v>0</v>
      </c>
      <c r="Y50" s="1081">
        <v>0</v>
      </c>
      <c r="Z50" s="1081">
        <v>59</v>
      </c>
      <c r="AA50" s="1081">
        <v>0</v>
      </c>
      <c r="AB50" s="1081">
        <v>0</v>
      </c>
      <c r="AC50" s="1081">
        <v>0</v>
      </c>
      <c r="AD50" s="1081">
        <v>0</v>
      </c>
      <c r="AE50" s="1081">
        <v>0</v>
      </c>
      <c r="AF50" s="1081">
        <v>0</v>
      </c>
      <c r="AG50" s="1081">
        <v>0</v>
      </c>
      <c r="AH50" s="1081">
        <v>0</v>
      </c>
      <c r="AI50" s="1081">
        <v>0</v>
      </c>
      <c r="AJ50" s="1081">
        <v>0</v>
      </c>
      <c r="AK50" s="1081">
        <v>0</v>
      </c>
      <c r="AL50" s="1081">
        <v>0</v>
      </c>
      <c r="AM50" s="1081">
        <v>0</v>
      </c>
      <c r="AN50" s="1081">
        <v>0</v>
      </c>
      <c r="AO50" s="1081">
        <v>0</v>
      </c>
      <c r="AP50" s="1081">
        <v>0</v>
      </c>
      <c r="AQ50" s="1081">
        <v>0</v>
      </c>
      <c r="AR50" s="1081">
        <v>0</v>
      </c>
      <c r="AS50" s="1081">
        <v>0</v>
      </c>
      <c r="AT50" s="1081">
        <v>0</v>
      </c>
      <c r="AU50" s="1081">
        <v>0</v>
      </c>
      <c r="AV50" s="1082">
        <v>0</v>
      </c>
      <c r="AW50" s="941">
        <f t="shared" si="0"/>
        <v>329</v>
      </c>
    </row>
    <row r="51" spans="1:49" ht="12" customHeight="1" thickBot="1">
      <c r="A51" s="1261"/>
      <c r="B51" s="1262"/>
      <c r="C51" s="1263"/>
      <c r="D51" s="87" t="s">
        <v>140</v>
      </c>
      <c r="E51" s="936"/>
      <c r="F51" s="1083">
        <v>0</v>
      </c>
      <c r="G51" s="1084">
        <v>0</v>
      </c>
      <c r="H51" s="1084">
        <v>0</v>
      </c>
      <c r="I51" s="1084">
        <v>0</v>
      </c>
      <c r="J51" s="1084">
        <v>0</v>
      </c>
      <c r="K51" s="1084">
        <v>0</v>
      </c>
      <c r="L51" s="1084">
        <v>0</v>
      </c>
      <c r="M51" s="1084">
        <v>0</v>
      </c>
      <c r="N51" s="1084">
        <v>74</v>
      </c>
      <c r="O51" s="1084">
        <v>0</v>
      </c>
      <c r="P51" s="1084">
        <v>0</v>
      </c>
      <c r="Q51" s="1084">
        <v>57</v>
      </c>
      <c r="R51" s="1084">
        <v>0</v>
      </c>
      <c r="S51" s="1084">
        <v>0</v>
      </c>
      <c r="T51" s="1084">
        <v>0</v>
      </c>
      <c r="U51" s="1084">
        <v>0</v>
      </c>
      <c r="V51" s="1084">
        <v>0</v>
      </c>
      <c r="W51" s="1084">
        <v>0</v>
      </c>
      <c r="X51" s="1084">
        <v>0</v>
      </c>
      <c r="Y51" s="1084">
        <v>0</v>
      </c>
      <c r="Z51" s="1084">
        <v>19</v>
      </c>
      <c r="AA51" s="1084">
        <v>0</v>
      </c>
      <c r="AB51" s="1084">
        <v>0</v>
      </c>
      <c r="AC51" s="1084">
        <v>0</v>
      </c>
      <c r="AD51" s="1084">
        <v>0</v>
      </c>
      <c r="AE51" s="1084">
        <v>0</v>
      </c>
      <c r="AF51" s="1084">
        <v>0</v>
      </c>
      <c r="AG51" s="1084">
        <v>0</v>
      </c>
      <c r="AH51" s="1084">
        <v>0</v>
      </c>
      <c r="AI51" s="1084">
        <v>0</v>
      </c>
      <c r="AJ51" s="1084">
        <v>0</v>
      </c>
      <c r="AK51" s="1084">
        <v>0</v>
      </c>
      <c r="AL51" s="1084">
        <v>0</v>
      </c>
      <c r="AM51" s="1084">
        <v>0</v>
      </c>
      <c r="AN51" s="1084">
        <v>0</v>
      </c>
      <c r="AO51" s="1084">
        <v>0</v>
      </c>
      <c r="AP51" s="1084">
        <v>0</v>
      </c>
      <c r="AQ51" s="1084">
        <v>0</v>
      </c>
      <c r="AR51" s="1084">
        <v>0</v>
      </c>
      <c r="AS51" s="1084">
        <v>0</v>
      </c>
      <c r="AT51" s="1084">
        <v>0</v>
      </c>
      <c r="AU51" s="1084">
        <v>0</v>
      </c>
      <c r="AV51" s="1085">
        <v>0</v>
      </c>
      <c r="AW51" s="944">
        <f t="shared" si="0"/>
        <v>150</v>
      </c>
    </row>
    <row r="52" spans="1:51" s="11" customFormat="1" ht="12" customHeight="1">
      <c r="A52" s="913" t="s">
        <v>132</v>
      </c>
      <c r="B52" s="914"/>
      <c r="C52" s="914"/>
      <c r="D52" s="914"/>
      <c r="E52" s="937"/>
      <c r="F52" s="1117"/>
      <c r="G52" s="1118"/>
      <c r="H52" s="1118"/>
      <c r="I52" s="1118"/>
      <c r="J52" s="1118"/>
      <c r="K52" s="1118"/>
      <c r="L52" s="1118"/>
      <c r="M52" s="1118"/>
      <c r="N52" s="1118"/>
      <c r="O52" s="1118"/>
      <c r="P52" s="1118"/>
      <c r="Q52" s="1118"/>
      <c r="R52" s="1118"/>
      <c r="S52" s="1118"/>
      <c r="T52" s="1118"/>
      <c r="U52" s="1118"/>
      <c r="V52" s="1118"/>
      <c r="W52" s="1118"/>
      <c r="X52" s="1118"/>
      <c r="Y52" s="1118"/>
      <c r="Z52" s="1118"/>
      <c r="AA52" s="1118"/>
      <c r="AB52" s="1118"/>
      <c r="AC52" s="1118"/>
      <c r="AD52" s="1118"/>
      <c r="AE52" s="1118"/>
      <c r="AF52" s="1118"/>
      <c r="AG52" s="1118"/>
      <c r="AH52" s="1118"/>
      <c r="AI52" s="1118"/>
      <c r="AJ52" s="1118"/>
      <c r="AK52" s="1118"/>
      <c r="AL52" s="1118"/>
      <c r="AM52" s="1118"/>
      <c r="AN52" s="1118"/>
      <c r="AO52" s="1118"/>
      <c r="AP52" s="1118"/>
      <c r="AQ52" s="1118"/>
      <c r="AR52" s="1118"/>
      <c r="AS52" s="1118"/>
      <c r="AT52" s="1118"/>
      <c r="AU52" s="1118"/>
      <c r="AV52" s="1119"/>
      <c r="AW52" s="1120"/>
      <c r="AX52" s="81"/>
      <c r="AY52" s="81"/>
    </row>
    <row r="53" spans="1:49" ht="12" customHeight="1">
      <c r="A53" s="1261"/>
      <c r="B53" s="1262"/>
      <c r="C53" s="1263"/>
      <c r="D53" s="908" t="s">
        <v>137</v>
      </c>
      <c r="E53" s="918"/>
      <c r="F53" s="1113">
        <v>1656</v>
      </c>
      <c r="G53" s="1114">
        <v>1044</v>
      </c>
      <c r="H53" s="1114">
        <v>264</v>
      </c>
      <c r="I53" s="1114">
        <v>432</v>
      </c>
      <c r="J53" s="1114">
        <v>120</v>
      </c>
      <c r="K53" s="1114">
        <v>168</v>
      </c>
      <c r="L53" s="1114">
        <v>132</v>
      </c>
      <c r="M53" s="1114">
        <v>147</v>
      </c>
      <c r="N53" s="1114">
        <v>288</v>
      </c>
      <c r="O53" s="1114">
        <v>156</v>
      </c>
      <c r="P53" s="1114">
        <v>348</v>
      </c>
      <c r="Q53" s="1114">
        <v>216</v>
      </c>
      <c r="R53" s="1114">
        <v>552</v>
      </c>
      <c r="S53" s="1114">
        <v>468</v>
      </c>
      <c r="T53" s="1114">
        <v>129</v>
      </c>
      <c r="U53" s="1114">
        <v>96</v>
      </c>
      <c r="V53" s="1114">
        <v>120</v>
      </c>
      <c r="W53" s="1114">
        <v>120</v>
      </c>
      <c r="X53" s="1114">
        <v>192</v>
      </c>
      <c r="Y53" s="1114">
        <v>312</v>
      </c>
      <c r="Z53" s="1114">
        <v>192</v>
      </c>
      <c r="AA53" s="1114">
        <v>216</v>
      </c>
      <c r="AB53" s="1114">
        <v>120</v>
      </c>
      <c r="AC53" s="1114">
        <v>192</v>
      </c>
      <c r="AD53" s="1114">
        <v>180</v>
      </c>
      <c r="AE53" s="1114">
        <v>132</v>
      </c>
      <c r="AF53" s="1114">
        <v>204</v>
      </c>
      <c r="AG53" s="1114">
        <v>144</v>
      </c>
      <c r="AH53" s="1114">
        <v>163</v>
      </c>
      <c r="AI53" s="1114">
        <v>168</v>
      </c>
      <c r="AJ53" s="1114">
        <v>120</v>
      </c>
      <c r="AK53" s="1114">
        <v>108</v>
      </c>
      <c r="AL53" s="1114">
        <v>141</v>
      </c>
      <c r="AM53" s="1114">
        <v>168</v>
      </c>
      <c r="AN53" s="1114">
        <v>72</v>
      </c>
      <c r="AO53" s="1114">
        <v>108</v>
      </c>
      <c r="AP53" s="1114">
        <v>48</v>
      </c>
      <c r="AQ53" s="1114">
        <v>84</v>
      </c>
      <c r="AR53" s="1114">
        <v>48</v>
      </c>
      <c r="AS53" s="1114">
        <v>144</v>
      </c>
      <c r="AT53" s="1114">
        <v>84</v>
      </c>
      <c r="AU53" s="1114">
        <v>861</v>
      </c>
      <c r="AV53" s="1115">
        <v>348</v>
      </c>
      <c r="AW53" s="1116">
        <f t="shared" si="0"/>
        <v>11005</v>
      </c>
    </row>
    <row r="54" spans="1:49" ht="12" customHeight="1">
      <c r="A54" s="1261"/>
      <c r="B54" s="1262"/>
      <c r="C54" s="1263"/>
      <c r="D54" s="909" t="s">
        <v>138</v>
      </c>
      <c r="E54" s="919"/>
      <c r="F54" s="1072">
        <v>138</v>
      </c>
      <c r="G54" s="1073">
        <v>87</v>
      </c>
      <c r="H54" s="1073">
        <v>22</v>
      </c>
      <c r="I54" s="1073">
        <v>36</v>
      </c>
      <c r="J54" s="1073">
        <v>10</v>
      </c>
      <c r="K54" s="1073">
        <v>14</v>
      </c>
      <c r="L54" s="1073">
        <v>11</v>
      </c>
      <c r="M54" s="1073">
        <v>12</v>
      </c>
      <c r="N54" s="1073">
        <v>24</v>
      </c>
      <c r="O54" s="1073">
        <v>13</v>
      </c>
      <c r="P54" s="1073">
        <v>29</v>
      </c>
      <c r="Q54" s="1073">
        <v>18</v>
      </c>
      <c r="R54" s="1073">
        <v>46</v>
      </c>
      <c r="S54" s="1073">
        <v>39</v>
      </c>
      <c r="T54" s="1073">
        <v>10</v>
      </c>
      <c r="U54" s="1073">
        <v>8</v>
      </c>
      <c r="V54" s="1073">
        <v>10</v>
      </c>
      <c r="W54" s="1073">
        <v>10</v>
      </c>
      <c r="X54" s="1073">
        <v>16</v>
      </c>
      <c r="Y54" s="1073">
        <v>26</v>
      </c>
      <c r="Z54" s="1073">
        <v>16</v>
      </c>
      <c r="AA54" s="1073">
        <v>18</v>
      </c>
      <c r="AB54" s="1073">
        <v>10</v>
      </c>
      <c r="AC54" s="1073">
        <v>16</v>
      </c>
      <c r="AD54" s="1073">
        <v>15</v>
      </c>
      <c r="AE54" s="1073">
        <v>11</v>
      </c>
      <c r="AF54" s="1073">
        <v>17</v>
      </c>
      <c r="AG54" s="1073">
        <v>12</v>
      </c>
      <c r="AH54" s="1073">
        <v>14</v>
      </c>
      <c r="AI54" s="1073">
        <v>14</v>
      </c>
      <c r="AJ54" s="1073">
        <v>10</v>
      </c>
      <c r="AK54" s="1073">
        <v>9</v>
      </c>
      <c r="AL54" s="1073">
        <v>12</v>
      </c>
      <c r="AM54" s="1073">
        <v>14</v>
      </c>
      <c r="AN54" s="1073">
        <v>6</v>
      </c>
      <c r="AO54" s="1073">
        <v>9</v>
      </c>
      <c r="AP54" s="1073">
        <v>4</v>
      </c>
      <c r="AQ54" s="1073">
        <v>7</v>
      </c>
      <c r="AR54" s="1073">
        <v>4</v>
      </c>
      <c r="AS54" s="1073">
        <v>12</v>
      </c>
      <c r="AT54" s="1073">
        <v>7</v>
      </c>
      <c r="AU54" s="1073">
        <v>71</v>
      </c>
      <c r="AV54" s="1074">
        <v>29</v>
      </c>
      <c r="AW54" s="943">
        <f t="shared" si="0"/>
        <v>916</v>
      </c>
    </row>
    <row r="55" spans="1:49" ht="12" customHeight="1">
      <c r="A55" s="1261"/>
      <c r="B55" s="1262"/>
      <c r="C55" s="1263"/>
      <c r="D55" s="909" t="s">
        <v>602</v>
      </c>
      <c r="E55" s="919"/>
      <c r="F55" s="1072">
        <v>602748</v>
      </c>
      <c r="G55" s="1073">
        <v>391387</v>
      </c>
      <c r="H55" s="1073">
        <v>100755</v>
      </c>
      <c r="I55" s="1073">
        <v>171971</v>
      </c>
      <c r="J55" s="1073">
        <v>40114</v>
      </c>
      <c r="K55" s="1073">
        <v>63196</v>
      </c>
      <c r="L55" s="1073">
        <v>41593</v>
      </c>
      <c r="M55" s="1073">
        <v>51991</v>
      </c>
      <c r="N55" s="1073">
        <v>97149</v>
      </c>
      <c r="O55" s="1073">
        <v>54129</v>
      </c>
      <c r="P55" s="1073">
        <v>135032</v>
      </c>
      <c r="Q55" s="1073">
        <v>76207</v>
      </c>
      <c r="R55" s="1073">
        <v>214136</v>
      </c>
      <c r="S55" s="1073">
        <v>186485</v>
      </c>
      <c r="T55" s="1073">
        <v>51570</v>
      </c>
      <c r="U55" s="1073">
        <v>36926</v>
      </c>
      <c r="V55" s="1073">
        <v>43248</v>
      </c>
      <c r="W55" s="1073">
        <v>41270</v>
      </c>
      <c r="X55" s="1073">
        <v>65452</v>
      </c>
      <c r="Y55" s="1073">
        <v>105882</v>
      </c>
      <c r="Z55" s="1073">
        <v>68176</v>
      </c>
      <c r="AA55" s="1073">
        <v>77897</v>
      </c>
      <c r="AB55" s="1073">
        <v>37318</v>
      </c>
      <c r="AC55" s="1073">
        <v>75973</v>
      </c>
      <c r="AD55" s="1073">
        <v>65520</v>
      </c>
      <c r="AE55" s="1073">
        <v>40622</v>
      </c>
      <c r="AF55" s="1073">
        <v>72757</v>
      </c>
      <c r="AG55" s="1073">
        <v>45001</v>
      </c>
      <c r="AH55" s="1073">
        <v>54886</v>
      </c>
      <c r="AI55" s="1073">
        <v>58547</v>
      </c>
      <c r="AJ55" s="1073">
        <v>43249</v>
      </c>
      <c r="AK55" s="1073">
        <v>40820</v>
      </c>
      <c r="AL55" s="1073">
        <v>51065</v>
      </c>
      <c r="AM55" s="1073">
        <v>61318</v>
      </c>
      <c r="AN55" s="1073">
        <v>25607</v>
      </c>
      <c r="AO55" s="1073">
        <v>39550</v>
      </c>
      <c r="AP55" s="1073">
        <v>15352</v>
      </c>
      <c r="AQ55" s="1073">
        <v>27625</v>
      </c>
      <c r="AR55" s="1073">
        <v>15725</v>
      </c>
      <c r="AS55" s="1073">
        <v>55107</v>
      </c>
      <c r="AT55" s="1073">
        <v>29998</v>
      </c>
      <c r="AU55" s="1073">
        <v>318867</v>
      </c>
      <c r="AV55" s="1074">
        <v>142659</v>
      </c>
      <c r="AW55" s="943">
        <f t="shared" si="0"/>
        <v>4034880</v>
      </c>
    </row>
    <row r="56" spans="1:49" ht="12" customHeight="1">
      <c r="A56" s="1261"/>
      <c r="B56" s="1262"/>
      <c r="C56" s="1263"/>
      <c r="D56" s="910" t="s">
        <v>603</v>
      </c>
      <c r="E56" s="920"/>
      <c r="F56" s="1072">
        <v>337403</v>
      </c>
      <c r="G56" s="1073">
        <v>218341</v>
      </c>
      <c r="H56" s="1073">
        <v>48143</v>
      </c>
      <c r="I56" s="1073">
        <v>81618</v>
      </c>
      <c r="J56" s="1073">
        <v>18829</v>
      </c>
      <c r="K56" s="1073">
        <v>34781</v>
      </c>
      <c r="L56" s="1073">
        <v>17735</v>
      </c>
      <c r="M56" s="1073">
        <v>24640</v>
      </c>
      <c r="N56" s="1073">
        <v>51938</v>
      </c>
      <c r="O56" s="1073">
        <v>26970</v>
      </c>
      <c r="P56" s="1073">
        <v>63077</v>
      </c>
      <c r="Q56" s="1073">
        <v>34868</v>
      </c>
      <c r="R56" s="1073">
        <v>105857</v>
      </c>
      <c r="S56" s="1073">
        <v>105007</v>
      </c>
      <c r="T56" s="1073">
        <v>25409</v>
      </c>
      <c r="U56" s="1073">
        <v>17815</v>
      </c>
      <c r="V56" s="1073">
        <v>23522</v>
      </c>
      <c r="W56" s="1073">
        <v>20169</v>
      </c>
      <c r="X56" s="1073">
        <v>32271</v>
      </c>
      <c r="Y56" s="1073">
        <v>46144</v>
      </c>
      <c r="Z56" s="1073">
        <v>33132</v>
      </c>
      <c r="AA56" s="1073">
        <v>37680</v>
      </c>
      <c r="AB56" s="1073">
        <v>16012</v>
      </c>
      <c r="AC56" s="1073">
        <v>33494</v>
      </c>
      <c r="AD56" s="1073">
        <v>46692</v>
      </c>
      <c r="AE56" s="1073">
        <v>20165</v>
      </c>
      <c r="AF56" s="1073">
        <v>33226</v>
      </c>
      <c r="AG56" s="1073">
        <v>21747</v>
      </c>
      <c r="AH56" s="1073">
        <v>27586</v>
      </c>
      <c r="AI56" s="1073">
        <v>29912</v>
      </c>
      <c r="AJ56" s="1073">
        <v>19628</v>
      </c>
      <c r="AK56" s="1073">
        <v>19456</v>
      </c>
      <c r="AL56" s="1073">
        <v>24561</v>
      </c>
      <c r="AM56" s="1073">
        <v>30912</v>
      </c>
      <c r="AN56" s="1073">
        <v>11134</v>
      </c>
      <c r="AO56" s="1073">
        <v>17164</v>
      </c>
      <c r="AP56" s="1073">
        <v>6238</v>
      </c>
      <c r="AQ56" s="1073">
        <v>12138</v>
      </c>
      <c r="AR56" s="1073">
        <v>7280</v>
      </c>
      <c r="AS56" s="1073">
        <v>23748</v>
      </c>
      <c r="AT56" s="1073">
        <v>14928</v>
      </c>
      <c r="AU56" s="1073">
        <v>177186</v>
      </c>
      <c r="AV56" s="1074">
        <v>77181</v>
      </c>
      <c r="AW56" s="943">
        <f t="shared" si="0"/>
        <v>2075737</v>
      </c>
    </row>
    <row r="57" spans="1:49" ht="12" customHeight="1">
      <c r="A57" s="1261"/>
      <c r="B57" s="1262"/>
      <c r="C57" s="1263"/>
      <c r="D57" s="87"/>
      <c r="E57" s="921" t="s">
        <v>126</v>
      </c>
      <c r="F57" s="1072">
        <v>50975</v>
      </c>
      <c r="G57" s="1073">
        <v>19309</v>
      </c>
      <c r="H57" s="1073">
        <v>754</v>
      </c>
      <c r="I57" s="1073">
        <v>3289</v>
      </c>
      <c r="J57" s="1073">
        <v>974</v>
      </c>
      <c r="K57" s="1073">
        <v>4717</v>
      </c>
      <c r="L57" s="1073">
        <v>649</v>
      </c>
      <c r="M57" s="1073">
        <v>1373</v>
      </c>
      <c r="N57" s="1073">
        <v>5672</v>
      </c>
      <c r="O57" s="1073">
        <v>1365</v>
      </c>
      <c r="P57" s="1073">
        <v>2586</v>
      </c>
      <c r="Q57" s="1073">
        <v>2654</v>
      </c>
      <c r="R57" s="1073">
        <v>5325</v>
      </c>
      <c r="S57" s="1073">
        <v>10303</v>
      </c>
      <c r="T57" s="1073">
        <v>875</v>
      </c>
      <c r="U57" s="1073">
        <v>1357</v>
      </c>
      <c r="V57" s="1073">
        <v>4199</v>
      </c>
      <c r="W57" s="1073">
        <v>539</v>
      </c>
      <c r="X57" s="1073">
        <v>3092</v>
      </c>
      <c r="Y57" s="1073">
        <v>2085</v>
      </c>
      <c r="Z57" s="1073">
        <v>2268</v>
      </c>
      <c r="AA57" s="1073">
        <v>2054</v>
      </c>
      <c r="AB57" s="1073">
        <v>1587</v>
      </c>
      <c r="AC57" s="1073">
        <v>83</v>
      </c>
      <c r="AD57" s="1073">
        <v>4145</v>
      </c>
      <c r="AE57" s="1073">
        <v>1339</v>
      </c>
      <c r="AF57" s="1073">
        <v>1386</v>
      </c>
      <c r="AG57" s="1073">
        <v>2654</v>
      </c>
      <c r="AH57" s="1073">
        <v>2294</v>
      </c>
      <c r="AI57" s="1073">
        <v>2904</v>
      </c>
      <c r="AJ57" s="1073">
        <v>1024</v>
      </c>
      <c r="AK57" s="1073">
        <v>1289</v>
      </c>
      <c r="AL57" s="1073">
        <v>1785</v>
      </c>
      <c r="AM57" s="1073">
        <v>3002</v>
      </c>
      <c r="AN57" s="1073">
        <v>142</v>
      </c>
      <c r="AO57" s="1073">
        <v>671</v>
      </c>
      <c r="AP57" s="1073">
        <v>24</v>
      </c>
      <c r="AQ57" s="1073">
        <v>390</v>
      </c>
      <c r="AR57" s="1073">
        <v>57</v>
      </c>
      <c r="AS57" s="1073">
        <v>1583</v>
      </c>
      <c r="AT57" s="1073">
        <v>645</v>
      </c>
      <c r="AU57" s="1073">
        <v>18361</v>
      </c>
      <c r="AV57" s="1074">
        <v>7279</v>
      </c>
      <c r="AW57" s="943">
        <f t="shared" si="0"/>
        <v>179058</v>
      </c>
    </row>
    <row r="58" spans="1:49" ht="12" customHeight="1">
      <c r="A58" s="1261"/>
      <c r="B58" s="1262"/>
      <c r="C58" s="1263"/>
      <c r="D58" s="87"/>
      <c r="E58" s="921" t="s">
        <v>127</v>
      </c>
      <c r="F58" s="1072">
        <v>435</v>
      </c>
      <c r="G58" s="1073">
        <v>15536</v>
      </c>
      <c r="H58" s="1073">
        <v>60</v>
      </c>
      <c r="I58" s="1073">
        <v>141</v>
      </c>
      <c r="J58" s="1073">
        <v>0</v>
      </c>
      <c r="K58" s="1073">
        <v>34</v>
      </c>
      <c r="L58" s="1073">
        <v>0</v>
      </c>
      <c r="M58" s="1073">
        <v>0</v>
      </c>
      <c r="N58" s="1073">
        <v>3223</v>
      </c>
      <c r="O58" s="1073">
        <v>1696</v>
      </c>
      <c r="P58" s="1073">
        <v>382</v>
      </c>
      <c r="Q58" s="1073">
        <v>0</v>
      </c>
      <c r="R58" s="1073">
        <v>36</v>
      </c>
      <c r="S58" s="1073">
        <v>3724</v>
      </c>
      <c r="T58" s="1073">
        <v>39</v>
      </c>
      <c r="U58" s="1073">
        <v>0</v>
      </c>
      <c r="V58" s="1073">
        <v>0</v>
      </c>
      <c r="W58" s="1073">
        <v>228</v>
      </c>
      <c r="X58" s="1073">
        <v>0</v>
      </c>
      <c r="Y58" s="1073">
        <v>11</v>
      </c>
      <c r="Z58" s="1073">
        <v>0</v>
      </c>
      <c r="AA58" s="1073">
        <v>0</v>
      </c>
      <c r="AB58" s="1073">
        <v>0</v>
      </c>
      <c r="AC58" s="1073">
        <v>0</v>
      </c>
      <c r="AD58" s="1073">
        <v>37</v>
      </c>
      <c r="AE58" s="1073">
        <v>0</v>
      </c>
      <c r="AF58" s="1073">
        <v>0</v>
      </c>
      <c r="AG58" s="1073">
        <v>0</v>
      </c>
      <c r="AH58" s="1073">
        <v>0</v>
      </c>
      <c r="AI58" s="1073">
        <v>175</v>
      </c>
      <c r="AJ58" s="1073">
        <v>0</v>
      </c>
      <c r="AK58" s="1073">
        <v>0</v>
      </c>
      <c r="AL58" s="1073">
        <v>180</v>
      </c>
      <c r="AM58" s="1073">
        <v>225</v>
      </c>
      <c r="AN58" s="1073">
        <v>0</v>
      </c>
      <c r="AO58" s="1073">
        <v>0</v>
      </c>
      <c r="AP58" s="1073">
        <v>0</v>
      </c>
      <c r="AQ58" s="1073">
        <v>0</v>
      </c>
      <c r="AR58" s="1073">
        <v>0</v>
      </c>
      <c r="AS58" s="1073">
        <v>0</v>
      </c>
      <c r="AT58" s="1073">
        <v>1484</v>
      </c>
      <c r="AU58" s="1073">
        <v>9629</v>
      </c>
      <c r="AV58" s="1074">
        <v>2443</v>
      </c>
      <c r="AW58" s="943">
        <f t="shared" si="0"/>
        <v>39718</v>
      </c>
    </row>
    <row r="59" spans="1:49" ht="12" customHeight="1">
      <c r="A59" s="1261"/>
      <c r="B59" s="1262"/>
      <c r="C59" s="1263"/>
      <c r="D59" s="87"/>
      <c r="E59" s="921" t="s">
        <v>128</v>
      </c>
      <c r="F59" s="1072">
        <v>241209</v>
      </c>
      <c r="G59" s="1073">
        <v>157136</v>
      </c>
      <c r="H59" s="1073">
        <v>40540</v>
      </c>
      <c r="I59" s="1073">
        <v>68992</v>
      </c>
      <c r="J59" s="1073">
        <v>15797</v>
      </c>
      <c r="K59" s="1073">
        <v>26041</v>
      </c>
      <c r="L59" s="1073">
        <v>15770</v>
      </c>
      <c r="M59" s="1073">
        <v>20208</v>
      </c>
      <c r="N59" s="1073">
        <v>38059</v>
      </c>
      <c r="O59" s="1073">
        <v>21497</v>
      </c>
      <c r="P59" s="1073">
        <v>51744</v>
      </c>
      <c r="Q59" s="1073">
        <v>30431</v>
      </c>
      <c r="R59" s="1073">
        <v>85962</v>
      </c>
      <c r="S59" s="1073">
        <v>75839</v>
      </c>
      <c r="T59" s="1073">
        <v>21945</v>
      </c>
      <c r="U59" s="1073">
        <v>14747</v>
      </c>
      <c r="V59" s="1073">
        <v>17079</v>
      </c>
      <c r="W59" s="1073">
        <v>16855</v>
      </c>
      <c r="X59" s="1073">
        <v>26265</v>
      </c>
      <c r="Y59" s="1073">
        <v>39585</v>
      </c>
      <c r="Z59" s="1073">
        <v>27250</v>
      </c>
      <c r="AA59" s="1073">
        <v>31147</v>
      </c>
      <c r="AB59" s="1073">
        <v>14425</v>
      </c>
      <c r="AC59" s="1073">
        <v>31397</v>
      </c>
      <c r="AD59" s="1073">
        <v>26621</v>
      </c>
      <c r="AE59" s="1073">
        <v>16135</v>
      </c>
      <c r="AF59" s="1073">
        <v>28921</v>
      </c>
      <c r="AG59" s="1073">
        <v>17008</v>
      </c>
      <c r="AH59" s="1073">
        <v>22211</v>
      </c>
      <c r="AI59" s="1073">
        <v>23825</v>
      </c>
      <c r="AJ59" s="1073">
        <v>17371</v>
      </c>
      <c r="AK59" s="1073">
        <v>16877</v>
      </c>
      <c r="AL59" s="1073">
        <v>19883</v>
      </c>
      <c r="AM59" s="1073">
        <v>24658</v>
      </c>
      <c r="AN59" s="1073">
        <v>10360</v>
      </c>
      <c r="AO59" s="1073">
        <v>15737</v>
      </c>
      <c r="AP59" s="1073">
        <v>5869</v>
      </c>
      <c r="AQ59" s="1073">
        <v>11067</v>
      </c>
      <c r="AR59" s="1073">
        <v>6282</v>
      </c>
      <c r="AS59" s="1073">
        <v>20537</v>
      </c>
      <c r="AT59" s="1073">
        <v>11994</v>
      </c>
      <c r="AU59" s="1073">
        <v>131409</v>
      </c>
      <c r="AV59" s="1074">
        <v>58189</v>
      </c>
      <c r="AW59" s="943">
        <f t="shared" si="0"/>
        <v>1614874</v>
      </c>
    </row>
    <row r="60" spans="1:49" ht="12" customHeight="1">
      <c r="A60" s="1261"/>
      <c r="B60" s="1262"/>
      <c r="C60" s="1263"/>
      <c r="D60" s="911"/>
      <c r="E60" s="921" t="s">
        <v>129</v>
      </c>
      <c r="F60" s="1072">
        <v>44784</v>
      </c>
      <c r="G60" s="1073">
        <v>26360</v>
      </c>
      <c r="H60" s="1073">
        <v>6789</v>
      </c>
      <c r="I60" s="1073">
        <v>9196</v>
      </c>
      <c r="J60" s="1073">
        <v>2058</v>
      </c>
      <c r="K60" s="1073">
        <v>3989</v>
      </c>
      <c r="L60" s="1073">
        <v>1316</v>
      </c>
      <c r="M60" s="1073">
        <v>3059</v>
      </c>
      <c r="N60" s="1073">
        <v>4984</v>
      </c>
      <c r="O60" s="1073">
        <v>2412</v>
      </c>
      <c r="P60" s="1073">
        <v>8365</v>
      </c>
      <c r="Q60" s="1073">
        <v>1783</v>
      </c>
      <c r="R60" s="1073">
        <v>14534</v>
      </c>
      <c r="S60" s="1073">
        <v>15141</v>
      </c>
      <c r="T60" s="1073">
        <v>2550</v>
      </c>
      <c r="U60" s="1073">
        <v>1711</v>
      </c>
      <c r="V60" s="1073">
        <v>2244</v>
      </c>
      <c r="W60" s="1073">
        <v>2547</v>
      </c>
      <c r="X60" s="1073">
        <v>2914</v>
      </c>
      <c r="Y60" s="1073">
        <v>4463</v>
      </c>
      <c r="Z60" s="1073">
        <v>3614</v>
      </c>
      <c r="AA60" s="1073">
        <v>4479</v>
      </c>
      <c r="AB60" s="1073">
        <v>0</v>
      </c>
      <c r="AC60" s="1073">
        <v>2014</v>
      </c>
      <c r="AD60" s="1073">
        <v>15889</v>
      </c>
      <c r="AE60" s="1073">
        <v>2691</v>
      </c>
      <c r="AF60" s="1073">
        <v>2919</v>
      </c>
      <c r="AG60" s="1073">
        <v>2085</v>
      </c>
      <c r="AH60" s="1073">
        <v>3081</v>
      </c>
      <c r="AI60" s="1073">
        <v>3008</v>
      </c>
      <c r="AJ60" s="1073">
        <v>1233</v>
      </c>
      <c r="AK60" s="1073">
        <v>1290</v>
      </c>
      <c r="AL60" s="1073">
        <v>2713</v>
      </c>
      <c r="AM60" s="1073">
        <v>3027</v>
      </c>
      <c r="AN60" s="1073">
        <v>632</v>
      </c>
      <c r="AO60" s="1073">
        <v>756</v>
      </c>
      <c r="AP60" s="1073">
        <v>345</v>
      </c>
      <c r="AQ60" s="1073">
        <v>681</v>
      </c>
      <c r="AR60" s="1073">
        <v>941</v>
      </c>
      <c r="AS60" s="1073">
        <v>1628</v>
      </c>
      <c r="AT60" s="1073">
        <v>805</v>
      </c>
      <c r="AU60" s="1073">
        <v>17787</v>
      </c>
      <c r="AV60" s="1074">
        <v>9270</v>
      </c>
      <c r="AW60" s="943">
        <f t="shared" si="0"/>
        <v>242087</v>
      </c>
    </row>
    <row r="61" spans="1:49" ht="12" customHeight="1">
      <c r="A61" s="1261"/>
      <c r="B61" s="1262"/>
      <c r="C61" s="1263"/>
      <c r="D61" s="912" t="s">
        <v>604</v>
      </c>
      <c r="E61" s="922"/>
      <c r="F61" s="1075">
        <v>940151</v>
      </c>
      <c r="G61" s="1076">
        <v>609728</v>
      </c>
      <c r="H61" s="1076">
        <v>148898</v>
      </c>
      <c r="I61" s="1076">
        <v>253589</v>
      </c>
      <c r="J61" s="1076">
        <v>58943</v>
      </c>
      <c r="K61" s="1076">
        <v>97977</v>
      </c>
      <c r="L61" s="1076">
        <v>59328</v>
      </c>
      <c r="M61" s="1076">
        <v>76631</v>
      </c>
      <c r="N61" s="1076">
        <v>149087</v>
      </c>
      <c r="O61" s="1076">
        <v>81099</v>
      </c>
      <c r="P61" s="1076">
        <v>198109</v>
      </c>
      <c r="Q61" s="1076">
        <v>111075</v>
      </c>
      <c r="R61" s="1076">
        <v>319993</v>
      </c>
      <c r="S61" s="1076">
        <v>291492</v>
      </c>
      <c r="T61" s="1076">
        <v>76979</v>
      </c>
      <c r="U61" s="1076">
        <v>54741</v>
      </c>
      <c r="V61" s="1076">
        <v>66770</v>
      </c>
      <c r="W61" s="1076">
        <v>61439</v>
      </c>
      <c r="X61" s="1076">
        <v>97723</v>
      </c>
      <c r="Y61" s="1076">
        <v>152026</v>
      </c>
      <c r="Z61" s="1076">
        <v>101308</v>
      </c>
      <c r="AA61" s="1076">
        <v>115577</v>
      </c>
      <c r="AB61" s="1076">
        <v>53330</v>
      </c>
      <c r="AC61" s="1076">
        <v>109467</v>
      </c>
      <c r="AD61" s="1076">
        <v>112212</v>
      </c>
      <c r="AE61" s="1076">
        <v>60787</v>
      </c>
      <c r="AF61" s="1076">
        <v>105983</v>
      </c>
      <c r="AG61" s="1076">
        <v>66748</v>
      </c>
      <c r="AH61" s="1076">
        <v>82472</v>
      </c>
      <c r="AI61" s="1076">
        <v>88459</v>
      </c>
      <c r="AJ61" s="1076">
        <v>62877</v>
      </c>
      <c r="AK61" s="1076">
        <v>60276</v>
      </c>
      <c r="AL61" s="1076">
        <v>75626</v>
      </c>
      <c r="AM61" s="1076">
        <v>92230</v>
      </c>
      <c r="AN61" s="1076">
        <v>36741</v>
      </c>
      <c r="AO61" s="1076">
        <v>56714</v>
      </c>
      <c r="AP61" s="1076">
        <v>21590</v>
      </c>
      <c r="AQ61" s="1076">
        <v>39763</v>
      </c>
      <c r="AR61" s="1076">
        <v>23005</v>
      </c>
      <c r="AS61" s="1076">
        <v>78855</v>
      </c>
      <c r="AT61" s="1076">
        <v>44926</v>
      </c>
      <c r="AU61" s="1076">
        <v>496053</v>
      </c>
      <c r="AV61" s="1077">
        <v>219840</v>
      </c>
      <c r="AW61" s="942">
        <f t="shared" si="0"/>
        <v>6110617</v>
      </c>
    </row>
    <row r="62" spans="1:49" ht="12" customHeight="1">
      <c r="A62" s="1261"/>
      <c r="B62" s="1262"/>
      <c r="C62" s="1263"/>
      <c r="D62" s="911" t="s">
        <v>139</v>
      </c>
      <c r="E62" s="918"/>
      <c r="F62" s="1069">
        <v>6216</v>
      </c>
      <c r="G62" s="1070">
        <v>3961</v>
      </c>
      <c r="H62" s="1070">
        <v>990</v>
      </c>
      <c r="I62" s="1070">
        <v>1710</v>
      </c>
      <c r="J62" s="1070">
        <v>418</v>
      </c>
      <c r="K62" s="1070">
        <v>658</v>
      </c>
      <c r="L62" s="1070">
        <v>419</v>
      </c>
      <c r="M62" s="1070">
        <v>537</v>
      </c>
      <c r="N62" s="1070">
        <v>1015</v>
      </c>
      <c r="O62" s="1070">
        <v>587</v>
      </c>
      <c r="P62" s="1070">
        <v>1506</v>
      </c>
      <c r="Q62" s="1070">
        <v>788</v>
      </c>
      <c r="R62" s="1070">
        <v>2122</v>
      </c>
      <c r="S62" s="1070">
        <v>1872</v>
      </c>
      <c r="T62" s="1070">
        <v>499</v>
      </c>
      <c r="U62" s="1070">
        <v>358</v>
      </c>
      <c r="V62" s="1070">
        <v>424</v>
      </c>
      <c r="W62" s="1070">
        <v>445</v>
      </c>
      <c r="X62" s="1070">
        <v>667</v>
      </c>
      <c r="Y62" s="1070">
        <v>1163</v>
      </c>
      <c r="Z62" s="1070">
        <v>722</v>
      </c>
      <c r="AA62" s="1070">
        <v>824</v>
      </c>
      <c r="AB62" s="1070">
        <v>374</v>
      </c>
      <c r="AC62" s="1070">
        <v>794</v>
      </c>
      <c r="AD62" s="1070">
        <v>684</v>
      </c>
      <c r="AE62" s="1070">
        <v>434</v>
      </c>
      <c r="AF62" s="1070">
        <v>736</v>
      </c>
      <c r="AG62" s="1070">
        <v>456</v>
      </c>
      <c r="AH62" s="1070">
        <v>572</v>
      </c>
      <c r="AI62" s="1070">
        <v>557</v>
      </c>
      <c r="AJ62" s="1070">
        <v>460</v>
      </c>
      <c r="AK62" s="1070">
        <v>414</v>
      </c>
      <c r="AL62" s="1070">
        <v>537</v>
      </c>
      <c r="AM62" s="1070">
        <v>667</v>
      </c>
      <c r="AN62" s="1070">
        <v>267</v>
      </c>
      <c r="AO62" s="1070">
        <v>393</v>
      </c>
      <c r="AP62" s="1070">
        <v>178</v>
      </c>
      <c r="AQ62" s="1070">
        <v>296</v>
      </c>
      <c r="AR62" s="1070">
        <v>170</v>
      </c>
      <c r="AS62" s="1070">
        <v>580</v>
      </c>
      <c r="AT62" s="1070">
        <v>304</v>
      </c>
      <c r="AU62" s="1070">
        <v>3189</v>
      </c>
      <c r="AV62" s="1071">
        <v>1480</v>
      </c>
      <c r="AW62" s="941">
        <f t="shared" si="0"/>
        <v>41443</v>
      </c>
    </row>
    <row r="63" spans="1:49" ht="12" customHeight="1">
      <c r="A63" s="1261"/>
      <c r="B63" s="1262"/>
      <c r="C63" s="1263"/>
      <c r="D63" s="85" t="s">
        <v>140</v>
      </c>
      <c r="E63" s="915"/>
      <c r="F63" s="1075">
        <v>2990</v>
      </c>
      <c r="G63" s="1076">
        <v>1976</v>
      </c>
      <c r="H63" s="1076">
        <v>484</v>
      </c>
      <c r="I63" s="1076">
        <v>198</v>
      </c>
      <c r="J63" s="1076">
        <v>223</v>
      </c>
      <c r="K63" s="1076">
        <v>367</v>
      </c>
      <c r="L63" s="1076">
        <v>53</v>
      </c>
      <c r="M63" s="1076">
        <v>282</v>
      </c>
      <c r="N63" s="1076">
        <v>456</v>
      </c>
      <c r="O63" s="1076">
        <v>298</v>
      </c>
      <c r="P63" s="1076">
        <v>860</v>
      </c>
      <c r="Q63" s="1076">
        <v>423</v>
      </c>
      <c r="R63" s="1076">
        <v>1134</v>
      </c>
      <c r="S63" s="1076">
        <v>1032</v>
      </c>
      <c r="T63" s="1076">
        <v>283</v>
      </c>
      <c r="U63" s="1076">
        <v>181</v>
      </c>
      <c r="V63" s="1076">
        <v>221</v>
      </c>
      <c r="W63" s="1076">
        <v>208</v>
      </c>
      <c r="X63" s="1076">
        <v>312</v>
      </c>
      <c r="Y63" s="1076">
        <v>567</v>
      </c>
      <c r="Z63" s="1076">
        <v>327</v>
      </c>
      <c r="AA63" s="1076">
        <v>457</v>
      </c>
      <c r="AB63" s="1076">
        <v>139</v>
      </c>
      <c r="AC63" s="1076">
        <v>454</v>
      </c>
      <c r="AD63" s="1076">
        <v>359</v>
      </c>
      <c r="AE63" s="1076">
        <v>206</v>
      </c>
      <c r="AF63" s="1076">
        <v>402</v>
      </c>
      <c r="AG63" s="1076">
        <v>193</v>
      </c>
      <c r="AH63" s="1076">
        <v>280</v>
      </c>
      <c r="AI63" s="1076">
        <v>63</v>
      </c>
      <c r="AJ63" s="1076">
        <v>250</v>
      </c>
      <c r="AK63" s="1076">
        <v>223</v>
      </c>
      <c r="AL63" s="1076">
        <v>41</v>
      </c>
      <c r="AM63" s="1076">
        <v>349</v>
      </c>
      <c r="AN63" s="1076">
        <v>134</v>
      </c>
      <c r="AO63" s="1076">
        <v>176</v>
      </c>
      <c r="AP63" s="1076">
        <v>74</v>
      </c>
      <c r="AQ63" s="1076">
        <v>149</v>
      </c>
      <c r="AR63" s="1076">
        <v>88</v>
      </c>
      <c r="AS63" s="1076">
        <v>305</v>
      </c>
      <c r="AT63" s="1076">
        <v>147</v>
      </c>
      <c r="AU63" s="1076">
        <v>1590</v>
      </c>
      <c r="AV63" s="1077">
        <v>852</v>
      </c>
      <c r="AW63" s="942">
        <f t="shared" si="0"/>
        <v>19806</v>
      </c>
    </row>
    <row r="64" spans="1:51" s="11" customFormat="1" ht="12" customHeight="1">
      <c r="A64" s="1261"/>
      <c r="B64" s="1262"/>
      <c r="C64" s="1263"/>
      <c r="D64" s="83" t="s">
        <v>605</v>
      </c>
      <c r="E64" s="923"/>
      <c r="F64" s="1125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6"/>
      <c r="X64" s="1086"/>
      <c r="Y64" s="1086"/>
      <c r="Z64" s="1086"/>
      <c r="AA64" s="1086"/>
      <c r="AB64" s="1086"/>
      <c r="AC64" s="1086"/>
      <c r="AD64" s="1086"/>
      <c r="AE64" s="1086"/>
      <c r="AF64" s="1086"/>
      <c r="AG64" s="1086"/>
      <c r="AH64" s="1086"/>
      <c r="AI64" s="1086"/>
      <c r="AJ64" s="1086"/>
      <c r="AK64" s="1086"/>
      <c r="AL64" s="1086"/>
      <c r="AM64" s="1086"/>
      <c r="AN64" s="1086"/>
      <c r="AO64" s="1086"/>
      <c r="AP64" s="1086"/>
      <c r="AQ64" s="1086"/>
      <c r="AR64" s="1086"/>
      <c r="AS64" s="1086"/>
      <c r="AT64" s="1086"/>
      <c r="AU64" s="1086"/>
      <c r="AV64" s="1087"/>
      <c r="AW64" s="938"/>
      <c r="AX64" s="81"/>
      <c r="AY64" s="81"/>
    </row>
    <row r="65" spans="1:51" ht="12" customHeight="1">
      <c r="A65" s="1261"/>
      <c r="B65" s="1262"/>
      <c r="C65" s="1263"/>
      <c r="D65" s="87"/>
      <c r="E65" s="921" t="s">
        <v>133</v>
      </c>
      <c r="F65" s="1088">
        <v>574779</v>
      </c>
      <c r="G65" s="1089">
        <v>366267</v>
      </c>
      <c r="H65" s="1089">
        <v>94507</v>
      </c>
      <c r="I65" s="1089">
        <v>163567</v>
      </c>
      <c r="J65" s="1089">
        <v>38764</v>
      </c>
      <c r="K65" s="1089">
        <v>61012</v>
      </c>
      <c r="L65" s="1089">
        <v>40319</v>
      </c>
      <c r="M65" s="1089">
        <v>49560</v>
      </c>
      <c r="N65" s="1089">
        <v>93678</v>
      </c>
      <c r="O65" s="1089">
        <v>52467</v>
      </c>
      <c r="P65" s="1089">
        <v>130150</v>
      </c>
      <c r="Q65" s="1089">
        <v>73724</v>
      </c>
      <c r="R65" s="1089">
        <v>196319</v>
      </c>
      <c r="S65" s="1089">
        <v>175899</v>
      </c>
      <c r="T65" s="1089">
        <v>49971</v>
      </c>
      <c r="U65" s="1089">
        <v>35022</v>
      </c>
      <c r="V65" s="1089">
        <v>40814</v>
      </c>
      <c r="W65" s="1089">
        <v>39425</v>
      </c>
      <c r="X65" s="1089">
        <v>61296</v>
      </c>
      <c r="Y65" s="1089">
        <v>102451</v>
      </c>
      <c r="Z65" s="1089">
        <v>65478</v>
      </c>
      <c r="AA65" s="1089">
        <v>75339</v>
      </c>
      <c r="AB65" s="1089">
        <v>35836</v>
      </c>
      <c r="AC65" s="1089">
        <v>72939</v>
      </c>
      <c r="AD65" s="1089">
        <v>64002</v>
      </c>
      <c r="AE65" s="1089">
        <v>39463</v>
      </c>
      <c r="AF65" s="1089">
        <v>70115</v>
      </c>
      <c r="AG65" s="1089">
        <v>41543</v>
      </c>
      <c r="AH65" s="1089">
        <v>52945</v>
      </c>
      <c r="AI65" s="1089">
        <v>56135</v>
      </c>
      <c r="AJ65" s="1089">
        <v>41860</v>
      </c>
      <c r="AK65" s="1089">
        <v>39566</v>
      </c>
      <c r="AL65" s="1089">
        <v>48169</v>
      </c>
      <c r="AM65" s="1089">
        <v>59708</v>
      </c>
      <c r="AN65" s="1089">
        <v>24974</v>
      </c>
      <c r="AO65" s="1089">
        <v>37636</v>
      </c>
      <c r="AP65" s="1089">
        <v>14338</v>
      </c>
      <c r="AQ65" s="1089">
        <v>26494</v>
      </c>
      <c r="AR65" s="1089">
        <v>14939</v>
      </c>
      <c r="AS65" s="1089">
        <v>52605</v>
      </c>
      <c r="AT65" s="1089">
        <v>28278</v>
      </c>
      <c r="AU65" s="1089">
        <v>307899</v>
      </c>
      <c r="AV65" s="1090">
        <v>136478</v>
      </c>
      <c r="AW65" s="939">
        <f t="shared" si="0"/>
        <v>3846730</v>
      </c>
      <c r="AY65" s="79">
        <v>4210307</v>
      </c>
    </row>
    <row r="66" spans="1:51" ht="12" customHeight="1">
      <c r="A66" s="1261"/>
      <c r="B66" s="1262"/>
      <c r="C66" s="1263"/>
      <c r="D66" s="87"/>
      <c r="E66" s="921" t="s">
        <v>134</v>
      </c>
      <c r="F66" s="1088">
        <v>21855</v>
      </c>
      <c r="G66" s="1089">
        <v>15274</v>
      </c>
      <c r="H66" s="1089">
        <v>4185</v>
      </c>
      <c r="I66" s="1089">
        <v>5776</v>
      </c>
      <c r="J66" s="1089">
        <v>1350</v>
      </c>
      <c r="K66" s="1089">
        <v>2184</v>
      </c>
      <c r="L66" s="1089">
        <v>1274</v>
      </c>
      <c r="M66" s="1089">
        <v>1906</v>
      </c>
      <c r="N66" s="1089">
        <v>3471</v>
      </c>
      <c r="O66" s="1089">
        <v>1662</v>
      </c>
      <c r="P66" s="1089">
        <v>4882</v>
      </c>
      <c r="Q66" s="1089">
        <v>2483</v>
      </c>
      <c r="R66" s="1089">
        <v>8260</v>
      </c>
      <c r="S66" s="1089">
        <v>6778</v>
      </c>
      <c r="T66" s="1089">
        <v>1599</v>
      </c>
      <c r="U66" s="1089">
        <v>1904</v>
      </c>
      <c r="V66" s="1089">
        <v>1138</v>
      </c>
      <c r="W66" s="1089">
        <v>1845</v>
      </c>
      <c r="X66" s="1089">
        <v>3494</v>
      </c>
      <c r="Y66" s="1089">
        <v>3431</v>
      </c>
      <c r="Z66" s="1089">
        <v>2698</v>
      </c>
      <c r="AA66" s="1089">
        <v>2558</v>
      </c>
      <c r="AB66" s="1089">
        <v>1482</v>
      </c>
      <c r="AC66" s="1089">
        <v>3034</v>
      </c>
      <c r="AD66" s="1089">
        <v>1518</v>
      </c>
      <c r="AE66" s="1089">
        <v>1159</v>
      </c>
      <c r="AF66" s="1089">
        <v>2642</v>
      </c>
      <c r="AG66" s="1089">
        <v>2123</v>
      </c>
      <c r="AH66" s="1089">
        <v>1941</v>
      </c>
      <c r="AI66" s="1089">
        <v>2412</v>
      </c>
      <c r="AJ66" s="1089">
        <v>1389</v>
      </c>
      <c r="AK66" s="1089">
        <v>1254</v>
      </c>
      <c r="AL66" s="1089">
        <v>1609</v>
      </c>
      <c r="AM66" s="1089">
        <v>1610</v>
      </c>
      <c r="AN66" s="1089">
        <v>633</v>
      </c>
      <c r="AO66" s="1089">
        <v>1914</v>
      </c>
      <c r="AP66" s="1089">
        <v>1014</v>
      </c>
      <c r="AQ66" s="1089">
        <v>1131</v>
      </c>
      <c r="AR66" s="1089">
        <v>786</v>
      </c>
      <c r="AS66" s="1089">
        <v>2502</v>
      </c>
      <c r="AT66" s="1089">
        <v>1417</v>
      </c>
      <c r="AU66" s="1089">
        <v>10968</v>
      </c>
      <c r="AV66" s="1090">
        <v>6181</v>
      </c>
      <c r="AW66" s="939">
        <f t="shared" si="0"/>
        <v>148726</v>
      </c>
      <c r="AY66" s="79">
        <v>162300</v>
      </c>
    </row>
    <row r="67" spans="1:51" ht="12" customHeight="1" thickBot="1">
      <c r="A67" s="1267"/>
      <c r="B67" s="1268"/>
      <c r="C67" s="1269"/>
      <c r="D67" s="135"/>
      <c r="E67" s="924" t="s">
        <v>135</v>
      </c>
      <c r="F67" s="1091">
        <v>6114</v>
      </c>
      <c r="G67" s="1092">
        <v>9846</v>
      </c>
      <c r="H67" s="1092">
        <v>2063</v>
      </c>
      <c r="I67" s="1092">
        <v>2628</v>
      </c>
      <c r="J67" s="1092">
        <v>0</v>
      </c>
      <c r="K67" s="1092">
        <v>0</v>
      </c>
      <c r="L67" s="1092">
        <v>0</v>
      </c>
      <c r="M67" s="1092">
        <v>525</v>
      </c>
      <c r="N67" s="1092">
        <v>0</v>
      </c>
      <c r="O67" s="1092">
        <v>0</v>
      </c>
      <c r="P67" s="1092">
        <v>0</v>
      </c>
      <c r="Q67" s="1092">
        <v>0</v>
      </c>
      <c r="R67" s="1092">
        <v>9557</v>
      </c>
      <c r="S67" s="1092">
        <v>3808</v>
      </c>
      <c r="T67" s="1092">
        <v>0</v>
      </c>
      <c r="U67" s="1092">
        <v>0</v>
      </c>
      <c r="V67" s="1092">
        <v>1296</v>
      </c>
      <c r="W67" s="1092">
        <v>0</v>
      </c>
      <c r="X67" s="1092">
        <v>662</v>
      </c>
      <c r="Y67" s="1092">
        <v>0</v>
      </c>
      <c r="Z67" s="1092">
        <v>0</v>
      </c>
      <c r="AA67" s="1092">
        <v>0</v>
      </c>
      <c r="AB67" s="1092">
        <v>0</v>
      </c>
      <c r="AC67" s="1092">
        <v>0</v>
      </c>
      <c r="AD67" s="1092">
        <v>0</v>
      </c>
      <c r="AE67" s="1092">
        <v>0</v>
      </c>
      <c r="AF67" s="1092">
        <v>0</v>
      </c>
      <c r="AG67" s="1092">
        <v>1335</v>
      </c>
      <c r="AH67" s="1092">
        <v>0</v>
      </c>
      <c r="AI67" s="1092">
        <v>0</v>
      </c>
      <c r="AJ67" s="1092">
        <v>0</v>
      </c>
      <c r="AK67" s="1092">
        <v>0</v>
      </c>
      <c r="AL67" s="1092">
        <v>1287</v>
      </c>
      <c r="AM67" s="1092">
        <v>0</v>
      </c>
      <c r="AN67" s="1092">
        <v>0</v>
      </c>
      <c r="AO67" s="1092">
        <v>0</v>
      </c>
      <c r="AP67" s="1092">
        <v>0</v>
      </c>
      <c r="AQ67" s="1092">
        <v>0</v>
      </c>
      <c r="AR67" s="1092">
        <v>0</v>
      </c>
      <c r="AS67" s="1092">
        <v>0</v>
      </c>
      <c r="AT67" s="1092">
        <v>303</v>
      </c>
      <c r="AU67" s="1092">
        <v>0</v>
      </c>
      <c r="AV67" s="1093">
        <v>0</v>
      </c>
      <c r="AW67" s="940">
        <f t="shared" si="0"/>
        <v>39424</v>
      </c>
      <c r="AY67" s="79">
        <v>7466</v>
      </c>
    </row>
  </sheetData>
  <mergeCells count="6">
    <mergeCell ref="AW2:AW3"/>
    <mergeCell ref="A29:C39"/>
    <mergeCell ref="A41:C51"/>
    <mergeCell ref="A53:C67"/>
    <mergeCell ref="A5:C15"/>
    <mergeCell ref="A17:C27"/>
  </mergeCells>
  <conditionalFormatting sqref="A28:B29 A68:C65536 C40 A40:B41 C52 A52:B53 B1:C4 A1:A5 C28 B16:C16 A16:A17 D1:IV65536">
    <cfRule type="cellIs" priority="1" dxfId="0" operator="equal" stopIfTrue="1">
      <formula>0</formula>
    </cfRule>
  </conditionalFormatting>
  <printOptions/>
  <pageMargins left="0.75" right="0.75" top="0.52" bottom="0.51" header="0.512" footer="0.512"/>
  <pageSetup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2010-03-23T06:21:25Z</cp:lastPrinted>
  <dcterms:created xsi:type="dcterms:W3CDTF">1999-07-27T06:18:02Z</dcterms:created>
  <dcterms:modified xsi:type="dcterms:W3CDTF">2010-03-23T06:26:18Z</dcterms:modified>
  <cp:category/>
  <cp:version/>
  <cp:contentType/>
  <cp:contentStatus/>
</cp:coreProperties>
</file>