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hiho7\理財\理財\Ｒ３理財\04_公営企業関係\15_経営比較分析表\03_★経営比較分析表の分析等\04_確認後\06_特定環境保全公共下水道（法適）16\01_水戸市\"/>
    </mc:Choice>
  </mc:AlternateContent>
  <workbookProtection workbookAlgorithmName="SHA-512" workbookHashValue="ohnDhjd8/xQ33sH/81h/aKGJddPfG6WlDZ1zqTgstHivztlFTTQXd5/kh4QU7fwh/4RTtk9cMUld25mnSnqtKg==" workbookSaltValue="WrdUfD4wk5QsZBBFyULMWw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<sst xmlns="http://schemas.openxmlformats.org/spreadsheetml/2006/main" count="231" uniqueCount="116">
  <si>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</si>
  <si>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</si>
  <si>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</si>
  <si>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</si>
  <si>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</si>
  <si>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</si>
  <si>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</si>
  <si>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</si>
  <si>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</si>
  <si>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</si>
  <si>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</si>
  <si>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</si>
  <si>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</si>
  <si>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</si>
  <si>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</si>
  <si>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</si>
  <si>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</si>
  <si>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</si>
  <si>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</si>
  <si>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</si>
  <si>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</si>
  <si>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</si>
  <si>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</si>
  <si>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</si>
  <si>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</si>
  <si>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</si>
  <si>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</si>
  <si>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</si>
  <si>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</si>
  <si>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</si>
  <si>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</si>
  <si>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</si>
  <si>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</si>
  <si>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</si>
  <si>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</si>
  <si>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</si>
  <si>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</si>
  <si>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</si>
  <si>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</si>
  <si>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</si>
  <si>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</si>
  <si>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</si>
  <si>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</si>
  <si>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</si>
  <si>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</si>
  <si>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</si>
  <si>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</si>
  <si>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</si>
  <si>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</si>
  <si>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</si>
  <si>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</si>
  <si>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</si>
  <si>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</si>
  <si>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</si>
  <si>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</si>
  <si>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</si>
  <si>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</si>
  <si>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</si>
  <si>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</si>
  <si>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</si>
  <si>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</si>
  <si>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</si>
  <si>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</si>
  <si>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</si>
  <si>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</si>
  <si>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</si>
  <si>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</si>
  <si>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</si>
  <si>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</si>
  <si>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</si>
  <si>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</si>
  <si>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</si>
  <si>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</si>
  <si>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</si>
  <si>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</si>
  <si>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</si>
  <si>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</si>
  <si>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</si>
  <si>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</si>
  <si>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</si>
  <si>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</si>
  <si>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</si>
  <si>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</si>
  <si>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</si>
  <si>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</si>
  <si>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</si>
  <si>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</si>
  <si>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</si>
  <si>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</si>
  <si>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</si>
  <si>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</si>
  <si>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</si>
  <si>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</si>
  <si>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</si>
  <si>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</si>
  <si>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</si>
  <si>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水戸市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</si>
  <si>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</si>
  <si>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</si>
  <si>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</si>
  <si>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</si>
  <si>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</si>
  <si>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</si>
  <si>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</si>
  <si>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</si>
  <si>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</si>
  <si>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</si>
  <si>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</si>
  <si>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</si>
  <si>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</si>
  <si>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</si>
  <si>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</si>
  <si>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</si>
  <si>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法適用からの経過年数が短いため，減価償却累計額が小さく，値も低くなっている。
②管渠老朽化率　③管渠改善率
　特定環境保全下水道事業は，平成4年に事業を開始しており，管渠の耐用年数を経過していないため0％となっている。当面の間は，定期的に点検を実施し，機能保全に努めていく必要がある。</t>
    <rPh sb="129" eb="132">
      <t>テイキテキ</t>
    </rPh>
    <rPh sb="133" eb="135">
      <t>テンケン</t>
    </rPh>
    <rPh sb="136" eb="138">
      <t>ジッシ</t>
    </rPh>
    <rPh sb="140" eb="142">
      <t>キノウ</t>
    </rPh>
    <rPh sb="142" eb="144">
      <t>ホゼン</t>
    </rPh>
    <rPh sb="145" eb="146">
      <t>ツト</t>
    </rPh>
    <rPh sb="150" eb="152">
      <t>ヒツヨウ</t>
    </rPh>
    <phoneticPr fontId="4"/>
  </si>
  <si>
    <t>　「1. 経営の健全性・効率性について」は，企業債残高が類似団体と比較して多いことが，各指標を悪化させる大きな要因となっている。引き続き，償還と借入のバランスに留意し，企業債残高の縮減を図っていく。
　「2.老朽化の状況について」は，耐用年数を経過した管渠がないため，現時点での老朽化の度合いや更新スケジュールを把握し，必要に応じて修繕工事を実施していく。
　使用料収入は，高い水洗化率を維持する一方で，処理区域内人口に減少傾向が見られるため，中長期的には減少していくものと考えられる。
　今後も引き続き経営基盤の強化に努め，将来にわたる安定的な事業体制を構築していく。</t>
    <phoneticPr fontId="4"/>
  </si>
  <si>
    <t>①経常収支比率
　引き続き100％を超えているが，収益の2/3以上を一般会計補助金で賄っている。使用料収入の確保と維持管理費の削減に努めていく必要がある。
③流動比率
　一般会計からの繰り入れは，当該年度に必要な分だけを繰り入れる方針としているため,年度末における流動資産が少なくなっている。また，企業債の元金償還が多いことも，類似団体平均値と比較して低い値となる要因である。企業債の償還が進む中で，新規借り入れを抑制していく必要がある。
④企業債残高対事業規模比率
　類似団体平均値と比較して高い値であり，流動比率と同様，新規借り入れを抑制していく必要がある。
⑤経費回収率　⑥汚水処理原価
　平成29年度から，繰入基準のうち「分流式下水道等に要する経費」の計算方法を総務省の指導により見直したため，値は大きく改善した。しかし，繰入金に依存した経営状況に変わりはないため，引き続き維持管理費の削減に努めるとともに，使用料の水準について定期的に検討を行う必要がある。
⑦施設利用率　⑧水洗化率
　管渠の整備後に普及啓発活動に努めた結果，施設利用率，水洗化率ともに類似団体平均値よりも高い数値となっている。</t>
    <rPh sb="31" eb="33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</si>
</sst>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7-4407-B71C-72D3B3B1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0.09</c:v>
                </c:pt>
                <c:pt idx="2">
                  <c:v>0.13</c:v>
                </c:pt>
                <c:pt idx="3">
                  <c:v>0.36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7-4407-B71C-72D3B3B11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</c:v>
                </c:pt>
                <c:pt idx="1">
                  <c:v>66.67</c:v>
                </c:pt>
                <c:pt idx="2">
                  <c:v>65.87</c:v>
                </c:pt>
                <c:pt idx="3">
                  <c:v>74.400000000000006</c:v>
                </c:pt>
                <c:pt idx="4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A-4025-9A3D-255BB7005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42.9</c:v>
                </c:pt>
                <c:pt idx="1">
                  <c:v>43.36</c:v>
                </c:pt>
                <c:pt idx="2">
                  <c:v>42.56</c:v>
                </c:pt>
                <c:pt idx="3">
                  <c:v>42.47</c:v>
                </c:pt>
                <c:pt idx="4">
                  <c:v>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A-4025-9A3D-255BB7005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93.17</c:v>
                </c:pt>
                <c:pt idx="1">
                  <c:v>93.06</c:v>
                </c:pt>
                <c:pt idx="2">
                  <c:v>93.84</c:v>
                </c:pt>
                <c:pt idx="3">
                  <c:v>94.11</c:v>
                </c:pt>
                <c:pt idx="4">
                  <c:v>93.68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3-47DF-8DB9-9E3A1C5F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</c:v>
                </c:pt>
                <c:pt idx="1">
                  <c:v>83.06</c:v>
                </c:pt>
                <c:pt idx="2">
                  <c:v>83.32</c:v>
                </c:pt>
                <c:pt idx="3">
                  <c:v>83.75</c:v>
                </c:pt>
                <c:pt idx="4">
                  <c:v>84.19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3-47DF-8DB9-9E3A1C5F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101.46</c:v>
                </c:pt>
                <c:pt idx="1">
                  <c:v>100.94</c:v>
                </c:pt>
                <c:pt idx="2">
                  <c:v>101.03</c:v>
                </c:pt>
                <c:pt idx="3">
                  <c:v>101.08</c:v>
                </c:pt>
                <c:pt idx="4">
                  <c:v>101.08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7-4BE9-978E-723D6C3A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100.85</c:v>
                </c:pt>
                <c:pt idx="1">
                  <c:v>102.13</c:v>
                </c:pt>
                <c:pt idx="2">
                  <c:v>101.72</c:v>
                </c:pt>
                <c:pt idx="3">
                  <c:v>102.73</c:v>
                </c:pt>
                <c:pt idx="4">
                  <c:v>105.78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07-4BE9-978E-723D6C3A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7.32</c:v>
                </c:pt>
                <c:pt idx="1">
                  <c:v>10.59</c:v>
                </c:pt>
                <c:pt idx="2">
                  <c:v>13.44</c:v>
                </c:pt>
                <c:pt idx="3">
                  <c:v>15.81</c:v>
                </c:pt>
                <c:pt idx="4">
                  <c:v>18.829999999999998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D0-41AD-A23D-465B7DAE7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22.77</c:v>
                </c:pt>
                <c:pt idx="1">
                  <c:v>23.93</c:v>
                </c:pt>
                <c:pt idx="2">
                  <c:v>24.68</c:v>
                </c:pt>
                <c:pt idx="3">
                  <c:v>24.68</c:v>
                </c:pt>
                <c:pt idx="4">
                  <c:v>21.36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D0-41AD-A23D-465B7DAE7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23-4B45-B05C-755AC2E6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 formatCode="#,##0.00;&quot;△&quot;#,##0.00;&quot;-&quot;">
                  <c:v>8.6199999999999992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3-4B45-B05C-755AC2E6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5-49D7-A678-0B71C5EF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110.77</c:v>
                </c:pt>
                <c:pt idx="1">
                  <c:v>109.51</c:v>
                </c:pt>
                <c:pt idx="2">
                  <c:v>112.88</c:v>
                </c:pt>
                <c:pt idx="3">
                  <c:v>94.97</c:v>
                </c:pt>
                <c:pt idx="4">
                  <c:v>63.96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F5-49D7-A678-0B71C5EFA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44.58</c:v>
                </c:pt>
                <c:pt idx="1">
                  <c:v>7.12</c:v>
                </c:pt>
                <c:pt idx="2">
                  <c:v>2</c:v>
                </c:pt>
                <c:pt idx="3">
                  <c:v>0.87</c:v>
                </c:pt>
                <c:pt idx="4">
                  <c:v>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D-4A0A-8F29-0A1736789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46.78</c:v>
                </c:pt>
                <c:pt idx="1">
                  <c:v>47.44</c:v>
                </c:pt>
                <c:pt idx="2">
                  <c:v>49.18</c:v>
                </c:pt>
                <c:pt idx="3">
                  <c:v>47.72</c:v>
                </c:pt>
                <c:pt idx="4">
                  <c:v>44.24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3D-4A0A-8F29-0A17367897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3781.03</c:v>
                </c:pt>
                <c:pt idx="1">
                  <c:v>3342.98</c:v>
                </c:pt>
                <c:pt idx="2">
                  <c:v>3299.89</c:v>
                </c:pt>
                <c:pt idx="3">
                  <c:v>2895.92</c:v>
                </c:pt>
                <c:pt idx="4">
                  <c:v>2398.89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B-44C3-8BAF-AE2D6FD0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1298.9100000000001</c:v>
                </c:pt>
                <c:pt idx="1">
                  <c:v>1243.71</c:v>
                </c:pt>
                <c:pt idx="2">
                  <c:v>1194.1500000000001</c:v>
                </c:pt>
                <c:pt idx="3">
                  <c:v>1206.79</c:v>
                </c:pt>
                <c:pt idx="4">
                  <c:v>1258.43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B-44C3-8BAF-AE2D6FD0B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27.54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97-4A3B-A3B2-34D9EFB5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69.87</c:v>
                </c:pt>
                <c:pt idx="1">
                  <c:v>74.3</c:v>
                </c:pt>
                <c:pt idx="2">
                  <c:v>72.260000000000005</c:v>
                </c:pt>
                <c:pt idx="3">
                  <c:v>71.84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97-4A3B-A3B2-34D9EFB56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571.13</c:v>
                </c:pt>
                <c:pt idx="1">
                  <c:v>169.18</c:v>
                </c:pt>
                <c:pt idx="2">
                  <c:v>157.18</c:v>
                </c:pt>
                <c:pt idx="3">
                  <c:v>156.72</c:v>
                </c:pt>
                <c:pt idx="4">
                  <c:v>155.26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2-4D14-8E9B-E793EC1F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234.96</c:v>
                </c:pt>
                <c:pt idx="1">
                  <c:v>221.81</c:v>
                </c:pt>
                <c:pt idx="2">
                  <c:v>230.02</c:v>
                </c:pt>
                <c:pt idx="3">
                  <c:v>228.47</c:v>
                </c:pt>
                <c:pt idx="4">
                  <c:v>224.88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2-4D14-8E9B-E793EC1F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【1,260.21】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43" zoomScale="70" zoomScaleNormal="7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茨城県　水戸市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自治体職員</v>
      </c>
      <c r="AE8" s="50"/>
      <c r="AF8" s="50"/>
      <c r="AG8" s="50"/>
      <c r="AH8" s="50"/>
      <c r="AI8" s="50"/>
      <c r="AJ8" s="50"/>
      <c r="AK8" s="3"/>
      <c r="AL8" s="51">
        <f>データ!S6</f>
        <v>271380</v>
      </c>
      <c r="AM8" s="51"/>
      <c r="AN8" s="51"/>
      <c r="AO8" s="51"/>
      <c r="AP8" s="51"/>
      <c r="AQ8" s="51"/>
      <c r="AR8" s="51"/>
      <c r="AS8" s="51"/>
      <c r="AT8" s="46">
        <f>データ!T6</f>
        <v>217.32</v>
      </c>
      <c r="AU8" s="46"/>
      <c r="AV8" s="46"/>
      <c r="AW8" s="46"/>
      <c r="AX8" s="46"/>
      <c r="AY8" s="46"/>
      <c r="AZ8" s="46"/>
      <c r="BA8" s="46"/>
      <c r="BB8" s="46">
        <f>データ!U6</f>
        <v>1248.76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67.06</v>
      </c>
      <c r="J10" s="46"/>
      <c r="K10" s="46"/>
      <c r="L10" s="46"/>
      <c r="M10" s="46"/>
      <c r="N10" s="46"/>
      <c r="O10" s="46"/>
      <c r="P10" s="46">
        <f>データ!P6</f>
        <v>0.42</v>
      </c>
      <c r="Q10" s="46"/>
      <c r="R10" s="46"/>
      <c r="S10" s="46"/>
      <c r="T10" s="46"/>
      <c r="U10" s="46"/>
      <c r="V10" s="46"/>
      <c r="W10" s="46">
        <f>データ!Q6</f>
        <v>64.69</v>
      </c>
      <c r="X10" s="46"/>
      <c r="Y10" s="46"/>
      <c r="Z10" s="46"/>
      <c r="AA10" s="46"/>
      <c r="AB10" s="46"/>
      <c r="AC10" s="46"/>
      <c r="AD10" s="51">
        <f>データ!R6</f>
        <v>2989</v>
      </c>
      <c r="AE10" s="51"/>
      <c r="AF10" s="51"/>
      <c r="AG10" s="51"/>
      <c r="AH10" s="51"/>
      <c r="AI10" s="51"/>
      <c r="AJ10" s="51"/>
      <c r="AK10" s="2"/>
      <c r="AL10" s="51">
        <f>データ!V6</f>
        <v>1139</v>
      </c>
      <c r="AM10" s="51"/>
      <c r="AN10" s="51"/>
      <c r="AO10" s="51"/>
      <c r="AP10" s="51"/>
      <c r="AQ10" s="51"/>
      <c r="AR10" s="51"/>
      <c r="AS10" s="51"/>
      <c r="AT10" s="46">
        <f>データ!W6</f>
        <v>0.63</v>
      </c>
      <c r="AU10" s="46"/>
      <c r="AV10" s="46"/>
      <c r="AW10" s="46"/>
      <c r="AX10" s="46"/>
      <c r="AY10" s="46"/>
      <c r="AZ10" s="46"/>
      <c r="BA10" s="46"/>
      <c r="BB10" s="46">
        <f>データ!X6</f>
        <v>1807.94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115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113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114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hidden="1" x14ac:dyDescent="0.2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2">
      <c r="B85" s="26"/>
      <c r="C85" s="26"/>
      <c r="D85" s="26"/>
      <c r="E85" s="26" t="str">
        <f>データ!AI6</f>
        <v>【104.83】</v>
      </c>
      <c r="F85" s="26" t="str">
        <f>データ!AT6</f>
        <v>【61.55】</v>
      </c>
      <c r="G85" s="26" t="str">
        <f>データ!BE6</f>
        <v>【45.34】</v>
      </c>
      <c r="H85" s="26" t="str">
        <f>データ!BP6</f>
        <v>【1,260.21】</v>
      </c>
      <c r="I85" s="26" t="str">
        <f>データ!CA6</f>
        <v>【75.29】</v>
      </c>
      <c r="J85" s="26" t="str">
        <f>データ!CL6</f>
        <v>【215.41】</v>
      </c>
      <c r="K85" s="26" t="str">
        <f>データ!CW6</f>
        <v>【42.90】</v>
      </c>
      <c r="L85" s="26" t="str">
        <f>データ!DH6</f>
        <v>【84.75】</v>
      </c>
      <c r="M85" s="26" t="str">
        <f>データ!DS6</f>
        <v>【23.60】</v>
      </c>
      <c r="N85" s="26" t="str">
        <f>データ!ED6</f>
        <v>【0.01】</v>
      </c>
      <c r="O85" s="26" t="str">
        <f>データ!EO6</f>
        <v>【0.30】</v>
      </c>
    </row>
  </sheetData>
  <sheetProtection algorithmName="SHA-512" hashValue="n4X1rS5zOPlSGObd3VonxP1Ay4ndg7T+/kVsTiW9926VhAfnPcBkAjuXOgZCW5zv344fYAj100sfcMyKpZTsQA==" saltValue="WnQ69VIis3boHNNCQPRf3g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2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2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2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2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2">
      <c r="A6" s="28" t="s">
        <v>95</v>
      </c>
      <c r="B6" s="33">
        <f>B7</f>
        <v>2020</v>
      </c>
      <c r="C6" s="33">
        <f t="shared" ref="C6:X6" si="3">C7</f>
        <v>82015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茨城県　水戸市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67.06</v>
      </c>
      <c r="P6" s="34">
        <f t="shared" si="3"/>
        <v>0.42</v>
      </c>
      <c r="Q6" s="34">
        <f t="shared" si="3"/>
        <v>64.69</v>
      </c>
      <c r="R6" s="34">
        <f t="shared" si="3"/>
        <v>2989</v>
      </c>
      <c r="S6" s="34">
        <f t="shared" si="3"/>
        <v>271380</v>
      </c>
      <c r="T6" s="34">
        <f t="shared" si="3"/>
        <v>217.32</v>
      </c>
      <c r="U6" s="34">
        <f t="shared" si="3"/>
        <v>1248.76</v>
      </c>
      <c r="V6" s="34">
        <f t="shared" si="3"/>
        <v>1139</v>
      </c>
      <c r="W6" s="34">
        <f t="shared" si="3"/>
        <v>0.63</v>
      </c>
      <c r="X6" s="34">
        <f t="shared" si="3"/>
        <v>1807.94</v>
      </c>
      <c r="Y6" s="35">
        <f>IF(Y7="",NA(),Y7)</f>
        <v>101.46</v>
      </c>
      <c r="Z6" s="35">
        <f t="shared" ref="Z6:AH6" si="4">IF(Z7="",NA(),Z7)</f>
        <v>100.94</v>
      </c>
      <c r="AA6" s="35">
        <f t="shared" si="4"/>
        <v>101.03</v>
      </c>
      <c r="AB6" s="35">
        <f t="shared" si="4"/>
        <v>101.08</v>
      </c>
      <c r="AC6" s="35">
        <f t="shared" si="4"/>
        <v>101.08</v>
      </c>
      <c r="AD6" s="35">
        <f t="shared" si="4"/>
        <v>100.85</v>
      </c>
      <c r="AE6" s="35">
        <f t="shared" si="4"/>
        <v>102.13</v>
      </c>
      <c r="AF6" s="35">
        <f t="shared" si="4"/>
        <v>101.72</v>
      </c>
      <c r="AG6" s="35">
        <f t="shared" si="4"/>
        <v>102.73</v>
      </c>
      <c r="AH6" s="35">
        <f t="shared" si="4"/>
        <v>105.78</v>
      </c>
      <c r="AI6" s="34" t="str">
        <f>IF(AI7="","",IF(AI7="-","【-】","【"&amp;SUBSTITUTE(TEXT(AI7,"#,##0.00"),"-","△")&amp;"】"))</f>
        <v>【104.83】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110.77</v>
      </c>
      <c r="AP6" s="35">
        <f t="shared" si="5"/>
        <v>109.51</v>
      </c>
      <c r="AQ6" s="35">
        <f t="shared" si="5"/>
        <v>112.88</v>
      </c>
      <c r="AR6" s="35">
        <f t="shared" si="5"/>
        <v>94.97</v>
      </c>
      <c r="AS6" s="35">
        <f t="shared" si="5"/>
        <v>63.96</v>
      </c>
      <c r="AT6" s="34" t="str">
        <f>IF(AT7="","",IF(AT7="-","【-】","【"&amp;SUBSTITUTE(TEXT(AT7,"#,##0.00"),"-","△")&amp;"】"))</f>
        <v>【61.55】</v>
      </c>
      <c r="AU6" s="35">
        <f>IF(AU7="",NA(),AU7)</f>
        <v>44.58</v>
      </c>
      <c r="AV6" s="35">
        <f t="shared" ref="AV6:BD6" si="6">IF(AV7="",NA(),AV7)</f>
        <v>7.12</v>
      </c>
      <c r="AW6" s="35">
        <f t="shared" si="6"/>
        <v>2</v>
      </c>
      <c r="AX6" s="35">
        <f t="shared" si="6"/>
        <v>0.87</v>
      </c>
      <c r="AY6" s="35">
        <f t="shared" si="6"/>
        <v>0.87</v>
      </c>
      <c r="AZ6" s="35">
        <f t="shared" si="6"/>
        <v>46.78</v>
      </c>
      <c r="BA6" s="35">
        <f t="shared" si="6"/>
        <v>47.44</v>
      </c>
      <c r="BB6" s="35">
        <f t="shared" si="6"/>
        <v>49.18</v>
      </c>
      <c r="BC6" s="35">
        <f t="shared" si="6"/>
        <v>47.72</v>
      </c>
      <c r="BD6" s="35">
        <f t="shared" si="6"/>
        <v>44.24</v>
      </c>
      <c r="BE6" s="34" t="str">
        <f>IF(BE7="","",IF(BE7="-","【-】","【"&amp;SUBSTITUTE(TEXT(BE7,"#,##0.00"),"-","△")&amp;"】"))</f>
        <v>【45.34】</v>
      </c>
      <c r="BF6" s="35">
        <f>IF(BF7="",NA(),BF7)</f>
        <v>3781.03</v>
      </c>
      <c r="BG6" s="35">
        <f t="shared" ref="BG6:BO6" si="7">IF(BG7="",NA(),BG7)</f>
        <v>3342.98</v>
      </c>
      <c r="BH6" s="35">
        <f t="shared" si="7"/>
        <v>3299.89</v>
      </c>
      <c r="BI6" s="35">
        <f t="shared" si="7"/>
        <v>2895.92</v>
      </c>
      <c r="BJ6" s="35">
        <f t="shared" si="7"/>
        <v>2398.89</v>
      </c>
      <c r="BK6" s="35">
        <f t="shared" si="7"/>
        <v>1298.9100000000001</v>
      </c>
      <c r="BL6" s="35">
        <f t="shared" si="7"/>
        <v>1243.71</v>
      </c>
      <c r="BM6" s="35">
        <f t="shared" si="7"/>
        <v>1194.1500000000001</v>
      </c>
      <c r="BN6" s="35">
        <f t="shared" si="7"/>
        <v>1206.79</v>
      </c>
      <c r="BO6" s="35">
        <f t="shared" si="7"/>
        <v>1258.43</v>
      </c>
      <c r="BP6" s="34" t="str">
        <f>IF(BP7="","",IF(BP7="-","【-】","【"&amp;SUBSTITUTE(TEXT(BP7,"#,##0.00"),"-","△")&amp;"】"))</f>
        <v>【1,260.21】</v>
      </c>
      <c r="BQ6" s="35">
        <f>IF(BQ7="",NA(),BQ7)</f>
        <v>27.54</v>
      </c>
      <c r="BR6" s="35">
        <f t="shared" ref="BR6:BZ6" si="8">IF(BR7="",NA(),BR7)</f>
        <v>100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69.87</v>
      </c>
      <c r="BW6" s="35">
        <f t="shared" si="8"/>
        <v>74.3</v>
      </c>
      <c r="BX6" s="35">
        <f t="shared" si="8"/>
        <v>72.260000000000005</v>
      </c>
      <c r="BY6" s="35">
        <f t="shared" si="8"/>
        <v>71.84</v>
      </c>
      <c r="BZ6" s="35">
        <f t="shared" si="8"/>
        <v>73.36</v>
      </c>
      <c r="CA6" s="34" t="str">
        <f>IF(CA7="","",IF(CA7="-","【-】","【"&amp;SUBSTITUTE(TEXT(CA7,"#,##0.00"),"-","△")&amp;"】"))</f>
        <v>【75.29】</v>
      </c>
      <c r="CB6" s="35">
        <f>IF(CB7="",NA(),CB7)</f>
        <v>571.13</v>
      </c>
      <c r="CC6" s="35">
        <f t="shared" ref="CC6:CK6" si="9">IF(CC7="",NA(),CC7)</f>
        <v>169.18</v>
      </c>
      <c r="CD6" s="35">
        <f t="shared" si="9"/>
        <v>157.18</v>
      </c>
      <c r="CE6" s="35">
        <f t="shared" si="9"/>
        <v>156.72</v>
      </c>
      <c r="CF6" s="35">
        <f t="shared" si="9"/>
        <v>155.26</v>
      </c>
      <c r="CG6" s="35">
        <f t="shared" si="9"/>
        <v>234.96</v>
      </c>
      <c r="CH6" s="35">
        <f t="shared" si="9"/>
        <v>221.81</v>
      </c>
      <c r="CI6" s="35">
        <f t="shared" si="9"/>
        <v>230.02</v>
      </c>
      <c r="CJ6" s="35">
        <f t="shared" si="9"/>
        <v>228.47</v>
      </c>
      <c r="CK6" s="35">
        <f t="shared" si="9"/>
        <v>224.88</v>
      </c>
      <c r="CL6" s="34" t="str">
        <f>IF(CL7="","",IF(CL7="-","【-】","【"&amp;SUBSTITUTE(TEXT(CL7,"#,##0.00"),"-","△")&amp;"】"))</f>
        <v>【215.41】</v>
      </c>
      <c r="CM6" s="35">
        <f>IF(CM7="",NA(),CM7)</f>
        <v>70</v>
      </c>
      <c r="CN6" s="35">
        <f t="shared" ref="CN6:CV6" si="10">IF(CN7="",NA(),CN7)</f>
        <v>66.67</v>
      </c>
      <c r="CO6" s="35">
        <f t="shared" si="10"/>
        <v>65.87</v>
      </c>
      <c r="CP6" s="35">
        <f t="shared" si="10"/>
        <v>74.400000000000006</v>
      </c>
      <c r="CQ6" s="35">
        <f t="shared" si="10"/>
        <v>73.2</v>
      </c>
      <c r="CR6" s="35">
        <f t="shared" si="10"/>
        <v>42.9</v>
      </c>
      <c r="CS6" s="35">
        <f t="shared" si="10"/>
        <v>43.36</v>
      </c>
      <c r="CT6" s="35">
        <f t="shared" si="10"/>
        <v>42.56</v>
      </c>
      <c r="CU6" s="35">
        <f t="shared" si="10"/>
        <v>42.47</v>
      </c>
      <c r="CV6" s="35">
        <f t="shared" si="10"/>
        <v>42.4</v>
      </c>
      <c r="CW6" s="34" t="str">
        <f>IF(CW7="","",IF(CW7="-","【-】","【"&amp;SUBSTITUTE(TEXT(CW7,"#,##0.00"),"-","△")&amp;"】"))</f>
        <v>【42.90】</v>
      </c>
      <c r="CX6" s="35">
        <f>IF(CX7="",NA(),CX7)</f>
        <v>93.17</v>
      </c>
      <c r="CY6" s="35">
        <f t="shared" ref="CY6:DG6" si="11">IF(CY7="",NA(),CY7)</f>
        <v>93.06</v>
      </c>
      <c r="CZ6" s="35">
        <f t="shared" si="11"/>
        <v>93.84</v>
      </c>
      <c r="DA6" s="35">
        <f t="shared" si="11"/>
        <v>94.11</v>
      </c>
      <c r="DB6" s="35">
        <f t="shared" si="11"/>
        <v>93.68</v>
      </c>
      <c r="DC6" s="35">
        <f t="shared" si="11"/>
        <v>83.5</v>
      </c>
      <c r="DD6" s="35">
        <f t="shared" si="11"/>
        <v>83.06</v>
      </c>
      <c r="DE6" s="35">
        <f t="shared" si="11"/>
        <v>83.32</v>
      </c>
      <c r="DF6" s="35">
        <f t="shared" si="11"/>
        <v>83.75</v>
      </c>
      <c r="DG6" s="35">
        <f t="shared" si="11"/>
        <v>84.19</v>
      </c>
      <c r="DH6" s="34" t="str">
        <f>IF(DH7="","",IF(DH7="-","【-】","【"&amp;SUBSTITUTE(TEXT(DH7,"#,##0.00"),"-","△")&amp;"】"))</f>
        <v>【84.75】</v>
      </c>
      <c r="DI6" s="35">
        <f>IF(DI7="",NA(),DI7)</f>
        <v>7.32</v>
      </c>
      <c r="DJ6" s="35">
        <f t="shared" ref="DJ6:DR6" si="12">IF(DJ7="",NA(),DJ7)</f>
        <v>10.59</v>
      </c>
      <c r="DK6" s="35">
        <f t="shared" si="12"/>
        <v>13.44</v>
      </c>
      <c r="DL6" s="35">
        <f t="shared" si="12"/>
        <v>15.81</v>
      </c>
      <c r="DM6" s="35">
        <f t="shared" si="12"/>
        <v>18.829999999999998</v>
      </c>
      <c r="DN6" s="35">
        <f t="shared" si="12"/>
        <v>22.77</v>
      </c>
      <c r="DO6" s="35">
        <f t="shared" si="12"/>
        <v>23.93</v>
      </c>
      <c r="DP6" s="35">
        <f t="shared" si="12"/>
        <v>24.68</v>
      </c>
      <c r="DQ6" s="35">
        <f t="shared" si="12"/>
        <v>24.68</v>
      </c>
      <c r="DR6" s="35">
        <f t="shared" si="12"/>
        <v>21.36</v>
      </c>
      <c r="DS6" s="34" t="str">
        <f>IF(DS7="","",IF(DS7="-","【-】","【"&amp;SUBSTITUTE(TEXT(DS7,"#,##0.00"),"-","△")&amp;"】"))</f>
        <v>【23.60】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0.01</v>
      </c>
      <c r="EB6" s="35">
        <f t="shared" si="13"/>
        <v>8.6199999999999992</v>
      </c>
      <c r="EC6" s="35">
        <f t="shared" si="13"/>
        <v>0.01</v>
      </c>
      <c r="ED6" s="34" t="str">
        <f>IF(ED7="","",IF(ED7="-","【-】","【"&amp;SUBSTITUTE(TEXT(ED7,"#,##0.00"),"-","△")&amp;"】"))</f>
        <v>【0.01】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0.09</v>
      </c>
      <c r="EK6" s="35">
        <f t="shared" si="14"/>
        <v>0.09</v>
      </c>
      <c r="EL6" s="35">
        <f t="shared" si="14"/>
        <v>0.13</v>
      </c>
      <c r="EM6" s="35">
        <f t="shared" si="14"/>
        <v>0.36</v>
      </c>
      <c r="EN6" s="35">
        <f t="shared" si="14"/>
        <v>0.39</v>
      </c>
      <c r="EO6" s="34" t="str">
        <f>IF(EO7="","",IF(EO7="-","【-】","【"&amp;SUBSTITUTE(TEXT(EO7,"#,##0.00"),"-","△")&amp;"】"))</f>
        <v>【0.30】</v>
      </c>
    </row>
    <row r="7" spans="1:148" s="36" customFormat="1" x14ac:dyDescent="0.2">
      <c r="A7" s="28"/>
      <c r="B7" s="37">
        <v>2020</v>
      </c>
      <c r="C7" s="37">
        <v>82015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67.06</v>
      </c>
      <c r="P7" s="38">
        <v>0.42</v>
      </c>
      <c r="Q7" s="38">
        <v>64.69</v>
      </c>
      <c r="R7" s="38">
        <v>2989</v>
      </c>
      <c r="S7" s="38">
        <v>271380</v>
      </c>
      <c r="T7" s="38">
        <v>217.32</v>
      </c>
      <c r="U7" s="38">
        <v>1248.76</v>
      </c>
      <c r="V7" s="38">
        <v>1139</v>
      </c>
      <c r="W7" s="38">
        <v>0.63</v>
      </c>
      <c r="X7" s="38">
        <v>1807.94</v>
      </c>
      <c r="Y7" s="38">
        <v>101.46</v>
      </c>
      <c r="Z7" s="38">
        <v>100.94</v>
      </c>
      <c r="AA7" s="38">
        <v>101.03</v>
      </c>
      <c r="AB7" s="38">
        <v>101.08</v>
      </c>
      <c r="AC7" s="38">
        <v>101.08</v>
      </c>
      <c r="AD7" s="38">
        <v>100.85</v>
      </c>
      <c r="AE7" s="38">
        <v>102.13</v>
      </c>
      <c r="AF7" s="38">
        <v>101.72</v>
      </c>
      <c r="AG7" s="38">
        <v>102.73</v>
      </c>
      <c r="AH7" s="38">
        <v>105.78</v>
      </c>
      <c r="AI7" s="38">
        <v>104.83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110.77</v>
      </c>
      <c r="AP7" s="38">
        <v>109.51</v>
      </c>
      <c r="AQ7" s="38">
        <v>112.88</v>
      </c>
      <c r="AR7" s="38">
        <v>94.97</v>
      </c>
      <c r="AS7" s="38">
        <v>63.96</v>
      </c>
      <c r="AT7" s="38">
        <v>61.55</v>
      </c>
      <c r="AU7" s="38">
        <v>44.58</v>
      </c>
      <c r="AV7" s="38">
        <v>7.12</v>
      </c>
      <c r="AW7" s="38">
        <v>2</v>
      </c>
      <c r="AX7" s="38">
        <v>0.87</v>
      </c>
      <c r="AY7" s="38">
        <v>0.87</v>
      </c>
      <c r="AZ7" s="38">
        <v>46.78</v>
      </c>
      <c r="BA7" s="38">
        <v>47.44</v>
      </c>
      <c r="BB7" s="38">
        <v>49.18</v>
      </c>
      <c r="BC7" s="38">
        <v>47.72</v>
      </c>
      <c r="BD7" s="38">
        <v>44.24</v>
      </c>
      <c r="BE7" s="38">
        <v>45.34</v>
      </c>
      <c r="BF7" s="38">
        <v>3781.03</v>
      </c>
      <c r="BG7" s="38">
        <v>3342.98</v>
      </c>
      <c r="BH7" s="38">
        <v>3299.89</v>
      </c>
      <c r="BI7" s="38">
        <v>2895.92</v>
      </c>
      <c r="BJ7" s="38">
        <v>2398.89</v>
      </c>
      <c r="BK7" s="38">
        <v>1298.9100000000001</v>
      </c>
      <c r="BL7" s="38">
        <v>1243.71</v>
      </c>
      <c r="BM7" s="38">
        <v>1194.1500000000001</v>
      </c>
      <c r="BN7" s="38">
        <v>1206.79</v>
      </c>
      <c r="BO7" s="38">
        <v>1258.43</v>
      </c>
      <c r="BP7" s="38">
        <v>1260.21</v>
      </c>
      <c r="BQ7" s="38">
        <v>27.54</v>
      </c>
      <c r="BR7" s="38">
        <v>100</v>
      </c>
      <c r="BS7" s="38">
        <v>100</v>
      </c>
      <c r="BT7" s="38">
        <v>100</v>
      </c>
      <c r="BU7" s="38">
        <v>100</v>
      </c>
      <c r="BV7" s="38">
        <v>69.87</v>
      </c>
      <c r="BW7" s="38">
        <v>74.3</v>
      </c>
      <c r="BX7" s="38">
        <v>72.260000000000005</v>
      </c>
      <c r="BY7" s="38">
        <v>71.84</v>
      </c>
      <c r="BZ7" s="38">
        <v>73.36</v>
      </c>
      <c r="CA7" s="38">
        <v>75.290000000000006</v>
      </c>
      <c r="CB7" s="38">
        <v>571.13</v>
      </c>
      <c r="CC7" s="38">
        <v>169.18</v>
      </c>
      <c r="CD7" s="38">
        <v>157.18</v>
      </c>
      <c r="CE7" s="38">
        <v>156.72</v>
      </c>
      <c r="CF7" s="38">
        <v>155.26</v>
      </c>
      <c r="CG7" s="38">
        <v>234.96</v>
      </c>
      <c r="CH7" s="38">
        <v>221.81</v>
      </c>
      <c r="CI7" s="38">
        <v>230.02</v>
      </c>
      <c r="CJ7" s="38">
        <v>228.47</v>
      </c>
      <c r="CK7" s="38">
        <v>224.88</v>
      </c>
      <c r="CL7" s="38">
        <v>215.41</v>
      </c>
      <c r="CM7" s="38">
        <v>70</v>
      </c>
      <c r="CN7" s="38">
        <v>66.67</v>
      </c>
      <c r="CO7" s="38">
        <v>65.87</v>
      </c>
      <c r="CP7" s="38">
        <v>74.400000000000006</v>
      </c>
      <c r="CQ7" s="38">
        <v>73.2</v>
      </c>
      <c r="CR7" s="38">
        <v>42.9</v>
      </c>
      <c r="CS7" s="38">
        <v>43.36</v>
      </c>
      <c r="CT7" s="38">
        <v>42.56</v>
      </c>
      <c r="CU7" s="38">
        <v>42.47</v>
      </c>
      <c r="CV7" s="38">
        <v>42.4</v>
      </c>
      <c r="CW7" s="38">
        <v>42.9</v>
      </c>
      <c r="CX7" s="38">
        <v>93.17</v>
      </c>
      <c r="CY7" s="38">
        <v>93.06</v>
      </c>
      <c r="CZ7" s="38">
        <v>93.84</v>
      </c>
      <c r="DA7" s="38">
        <v>94.11</v>
      </c>
      <c r="DB7" s="38">
        <v>93.68</v>
      </c>
      <c r="DC7" s="38">
        <v>83.5</v>
      </c>
      <c r="DD7" s="38">
        <v>83.06</v>
      </c>
      <c r="DE7" s="38">
        <v>83.32</v>
      </c>
      <c r="DF7" s="38">
        <v>83.75</v>
      </c>
      <c r="DG7" s="38">
        <v>84.19</v>
      </c>
      <c r="DH7" s="38">
        <v>84.75</v>
      </c>
      <c r="DI7" s="38">
        <v>7.32</v>
      </c>
      <c r="DJ7" s="38">
        <v>10.59</v>
      </c>
      <c r="DK7" s="38">
        <v>13.44</v>
      </c>
      <c r="DL7" s="38">
        <v>15.81</v>
      </c>
      <c r="DM7" s="38">
        <v>18.829999999999998</v>
      </c>
      <c r="DN7" s="38">
        <v>22.77</v>
      </c>
      <c r="DO7" s="38">
        <v>23.93</v>
      </c>
      <c r="DP7" s="38">
        <v>24.68</v>
      </c>
      <c r="DQ7" s="38">
        <v>24.68</v>
      </c>
      <c r="DR7" s="38">
        <v>21.36</v>
      </c>
      <c r="DS7" s="38">
        <v>23.6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0.01</v>
      </c>
      <c r="EB7" s="38">
        <v>8.6199999999999992</v>
      </c>
      <c r="EC7" s="38">
        <v>0.01</v>
      </c>
      <c r="ED7" s="38">
        <v>0.01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0.09</v>
      </c>
      <c r="EK7" s="38">
        <v>0.09</v>
      </c>
      <c r="EL7" s="38">
        <v>0.13</v>
      </c>
      <c r="EM7" s="38">
        <v>0.36</v>
      </c>
      <c r="EN7" s="38">
        <v>0.39</v>
      </c>
      <c r="EO7" s="38">
        <v>0.3</v>
      </c>
    </row>
    <row r="8" spans="1:148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2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2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2">
      <c r="B13" t="s">
        <v>110</v>
      </c>
      <c r="C13" t="s">
        <v>110</v>
      </c>
      <c r="D13" t="s">
        <v>110</v>
      </c>
      <c r="E13" t="s">
        <v>111</v>
      </c>
      <c r="F13" t="s">
        <v>111</v>
      </c>
      <c r="G13" t="s">
        <v>112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2022-01-31T02:29:23Z</cp:lastPrinted>
  <dcterms:created xsi:type="dcterms:W3CDTF">2021-12-03T07:22:19Z</dcterms:created>
  <dcterms:modified xsi:type="dcterms:W3CDTF">2022-02-02T07:08:17Z</dcterms:modified>
  <cp:category/>
</cp:coreProperties>
</file>