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2_農業集落排水（法非適）16\03_土浦市\"/>
    </mc:Choice>
  </mc:AlternateContent>
  <workbookProtection workbookAlgorithmName="SHA-512" workbookHashValue="v3z4EL+5LZZOcKworn3BQWzDsBWS8rc60gPOHqBPqAfwxEUnNo4KA+Uztz8O4qRXfd2YJkuGeT3fsg9zmPpZyw==" workbookSaltValue="wKemG89wM+CPCBFYo1I9Uw==" workbookSpinCount="100000" lockStructure="1"/>
  <bookViews>
    <workbookView xWindow="0" yWindow="0" windowWidth="15348" windowHeight="3900"/>
  </bookViews>
  <sheets>
    <sheet name="法非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<sst xmlns="http://schemas.openxmlformats.org/spreadsheetml/2006/main" count="236" uniqueCount="119">
  <si>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</si>
  <si>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</si>
  <si>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</si>
  <si>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</si>
  <si>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</si>
  <si>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</si>
  <si>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</si>
  <si>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</si>
  <si>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</si>
  <si>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</si>
  <si>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</si>
  <si>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</si>
  <si>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</si>
  <si>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</si>
  <si>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</si>
  <si>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</si>
  <si>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</si>
  <si>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</si>
  <si>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</si>
  <si>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</si>
  <si>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</si>
  <si>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</si>
  <si>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</si>
  <si>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</si>
  <si>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</si>
  <si>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</si>
  <si>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</si>
  <si>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</si>
  <si>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</si>
  <si>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</si>
  <si>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</si>
  <si>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</si>
  <si>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</si>
  <si>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</si>
  <si>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</si>
  <si>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</si>
  <si>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</si>
  <si>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</si>
  <si>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</si>
  <si>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</si>
  <si>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</si>
  <si>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</si>
  <si>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</si>
  <si>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</si>
  <si>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</si>
  <si>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</si>
  <si>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</si>
  <si>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</si>
  <si>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</si>
  <si>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</si>
  <si>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</si>
  <si>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</si>
  <si>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</si>
  <si>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</si>
  <si>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</si>
  <si>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</si>
  <si>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</si>
  <si>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</si>
  <si>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</si>
  <si>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</si>
  <si>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</si>
  <si>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</si>
  <si>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</si>
  <si>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</si>
  <si>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</si>
  <si>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</si>
  <si>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</si>
  <si>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</si>
  <si>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</si>
  <si>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</si>
  <si>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</si>
  <si>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</si>
  <si>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</si>
  <si>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</si>
  <si>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</si>
  <si>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</si>
  <si>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</si>
  <si>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</si>
  <si>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</si>
  <si>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</si>
  <si>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</si>
  <si>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</si>
  <si>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</si>
  <si>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</si>
  <si>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</si>
  <si>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</si>
  <si>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</si>
  <si>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</si>
  <si>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</si>
  <si>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</si>
  <si>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</si>
  <si>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</si>
  <si>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</si>
  <si>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</si>
  <si>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</si>
  <si>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</si>
  <si>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</si>
  <si>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</si>
  <si>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</si>
  <si>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</si>
  <si>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</si>
  <si>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</si>
  <si>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</si>
  <si>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</si>
  <si>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</si>
  <si>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</si>
  <si>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</si>
  <si>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</si>
  <si>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</si>
  <si>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</si>
  <si>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</si>
  <si>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</si>
  <si>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</si>
  <si>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</si>
  <si>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</si>
  <si>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</si>
  <si>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6施設のうち5施設で供用開始から20年以上経過しており，施設修繕や機器の更新工事を実施しているが，更新が必要となる施設・管渠等が年々増大することが懸念される。
　このため，施設の長寿命化及び機能強化に向け，平成30年度及び令和元年度に施設機能診断を行い，令和2年度に最適整備構想を策定した。
　今後は，最適整備構想に基づく計画的な改築・更新を行い事業費の平準化を図っていく。</t>
    <phoneticPr fontId="4"/>
  </si>
  <si>
    <t>①収益的支出比率
　一般会計から多額の繰入金を充当しているため，収益的支出比率は高い数値で推移してきており，事業費の繰越に伴い100％を上回る結果となった。
④企業債残高対事業規模比率
　地方債残高は年々減少している。一般会計で地方債償還金を負担しているため当該値は表れていない。
⑤経費回収率　
　必要経費を使用料収入で賄い切れていない状況である。また，処理施設の老朽化による修繕費用の増加や施設更新に係る費用の増加が見込まれるため，更なるコスト削減と施設使用料の未納解消に努める必要がある。
⑥汚水処理原価
　類似団体平均値と比べやや低く抑えられているが，老朽化による修繕費用の増加や施設更新に係る費用の増加が見込まれるため，さらに経営の効率性を高める必要がある。
⑧水洗化率
　類似団体及び全国の平均値を上回っている。引き続き戸別訪問を中心に普及啓発活動を行い，水洗化率の向上に努める。</t>
    <rPh sb="94" eb="97">
      <t>チホウサイ</t>
    </rPh>
    <rPh sb="97" eb="99">
      <t>ザンダカ</t>
    </rPh>
    <rPh sb="100" eb="102">
      <t>ネンネン</t>
    </rPh>
    <rPh sb="102" eb="104">
      <t>ゲンショウ</t>
    </rPh>
    <rPh sb="109" eb="111">
      <t>イッパン</t>
    </rPh>
    <rPh sb="111" eb="113">
      <t>カイケイ</t>
    </rPh>
    <rPh sb="121" eb="123">
      <t>フタン</t>
    </rPh>
    <rPh sb="129" eb="131">
      <t>トウガイ</t>
    </rPh>
    <rPh sb="131" eb="132">
      <t>チ</t>
    </rPh>
    <rPh sb="133" eb="134">
      <t>アラワ</t>
    </rPh>
    <phoneticPr fontId="4"/>
  </si>
  <si>
    <t>　地方債償還金の減少により，経営状況の改善・効率化が期待される一方，一般会計からの繰入金による収支の均衡に頼らざるを得ない状況が続いている。
　施設の多くが供用開始から20年以上経過した状況の中，施設の老朽化に伴う更新投資の増大や地区内の人口減少に伴う料金収入の減少が見込まれることから，適切な施設更新や使用料収入の未収金対策などを行い，経営戦略を基に経営基盤の強化を図る必要がある。</t>
    <rPh sb="174" eb="175">
      <t>モト</t>
    </rPh>
    <rPh sb="178" eb="180">
      <t>キバン</t>
    </rPh>
    <rPh sb="181" eb="183">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</si>
</sst>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B-4DF7-A4D6-66CF79BAC2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DAEB-4DF7-A4D6-66CF79BAC2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72.69</c:v>
                </c:pt>
                <c:pt idx="1">
                  <c:v>66.38</c:v>
                </c:pt>
                <c:pt idx="2">
                  <c:v>61.92</c:v>
                </c:pt>
                <c:pt idx="3">
                  <c:v>67.739999999999995</c:v>
                </c:pt>
                <c:pt idx="4">
                  <c:v>68.11</c:v>
                </c:pt>
              </c:numCache>
            </c:numRef>
          </c:val>
          <c:extLst>
            <c:ext xmlns:c16="http://schemas.microsoft.com/office/drawing/2014/chart" uri="{C3380CC4-5D6E-409C-BE32-E72D297353CC}">
              <c16:uniqueId val="{00000000-A8E2-444D-8E87-ECF4811E30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A8E2-444D-8E87-ECF4811E30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95.45</c:v>
                </c:pt>
                <c:pt idx="1">
                  <c:v>95.46</c:v>
                </c:pt>
                <c:pt idx="2">
                  <c:v>95.47</c:v>
                </c:pt>
                <c:pt idx="3">
                  <c:v>95.38</c:v>
                </c:pt>
                <c:pt idx="4">
                  <c:v>95.42</c:v>
                </c:pt>
              </c:numCache>
            </c:numRef>
          </c:val>
          <c:extLst>
            <c:ext xmlns:c16="http://schemas.microsoft.com/office/drawing/2014/chart" uri="{C3380CC4-5D6E-409C-BE32-E72D297353CC}">
              <c16:uniqueId val="{00000000-85BB-4B77-BCB7-A3E39E8D2E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85BB-4B77-BCB7-A3E39E8D2E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112.88</c:v>
                </c:pt>
              </c:numCache>
            </c:numRef>
          </c:val>
          <c:extLst>
            <c:ext xmlns:c16="http://schemas.microsoft.com/office/drawing/2014/chart" uri="{C3380CC4-5D6E-409C-BE32-E72D297353CC}">
              <c16:uniqueId val="{00000000-6914-436D-A511-40B64CA130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14-436D-A511-40B64CA130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7B-4FBF-98E9-17E2850395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7B-4FBF-98E9-17E2850395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0-4B5B-93AE-6C90763789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0-4B5B-93AE-6C90763789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4-473C-9AD2-F2E04CEA00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4-473C-9AD2-F2E04CEA00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DC-4CB6-B207-3C5EBC1001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DC-4CB6-B207-3C5EBC1001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AD-4734-88EB-63AA4B84B0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5DAD-4734-88EB-63AA4B84B0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77.19</c:v>
                </c:pt>
                <c:pt idx="1">
                  <c:v>75.260000000000005</c:v>
                </c:pt>
                <c:pt idx="2">
                  <c:v>57.99</c:v>
                </c:pt>
                <c:pt idx="3">
                  <c:v>70.81</c:v>
                </c:pt>
                <c:pt idx="4">
                  <c:v>66.89</c:v>
                </c:pt>
              </c:numCache>
            </c:numRef>
          </c:val>
          <c:extLst>
            <c:ext xmlns:c16="http://schemas.microsoft.com/office/drawing/2014/chart" uri="{C3380CC4-5D6E-409C-BE32-E72D297353CC}">
              <c16:uniqueId val="{00000000-D8E1-4156-9704-053F9A45FA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D8E1-4156-9704-053F9A45FA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177.72</c:v>
                </c:pt>
                <c:pt idx="1">
                  <c:v>189.58</c:v>
                </c:pt>
                <c:pt idx="2">
                  <c:v>265.23</c:v>
                </c:pt>
                <c:pt idx="3">
                  <c:v>200.07</c:v>
                </c:pt>
                <c:pt idx="4">
                  <c:v>211.9</c:v>
                </c:pt>
              </c:numCache>
            </c:numRef>
          </c:val>
          <c:extLst>
            <c:ext xmlns:c16="http://schemas.microsoft.com/office/drawing/2014/chart" uri="{C3380CC4-5D6E-409C-BE32-E72D297353CC}">
              <c16:uniqueId val="{00000000-955E-4CA5-AFE2-764B628C77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955E-4CA5-AFE2-764B628C77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土浦市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141371</v>
      </c>
      <c r="AM8" s="69"/>
      <c r="AN8" s="69"/>
      <c r="AO8" s="69"/>
      <c r="AP8" s="69"/>
      <c r="AQ8" s="69"/>
      <c r="AR8" s="69"/>
      <c r="AS8" s="69"/>
      <c r="AT8" s="68">
        <f>データ!T6</f>
        <v>122.89</v>
      </c>
      <c r="AU8" s="68"/>
      <c r="AV8" s="68"/>
      <c r="AW8" s="68"/>
      <c r="AX8" s="68"/>
      <c r="AY8" s="68"/>
      <c r="AZ8" s="68"/>
      <c r="BA8" s="68"/>
      <c r="BB8" s="68">
        <f>データ!U6</f>
        <v>1150.3900000000001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2.66</v>
      </c>
      <c r="Q10" s="68"/>
      <c r="R10" s="68"/>
      <c r="S10" s="68"/>
      <c r="T10" s="68"/>
      <c r="U10" s="68"/>
      <c r="V10" s="68"/>
      <c r="W10" s="68">
        <f>データ!Q6</f>
        <v>100</v>
      </c>
      <c r="X10" s="68"/>
      <c r="Y10" s="68"/>
      <c r="Z10" s="68"/>
      <c r="AA10" s="68"/>
      <c r="AB10" s="68"/>
      <c r="AC10" s="68"/>
      <c r="AD10" s="69">
        <f>データ!R6</f>
        <v>4125</v>
      </c>
      <c r="AE10" s="69"/>
      <c r="AF10" s="69"/>
      <c r="AG10" s="69"/>
      <c r="AH10" s="69"/>
      <c r="AI10" s="69"/>
      <c r="AJ10" s="69"/>
      <c r="AK10" s="2"/>
      <c r="AL10" s="69">
        <f>データ!V6</f>
        <v>3756</v>
      </c>
      <c r="AM10" s="69"/>
      <c r="AN10" s="69"/>
      <c r="AO10" s="69"/>
      <c r="AP10" s="69"/>
      <c r="AQ10" s="69"/>
      <c r="AR10" s="69"/>
      <c r="AS10" s="69"/>
      <c r="AT10" s="68">
        <f>データ!W6</f>
        <v>2.5299999999999998</v>
      </c>
      <c r="AU10" s="68"/>
      <c r="AV10" s="68"/>
      <c r="AW10" s="68"/>
      <c r="AX10" s="68"/>
      <c r="AY10" s="68"/>
      <c r="AZ10" s="68"/>
      <c r="BA10" s="68"/>
      <c r="BB10" s="68">
        <f>データ!X6</f>
        <v>1484.58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F64WOWOCF5h2k0TcxTV5TZN05FeQGs+QL8pHiumajS7A6DnHBET8x7lycGTBAe1wXevFB+mX+VmNWPqL5e58w==" saltValue="dWt18vuFlbX+TFfb3UAf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AX1" workbookViewId="0">
      <selection activeCell="BI11" sqref="BI11"/>
    </sheetView>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82031</v>
      </c>
      <c r="D6" s="33">
        <f t="shared" si="3"/>
        <v>47</v>
      </c>
      <c r="E6" s="33">
        <f t="shared" si="3"/>
        <v>17</v>
      </c>
      <c r="F6" s="33">
        <f t="shared" si="3"/>
        <v>5</v>
      </c>
      <c r="G6" s="33">
        <f t="shared" si="3"/>
        <v>0</v>
      </c>
      <c r="H6" s="33" t="str">
        <f t="shared" si="3"/>
        <v>茨城県　土浦市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2.66</v>
      </c>
      <c r="Q6" s="34">
        <f t="shared" si="3"/>
        <v>100</v>
      </c>
      <c r="R6" s="34">
        <f t="shared" si="3"/>
        <v>4125</v>
      </c>
      <c r="S6" s="34">
        <f t="shared" si="3"/>
        <v>141371</v>
      </c>
      <c r="T6" s="34">
        <f t="shared" si="3"/>
        <v>122.89</v>
      </c>
      <c r="U6" s="34">
        <f t="shared" si="3"/>
        <v>1150.3900000000001</v>
      </c>
      <c r="V6" s="34">
        <f t="shared" si="3"/>
        <v>3756</v>
      </c>
      <c r="W6" s="34">
        <f t="shared" si="3"/>
        <v>2.5299999999999998</v>
      </c>
      <c r="X6" s="34">
        <f t="shared" si="3"/>
        <v>1484.58</v>
      </c>
      <c r="Y6" s="35">
        <f>IF(Y7="",NA(),Y7)</f>
        <v>100</v>
      </c>
      <c r="Z6" s="35">
        <f t="shared" ref="Z6:AH6" si="4">IF(Z7="",NA(),Z7)</f>
        <v>100</v>
      </c>
      <c r="AA6" s="35">
        <f t="shared" si="4"/>
        <v>100</v>
      </c>
      <c r="AB6" s="35">
        <f t="shared" si="4"/>
        <v>100</v>
      </c>
      <c r="AC6" s="35">
        <f t="shared" si="4"/>
        <v>112.88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77.19</v>
      </c>
      <c r="BR6" s="35">
        <f t="shared" ref="BR6:BZ6" si="8">IF(BR7="",NA(),BR7)</f>
        <v>75.260000000000005</v>
      </c>
      <c r="BS6" s="35">
        <f t="shared" si="8"/>
        <v>57.99</v>
      </c>
      <c r="BT6" s="35">
        <f t="shared" si="8"/>
        <v>70.81</v>
      </c>
      <c r="BU6" s="35">
        <f t="shared" si="8"/>
        <v>66.89</v>
      </c>
      <c r="BV6" s="35">
        <f t="shared" si="8"/>
        <v>55.32</v>
      </c>
      <c r="BW6" s="35">
        <f t="shared" si="8"/>
        <v>59.8</v>
      </c>
      <c r="BX6" s="35">
        <f t="shared" si="8"/>
        <v>57.77</v>
      </c>
      <c r="BY6" s="35">
        <f t="shared" si="8"/>
        <v>65.37</v>
      </c>
      <c r="BZ6" s="35">
        <f t="shared" si="8"/>
        <v>68.11</v>
      </c>
      <c r="CA6" s="34" t="str">
        <f>IF(CA7="","",IF(CA7="-","【-】","【"&amp;SUBSTITUTE(TEXT(CA7,"#,##0.00"),"-","△")&amp;"】"))</f>
        <v>【60.94】</v>
      </c>
      <c r="CB6" s="35">
        <f>IF(CB7="",NA(),CB7)</f>
        <v>177.72</v>
      </c>
      <c r="CC6" s="35">
        <f t="shared" ref="CC6:CK6" si="9">IF(CC7="",NA(),CC7)</f>
        <v>189.58</v>
      </c>
      <c r="CD6" s="35">
        <f t="shared" si="9"/>
        <v>265.23</v>
      </c>
      <c r="CE6" s="35">
        <f t="shared" si="9"/>
        <v>200.07</v>
      </c>
      <c r="CF6" s="35">
        <f t="shared" si="9"/>
        <v>211.9</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72.69</v>
      </c>
      <c r="CN6" s="35">
        <f t="shared" ref="CN6:CV6" si="10">IF(CN7="",NA(),CN7)</f>
        <v>66.38</v>
      </c>
      <c r="CO6" s="35">
        <f t="shared" si="10"/>
        <v>61.92</v>
      </c>
      <c r="CP6" s="35">
        <f t="shared" si="10"/>
        <v>67.739999999999995</v>
      </c>
      <c r="CQ6" s="35">
        <f t="shared" si="10"/>
        <v>68.11</v>
      </c>
      <c r="CR6" s="35">
        <f t="shared" si="10"/>
        <v>60.65</v>
      </c>
      <c r="CS6" s="35">
        <f t="shared" si="10"/>
        <v>51.75</v>
      </c>
      <c r="CT6" s="35">
        <f t="shared" si="10"/>
        <v>50.68</v>
      </c>
      <c r="CU6" s="35">
        <f t="shared" si="10"/>
        <v>54.06</v>
      </c>
      <c r="CV6" s="35">
        <f t="shared" si="10"/>
        <v>55.26</v>
      </c>
      <c r="CW6" s="34" t="str">
        <f>IF(CW7="","",IF(CW7="-","【-】","【"&amp;SUBSTITUTE(TEXT(CW7,"#,##0.00"),"-","△")&amp;"】"))</f>
        <v>【54.84】</v>
      </c>
      <c r="CX6" s="35">
        <f>IF(CX7="",NA(),CX7)</f>
        <v>95.45</v>
      </c>
      <c r="CY6" s="35">
        <f t="shared" ref="CY6:DG6" si="11">IF(CY7="",NA(),CY7)</f>
        <v>95.46</v>
      </c>
      <c r="CZ6" s="35">
        <f t="shared" si="11"/>
        <v>95.47</v>
      </c>
      <c r="DA6" s="35">
        <f t="shared" si="11"/>
        <v>95.38</v>
      </c>
      <c r="DB6" s="35">
        <f t="shared" si="11"/>
        <v>95.42</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2">
      <c r="A7" s="28"/>
      <c r="B7" s="37">
        <v>2020</v>
      </c>
      <c r="C7" s="37">
        <v>82031</v>
      </c>
      <c r="D7" s="37">
        <v>47</v>
      </c>
      <c r="E7" s="37">
        <v>17</v>
      </c>
      <c r="F7" s="37">
        <v>5</v>
      </c>
      <c r="G7" s="37">
        <v>0</v>
      </c>
      <c r="H7" s="37" t="s">
        <v>98</v>
      </c>
      <c r="I7" s="37" t="s">
        <v>99</v>
      </c>
      <c r="J7" s="37" t="s">
        <v>100</v>
      </c>
      <c r="K7" s="37" t="s">
        <v>101</v>
      </c>
      <c r="L7" s="37" t="s">
        <v>102</v>
      </c>
      <c r="M7" s="37" t="s">
        <v>103</v>
      </c>
      <c r="N7" s="38" t="s">
        <v>104</v>
      </c>
      <c r="O7" s="38" t="s">
        <v>105</v>
      </c>
      <c r="P7" s="38">
        <v>2.66</v>
      </c>
      <c r="Q7" s="38">
        <v>100</v>
      </c>
      <c r="R7" s="38">
        <v>4125</v>
      </c>
      <c r="S7" s="38">
        <v>141371</v>
      </c>
      <c r="T7" s="38">
        <v>122.89</v>
      </c>
      <c r="U7" s="38">
        <v>1150.3900000000001</v>
      </c>
      <c r="V7" s="38">
        <v>3756</v>
      </c>
      <c r="W7" s="38">
        <v>2.5299999999999998</v>
      </c>
      <c r="X7" s="38">
        <v>1484.58</v>
      </c>
      <c r="Y7" s="38">
        <v>100</v>
      </c>
      <c r="Z7" s="38">
        <v>100</v>
      </c>
      <c r="AA7" s="38">
        <v>100</v>
      </c>
      <c r="AB7" s="38">
        <v>100</v>
      </c>
      <c r="AC7" s="38">
        <v>112.88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654.71</v>
      </c>
      <c r="BO7" s="38">
        <v>783.8</v>
      </c>
      <c r="BP7" s="38">
        <v>832.52</v>
      </c>
      <c r="BQ7" s="38">
        <v>77.19</v>
      </c>
      <c r="BR7" s="38">
        <v>75.260000000000005</v>
      </c>
      <c r="BS7" s="38">
        <v>57.99</v>
      </c>
      <c r="BT7" s="38">
        <v>70.81</v>
      </c>
      <c r="BU7" s="38">
        <v>66.89</v>
      </c>
      <c r="BV7" s="38">
        <v>55.32</v>
      </c>
      <c r="BW7" s="38">
        <v>59.8</v>
      </c>
      <c r="BX7" s="38">
        <v>57.77</v>
      </c>
      <c r="BY7" s="38">
        <v>65.37</v>
      </c>
      <c r="BZ7" s="38">
        <v>68.11</v>
      </c>
      <c r="CA7" s="38">
        <v>60.94</v>
      </c>
      <c r="CB7" s="38">
        <v>177.72</v>
      </c>
      <c r="CC7" s="38">
        <v>189.58</v>
      </c>
      <c r="CD7" s="38">
        <v>265.23</v>
      </c>
      <c r="CE7" s="38">
        <v>200.07</v>
      </c>
      <c r="CF7" s="38">
        <v>211.9</v>
      </c>
      <c r="CG7" s="38">
        <v>283.17</v>
      </c>
      <c r="CH7" s="38">
        <v>263.76</v>
      </c>
      <c r="CI7" s="38">
        <v>274.35000000000002</v>
      </c>
      <c r="CJ7" s="38">
        <v>228.99</v>
      </c>
      <c r="CK7" s="38">
        <v>222.41</v>
      </c>
      <c r="CL7" s="38">
        <v>253.04</v>
      </c>
      <c r="CM7" s="38">
        <v>72.69</v>
      </c>
      <c r="CN7" s="38">
        <v>66.38</v>
      </c>
      <c r="CO7" s="38">
        <v>61.92</v>
      </c>
      <c r="CP7" s="38">
        <v>67.739999999999995</v>
      </c>
      <c r="CQ7" s="38">
        <v>68.11</v>
      </c>
      <c r="CR7" s="38">
        <v>60.65</v>
      </c>
      <c r="CS7" s="38">
        <v>51.75</v>
      </c>
      <c r="CT7" s="38">
        <v>50.68</v>
      </c>
      <c r="CU7" s="38">
        <v>54.06</v>
      </c>
      <c r="CV7" s="38">
        <v>55.26</v>
      </c>
      <c r="CW7" s="38">
        <v>54.84</v>
      </c>
      <c r="CX7" s="38">
        <v>95.45</v>
      </c>
      <c r="CY7" s="38">
        <v>95.46</v>
      </c>
      <c r="CZ7" s="38">
        <v>95.47</v>
      </c>
      <c r="DA7" s="38">
        <v>95.38</v>
      </c>
      <c r="DB7" s="38">
        <v>95.42</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2022-01-27T01:30:17Z</cp:lastPrinted>
  <dcterms:created xsi:type="dcterms:W3CDTF">2021-12-03T07:56:09Z</dcterms:created>
  <dcterms:modified xsi:type="dcterms:W3CDTF">2022-02-07T07:56:36Z</dcterms:modified>
  <cp:category/>
</cp:coreProperties>
</file>