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政\理財\Ｒ４理財\05_公営企業関係\15_経営比較分析表\01経営比較分析表の分析等\04確認作業・確認後修正データ\01_水道（簡水含む）43\"/>
    </mc:Choice>
  </mc:AlternateContent>
  <workbookProtection workbookAlgorithmName="SHA-512" workbookHashValue="JOthF4O3AS92B5QQZO8q91T6Xv3/tZzTLw4/wtwNXe0SBAJ6HPOiYd5NF2BW3DXsM9yVmJ/GxORpPcLloTf38A==" workbookSaltValue="0ws4/s2sdriv1VVSVBtM+g==" workbookSpinCount="100000" lockStructure="1"/>
  <bookViews>
    <workbookView showSheetTabs="0" xWindow="0" yWindow="0" windowWidth="15900" windowHeight="582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<sst xmlns="http://schemas.openxmlformats.org/spreadsheetml/2006/main" count="228" uniqueCount="115">
  <si>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経営比較分析表（令和3年度決算）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</si>
  <si>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</si>
  <si>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</si>
  <si>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</si>
  <si>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</si>
  <si>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</si>
  <si>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</si>
  <si>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</si>
  <si>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</si>
  <si>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</si>
  <si>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</si>
  <si>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</si>
  <si>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</si>
  <si>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</si>
  <si>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</si>
  <si>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</si>
  <si>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</si>
  <si>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</si>
  <si>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</si>
  <si>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</si>
  <si>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</si>
  <si>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</si>
  <si>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</si>
  <si>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</si>
  <si>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</si>
  <si>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</si>
  <si>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</si>
  <si>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</si>
  <si>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</si>
  <si>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</si>
  <si>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</si>
  <si>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</si>
  <si>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</si>
  <si>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</si>
  <si>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</si>
  <si>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</si>
  <si>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</si>
  <si>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</si>
  <si>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</si>
  <si>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</si>
  <si>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</si>
  <si>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</si>
  <si>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</si>
  <si>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</si>
  <si>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</si>
  <si>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</si>
  <si>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</si>
  <si>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</si>
  <si>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</si>
  <si>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</si>
  <si>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</si>
  <si>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</si>
  <si>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</si>
  <si>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</si>
  <si>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</si>
  <si>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</si>
  <si>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</si>
  <si>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</si>
  <si>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</si>
  <si>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</si>
  <si>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</si>
  <si>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</si>
  <si>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</si>
  <si>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</si>
  <si>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</si>
  <si>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</si>
  <si>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</si>
  <si>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</si>
  <si>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</si>
  <si>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</si>
  <si>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</si>
  <si>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</si>
  <si>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</si>
  <si>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</si>
  <si>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</si>
  <si>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</si>
  <si>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</si>
  <si>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</si>
  <si>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</si>
  <si>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</si>
  <si>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</si>
  <si>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</si>
  <si>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</si>
  <si>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</si>
  <si>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</si>
  <si>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</si>
  <si>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</si>
  <si>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</si>
  <si>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</si>
  <si>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</si>
  <si>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</si>
  <si>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</si>
  <si>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</si>
  <si>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北茨城市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</si>
  <si>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</si>
  <si>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</si>
  <si>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</si>
  <si>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</si>
  <si>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</si>
  <si>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</si>
  <si>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</si>
  <si>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</si>
  <si>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</si>
  <si>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</si>
  <si>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</si>
  <si>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</si>
  <si>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</si>
  <si>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</si>
  <si>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</si>
  <si>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</si>
  <si>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</si>
  <si>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</si>
  <si>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経営の健全性・効率性、老朽化の状況ともに全国平均・類似団体と比較してやや低い水準となっている。
　平成30年度に料金改定を実施し、経営状況は改善しつつも、給水人口減少による減収や施設の老朽化は進むと考えられ、安定した収益の確保が肝要となっている。
　今後も、より計画的な事業運営に努め、経営の健全化・効率化を図りながら、施設の更新を進める必要がある。</t>
    <phoneticPr fontId="4"/>
  </si>
  <si>
    <t>④企業債残高対給水収益比率
　大規模更新事業に伴い企業債が増加し、全国平均・類似団体と比較して高くなっている。適宜、財政計画を見直す必要がある。
⑥給水原価
　大規模更新事業に係る減価償却費等の影響により増加傾向にあり、全国平均・類似団体と比較してやや高くなっている。経営の効率化・費用抑制に努める必要がある。
⑦施設利用率
　低い状況にあり、施設のダウンサイジング等の検討が必要である。
⑧有収率
　100％を下回っており、施設の老朽化による漏水が大きな原因と考えられる。老朽管更新・漏水調査により改善傾向が見られるものの、全国平均・類似団体と比較して低く、更なる対策が必要である。</t>
    <rPh sb="109" eb="110">
      <t>トウ</t>
    </rPh>
    <rPh sb="118" eb="120">
      <t>ケイコウ</t>
    </rPh>
    <rPh sb="124" eb="126">
      <t>ゼンコク</t>
    </rPh>
    <rPh sb="126" eb="128">
      <t>ヘイキン</t>
    </rPh>
    <rPh sb="140" eb="141">
      <t>タカ</t>
    </rPh>
    <phoneticPr fontId="4"/>
  </si>
  <si>
    <t>①有形固定資産減価償却率
　改善傾向は見られるものの、全国平均・類似団体と比較して、同程度、施設の老朽化が進んでいることを示している。今後とも施設の更新を計画的に実施していく必要がある。
②管路経年化率
　全国平均・類似団体と比較して、管路の経年劣化が進んでいることを示している。今後、管路の更新を計画的に実施していく必要がある。
③管路更新率
　全国平均・類似団体と比較して、管路の更新ペースが遅れていることを示している。今後、管路の更新を計画的に実施していく必要がある。</t>
    <rPh sb="14" eb="16">
      <t>カイゼン</t>
    </rPh>
    <rPh sb="16" eb="18">
      <t>ケイコウ</t>
    </rPh>
    <rPh sb="19" eb="20">
      <t>ミ</t>
    </rPh>
    <rPh sb="42" eb="45">
      <t>ドウテイド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</si>
</sst>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0.35</c:v>
                </c:pt>
                <c:pt idx="1">
                  <c:v>0.34</c:v>
                </c:pt>
                <c:pt idx="2">
                  <c:v>0.54</c:v>
                </c:pt>
                <c:pt idx="3">
                  <c:v>0.31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4-4E4C-9428-6C1FA4D8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0.51</c:v>
                </c:pt>
                <c:pt idx="1">
                  <c:v>0.57999999999999996</c:v>
                </c:pt>
                <c:pt idx="2">
                  <c:v>0.54</c:v>
                </c:pt>
                <c:pt idx="3">
                  <c:v>0.56999999999999995</c:v>
                </c:pt>
                <c:pt idx="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C4-4E4C-9428-6C1FA4D8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57.39</c:v>
                </c:pt>
                <c:pt idx="1">
                  <c:v>59.17</c:v>
                </c:pt>
                <c:pt idx="2">
                  <c:v>56.6</c:v>
                </c:pt>
                <c:pt idx="3">
                  <c:v>56.62</c:v>
                </c:pt>
                <c:pt idx="4">
                  <c:v>56.24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B-4273-A92C-BA85B755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60.03</c:v>
                </c:pt>
                <c:pt idx="1">
                  <c:v>59.74</c:v>
                </c:pt>
                <c:pt idx="2">
                  <c:v>59.67</c:v>
                </c:pt>
                <c:pt idx="3">
                  <c:v>60.12</c:v>
                </c:pt>
                <c:pt idx="4">
                  <c:v>60.34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B-4273-A92C-BA85B755F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80.31</c:v>
                </c:pt>
                <c:pt idx="1">
                  <c:v>78.47</c:v>
                </c:pt>
                <c:pt idx="2">
                  <c:v>80.13</c:v>
                </c:pt>
                <c:pt idx="3">
                  <c:v>81.48</c:v>
                </c:pt>
                <c:pt idx="4">
                  <c:v>81.739999999999995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7-4330-AD59-F82616062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84.81</c:v>
                </c:pt>
                <c:pt idx="1">
                  <c:v>84.8</c:v>
                </c:pt>
                <c:pt idx="2">
                  <c:v>84.6</c:v>
                </c:pt>
                <c:pt idx="3">
                  <c:v>84.24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37-4330-AD59-F82616062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104.55</c:v>
                </c:pt>
                <c:pt idx="1">
                  <c:v>120.04</c:v>
                </c:pt>
                <c:pt idx="2">
                  <c:v>128.87</c:v>
                </c:pt>
                <c:pt idx="3">
                  <c:v>118.75</c:v>
                </c:pt>
                <c:pt idx="4">
                  <c:v>119.18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0-448E-811B-F278C39F8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110.68</c:v>
                </c:pt>
                <c:pt idx="1">
                  <c:v>110.66</c:v>
                </c:pt>
                <c:pt idx="2">
                  <c:v>109.01</c:v>
                </c:pt>
                <c:pt idx="3">
                  <c:v>108.83</c:v>
                </c:pt>
                <c:pt idx="4">
                  <c:v>109.23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C0-448E-811B-F278C39F8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58.63</c:v>
                </c:pt>
                <c:pt idx="1">
                  <c:v>58.67</c:v>
                </c:pt>
                <c:pt idx="2">
                  <c:v>56.53</c:v>
                </c:pt>
                <c:pt idx="3">
                  <c:v>55.71</c:v>
                </c:pt>
                <c:pt idx="4">
                  <c:v>49.16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3-4B6E-BA66-333222B3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47.28</c:v>
                </c:pt>
                <c:pt idx="1">
                  <c:v>47.66</c:v>
                </c:pt>
                <c:pt idx="2">
                  <c:v>48.17</c:v>
                </c:pt>
                <c:pt idx="3">
                  <c:v>48.83</c:v>
                </c:pt>
                <c:pt idx="4">
                  <c:v>49.96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3-4B6E-BA66-333222B3F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29.92</c:v>
                </c:pt>
                <c:pt idx="1">
                  <c:v>29.75</c:v>
                </c:pt>
                <c:pt idx="2">
                  <c:v>31.33</c:v>
                </c:pt>
                <c:pt idx="3">
                  <c:v>31.3</c:v>
                </c:pt>
                <c:pt idx="4">
                  <c:v>31.18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2-4CAF-9BBB-2AFF1C9A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12.19</c:v>
                </c:pt>
                <c:pt idx="1">
                  <c:v>15.1</c:v>
                </c:pt>
                <c:pt idx="2">
                  <c:v>17.12</c:v>
                </c:pt>
                <c:pt idx="3">
                  <c:v>18.18</c:v>
                </c:pt>
                <c:pt idx="4">
                  <c:v>19.32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F2-4CAF-9BBB-2AFF1C9A3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37-43C4-A3EA-6500B0D1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3.56</c:v>
                </c:pt>
                <c:pt idx="1">
                  <c:v>2.74</c:v>
                </c:pt>
                <c:pt idx="2">
                  <c:v>3.7</c:v>
                </c:pt>
                <c:pt idx="3">
                  <c:v>4.34</c:v>
                </c:pt>
                <c:pt idx="4">
                  <c:v>4.6900000000000004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7-43C4-A3EA-6500B0D13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418.81</c:v>
                </c:pt>
                <c:pt idx="1">
                  <c:v>314.39999999999998</c:v>
                </c:pt>
                <c:pt idx="2">
                  <c:v>256.60000000000002</c:v>
                </c:pt>
                <c:pt idx="3">
                  <c:v>46.76</c:v>
                </c:pt>
                <c:pt idx="4">
                  <c:v>219.31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1-4BD6-9670-590359BF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357.34</c:v>
                </c:pt>
                <c:pt idx="1">
                  <c:v>366.03</c:v>
                </c:pt>
                <c:pt idx="2">
                  <c:v>365.18</c:v>
                </c:pt>
                <c:pt idx="3">
                  <c:v>327.77</c:v>
                </c:pt>
                <c:pt idx="4">
                  <c:v>338.02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1-4BD6-9670-590359BF1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438.55</c:v>
                </c:pt>
                <c:pt idx="1">
                  <c:v>491.54</c:v>
                </c:pt>
                <c:pt idx="2">
                  <c:v>495.39</c:v>
                </c:pt>
                <c:pt idx="3">
                  <c:v>510.54</c:v>
                </c:pt>
                <c:pt idx="4">
                  <c:v>658.72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A-4994-A4D5-9070A672C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373.69</c:v>
                </c:pt>
                <c:pt idx="1">
                  <c:v>370.12</c:v>
                </c:pt>
                <c:pt idx="2">
                  <c:v>371.65</c:v>
                </c:pt>
                <c:pt idx="3">
                  <c:v>397.1</c:v>
                </c:pt>
                <c:pt idx="4">
                  <c:v>379.91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CA-4994-A4D5-9070A672C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98.41</c:v>
                </c:pt>
                <c:pt idx="1">
                  <c:v>110.63</c:v>
                </c:pt>
                <c:pt idx="2">
                  <c:v>120.52</c:v>
                </c:pt>
                <c:pt idx="3">
                  <c:v>113.46</c:v>
                </c:pt>
                <c:pt idx="4">
                  <c:v>110.85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0-4286-9511-CB9F3AD1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99.87</c:v>
                </c:pt>
                <c:pt idx="1">
                  <c:v>100.42</c:v>
                </c:pt>
                <c:pt idx="2">
                  <c:v>98.77</c:v>
                </c:pt>
                <c:pt idx="3">
                  <c:v>95.79</c:v>
                </c:pt>
                <c:pt idx="4">
                  <c:v>98.3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0-4286-9511-CB9F3AD13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163.29</c:v>
                </c:pt>
                <c:pt idx="1">
                  <c:v>159.72</c:v>
                </c:pt>
                <c:pt idx="2">
                  <c:v>160.52000000000001</c:v>
                </c:pt>
                <c:pt idx="3">
                  <c:v>170.19</c:v>
                </c:pt>
                <c:pt idx="4">
                  <c:v>174.91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E-4A1E-B3EA-81F881CE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171.81</c:v>
                </c:pt>
                <c:pt idx="1">
                  <c:v>171.67</c:v>
                </c:pt>
                <c:pt idx="2">
                  <c:v>173.67</c:v>
                </c:pt>
                <c:pt idx="3">
                  <c:v>171.13</c:v>
                </c:pt>
                <c:pt idx="4">
                  <c:v>173.7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E-4A1E-B3EA-81F881CE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【265.16】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1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1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2" t="str">
        <f>データ!H6</f>
        <v>茨城県　北茨城市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15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A5</v>
      </c>
      <c r="X8" s="44"/>
      <c r="Y8" s="44"/>
      <c r="Z8" s="44"/>
      <c r="AA8" s="44"/>
      <c r="AB8" s="44"/>
      <c r="AC8" s="44"/>
      <c r="AD8" s="44" t="str">
        <f>データ!$M$6</f>
        <v>非設置</v>
      </c>
      <c r="AE8" s="44"/>
      <c r="AF8" s="44"/>
      <c r="AG8" s="44"/>
      <c r="AH8" s="44"/>
      <c r="AI8" s="44"/>
      <c r="AJ8" s="44"/>
      <c r="AK8" s="2"/>
      <c r="AL8" s="45">
        <f>データ!$R$6</f>
        <v>41968</v>
      </c>
      <c r="AM8" s="45"/>
      <c r="AN8" s="45"/>
      <c r="AO8" s="45"/>
      <c r="AP8" s="45"/>
      <c r="AQ8" s="45"/>
      <c r="AR8" s="45"/>
      <c r="AS8" s="45"/>
      <c r="AT8" s="46">
        <f>データ!$S$6</f>
        <v>186.79</v>
      </c>
      <c r="AU8" s="47"/>
      <c r="AV8" s="47"/>
      <c r="AW8" s="47"/>
      <c r="AX8" s="47"/>
      <c r="AY8" s="47"/>
      <c r="AZ8" s="47"/>
      <c r="BA8" s="47"/>
      <c r="BB8" s="48">
        <f>データ!$T$6</f>
        <v>224.68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15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15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46.31</v>
      </c>
      <c r="J10" s="47"/>
      <c r="K10" s="47"/>
      <c r="L10" s="47"/>
      <c r="M10" s="47"/>
      <c r="N10" s="47"/>
      <c r="O10" s="81"/>
      <c r="P10" s="48">
        <f>データ!$P$6</f>
        <v>94.04</v>
      </c>
      <c r="Q10" s="48"/>
      <c r="R10" s="48"/>
      <c r="S10" s="48"/>
      <c r="T10" s="48"/>
      <c r="U10" s="48"/>
      <c r="V10" s="48"/>
      <c r="W10" s="45">
        <f>データ!$Q$6</f>
        <v>3619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39220</v>
      </c>
      <c r="AM10" s="45"/>
      <c r="AN10" s="45"/>
      <c r="AO10" s="45"/>
      <c r="AP10" s="45"/>
      <c r="AQ10" s="45"/>
      <c r="AR10" s="45"/>
      <c r="AS10" s="45"/>
      <c r="AT10" s="46">
        <f>データ!$V$6</f>
        <v>68.05</v>
      </c>
      <c r="AU10" s="47"/>
      <c r="AV10" s="47"/>
      <c r="AW10" s="47"/>
      <c r="AX10" s="47"/>
      <c r="AY10" s="47"/>
      <c r="AZ10" s="47"/>
      <c r="BA10" s="47"/>
      <c r="BB10" s="48">
        <f>データ!$W$6</f>
        <v>576.34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113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75" t="s">
        <v>26</v>
      </c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78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8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114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75" t="s">
        <v>28</v>
      </c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78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8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112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【111.39】</v>
      </c>
      <c r="F85" s="13" t="str">
        <f>データ!AS6</f>
        <v>【1.30】</v>
      </c>
      <c r="G85" s="13" t="str">
        <f>データ!BD6</f>
        <v>【261.51】</v>
      </c>
      <c r="H85" s="13" t="str">
        <f>データ!BO6</f>
        <v>【265.16】</v>
      </c>
      <c r="I85" s="13" t="str">
        <f>データ!BZ6</f>
        <v>【102.35】</v>
      </c>
      <c r="J85" s="13" t="str">
        <f>データ!CK6</f>
        <v>【167.74】</v>
      </c>
      <c r="K85" s="13" t="str">
        <f>データ!CV6</f>
        <v>【60.29】</v>
      </c>
      <c r="L85" s="13" t="str">
        <f>データ!DG6</f>
        <v>【90.12】</v>
      </c>
      <c r="M85" s="13" t="str">
        <f>データ!DR6</f>
        <v>【50.88】</v>
      </c>
      <c r="N85" s="13" t="str">
        <f>データ!EC6</f>
        <v>【22.30】</v>
      </c>
      <c r="O85" s="13" t="str">
        <f>データ!EN6</f>
        <v>【0.66】</v>
      </c>
    </row>
  </sheetData>
  <sheetProtection algorithmName="SHA-512" hashValue="vgmcEzr559JQ5LAadwP2vc9y2tPHzOMl/p7qfsKDIZIdelOdQbCsyZUb/kUjvut0v34Bf4NTW8iWkx0oCIx5lw==" saltValue="cSOUXI7KAOiOzA2IkFnl3Q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2021</v>
      </c>
      <c r="C6" s="20">
        <f t="shared" ref="C6:W6" si="3">C7</f>
        <v>82155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茨城県　北茨城市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46.31</v>
      </c>
      <c r="P6" s="21">
        <f t="shared" si="3"/>
        <v>94.04</v>
      </c>
      <c r="Q6" s="21">
        <f t="shared" si="3"/>
        <v>3619</v>
      </c>
      <c r="R6" s="21">
        <f t="shared" si="3"/>
        <v>41968</v>
      </c>
      <c r="S6" s="21">
        <f t="shared" si="3"/>
        <v>186.79</v>
      </c>
      <c r="T6" s="21">
        <f t="shared" si="3"/>
        <v>224.68</v>
      </c>
      <c r="U6" s="21">
        <f t="shared" si="3"/>
        <v>39220</v>
      </c>
      <c r="V6" s="21">
        <f t="shared" si="3"/>
        <v>68.05</v>
      </c>
      <c r="W6" s="21">
        <f t="shared" si="3"/>
        <v>576.34</v>
      </c>
      <c r="X6" s="22">
        <f>IF(X7="",NA(),X7)</f>
        <v>104.55</v>
      </c>
      <c r="Y6" s="22">
        <f t="shared" ref="Y6:AG6" si="4">IF(Y7="",NA(),Y7)</f>
        <v>120.04</v>
      </c>
      <c r="Z6" s="22">
        <f t="shared" si="4"/>
        <v>128.87</v>
      </c>
      <c r="AA6" s="22">
        <f t="shared" si="4"/>
        <v>118.75</v>
      </c>
      <c r="AB6" s="22">
        <f t="shared" si="4"/>
        <v>119.18</v>
      </c>
      <c r="AC6" s="22">
        <f t="shared" si="4"/>
        <v>110.68</v>
      </c>
      <c r="AD6" s="22">
        <f t="shared" si="4"/>
        <v>110.66</v>
      </c>
      <c r="AE6" s="22">
        <f t="shared" si="4"/>
        <v>109.01</v>
      </c>
      <c r="AF6" s="22">
        <f t="shared" si="4"/>
        <v>108.83</v>
      </c>
      <c r="AG6" s="22">
        <f t="shared" si="4"/>
        <v>109.23</v>
      </c>
      <c r="AH6" s="21" t="str">
        <f>IF(AH7="","",IF(AH7="-","【-】","【"&amp;SUBSTITUTE(TEXT(AH7,"#,##0.00"),"-","△")&amp;"】"))</f>
        <v>【111.39】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3.56</v>
      </c>
      <c r="AO6" s="22">
        <f t="shared" si="5"/>
        <v>2.74</v>
      </c>
      <c r="AP6" s="22">
        <f t="shared" si="5"/>
        <v>3.7</v>
      </c>
      <c r="AQ6" s="22">
        <f t="shared" si="5"/>
        <v>4.34</v>
      </c>
      <c r="AR6" s="22">
        <f t="shared" si="5"/>
        <v>4.6900000000000004</v>
      </c>
      <c r="AS6" s="21" t="str">
        <f>IF(AS7="","",IF(AS7="-","【-】","【"&amp;SUBSTITUTE(TEXT(AS7,"#,##0.00"),"-","△")&amp;"】"))</f>
        <v>【1.30】</v>
      </c>
      <c r="AT6" s="22">
        <f>IF(AT7="",NA(),AT7)</f>
        <v>418.81</v>
      </c>
      <c r="AU6" s="22">
        <f t="shared" ref="AU6:BC6" si="6">IF(AU7="",NA(),AU7)</f>
        <v>314.39999999999998</v>
      </c>
      <c r="AV6" s="22">
        <f t="shared" si="6"/>
        <v>256.60000000000002</v>
      </c>
      <c r="AW6" s="22">
        <f t="shared" si="6"/>
        <v>46.76</v>
      </c>
      <c r="AX6" s="22">
        <f t="shared" si="6"/>
        <v>219.31</v>
      </c>
      <c r="AY6" s="22">
        <f t="shared" si="6"/>
        <v>357.34</v>
      </c>
      <c r="AZ6" s="22">
        <f t="shared" si="6"/>
        <v>366.03</v>
      </c>
      <c r="BA6" s="22">
        <f t="shared" si="6"/>
        <v>365.18</v>
      </c>
      <c r="BB6" s="22">
        <f t="shared" si="6"/>
        <v>327.77</v>
      </c>
      <c r="BC6" s="22">
        <f t="shared" si="6"/>
        <v>338.02</v>
      </c>
      <c r="BD6" s="21" t="str">
        <f>IF(BD7="","",IF(BD7="-","【-】","【"&amp;SUBSTITUTE(TEXT(BD7,"#,##0.00"),"-","△")&amp;"】"))</f>
        <v>【261.51】</v>
      </c>
      <c r="BE6" s="22">
        <f>IF(BE7="",NA(),BE7)</f>
        <v>438.55</v>
      </c>
      <c r="BF6" s="22">
        <f t="shared" ref="BF6:BN6" si="7">IF(BF7="",NA(),BF7)</f>
        <v>491.54</v>
      </c>
      <c r="BG6" s="22">
        <f t="shared" si="7"/>
        <v>495.39</v>
      </c>
      <c r="BH6" s="22">
        <f t="shared" si="7"/>
        <v>510.54</v>
      </c>
      <c r="BI6" s="22">
        <f t="shared" si="7"/>
        <v>658.72</v>
      </c>
      <c r="BJ6" s="22">
        <f t="shared" si="7"/>
        <v>373.69</v>
      </c>
      <c r="BK6" s="22">
        <f t="shared" si="7"/>
        <v>370.12</v>
      </c>
      <c r="BL6" s="22">
        <f t="shared" si="7"/>
        <v>371.65</v>
      </c>
      <c r="BM6" s="22">
        <f t="shared" si="7"/>
        <v>397.1</v>
      </c>
      <c r="BN6" s="22">
        <f t="shared" si="7"/>
        <v>379.91</v>
      </c>
      <c r="BO6" s="21" t="str">
        <f>IF(BO7="","",IF(BO7="-","【-】","【"&amp;SUBSTITUTE(TEXT(BO7,"#,##0.00"),"-","△")&amp;"】"))</f>
        <v>【265.16】</v>
      </c>
      <c r="BP6" s="22">
        <f>IF(BP7="",NA(),BP7)</f>
        <v>98.41</v>
      </c>
      <c r="BQ6" s="22">
        <f t="shared" ref="BQ6:BY6" si="8">IF(BQ7="",NA(),BQ7)</f>
        <v>110.63</v>
      </c>
      <c r="BR6" s="22">
        <f t="shared" si="8"/>
        <v>120.52</v>
      </c>
      <c r="BS6" s="22">
        <f t="shared" si="8"/>
        <v>113.46</v>
      </c>
      <c r="BT6" s="22">
        <f t="shared" si="8"/>
        <v>110.85</v>
      </c>
      <c r="BU6" s="22">
        <f t="shared" si="8"/>
        <v>99.87</v>
      </c>
      <c r="BV6" s="22">
        <f t="shared" si="8"/>
        <v>100.42</v>
      </c>
      <c r="BW6" s="22">
        <f t="shared" si="8"/>
        <v>98.77</v>
      </c>
      <c r="BX6" s="22">
        <f t="shared" si="8"/>
        <v>95.79</v>
      </c>
      <c r="BY6" s="22">
        <f t="shared" si="8"/>
        <v>98.3</v>
      </c>
      <c r="BZ6" s="21" t="str">
        <f>IF(BZ7="","",IF(BZ7="-","【-】","【"&amp;SUBSTITUTE(TEXT(BZ7,"#,##0.00"),"-","△")&amp;"】"))</f>
        <v>【102.35】</v>
      </c>
      <c r="CA6" s="22">
        <f>IF(CA7="",NA(),CA7)</f>
        <v>163.29</v>
      </c>
      <c r="CB6" s="22">
        <f t="shared" ref="CB6:CJ6" si="9">IF(CB7="",NA(),CB7)</f>
        <v>159.72</v>
      </c>
      <c r="CC6" s="22">
        <f t="shared" si="9"/>
        <v>160.52000000000001</v>
      </c>
      <c r="CD6" s="22">
        <f t="shared" si="9"/>
        <v>170.19</v>
      </c>
      <c r="CE6" s="22">
        <f t="shared" si="9"/>
        <v>174.91</v>
      </c>
      <c r="CF6" s="22">
        <f t="shared" si="9"/>
        <v>171.81</v>
      </c>
      <c r="CG6" s="22">
        <f t="shared" si="9"/>
        <v>171.67</v>
      </c>
      <c r="CH6" s="22">
        <f t="shared" si="9"/>
        <v>173.67</v>
      </c>
      <c r="CI6" s="22">
        <f t="shared" si="9"/>
        <v>171.13</v>
      </c>
      <c r="CJ6" s="22">
        <f t="shared" si="9"/>
        <v>173.7</v>
      </c>
      <c r="CK6" s="21" t="str">
        <f>IF(CK7="","",IF(CK7="-","【-】","【"&amp;SUBSTITUTE(TEXT(CK7,"#,##0.00"),"-","△")&amp;"】"))</f>
        <v>【167.74】</v>
      </c>
      <c r="CL6" s="22">
        <f>IF(CL7="",NA(),CL7)</f>
        <v>57.39</v>
      </c>
      <c r="CM6" s="22">
        <f t="shared" ref="CM6:CU6" si="10">IF(CM7="",NA(),CM7)</f>
        <v>59.17</v>
      </c>
      <c r="CN6" s="22">
        <f t="shared" si="10"/>
        <v>56.6</v>
      </c>
      <c r="CO6" s="22">
        <f t="shared" si="10"/>
        <v>56.62</v>
      </c>
      <c r="CP6" s="22">
        <f t="shared" si="10"/>
        <v>56.24</v>
      </c>
      <c r="CQ6" s="22">
        <f t="shared" si="10"/>
        <v>60.03</v>
      </c>
      <c r="CR6" s="22">
        <f t="shared" si="10"/>
        <v>59.74</v>
      </c>
      <c r="CS6" s="22">
        <f t="shared" si="10"/>
        <v>59.67</v>
      </c>
      <c r="CT6" s="22">
        <f t="shared" si="10"/>
        <v>60.12</v>
      </c>
      <c r="CU6" s="22">
        <f t="shared" si="10"/>
        <v>60.34</v>
      </c>
      <c r="CV6" s="21" t="str">
        <f>IF(CV7="","",IF(CV7="-","【-】","【"&amp;SUBSTITUTE(TEXT(CV7,"#,##0.00"),"-","△")&amp;"】"))</f>
        <v>【60.29】</v>
      </c>
      <c r="CW6" s="22">
        <f>IF(CW7="",NA(),CW7)</f>
        <v>80.31</v>
      </c>
      <c r="CX6" s="22">
        <f t="shared" ref="CX6:DF6" si="11">IF(CX7="",NA(),CX7)</f>
        <v>78.47</v>
      </c>
      <c r="CY6" s="22">
        <f t="shared" si="11"/>
        <v>80.13</v>
      </c>
      <c r="CZ6" s="22">
        <f t="shared" si="11"/>
        <v>81.48</v>
      </c>
      <c r="DA6" s="22">
        <f t="shared" si="11"/>
        <v>81.739999999999995</v>
      </c>
      <c r="DB6" s="22">
        <f t="shared" si="11"/>
        <v>84.81</v>
      </c>
      <c r="DC6" s="22">
        <f t="shared" si="11"/>
        <v>84.8</v>
      </c>
      <c r="DD6" s="22">
        <f t="shared" si="11"/>
        <v>84.6</v>
      </c>
      <c r="DE6" s="22">
        <f t="shared" si="11"/>
        <v>84.24</v>
      </c>
      <c r="DF6" s="22">
        <f t="shared" si="11"/>
        <v>84.19</v>
      </c>
      <c r="DG6" s="21" t="str">
        <f>IF(DG7="","",IF(DG7="-","【-】","【"&amp;SUBSTITUTE(TEXT(DG7,"#,##0.00"),"-","△")&amp;"】"))</f>
        <v>【90.12】</v>
      </c>
      <c r="DH6" s="22">
        <f>IF(DH7="",NA(),DH7)</f>
        <v>58.63</v>
      </c>
      <c r="DI6" s="22">
        <f t="shared" ref="DI6:DQ6" si="12">IF(DI7="",NA(),DI7)</f>
        <v>58.67</v>
      </c>
      <c r="DJ6" s="22">
        <f t="shared" si="12"/>
        <v>56.53</v>
      </c>
      <c r="DK6" s="22">
        <f t="shared" si="12"/>
        <v>55.71</v>
      </c>
      <c r="DL6" s="22">
        <f t="shared" si="12"/>
        <v>49.16</v>
      </c>
      <c r="DM6" s="22">
        <f t="shared" si="12"/>
        <v>47.28</v>
      </c>
      <c r="DN6" s="22">
        <f t="shared" si="12"/>
        <v>47.66</v>
      </c>
      <c r="DO6" s="22">
        <f t="shared" si="12"/>
        <v>48.17</v>
      </c>
      <c r="DP6" s="22">
        <f t="shared" si="12"/>
        <v>48.83</v>
      </c>
      <c r="DQ6" s="22">
        <f t="shared" si="12"/>
        <v>49.96</v>
      </c>
      <c r="DR6" s="21" t="str">
        <f>IF(DR7="","",IF(DR7="-","【-】","【"&amp;SUBSTITUTE(TEXT(DR7,"#,##0.00"),"-","△")&amp;"】"))</f>
        <v>【50.88】</v>
      </c>
      <c r="DS6" s="22">
        <f>IF(DS7="",NA(),DS7)</f>
        <v>29.92</v>
      </c>
      <c r="DT6" s="22">
        <f t="shared" ref="DT6:EB6" si="13">IF(DT7="",NA(),DT7)</f>
        <v>29.75</v>
      </c>
      <c r="DU6" s="22">
        <f t="shared" si="13"/>
        <v>31.33</v>
      </c>
      <c r="DV6" s="22">
        <f t="shared" si="13"/>
        <v>31.3</v>
      </c>
      <c r="DW6" s="22">
        <f t="shared" si="13"/>
        <v>31.18</v>
      </c>
      <c r="DX6" s="22">
        <f t="shared" si="13"/>
        <v>12.19</v>
      </c>
      <c r="DY6" s="22">
        <f t="shared" si="13"/>
        <v>15.1</v>
      </c>
      <c r="DZ6" s="22">
        <f t="shared" si="13"/>
        <v>17.12</v>
      </c>
      <c r="EA6" s="22">
        <f t="shared" si="13"/>
        <v>18.18</v>
      </c>
      <c r="EB6" s="22">
        <f t="shared" si="13"/>
        <v>19.32</v>
      </c>
      <c r="EC6" s="21" t="str">
        <f>IF(EC7="","",IF(EC7="-","【-】","【"&amp;SUBSTITUTE(TEXT(EC7,"#,##0.00"),"-","△")&amp;"】"))</f>
        <v>【22.30】</v>
      </c>
      <c r="ED6" s="22">
        <f>IF(ED7="",NA(),ED7)</f>
        <v>0.35</v>
      </c>
      <c r="EE6" s="22">
        <f t="shared" ref="EE6:EM6" si="14">IF(EE7="",NA(),EE7)</f>
        <v>0.34</v>
      </c>
      <c r="EF6" s="22">
        <f t="shared" si="14"/>
        <v>0.54</v>
      </c>
      <c r="EG6" s="22">
        <f t="shared" si="14"/>
        <v>0.31</v>
      </c>
      <c r="EH6" s="22">
        <f t="shared" si="14"/>
        <v>0.25</v>
      </c>
      <c r="EI6" s="22">
        <f t="shared" si="14"/>
        <v>0.51</v>
      </c>
      <c r="EJ6" s="22">
        <f t="shared" si="14"/>
        <v>0.57999999999999996</v>
      </c>
      <c r="EK6" s="22">
        <f t="shared" si="14"/>
        <v>0.54</v>
      </c>
      <c r="EL6" s="22">
        <f t="shared" si="14"/>
        <v>0.56999999999999995</v>
      </c>
      <c r="EM6" s="22">
        <f t="shared" si="14"/>
        <v>0.52</v>
      </c>
      <c r="EN6" s="21" t="str">
        <f>IF(EN7="","",IF(EN7="-","【-】","【"&amp;SUBSTITUTE(TEXT(EN7,"#,##0.00"),"-","△")&amp;"】"))</f>
        <v>【0.66】</v>
      </c>
    </row>
    <row r="7" spans="1:144" s="23" customFormat="1" x14ac:dyDescent="0.15">
      <c r="A7" s="15"/>
      <c r="B7" s="24">
        <v>2021</v>
      </c>
      <c r="C7" s="24">
        <v>82155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46.31</v>
      </c>
      <c r="P7" s="25">
        <v>94.04</v>
      </c>
      <c r="Q7" s="25">
        <v>3619</v>
      </c>
      <c r="R7" s="25">
        <v>41968</v>
      </c>
      <c r="S7" s="25">
        <v>186.79</v>
      </c>
      <c r="T7" s="25">
        <v>224.68</v>
      </c>
      <c r="U7" s="25">
        <v>39220</v>
      </c>
      <c r="V7" s="25">
        <v>68.05</v>
      </c>
      <c r="W7" s="25">
        <v>576.34</v>
      </c>
      <c r="X7" s="25">
        <v>104.55</v>
      </c>
      <c r="Y7" s="25">
        <v>120.04</v>
      </c>
      <c r="Z7" s="25">
        <v>128.87</v>
      </c>
      <c r="AA7" s="25">
        <v>118.75</v>
      </c>
      <c r="AB7" s="25">
        <v>119.18</v>
      </c>
      <c r="AC7" s="25">
        <v>110.68</v>
      </c>
      <c r="AD7" s="25">
        <v>110.66</v>
      </c>
      <c r="AE7" s="25">
        <v>109.01</v>
      </c>
      <c r="AF7" s="25">
        <v>108.83</v>
      </c>
      <c r="AG7" s="25">
        <v>109.23</v>
      </c>
      <c r="AH7" s="25">
        <v>111.39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3.56</v>
      </c>
      <c r="AO7" s="25">
        <v>2.74</v>
      </c>
      <c r="AP7" s="25">
        <v>3.7</v>
      </c>
      <c r="AQ7" s="25">
        <v>4.34</v>
      </c>
      <c r="AR7" s="25">
        <v>4.6900000000000004</v>
      </c>
      <c r="AS7" s="25">
        <v>1.3</v>
      </c>
      <c r="AT7" s="25">
        <v>418.81</v>
      </c>
      <c r="AU7" s="25">
        <v>314.39999999999998</v>
      </c>
      <c r="AV7" s="25">
        <v>256.60000000000002</v>
      </c>
      <c r="AW7" s="25">
        <v>46.76</v>
      </c>
      <c r="AX7" s="25">
        <v>219.31</v>
      </c>
      <c r="AY7" s="25">
        <v>357.34</v>
      </c>
      <c r="AZ7" s="25">
        <v>366.03</v>
      </c>
      <c r="BA7" s="25">
        <v>365.18</v>
      </c>
      <c r="BB7" s="25">
        <v>327.77</v>
      </c>
      <c r="BC7" s="25">
        <v>338.02</v>
      </c>
      <c r="BD7" s="25">
        <v>261.51</v>
      </c>
      <c r="BE7" s="25">
        <v>438.55</v>
      </c>
      <c r="BF7" s="25">
        <v>491.54</v>
      </c>
      <c r="BG7" s="25">
        <v>495.39</v>
      </c>
      <c r="BH7" s="25">
        <v>510.54</v>
      </c>
      <c r="BI7" s="25">
        <v>658.72</v>
      </c>
      <c r="BJ7" s="25">
        <v>373.69</v>
      </c>
      <c r="BK7" s="25">
        <v>370.12</v>
      </c>
      <c r="BL7" s="25">
        <v>371.65</v>
      </c>
      <c r="BM7" s="25">
        <v>397.1</v>
      </c>
      <c r="BN7" s="25">
        <v>379.91</v>
      </c>
      <c r="BO7" s="25">
        <v>265.16000000000003</v>
      </c>
      <c r="BP7" s="25">
        <v>98.41</v>
      </c>
      <c r="BQ7" s="25">
        <v>110.63</v>
      </c>
      <c r="BR7" s="25">
        <v>120.52</v>
      </c>
      <c r="BS7" s="25">
        <v>113.46</v>
      </c>
      <c r="BT7" s="25">
        <v>110.85</v>
      </c>
      <c r="BU7" s="25">
        <v>99.87</v>
      </c>
      <c r="BV7" s="25">
        <v>100.42</v>
      </c>
      <c r="BW7" s="25">
        <v>98.77</v>
      </c>
      <c r="BX7" s="25">
        <v>95.79</v>
      </c>
      <c r="BY7" s="25">
        <v>98.3</v>
      </c>
      <c r="BZ7" s="25">
        <v>102.35</v>
      </c>
      <c r="CA7" s="25">
        <v>163.29</v>
      </c>
      <c r="CB7" s="25">
        <v>159.72</v>
      </c>
      <c r="CC7" s="25">
        <v>160.52000000000001</v>
      </c>
      <c r="CD7" s="25">
        <v>170.19</v>
      </c>
      <c r="CE7" s="25">
        <v>174.91</v>
      </c>
      <c r="CF7" s="25">
        <v>171.81</v>
      </c>
      <c r="CG7" s="25">
        <v>171.67</v>
      </c>
      <c r="CH7" s="25">
        <v>173.67</v>
      </c>
      <c r="CI7" s="25">
        <v>171.13</v>
      </c>
      <c r="CJ7" s="25">
        <v>173.7</v>
      </c>
      <c r="CK7" s="25">
        <v>167.74</v>
      </c>
      <c r="CL7" s="25">
        <v>57.39</v>
      </c>
      <c r="CM7" s="25">
        <v>59.17</v>
      </c>
      <c r="CN7" s="25">
        <v>56.6</v>
      </c>
      <c r="CO7" s="25">
        <v>56.62</v>
      </c>
      <c r="CP7" s="25">
        <v>56.24</v>
      </c>
      <c r="CQ7" s="25">
        <v>60.03</v>
      </c>
      <c r="CR7" s="25">
        <v>59.74</v>
      </c>
      <c r="CS7" s="25">
        <v>59.67</v>
      </c>
      <c r="CT7" s="25">
        <v>60.12</v>
      </c>
      <c r="CU7" s="25">
        <v>60.34</v>
      </c>
      <c r="CV7" s="25">
        <v>60.29</v>
      </c>
      <c r="CW7" s="25">
        <v>80.31</v>
      </c>
      <c r="CX7" s="25">
        <v>78.47</v>
      </c>
      <c r="CY7" s="25">
        <v>80.13</v>
      </c>
      <c r="CZ7" s="25">
        <v>81.48</v>
      </c>
      <c r="DA7" s="25">
        <v>81.739999999999995</v>
      </c>
      <c r="DB7" s="25">
        <v>84.81</v>
      </c>
      <c r="DC7" s="25">
        <v>84.8</v>
      </c>
      <c r="DD7" s="25">
        <v>84.6</v>
      </c>
      <c r="DE7" s="25">
        <v>84.24</v>
      </c>
      <c r="DF7" s="25">
        <v>84.19</v>
      </c>
      <c r="DG7" s="25">
        <v>90.12</v>
      </c>
      <c r="DH7" s="25">
        <v>58.63</v>
      </c>
      <c r="DI7" s="25">
        <v>58.67</v>
      </c>
      <c r="DJ7" s="25">
        <v>56.53</v>
      </c>
      <c r="DK7" s="25">
        <v>55.71</v>
      </c>
      <c r="DL7" s="25">
        <v>49.16</v>
      </c>
      <c r="DM7" s="25">
        <v>47.28</v>
      </c>
      <c r="DN7" s="25">
        <v>47.66</v>
      </c>
      <c r="DO7" s="25">
        <v>48.17</v>
      </c>
      <c r="DP7" s="25">
        <v>48.83</v>
      </c>
      <c r="DQ7" s="25">
        <v>49.96</v>
      </c>
      <c r="DR7" s="25">
        <v>50.88</v>
      </c>
      <c r="DS7" s="25">
        <v>29.92</v>
      </c>
      <c r="DT7" s="25">
        <v>29.75</v>
      </c>
      <c r="DU7" s="25">
        <v>31.33</v>
      </c>
      <c r="DV7" s="25">
        <v>31.3</v>
      </c>
      <c r="DW7" s="25">
        <v>31.18</v>
      </c>
      <c r="DX7" s="25">
        <v>12.19</v>
      </c>
      <c r="DY7" s="25">
        <v>15.1</v>
      </c>
      <c r="DZ7" s="25">
        <v>17.12</v>
      </c>
      <c r="EA7" s="25">
        <v>18.18</v>
      </c>
      <c r="EB7" s="25">
        <v>19.32</v>
      </c>
      <c r="EC7" s="25">
        <v>22.3</v>
      </c>
      <c r="ED7" s="25">
        <v>0.35</v>
      </c>
      <c r="EE7" s="25">
        <v>0.34</v>
      </c>
      <c r="EF7" s="25">
        <v>0.54</v>
      </c>
      <c r="EG7" s="25">
        <v>0.31</v>
      </c>
      <c r="EH7" s="25">
        <v>0.25</v>
      </c>
      <c r="EI7" s="25">
        <v>0.51</v>
      </c>
      <c r="EJ7" s="25">
        <v>0.57999999999999996</v>
      </c>
      <c r="EK7" s="25">
        <v>0.54</v>
      </c>
      <c r="EL7" s="25">
        <v>0.56999999999999995</v>
      </c>
      <c r="EM7" s="25">
        <v>0.52</v>
      </c>
      <c r="EN7" s="25">
        <v>0.66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 t="shared" ref="B10:C10" si="15">DATEVALUE($B7+12-B11&amp;"/1/"&amp;B12)</f>
        <v>47119</v>
      </c>
      <c r="C10" s="29">
        <f t="shared" si="15"/>
        <v>47484</v>
      </c>
      <c r="D10" s="30">
        <f>DATEVALUE($B7+12-D11&amp;"/1/"&amp;D12)</f>
        <v>47849</v>
      </c>
      <c r="E10" s="30">
        <f>DATEVALUE($B7+12-E11&amp;"/1/"&amp;E12)</f>
        <v>48215</v>
      </c>
      <c r="F10" s="30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109</v>
      </c>
      <c r="E13" t="s">
        <v>110</v>
      </c>
      <c r="F13" t="s">
        <v>109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政策企画部情報システム課</cp:lastModifiedBy>
  <cp:lastPrinted>2023-01-23T10:34:29Z</cp:lastPrinted>
  <dcterms:created xsi:type="dcterms:W3CDTF">2022-12-01T00:54:33Z</dcterms:created>
  <dcterms:modified xsi:type="dcterms:W3CDTF">2023-02-13T09:00:38Z</dcterms:modified>
  <cp:category/>
</cp:coreProperties>
</file>