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jEF+l373mPuIRFx7MN4hEDQ/zOzpcyxpkD+dbgIuhGGlu5Dq+ekiwTj1cZeMJxgoKP9lOywZ54d4FgY5vLaf1g==" workbookSaltValue="n7sh9seztdbEo48EJzCzog==" workbookSpinCount="100000" lockStructure="1"/>
  <bookViews>
    <workbookView showHorizontalScroll="0" showVerticalScroll="0" showSheetTabs="0" xWindow="0" yWindow="0" windowWidth="15900" windowHeight="58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<sst xmlns="http://schemas.openxmlformats.org/spreadsheetml/2006/main" count="228" uniqueCount="112">
  <si>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</si>
  <si>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</si>
  <si>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</si>
  <si>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</si>
  <si>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</si>
  <si>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</si>
  <si>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</si>
  <si>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</si>
  <si>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</si>
  <si>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</si>
  <si>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</si>
  <si>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</si>
  <si>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</si>
  <si>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</si>
  <si>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</si>
  <si>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</si>
  <si>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</si>
  <si>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</si>
  <si>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</si>
  <si>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</si>
  <si>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</si>
  <si>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</si>
  <si>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</si>
  <si>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</si>
  <si>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</si>
  <si>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</si>
  <si>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</si>
  <si>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</si>
  <si>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</si>
  <si>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</si>
  <si>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</si>
  <si>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</si>
  <si>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</si>
  <si>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</si>
  <si>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</si>
  <si>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</si>
  <si>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</si>
  <si>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</si>
  <si>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</si>
  <si>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</si>
  <si>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</si>
  <si>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</si>
  <si>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</si>
  <si>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</si>
  <si>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</si>
  <si>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</si>
  <si>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</si>
  <si>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</si>
  <si>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</si>
  <si>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</si>
  <si>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</si>
  <si>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</si>
  <si>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</si>
  <si>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</si>
  <si>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</si>
  <si>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</si>
  <si>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</si>
  <si>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</si>
  <si>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</si>
  <si>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</si>
  <si>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</si>
  <si>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</si>
  <si>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</si>
  <si>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</si>
  <si>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</si>
  <si>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</si>
  <si>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</si>
  <si>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</si>
  <si>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</si>
  <si>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</si>
  <si>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</si>
  <si>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</si>
  <si>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</si>
  <si>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</si>
  <si>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</si>
  <si>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</si>
  <si>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</si>
  <si>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</si>
  <si>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</si>
  <si>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</si>
  <si>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</si>
  <si>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</si>
  <si>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</si>
  <si>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</si>
  <si>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</si>
  <si>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</si>
  <si>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</si>
  <si>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</si>
  <si>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</si>
  <si>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</si>
  <si>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</si>
  <si>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</si>
  <si>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</si>
  <si>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</si>
  <si>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笠間市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</si>
  <si>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</si>
  <si>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</si>
  <si>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</si>
  <si>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</si>
  <si>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</si>
  <si>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</si>
  <si>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</si>
  <si>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</si>
  <si>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</si>
  <si>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</si>
  <si>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</si>
  <si>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</si>
  <si>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</si>
  <si>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</si>
  <si>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経常収支比率は，100％以上を保っており健全であり，類似団体平均値を上回っている状況にある。しかし，将来的には人口の減少に伴う給水収益の減少が予想されるため，事務の効率化等さらなる費用の削減に努める必要性がある。</t>
    </r>
    <r>
      <rPr>
        <sz val="11"/>
        <rFont val="ＭＳ ゴシック"/>
        <family val="3"/>
        <charset val="128"/>
      </rPr>
      <t xml:space="preserve">
③流動比率は，類似団体平均値と比較しても高く，短期債務に対する十分な支払い能力がある。
④企業債残高対給水収益比率は増加しているものの，類似団体より低く良好である。令和2年度に石綿管の解消が完了し，今後は，老朽管路や浄水施設等の更新のために多額の資金が必要となることから，適正な企業債発行に努める。
⑤料金回収率は，経常費用が減少したため数値が上昇し，100％を超えているため、給水に必要な費用を給水収益で賄えている。今後も引き続き委託業務の拡大など，効率的な事業運営に努める。
⑥給水原価は，経常費用が減少したため数値が低くなったが，類似団体平均値と比較すると高く，今後も引き続き維持管理費の適正化に努める。
⑦施設利用率は，類似団体と比較して良好である。今後の浄水施設更新では，的確な水需要予測による施設の適正化が必要である。
⑧有収率は，無効水量の増加により数値が微減となった。類似団体平均値を下回っていることから，有収率向上のため，老朽管路更新や漏水発生時の早期対応により無効水量を減らす必要がある。</t>
    </r>
    <rPh sb="166" eb="168">
      <t>ゾウカ</t>
    </rPh>
    <phoneticPr fontId="1"/>
  </si>
  <si>
    <r>
      <t>①有形固定資産減価償却率は増加傾向にあり，類似団体平均値と比較しても高い傾向である。今後の老朽管路や施設更新は，水需要や財政状況を踏まえ計画的に実施する。</t>
    </r>
    <r>
      <rPr>
        <sz val="11"/>
        <rFont val="ＭＳ ゴシック"/>
        <family val="3"/>
        <charset val="128"/>
      </rPr>
      <t xml:space="preserve">
②管路経年化率は，前年度に引き続き管路台帳の精査に取り組んだことにより，整備年度不明管路を一部把握できたことで，数値が大きく変わったことから，類似団体平均値と比較して低くなっている。令和2年度に石綿管を解消が終了したため，令和3年度以降は老朽管の更新を計画的に進めていく。
③管路更新率は，類似団体平均値より数値が低くなっている。今後は，老朽管路の更新を計画的に実施し，管路更新率の上昇を図っていく。</t>
    </r>
    <rPh sb="208" eb="209">
      <t>スス</t>
    </rPh>
    <rPh sb="243" eb="245">
      <t>コンゴ</t>
    </rPh>
    <rPh sb="263" eb="265">
      <t>カンロ</t>
    </rPh>
    <rPh sb="265" eb="267">
      <t>コウシン</t>
    </rPh>
    <rPh sb="267" eb="268">
      <t>リツ</t>
    </rPh>
    <rPh sb="269" eb="271">
      <t>ジョウショウ</t>
    </rPh>
    <rPh sb="272" eb="273">
      <t>ハカ</t>
    </rPh>
    <phoneticPr fontId="1"/>
  </si>
  <si>
    <r>
      <t xml:space="preserve"> </t>
    </r>
    <r>
      <rPr>
        <sz val="11"/>
        <rFont val="ＭＳ ゴシック"/>
        <family val="3"/>
        <charset val="128"/>
      </rPr>
      <t>経常収支比率や料金回収率は，経常費用の減少（主に減価償却費や資産減耗費の減）により，数値が上昇していることから、単年度での経営状況は安定している。
　平成29年度から，給水申請業務等委託内容を拡大してはいるものの，今後は民間手法の導入や水道事業経営戦略等を活用した施設の更新などにより，効率的な事業運営を実施する必要がある。
　一方，水道施設や管路の老朽化・水源の確保等が今後の課題となっていることから，老朽管路や浄水施設等の更新により，老朽化の解消や有収率の向上を図る。</t>
    </r>
    <rPh sb="31" eb="33">
      <t>シサン</t>
    </rPh>
    <rPh sb="33" eb="35">
      <t>ゲンモウ</t>
    </rPh>
    <rPh sb="35" eb="3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</si>
</sst>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0.16</c:v>
                </c:pt>
                <c:pt idx="1">
                  <c:v>0.14000000000000001</c:v>
                </c:pt>
                <c:pt idx="2">
                  <c:v>0.21</c:v>
                </c:pt>
                <c:pt idx="3">
                  <c:v>0.1</c:v>
                </c:pt>
                <c:pt idx="4">
                  <c:v>0.08</c:v>
                </c:pt>
              </c:numCache>
            </c:numRef>
          </c:val>
          <c:extLst>
            <c:ext xmlns:c16="http://schemas.microsoft.com/office/drawing/2014/chart" uri="{C3380CC4-5D6E-409C-BE32-E72D297353CC}">
              <c16:uniqueId val="{00000000-B1EA-4A9F-977E-2E992F8C8E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B1EA-4A9F-977E-2E992F8C8E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81.14</c:v>
                </c:pt>
                <c:pt idx="1">
                  <c:v>79.900000000000006</c:v>
                </c:pt>
                <c:pt idx="2">
                  <c:v>80.19</c:v>
                </c:pt>
                <c:pt idx="3">
                  <c:v>81.540000000000006</c:v>
                </c:pt>
                <c:pt idx="4">
                  <c:v>82.78</c:v>
                </c:pt>
              </c:numCache>
            </c:numRef>
          </c:val>
          <c:extLst>
            <c:ext xmlns:c16="http://schemas.microsoft.com/office/drawing/2014/chart" uri="{C3380CC4-5D6E-409C-BE32-E72D297353CC}">
              <c16:uniqueId val="{00000000-4955-4926-9972-EAA39E234C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955-4926-9972-EAA39E234C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81.33</c:v>
                </c:pt>
                <c:pt idx="1">
                  <c:v>82.88</c:v>
                </c:pt>
                <c:pt idx="2">
                  <c:v>82.28</c:v>
                </c:pt>
                <c:pt idx="3">
                  <c:v>81.53</c:v>
                </c:pt>
                <c:pt idx="4">
                  <c:v>80.489999999999995</c:v>
                </c:pt>
              </c:numCache>
            </c:numRef>
          </c:val>
          <c:extLst>
            <c:ext xmlns:c16="http://schemas.microsoft.com/office/drawing/2014/chart" uri="{C3380CC4-5D6E-409C-BE32-E72D297353CC}">
              <c16:uniqueId val="{00000000-6449-4F92-8142-4175EFD505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449-4F92-8142-4175EFD505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109.59</c:v>
                </c:pt>
                <c:pt idx="1">
                  <c:v>109.33</c:v>
                </c:pt>
                <c:pt idx="2">
                  <c:v>110.97</c:v>
                </c:pt>
                <c:pt idx="3">
                  <c:v>111.76</c:v>
                </c:pt>
                <c:pt idx="4">
                  <c:v>115.03</c:v>
                </c:pt>
              </c:numCache>
            </c:numRef>
          </c:val>
          <c:extLst>
            <c:ext xmlns:c16="http://schemas.microsoft.com/office/drawing/2014/chart" uri="{C3380CC4-5D6E-409C-BE32-E72D297353CC}">
              <c16:uniqueId val="{00000000-1D8B-405C-A93F-FB770E19B1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D8B-405C-A93F-FB770E19B1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58.02</c:v>
                </c:pt>
                <c:pt idx="1">
                  <c:v>59.71</c:v>
                </c:pt>
                <c:pt idx="2">
                  <c:v>61.14</c:v>
                </c:pt>
                <c:pt idx="3">
                  <c:v>62.4</c:v>
                </c:pt>
                <c:pt idx="4">
                  <c:v>63.69</c:v>
                </c:pt>
              </c:numCache>
            </c:numRef>
          </c:val>
          <c:extLst>
            <c:ext xmlns:c16="http://schemas.microsoft.com/office/drawing/2014/chart" uri="{C3380CC4-5D6E-409C-BE32-E72D297353CC}">
              <c16:uniqueId val="{00000000-620C-4E1C-B5C3-F2F3810B8B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20C-4E1C-B5C3-F2F3810B8B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14.13</c:v>
                </c:pt>
                <c:pt idx="1">
                  <c:v>12.84</c:v>
                </c:pt>
                <c:pt idx="2">
                  <c:v>14.24</c:v>
                </c:pt>
                <c:pt idx="3">
                  <c:v>13.83</c:v>
                </c:pt>
                <c:pt idx="4">
                  <c:v>14.31</c:v>
                </c:pt>
              </c:numCache>
            </c:numRef>
          </c:val>
          <c:extLst>
            <c:ext xmlns:c16="http://schemas.microsoft.com/office/drawing/2014/chart" uri="{C3380CC4-5D6E-409C-BE32-E72D297353CC}">
              <c16:uniqueId val="{00000000-1E94-4624-B4C8-9DAB4DB890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1E94-4624-B4C8-9DAB4DB890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15-482E-9E66-E2B28F53D0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FA15-482E-9E66-E2B28F53D0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641.86</c:v>
                </c:pt>
                <c:pt idx="1">
                  <c:v>471.66</c:v>
                </c:pt>
                <c:pt idx="2">
                  <c:v>535.71</c:v>
                </c:pt>
                <c:pt idx="3">
                  <c:v>577.89</c:v>
                </c:pt>
                <c:pt idx="4">
                  <c:v>431.88</c:v>
                </c:pt>
              </c:numCache>
            </c:numRef>
          </c:val>
          <c:extLst>
            <c:ext xmlns:c16="http://schemas.microsoft.com/office/drawing/2014/chart" uri="{C3380CC4-5D6E-409C-BE32-E72D297353CC}">
              <c16:uniqueId val="{00000000-B6FB-4520-A02A-692A9964D4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6FB-4520-A02A-692A9964D4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188.51</c:v>
                </c:pt>
                <c:pt idx="1">
                  <c:v>172.97</c:v>
                </c:pt>
                <c:pt idx="2">
                  <c:v>159.5</c:v>
                </c:pt>
                <c:pt idx="3">
                  <c:v>148.30000000000001</c:v>
                </c:pt>
                <c:pt idx="4">
                  <c:v>184.27</c:v>
                </c:pt>
              </c:numCache>
            </c:numRef>
          </c:val>
          <c:extLst>
            <c:ext xmlns:c16="http://schemas.microsoft.com/office/drawing/2014/chart" uri="{C3380CC4-5D6E-409C-BE32-E72D297353CC}">
              <c16:uniqueId val="{00000000-51B8-490A-A709-8FD4E0D4ED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51B8-490A-A709-8FD4E0D4ED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99.49</c:v>
                </c:pt>
                <c:pt idx="1">
                  <c:v>101.22</c:v>
                </c:pt>
                <c:pt idx="2">
                  <c:v>104.73</c:v>
                </c:pt>
                <c:pt idx="3">
                  <c:v>107.37</c:v>
                </c:pt>
                <c:pt idx="4">
                  <c:v>109.61</c:v>
                </c:pt>
              </c:numCache>
            </c:numRef>
          </c:val>
          <c:extLst>
            <c:ext xmlns:c16="http://schemas.microsoft.com/office/drawing/2014/chart" uri="{C3380CC4-5D6E-409C-BE32-E72D297353CC}">
              <c16:uniqueId val="{00000000-2AD8-4F6C-93F8-3B7D8FFA2E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2AD8-4F6C-93F8-3B7D8FFA2E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219.61</c:v>
                </c:pt>
                <c:pt idx="1">
                  <c:v>215.33</c:v>
                </c:pt>
                <c:pt idx="2">
                  <c:v>207.71</c:v>
                </c:pt>
                <c:pt idx="3">
                  <c:v>201.13</c:v>
                </c:pt>
                <c:pt idx="4">
                  <c:v>197.68</c:v>
                </c:pt>
              </c:numCache>
            </c:numRef>
          </c:val>
          <c:extLst>
            <c:ext xmlns:c16="http://schemas.microsoft.com/office/drawing/2014/chart" uri="{C3380CC4-5D6E-409C-BE32-E72D297353CC}">
              <c16:uniqueId val="{00000000-7322-4BB5-9CDA-F9DB372F1F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322-4BB5-9CDA-F9DB372F1F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笠間市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A4</v>
      </c>
      <c r="X8" s="43"/>
      <c r="Y8" s="43"/>
      <c r="Z8" s="43"/>
      <c r="AA8" s="43"/>
      <c r="AB8" s="43"/>
      <c r="AC8" s="43"/>
      <c r="AD8" s="43" t="str">
        <f>データ!$M$6</f>
        <v>非設置</v>
      </c>
      <c r="AE8" s="43"/>
      <c r="AF8" s="43"/>
      <c r="AG8" s="43"/>
      <c r="AH8" s="43"/>
      <c r="AI8" s="43"/>
      <c r="AJ8" s="43"/>
      <c r="AK8" s="2"/>
      <c r="AL8" s="44">
        <f>データ!$R$6</f>
        <v>74367</v>
      </c>
      <c r="AM8" s="44"/>
      <c r="AN8" s="44"/>
      <c r="AO8" s="44"/>
      <c r="AP8" s="44"/>
      <c r="AQ8" s="44"/>
      <c r="AR8" s="44"/>
      <c r="AS8" s="44"/>
      <c r="AT8" s="45">
        <f>データ!$S$6</f>
        <v>240.4</v>
      </c>
      <c r="AU8" s="46"/>
      <c r="AV8" s="46"/>
      <c r="AW8" s="46"/>
      <c r="AX8" s="46"/>
      <c r="AY8" s="46"/>
      <c r="AZ8" s="46"/>
      <c r="BA8" s="46"/>
      <c r="BB8" s="47">
        <f>データ!$T$6</f>
        <v>309.35000000000002</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26</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16</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76.430000000000007</v>
      </c>
      <c r="J10" s="46"/>
      <c r="K10" s="46"/>
      <c r="L10" s="46"/>
      <c r="M10" s="46"/>
      <c r="N10" s="46"/>
      <c r="O10" s="56"/>
      <c r="P10" s="47">
        <f>データ!$P$6</f>
        <v>83.83</v>
      </c>
      <c r="Q10" s="47"/>
      <c r="R10" s="47"/>
      <c r="S10" s="47"/>
      <c r="T10" s="47"/>
      <c r="U10" s="47"/>
      <c r="V10" s="47"/>
      <c r="W10" s="44">
        <f>データ!$Q$6</f>
        <v>3855</v>
      </c>
      <c r="X10" s="44"/>
      <c r="Y10" s="44"/>
      <c r="Z10" s="44"/>
      <c r="AA10" s="44"/>
      <c r="AB10" s="44"/>
      <c r="AC10" s="44"/>
      <c r="AD10" s="2"/>
      <c r="AE10" s="2"/>
      <c r="AF10" s="2"/>
      <c r="AG10" s="2"/>
      <c r="AH10" s="2"/>
      <c r="AI10" s="2"/>
      <c r="AJ10" s="2"/>
      <c r="AK10" s="2"/>
      <c r="AL10" s="44">
        <f>データ!$U$6</f>
        <v>62155</v>
      </c>
      <c r="AM10" s="44"/>
      <c r="AN10" s="44"/>
      <c r="AO10" s="44"/>
      <c r="AP10" s="44"/>
      <c r="AQ10" s="44"/>
      <c r="AR10" s="44"/>
      <c r="AS10" s="44"/>
      <c r="AT10" s="45">
        <f>データ!$V$6</f>
        <v>166.27</v>
      </c>
      <c r="AU10" s="46"/>
      <c r="AV10" s="46"/>
      <c r="AW10" s="46"/>
      <c r="AX10" s="46"/>
      <c r="AY10" s="46"/>
      <c r="AZ10" s="46"/>
      <c r="BA10" s="46"/>
      <c r="BB10" s="47">
        <f>データ!$W$6</f>
        <v>373.82</v>
      </c>
      <c r="BC10" s="47"/>
      <c r="BD10" s="47"/>
      <c r="BE10" s="47"/>
      <c r="BF10" s="47"/>
      <c r="BG10" s="47"/>
      <c r="BH10" s="47"/>
      <c r="BI10" s="47"/>
      <c r="BJ10" s="2"/>
      <c r="BK10" s="2"/>
      <c r="BL10" s="57" t="s">
        <v>36</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43</v>
      </c>
      <c r="C84" s="6"/>
      <c r="D84" s="6"/>
      <c r="E84" s="6" t="s">
        <v>45</v>
      </c>
      <c r="F84" s="6" t="s">
        <v>47</v>
      </c>
      <c r="G84" s="6" t="s">
        <v>48</v>
      </c>
      <c r="H84" s="6" t="s">
        <v>41</v>
      </c>
      <c r="I84" s="6" t="s">
        <v>8</v>
      </c>
      <c r="J84" s="6" t="s">
        <v>29</v>
      </c>
      <c r="K84" s="6" t="s">
        <v>49</v>
      </c>
      <c r="L84" s="6" t="s">
        <v>51</v>
      </c>
      <c r="M84" s="6" t="s">
        <v>33</v>
      </c>
      <c r="N84" s="6" t="s">
        <v>53</v>
      </c>
      <c r="O84" s="6" t="s">
        <v>55</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2yvXNYkDOER3tNreSrHEyFxHFai8WxJl5ZxjaZhSuzYRU11lD2i0lPTPFQidV+b0I6UvOj4BMOs88EFXm33UKA==" saltValue="wZr4bBh8OGAgPiIbvlLx8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50</v>
      </c>
      <c r="C3" s="17" t="s">
        <v>58</v>
      </c>
      <c r="D3" s="17" t="s">
        <v>60</v>
      </c>
      <c r="E3" s="17" t="s">
        <v>3</v>
      </c>
      <c r="F3" s="17" t="s">
        <v>2</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61</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63</v>
      </c>
      <c r="BF4" s="83"/>
      <c r="BG4" s="83"/>
      <c r="BH4" s="83"/>
      <c r="BI4" s="83"/>
      <c r="BJ4" s="83"/>
      <c r="BK4" s="83"/>
      <c r="BL4" s="83"/>
      <c r="BM4" s="83"/>
      <c r="BN4" s="83"/>
      <c r="BO4" s="83"/>
      <c r="BP4" s="83" t="s">
        <v>35</v>
      </c>
      <c r="BQ4" s="83"/>
      <c r="BR4" s="83"/>
      <c r="BS4" s="83"/>
      <c r="BT4" s="83"/>
      <c r="BU4" s="83"/>
      <c r="BV4" s="83"/>
      <c r="BW4" s="83"/>
      <c r="BX4" s="83"/>
      <c r="BY4" s="83"/>
      <c r="BZ4" s="83"/>
      <c r="CA4" s="83" t="s">
        <v>64</v>
      </c>
      <c r="CB4" s="83"/>
      <c r="CC4" s="83"/>
      <c r="CD4" s="83"/>
      <c r="CE4" s="83"/>
      <c r="CF4" s="83"/>
      <c r="CG4" s="83"/>
      <c r="CH4" s="83"/>
      <c r="CI4" s="83"/>
      <c r="CJ4" s="83"/>
      <c r="CK4" s="83"/>
      <c r="CL4" s="83" t="s">
        <v>66</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62</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15">
      <c r="A5" s="15" t="s">
        <v>28</v>
      </c>
      <c r="B5" s="19"/>
      <c r="C5" s="19"/>
      <c r="D5" s="19"/>
      <c r="E5" s="19"/>
      <c r="F5" s="19"/>
      <c r="G5" s="19"/>
      <c r="H5" s="25" t="s">
        <v>57</v>
      </c>
      <c r="I5" s="25" t="s">
        <v>70</v>
      </c>
      <c r="J5" s="25" t="s">
        <v>71</v>
      </c>
      <c r="K5" s="25" t="s">
        <v>72</v>
      </c>
      <c r="L5" s="25" t="s">
        <v>73</v>
      </c>
      <c r="M5" s="25" t="s">
        <v>5</v>
      </c>
      <c r="N5" s="25" t="s">
        <v>74</v>
      </c>
      <c r="O5" s="25" t="s">
        <v>75</v>
      </c>
      <c r="P5" s="25" t="s">
        <v>76</v>
      </c>
      <c r="Q5" s="25" t="s">
        <v>77</v>
      </c>
      <c r="R5" s="25" t="s">
        <v>78</v>
      </c>
      <c r="S5" s="25" t="s">
        <v>79</v>
      </c>
      <c r="T5" s="25" t="s">
        <v>65</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43</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15">
      <c r="A6" s="15" t="s">
        <v>93</v>
      </c>
      <c r="B6" s="20">
        <f t="shared" ref="B6:W6" si="1">B7</f>
        <v>2021</v>
      </c>
      <c r="C6" s="20">
        <f t="shared" si="1"/>
        <v>82163</v>
      </c>
      <c r="D6" s="20">
        <f t="shared" si="1"/>
        <v>46</v>
      </c>
      <c r="E6" s="20">
        <f t="shared" si="1"/>
        <v>1</v>
      </c>
      <c r="F6" s="20">
        <f t="shared" si="1"/>
        <v>0</v>
      </c>
      <c r="G6" s="20">
        <f t="shared" si="1"/>
        <v>1</v>
      </c>
      <c r="H6" s="20" t="str">
        <f t="shared" si="1"/>
        <v>茨城県　笠間市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76.430000000000007</v>
      </c>
      <c r="P6" s="26">
        <f t="shared" si="1"/>
        <v>83.83</v>
      </c>
      <c r="Q6" s="26">
        <f t="shared" si="1"/>
        <v>3855</v>
      </c>
      <c r="R6" s="26">
        <f t="shared" si="1"/>
        <v>74367</v>
      </c>
      <c r="S6" s="26">
        <f t="shared" si="1"/>
        <v>240.4</v>
      </c>
      <c r="T6" s="26">
        <f t="shared" si="1"/>
        <v>309.35000000000002</v>
      </c>
      <c r="U6" s="26">
        <f t="shared" si="1"/>
        <v>62155</v>
      </c>
      <c r="V6" s="26">
        <f t="shared" si="1"/>
        <v>166.27</v>
      </c>
      <c r="W6" s="26">
        <f t="shared" si="1"/>
        <v>373.82</v>
      </c>
      <c r="X6" s="28">
        <f t="shared" ref="X6:AG6" si="2">IF(X7="",NA(),X7)</f>
        <v>109.59</v>
      </c>
      <c r="Y6" s="28">
        <f t="shared" si="2"/>
        <v>109.33</v>
      </c>
      <c r="Z6" s="28">
        <f t="shared" si="2"/>
        <v>110.97</v>
      </c>
      <c r="AA6" s="28">
        <f t="shared" si="2"/>
        <v>111.76</v>
      </c>
      <c r="AB6" s="28">
        <f t="shared" si="2"/>
        <v>115.03</v>
      </c>
      <c r="AC6" s="28">
        <f t="shared" si="2"/>
        <v>112.15</v>
      </c>
      <c r="AD6" s="28">
        <f t="shared" si="2"/>
        <v>111.44</v>
      </c>
      <c r="AE6" s="28">
        <f t="shared" si="2"/>
        <v>111.17</v>
      </c>
      <c r="AF6" s="28">
        <f t="shared" si="2"/>
        <v>110.91</v>
      </c>
      <c r="AG6" s="28">
        <f t="shared" si="2"/>
        <v>111.49</v>
      </c>
      <c r="AH6" s="26" t="str">
        <f>IF(AH7="","",IF(AH7="-","【-】","【"&amp;SUBSTITUTE(TEXT(AH7,"#,##0.00"),"-","△")&amp;"】"))</f>
        <v>【111.39】</v>
      </c>
      <c r="AI6" s="26">
        <f t="shared" ref="AI6:AR6" si="3">IF(AI7="",NA(),AI7)</f>
        <v>0</v>
      </c>
      <c r="AJ6" s="26">
        <f t="shared" si="3"/>
        <v>0</v>
      </c>
      <c r="AK6" s="26">
        <f t="shared" si="3"/>
        <v>0</v>
      </c>
      <c r="AL6" s="26">
        <f t="shared" si="3"/>
        <v>0</v>
      </c>
      <c r="AM6" s="26">
        <f t="shared" si="3"/>
        <v>0</v>
      </c>
      <c r="AN6" s="28">
        <f t="shared" si="3"/>
        <v>1</v>
      </c>
      <c r="AO6" s="28">
        <f t="shared" si="3"/>
        <v>1.03</v>
      </c>
      <c r="AP6" s="28">
        <f t="shared" si="3"/>
        <v>0.78</v>
      </c>
      <c r="AQ6" s="28">
        <f t="shared" si="3"/>
        <v>0.92</v>
      </c>
      <c r="AR6" s="28">
        <f t="shared" si="3"/>
        <v>0.87</v>
      </c>
      <c r="AS6" s="26" t="str">
        <f>IF(AS7="","",IF(AS7="-","【-】","【"&amp;SUBSTITUTE(TEXT(AS7,"#,##0.00"),"-","△")&amp;"】"))</f>
        <v>【1.30】</v>
      </c>
      <c r="AT6" s="28">
        <f t="shared" ref="AT6:BC6" si="4">IF(AT7="",NA(),AT7)</f>
        <v>641.86</v>
      </c>
      <c r="AU6" s="28">
        <f t="shared" si="4"/>
        <v>471.66</v>
      </c>
      <c r="AV6" s="28">
        <f t="shared" si="4"/>
        <v>535.71</v>
      </c>
      <c r="AW6" s="28">
        <f t="shared" si="4"/>
        <v>577.89</v>
      </c>
      <c r="AX6" s="28">
        <f t="shared" si="4"/>
        <v>431.88</v>
      </c>
      <c r="AY6" s="28">
        <f t="shared" si="4"/>
        <v>355.5</v>
      </c>
      <c r="AZ6" s="28">
        <f t="shared" si="4"/>
        <v>349.83</v>
      </c>
      <c r="BA6" s="28">
        <f t="shared" si="4"/>
        <v>360.86</v>
      </c>
      <c r="BB6" s="28">
        <f t="shared" si="4"/>
        <v>350.79</v>
      </c>
      <c r="BC6" s="28">
        <f t="shared" si="4"/>
        <v>354.57</v>
      </c>
      <c r="BD6" s="26" t="str">
        <f>IF(BD7="","",IF(BD7="-","【-】","【"&amp;SUBSTITUTE(TEXT(BD7,"#,##0.00"),"-","△")&amp;"】"))</f>
        <v>【261.51】</v>
      </c>
      <c r="BE6" s="28">
        <f t="shared" ref="BE6:BN6" si="5">IF(BE7="",NA(),BE7)</f>
        <v>188.51</v>
      </c>
      <c r="BF6" s="28">
        <f t="shared" si="5"/>
        <v>172.97</v>
      </c>
      <c r="BG6" s="28">
        <f t="shared" si="5"/>
        <v>159.5</v>
      </c>
      <c r="BH6" s="28">
        <f t="shared" si="5"/>
        <v>148.30000000000001</v>
      </c>
      <c r="BI6" s="28">
        <f t="shared" si="5"/>
        <v>184.27</v>
      </c>
      <c r="BJ6" s="28">
        <f t="shared" si="5"/>
        <v>312.58</v>
      </c>
      <c r="BK6" s="28">
        <f t="shared" si="5"/>
        <v>314.87</v>
      </c>
      <c r="BL6" s="28">
        <f t="shared" si="5"/>
        <v>309.27999999999997</v>
      </c>
      <c r="BM6" s="28">
        <f t="shared" si="5"/>
        <v>322.92</v>
      </c>
      <c r="BN6" s="28">
        <f t="shared" si="5"/>
        <v>303.45999999999998</v>
      </c>
      <c r="BO6" s="26" t="str">
        <f>IF(BO7="","",IF(BO7="-","【-】","【"&amp;SUBSTITUTE(TEXT(BO7,"#,##0.00"),"-","△")&amp;"】"))</f>
        <v>【265.16】</v>
      </c>
      <c r="BP6" s="28">
        <f t="shared" ref="BP6:BY6" si="6">IF(BP7="",NA(),BP7)</f>
        <v>99.49</v>
      </c>
      <c r="BQ6" s="28">
        <f t="shared" si="6"/>
        <v>101.22</v>
      </c>
      <c r="BR6" s="28">
        <f t="shared" si="6"/>
        <v>104.73</v>
      </c>
      <c r="BS6" s="28">
        <f t="shared" si="6"/>
        <v>107.37</v>
      </c>
      <c r="BT6" s="28">
        <f t="shared" si="6"/>
        <v>109.61</v>
      </c>
      <c r="BU6" s="28">
        <f t="shared" si="6"/>
        <v>104.57</v>
      </c>
      <c r="BV6" s="28">
        <f t="shared" si="6"/>
        <v>103.54</v>
      </c>
      <c r="BW6" s="28">
        <f t="shared" si="6"/>
        <v>103.32</v>
      </c>
      <c r="BX6" s="28">
        <f t="shared" si="6"/>
        <v>100.85</v>
      </c>
      <c r="BY6" s="28">
        <f t="shared" si="6"/>
        <v>103.79</v>
      </c>
      <c r="BZ6" s="26" t="str">
        <f>IF(BZ7="","",IF(BZ7="-","【-】","【"&amp;SUBSTITUTE(TEXT(BZ7,"#,##0.00"),"-","△")&amp;"】"))</f>
        <v>【102.35】</v>
      </c>
      <c r="CA6" s="28">
        <f t="shared" ref="CA6:CJ6" si="7">IF(CA7="",NA(),CA7)</f>
        <v>219.61</v>
      </c>
      <c r="CB6" s="28">
        <f t="shared" si="7"/>
        <v>215.33</v>
      </c>
      <c r="CC6" s="28">
        <f t="shared" si="7"/>
        <v>207.71</v>
      </c>
      <c r="CD6" s="28">
        <f t="shared" si="7"/>
        <v>201.13</v>
      </c>
      <c r="CE6" s="28">
        <f t="shared" si="7"/>
        <v>197.68</v>
      </c>
      <c r="CF6" s="28">
        <f t="shared" si="7"/>
        <v>165.47</v>
      </c>
      <c r="CG6" s="28">
        <f t="shared" si="7"/>
        <v>167.46</v>
      </c>
      <c r="CH6" s="28">
        <f t="shared" si="7"/>
        <v>168.56</v>
      </c>
      <c r="CI6" s="28">
        <f t="shared" si="7"/>
        <v>167.1</v>
      </c>
      <c r="CJ6" s="28">
        <f t="shared" si="7"/>
        <v>167.86</v>
      </c>
      <c r="CK6" s="26" t="str">
        <f>IF(CK7="","",IF(CK7="-","【-】","【"&amp;SUBSTITUTE(TEXT(CK7,"#,##0.00"),"-","△")&amp;"】"))</f>
        <v>【167.74】</v>
      </c>
      <c r="CL6" s="28">
        <f t="shared" ref="CL6:CU6" si="8">IF(CL7="",NA(),CL7)</f>
        <v>81.14</v>
      </c>
      <c r="CM6" s="28">
        <f t="shared" si="8"/>
        <v>79.900000000000006</v>
      </c>
      <c r="CN6" s="28">
        <f t="shared" si="8"/>
        <v>80.19</v>
      </c>
      <c r="CO6" s="28">
        <f t="shared" si="8"/>
        <v>81.540000000000006</v>
      </c>
      <c r="CP6" s="28">
        <f t="shared" si="8"/>
        <v>82.78</v>
      </c>
      <c r="CQ6" s="28">
        <f t="shared" si="8"/>
        <v>59.74</v>
      </c>
      <c r="CR6" s="28">
        <f t="shared" si="8"/>
        <v>59.46</v>
      </c>
      <c r="CS6" s="28">
        <f t="shared" si="8"/>
        <v>59.51</v>
      </c>
      <c r="CT6" s="28">
        <f t="shared" si="8"/>
        <v>59.91</v>
      </c>
      <c r="CU6" s="28">
        <f t="shared" si="8"/>
        <v>59.4</v>
      </c>
      <c r="CV6" s="26" t="str">
        <f>IF(CV7="","",IF(CV7="-","【-】","【"&amp;SUBSTITUTE(TEXT(CV7,"#,##0.00"),"-","△")&amp;"】"))</f>
        <v>【60.29】</v>
      </c>
      <c r="CW6" s="28">
        <f t="shared" ref="CW6:DF6" si="9">IF(CW7="",NA(),CW7)</f>
        <v>81.33</v>
      </c>
      <c r="CX6" s="28">
        <f t="shared" si="9"/>
        <v>82.88</v>
      </c>
      <c r="CY6" s="28">
        <f t="shared" si="9"/>
        <v>82.28</v>
      </c>
      <c r="CZ6" s="28">
        <f t="shared" si="9"/>
        <v>81.53</v>
      </c>
      <c r="DA6" s="28">
        <f t="shared" si="9"/>
        <v>80.489999999999995</v>
      </c>
      <c r="DB6" s="28">
        <f t="shared" si="9"/>
        <v>87.28</v>
      </c>
      <c r="DC6" s="28">
        <f t="shared" si="9"/>
        <v>87.41</v>
      </c>
      <c r="DD6" s="28">
        <f t="shared" si="9"/>
        <v>87.08</v>
      </c>
      <c r="DE6" s="28">
        <f t="shared" si="9"/>
        <v>87.26</v>
      </c>
      <c r="DF6" s="28">
        <f t="shared" si="9"/>
        <v>87.57</v>
      </c>
      <c r="DG6" s="26" t="str">
        <f>IF(DG7="","",IF(DG7="-","【-】","【"&amp;SUBSTITUTE(TEXT(DG7,"#,##0.00"),"-","△")&amp;"】"))</f>
        <v>【90.12】</v>
      </c>
      <c r="DH6" s="28">
        <f t="shared" ref="DH6:DQ6" si="10">IF(DH7="",NA(),DH7)</f>
        <v>58.02</v>
      </c>
      <c r="DI6" s="28">
        <f t="shared" si="10"/>
        <v>59.71</v>
      </c>
      <c r="DJ6" s="28">
        <f t="shared" si="10"/>
        <v>61.14</v>
      </c>
      <c r="DK6" s="28">
        <f t="shared" si="10"/>
        <v>62.4</v>
      </c>
      <c r="DL6" s="28">
        <f t="shared" si="10"/>
        <v>63.69</v>
      </c>
      <c r="DM6" s="28">
        <f t="shared" si="10"/>
        <v>46.94</v>
      </c>
      <c r="DN6" s="28">
        <f t="shared" si="10"/>
        <v>47.62</v>
      </c>
      <c r="DO6" s="28">
        <f t="shared" si="10"/>
        <v>48.55</v>
      </c>
      <c r="DP6" s="28">
        <f t="shared" si="10"/>
        <v>49.2</v>
      </c>
      <c r="DQ6" s="28">
        <f t="shared" si="10"/>
        <v>50.01</v>
      </c>
      <c r="DR6" s="26" t="str">
        <f>IF(DR7="","",IF(DR7="-","【-】","【"&amp;SUBSTITUTE(TEXT(DR7,"#,##0.00"),"-","△")&amp;"】"))</f>
        <v>【50.88】</v>
      </c>
      <c r="DS6" s="28">
        <f t="shared" ref="DS6:EB6" si="11">IF(DS7="",NA(),DS7)</f>
        <v>14.13</v>
      </c>
      <c r="DT6" s="28">
        <f t="shared" si="11"/>
        <v>12.84</v>
      </c>
      <c r="DU6" s="28">
        <f t="shared" si="11"/>
        <v>14.24</v>
      </c>
      <c r="DV6" s="28">
        <f t="shared" si="11"/>
        <v>13.83</v>
      </c>
      <c r="DW6" s="28">
        <f t="shared" si="11"/>
        <v>14.31</v>
      </c>
      <c r="DX6" s="28">
        <f t="shared" si="11"/>
        <v>14.48</v>
      </c>
      <c r="DY6" s="28">
        <f t="shared" si="11"/>
        <v>16.27</v>
      </c>
      <c r="DZ6" s="28">
        <f t="shared" si="11"/>
        <v>17.11</v>
      </c>
      <c r="EA6" s="28">
        <f t="shared" si="11"/>
        <v>18.329999999999998</v>
      </c>
      <c r="EB6" s="28">
        <f t="shared" si="11"/>
        <v>20.27</v>
      </c>
      <c r="EC6" s="26" t="str">
        <f>IF(EC7="","",IF(EC7="-","【-】","【"&amp;SUBSTITUTE(TEXT(EC7,"#,##0.00"),"-","△")&amp;"】"))</f>
        <v>【22.30】</v>
      </c>
      <c r="ED6" s="28">
        <f t="shared" ref="ED6:EM6" si="12">IF(ED7="",NA(),ED7)</f>
        <v>0.16</v>
      </c>
      <c r="EE6" s="28">
        <f t="shared" si="12"/>
        <v>0.14000000000000001</v>
      </c>
      <c r="EF6" s="28">
        <f t="shared" si="12"/>
        <v>0.21</v>
      </c>
      <c r="EG6" s="28">
        <f t="shared" si="12"/>
        <v>0.1</v>
      </c>
      <c r="EH6" s="28">
        <f t="shared" si="12"/>
        <v>0.08</v>
      </c>
      <c r="EI6" s="28">
        <f t="shared" si="12"/>
        <v>0.75</v>
      </c>
      <c r="EJ6" s="28">
        <f t="shared" si="12"/>
        <v>0.63</v>
      </c>
      <c r="EK6" s="28">
        <f t="shared" si="12"/>
        <v>0.63</v>
      </c>
      <c r="EL6" s="28">
        <f t="shared" si="12"/>
        <v>0.6</v>
      </c>
      <c r="EM6" s="28">
        <f t="shared" si="12"/>
        <v>0.56000000000000005</v>
      </c>
      <c r="EN6" s="26" t="str">
        <f>IF(EN7="","",IF(EN7="-","【-】","【"&amp;SUBSTITUTE(TEXT(EN7,"#,##0.00"),"-","△")&amp;"】"))</f>
        <v>【0.66】</v>
      </c>
    </row>
    <row r="7" spans="1:144" s="14" customFormat="1" x14ac:dyDescent="0.15">
      <c r="A7" s="15"/>
      <c r="B7" s="21">
        <v>2021</v>
      </c>
      <c r="C7" s="21">
        <v>82163</v>
      </c>
      <c r="D7" s="21">
        <v>46</v>
      </c>
      <c r="E7" s="21">
        <v>1</v>
      </c>
      <c r="F7" s="21">
        <v>0</v>
      </c>
      <c r="G7" s="21">
        <v>1</v>
      </c>
      <c r="H7" s="21" t="s">
        <v>94</v>
      </c>
      <c r="I7" s="21" t="s">
        <v>95</v>
      </c>
      <c r="J7" s="21" t="s">
        <v>96</v>
      </c>
      <c r="K7" s="21" t="s">
        <v>97</v>
      </c>
      <c r="L7" s="21" t="s">
        <v>59</v>
      </c>
      <c r="M7" s="21" t="s">
        <v>15</v>
      </c>
      <c r="N7" s="27" t="s">
        <v>98</v>
      </c>
      <c r="O7" s="27">
        <v>76.430000000000007</v>
      </c>
      <c r="P7" s="27">
        <v>83.83</v>
      </c>
      <c r="Q7" s="27">
        <v>3855</v>
      </c>
      <c r="R7" s="27">
        <v>74367</v>
      </c>
      <c r="S7" s="27">
        <v>240.4</v>
      </c>
      <c r="T7" s="27">
        <v>309.35000000000002</v>
      </c>
      <c r="U7" s="27">
        <v>62155</v>
      </c>
      <c r="V7" s="27">
        <v>166.27</v>
      </c>
      <c r="W7" s="27">
        <v>373.82</v>
      </c>
      <c r="X7" s="27">
        <v>109.59</v>
      </c>
      <c r="Y7" s="27">
        <v>109.33</v>
      </c>
      <c r="Z7" s="27">
        <v>110.97</v>
      </c>
      <c r="AA7" s="27">
        <v>111.76</v>
      </c>
      <c r="AB7" s="27">
        <v>115.03</v>
      </c>
      <c r="AC7" s="27">
        <v>112.15</v>
      </c>
      <c r="AD7" s="27">
        <v>111.44</v>
      </c>
      <c r="AE7" s="27">
        <v>111.17</v>
      </c>
      <c r="AF7" s="27">
        <v>110.91</v>
      </c>
      <c r="AG7" s="27">
        <v>111.49</v>
      </c>
      <c r="AH7" s="27">
        <v>111.39</v>
      </c>
      <c r="AI7" s="27">
        <v>0</v>
      </c>
      <c r="AJ7" s="27">
        <v>0</v>
      </c>
      <c r="AK7" s="27">
        <v>0</v>
      </c>
      <c r="AL7" s="27">
        <v>0</v>
      </c>
      <c r="AM7" s="27">
        <v>0</v>
      </c>
      <c r="AN7" s="27">
        <v>1</v>
      </c>
      <c r="AO7" s="27">
        <v>1.03</v>
      </c>
      <c r="AP7" s="27">
        <v>0.78</v>
      </c>
      <c r="AQ7" s="27">
        <v>0.92</v>
      </c>
      <c r="AR7" s="27">
        <v>0.87</v>
      </c>
      <c r="AS7" s="27">
        <v>1.3</v>
      </c>
      <c r="AT7" s="27">
        <v>641.86</v>
      </c>
      <c r="AU7" s="27">
        <v>471.66</v>
      </c>
      <c r="AV7" s="27">
        <v>535.71</v>
      </c>
      <c r="AW7" s="27">
        <v>577.89</v>
      </c>
      <c r="AX7" s="27">
        <v>431.88</v>
      </c>
      <c r="AY7" s="27">
        <v>355.5</v>
      </c>
      <c r="AZ7" s="27">
        <v>349.83</v>
      </c>
      <c r="BA7" s="27">
        <v>360.86</v>
      </c>
      <c r="BB7" s="27">
        <v>350.79</v>
      </c>
      <c r="BC7" s="27">
        <v>354.57</v>
      </c>
      <c r="BD7" s="27">
        <v>261.51</v>
      </c>
      <c r="BE7" s="27">
        <v>188.51</v>
      </c>
      <c r="BF7" s="27">
        <v>172.97</v>
      </c>
      <c r="BG7" s="27">
        <v>159.5</v>
      </c>
      <c r="BH7" s="27">
        <v>148.30000000000001</v>
      </c>
      <c r="BI7" s="27">
        <v>184.27</v>
      </c>
      <c r="BJ7" s="27">
        <v>312.58</v>
      </c>
      <c r="BK7" s="27">
        <v>314.87</v>
      </c>
      <c r="BL7" s="27">
        <v>309.27999999999997</v>
      </c>
      <c r="BM7" s="27">
        <v>322.92</v>
      </c>
      <c r="BN7" s="27">
        <v>303.45999999999998</v>
      </c>
      <c r="BO7" s="27">
        <v>265.16000000000003</v>
      </c>
      <c r="BP7" s="27">
        <v>99.49</v>
      </c>
      <c r="BQ7" s="27">
        <v>101.22</v>
      </c>
      <c r="BR7" s="27">
        <v>104.73</v>
      </c>
      <c r="BS7" s="27">
        <v>107.37</v>
      </c>
      <c r="BT7" s="27">
        <v>109.61</v>
      </c>
      <c r="BU7" s="27">
        <v>104.57</v>
      </c>
      <c r="BV7" s="27">
        <v>103.54</v>
      </c>
      <c r="BW7" s="27">
        <v>103.32</v>
      </c>
      <c r="BX7" s="27">
        <v>100.85</v>
      </c>
      <c r="BY7" s="27">
        <v>103.79</v>
      </c>
      <c r="BZ7" s="27">
        <v>102.35</v>
      </c>
      <c r="CA7" s="27">
        <v>219.61</v>
      </c>
      <c r="CB7" s="27">
        <v>215.33</v>
      </c>
      <c r="CC7" s="27">
        <v>207.71</v>
      </c>
      <c r="CD7" s="27">
        <v>201.13</v>
      </c>
      <c r="CE7" s="27">
        <v>197.68</v>
      </c>
      <c r="CF7" s="27">
        <v>165.47</v>
      </c>
      <c r="CG7" s="27">
        <v>167.46</v>
      </c>
      <c r="CH7" s="27">
        <v>168.56</v>
      </c>
      <c r="CI7" s="27">
        <v>167.1</v>
      </c>
      <c r="CJ7" s="27">
        <v>167.86</v>
      </c>
      <c r="CK7" s="27">
        <v>167.74</v>
      </c>
      <c r="CL7" s="27">
        <v>81.14</v>
      </c>
      <c r="CM7" s="27">
        <v>79.900000000000006</v>
      </c>
      <c r="CN7" s="27">
        <v>80.19</v>
      </c>
      <c r="CO7" s="27">
        <v>81.540000000000006</v>
      </c>
      <c r="CP7" s="27">
        <v>82.78</v>
      </c>
      <c r="CQ7" s="27">
        <v>59.74</v>
      </c>
      <c r="CR7" s="27">
        <v>59.46</v>
      </c>
      <c r="CS7" s="27">
        <v>59.51</v>
      </c>
      <c r="CT7" s="27">
        <v>59.91</v>
      </c>
      <c r="CU7" s="27">
        <v>59.4</v>
      </c>
      <c r="CV7" s="27">
        <v>60.29</v>
      </c>
      <c r="CW7" s="27">
        <v>81.33</v>
      </c>
      <c r="CX7" s="27">
        <v>82.88</v>
      </c>
      <c r="CY7" s="27">
        <v>82.28</v>
      </c>
      <c r="CZ7" s="27">
        <v>81.53</v>
      </c>
      <c r="DA7" s="27">
        <v>80.489999999999995</v>
      </c>
      <c r="DB7" s="27">
        <v>87.28</v>
      </c>
      <c r="DC7" s="27">
        <v>87.41</v>
      </c>
      <c r="DD7" s="27">
        <v>87.08</v>
      </c>
      <c r="DE7" s="27">
        <v>87.26</v>
      </c>
      <c r="DF7" s="27">
        <v>87.57</v>
      </c>
      <c r="DG7" s="27">
        <v>90.12</v>
      </c>
      <c r="DH7" s="27">
        <v>58.02</v>
      </c>
      <c r="DI7" s="27">
        <v>59.71</v>
      </c>
      <c r="DJ7" s="27">
        <v>61.14</v>
      </c>
      <c r="DK7" s="27">
        <v>62.4</v>
      </c>
      <c r="DL7" s="27">
        <v>63.69</v>
      </c>
      <c r="DM7" s="27">
        <v>46.94</v>
      </c>
      <c r="DN7" s="27">
        <v>47.62</v>
      </c>
      <c r="DO7" s="27">
        <v>48.55</v>
      </c>
      <c r="DP7" s="27">
        <v>49.2</v>
      </c>
      <c r="DQ7" s="27">
        <v>50.01</v>
      </c>
      <c r="DR7" s="27">
        <v>50.88</v>
      </c>
      <c r="DS7" s="27">
        <v>14.13</v>
      </c>
      <c r="DT7" s="27">
        <v>12.84</v>
      </c>
      <c r="DU7" s="27">
        <v>14.24</v>
      </c>
      <c r="DV7" s="27">
        <v>13.83</v>
      </c>
      <c r="DW7" s="27">
        <v>14.31</v>
      </c>
      <c r="DX7" s="27">
        <v>14.48</v>
      </c>
      <c r="DY7" s="27">
        <v>16.27</v>
      </c>
      <c r="DZ7" s="27">
        <v>17.11</v>
      </c>
      <c r="EA7" s="27">
        <v>18.329999999999998</v>
      </c>
      <c r="EB7" s="27">
        <v>20.27</v>
      </c>
      <c r="EC7" s="27">
        <v>22.3</v>
      </c>
      <c r="ED7" s="27">
        <v>0.16</v>
      </c>
      <c r="EE7" s="27">
        <v>0.14000000000000001</v>
      </c>
      <c r="EF7" s="27">
        <v>0.21</v>
      </c>
      <c r="EG7" s="27">
        <v>0.1</v>
      </c>
      <c r="EH7" s="27">
        <v>0.08</v>
      </c>
      <c r="EI7" s="27">
        <v>0.75</v>
      </c>
      <c r="EJ7" s="27">
        <v>0.63</v>
      </c>
      <c r="EK7" s="27">
        <v>0.63</v>
      </c>
      <c r="EL7" s="27">
        <v>0.6</v>
      </c>
      <c r="EM7" s="27">
        <v>0.56000000000000005</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2022-12-01T00:54:34Z</dcterms:created>
  <dcterms:modified xsi:type="dcterms:W3CDTF">2023-02-13T09:09:25Z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2023-01-11T06:15:14Z</vt:filetime>
  </property>
</Properties>
</file>