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qiFxJcMAbRO3m94ch0RQvkfgJkJ4PxUI2nTUzhOaQqlKKULg2CQ/jHYxavsgDmH3mfzt5pNHtB53W8Cg7khl+w==" workbookSaltValue="a8cJhnQs9IaadgR/Z9G1KQ==" workbookSpinCount="100000" lockStructure="1"/>
  <bookViews>
    <workbookView xWindow="0" yWindow="0" windowWidth="20490" windowHeight="753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AT8" i="4"/>
  <c r="AL8" i="4"/>
  <c r="AD8" i="4"/>
  <c r="P8" i="4"/>
  <c r="I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<sst xmlns="http://schemas.openxmlformats.org/spreadsheetml/2006/main" count="228" uniqueCount="114">
  <si>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</si>
  <si>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</si>
  <si>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</si>
  <si>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</si>
  <si>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</si>
  <si>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</si>
  <si>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</si>
  <si>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</si>
  <si>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</si>
  <si>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</si>
  <si>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</si>
  <si>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</si>
  <si>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</si>
  <si>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</si>
  <si>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</si>
  <si>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</si>
  <si>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</si>
  <si>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</si>
  <si>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</si>
  <si>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</si>
  <si>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</si>
  <si>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</si>
  <si>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</si>
  <si>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</si>
  <si>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</si>
  <si>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</si>
  <si>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</si>
  <si>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</si>
  <si>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</si>
  <si>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</si>
  <si>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</si>
  <si>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</si>
  <si>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</si>
  <si>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</si>
  <si>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</si>
  <si>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</si>
  <si>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</si>
  <si>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</si>
  <si>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</si>
  <si>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</si>
  <si>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</si>
  <si>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</si>
  <si>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</si>
  <si>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</si>
  <si>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</si>
  <si>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</si>
  <si>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</si>
  <si>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</si>
  <si>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</si>
  <si>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</si>
  <si>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</si>
  <si>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</si>
  <si>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</si>
  <si>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</si>
  <si>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</si>
  <si>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</si>
  <si>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</si>
  <si>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</si>
  <si>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</si>
  <si>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</si>
  <si>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</si>
  <si>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</si>
  <si>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</si>
  <si>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</si>
  <si>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</si>
  <si>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</si>
  <si>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</si>
  <si>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</si>
  <si>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</si>
  <si>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</si>
  <si>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</si>
  <si>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</si>
  <si>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</si>
  <si>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</si>
  <si>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</si>
  <si>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</si>
  <si>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</si>
  <si>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</si>
  <si>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</si>
  <si>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</si>
  <si>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</si>
  <si>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</si>
  <si>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</si>
  <si>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</si>
  <si>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</si>
  <si>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</si>
  <si>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</si>
  <si>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</si>
  <si>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</si>
  <si>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</si>
  <si>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</si>
  <si>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</si>
  <si>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</si>
  <si>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潮来市</t>
  </si>
  <si>
    <t>法適用</t>
  </si>
  <si>
    <t>水道事業</t>
  </si>
  <si>
    <t>末端給水事業</t>
  </si>
  <si>
    <t>A6</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</si>
  <si>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</si>
  <si>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</si>
  <si>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</si>
  <si>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</si>
  <si>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</si>
  <si>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</si>
  <si>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</si>
  <si>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</si>
  <si>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</si>
  <si>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</si>
  <si>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</si>
  <si>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</si>
  <si>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</si>
  <si>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①経常収支比率については、110以上の値であり、類似団体を上回っていることから、現状ではかかる費用に対し、適正な料金収入で経営されている。
②累積欠損金比率については、欠損金がなく、安定経営されている。
③流動比率については、類似団体を上回っている。これは、企業債残高の減少に伴い償還金が減少したことと、新たに企業債を発行し内部留保資金を確保していることが要因である。
④企業債残高対給水収益比率は、類似団体を大幅に下回っている。これは、企業債発行抑制が大きな要因である。
⑤料金回収率は100以上を保っており、類似団体を上回っている。給水に係る費用に対し、適正な料金設定がなされていると考えられる。
⑥給水原価については、類似団体を上回っているが、料金設定は、近隣市町村とほぼ同程度であり、人口密度及び産業構造等の地域の特性が大きく影響していると思われる。
⑦施設利用率については、夏場等ピーク対応に備えるため施設能力の50％台前半の数値で推移している。施設の更新の際には、人口減少等による水需要の減少を考慮し、ダウンサイジング等を図る必要があると考えられる。
⑧有収率については、令和3年度に類似団体を上回った。これは、老朽管の更新等により漏水量が抑えられたためと考えられる。さらなる有収率の改善にむけ、引き続き、計画的な施設の更新等が必要である。</t>
    <rPh sb="250" eb="251">
      <t>タモ</t>
    </rPh>
    <rPh sb="415" eb="417">
      <t>ゼンハン</t>
    </rPh>
    <rPh sb="465" eb="466">
      <t>トウ</t>
    </rPh>
    <rPh sb="492" eb="494">
      <t>レイワ</t>
    </rPh>
    <rPh sb="495" eb="497">
      <t>ネンド</t>
    </rPh>
    <rPh sb="503" eb="505">
      <t>ウワマワ</t>
    </rPh>
    <rPh sb="512" eb="514">
      <t>ロウキュウ</t>
    </rPh>
    <rPh sb="514" eb="515">
      <t>カン</t>
    </rPh>
    <rPh sb="516" eb="518">
      <t>コウシン</t>
    </rPh>
    <rPh sb="518" eb="519">
      <t>トウ</t>
    </rPh>
    <rPh sb="524" eb="525">
      <t>リョウ</t>
    </rPh>
    <rPh sb="526" eb="527">
      <t>オサ</t>
    </rPh>
    <rPh sb="544" eb="547">
      <t>ユウシュウリツ</t>
    </rPh>
    <rPh sb="548" eb="550">
      <t>カイゼン</t>
    </rPh>
    <rPh sb="554" eb="555">
      <t>ヒ</t>
    </rPh>
    <rPh sb="556" eb="557">
      <t>ツヅ</t>
    </rPh>
    <phoneticPr fontId="4"/>
  </si>
  <si>
    <t>有形固定資産減価償却率、管路経年化率ともに類似団体を上回っている。本市は、昭和37年から水道事業に取り組んでいることから、老朽化した管路が多いと考えられる。
　管路更新率についても類似団体を上回っている。
　これは、令和2年度に策定した「潮来市水道事業経営戦略」に基づく老朽管の更新を開始したことが要因であり、令和2年度に続き類似団体の平均を上回る管路更新率となっている。
　今後も、「潮来市水道事業経営戦略」に基づく老朽管の更新を計画的に進めていく必要がある。</t>
    <rPh sb="155" eb="157">
      <t>レイワ</t>
    </rPh>
    <rPh sb="158" eb="160">
      <t>ネンド</t>
    </rPh>
    <rPh sb="161" eb="162">
      <t>ツヅ</t>
    </rPh>
    <rPh sb="163" eb="165">
      <t>ルイジ</t>
    </rPh>
    <rPh sb="165" eb="167">
      <t>ダンタイ</t>
    </rPh>
    <rPh sb="168" eb="170">
      <t>ヘイキン</t>
    </rPh>
    <rPh sb="225" eb="227">
      <t>ヒツヨウ</t>
    </rPh>
    <phoneticPr fontId="4"/>
  </si>
  <si>
    <t>現状の経営状況は、「1.経営の健全化・効率性」から見ても、健全な経営が保たれていると考えられる。しかしながら、「2.老朽化の状況」は喫緊の課題である。
　今後については、将来に向け、水道事業を健全な形で持続させるために策定した、「潮来市水道事業経営戦略」を基に経常経費の削減、人口減少等の水需要の減少、老朽化した施設の更新、料金の見直し等、あらゆる側面を考慮した適切な事業運営を行っていく必要がある。</t>
    <rPh sb="194" eb="1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</si>
</sst>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0.34</c:v>
                </c:pt>
                <c:pt idx="1">
                  <c:v>0.42</c:v>
                </c:pt>
                <c:pt idx="2">
                  <c:v>0.37</c:v>
                </c:pt>
                <c:pt idx="3">
                  <c:v>0.91</c:v>
                </c:pt>
                <c:pt idx="4">
                  <c:v>1.1299999999999999</c:v>
                </c:pt>
              </c:numCache>
            </c:numRef>
          </c:val>
          <c:extLst>
            <c:ext xmlns:c16="http://schemas.microsoft.com/office/drawing/2014/chart" uri="{C3380CC4-5D6E-409C-BE32-E72D297353CC}">
              <c16:uniqueId val="{00000000-01C3-456B-B2B5-20F37DDB4B5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01C3-456B-B2B5-20F37DDB4B5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54.52</c:v>
                </c:pt>
                <c:pt idx="1">
                  <c:v>53.07</c:v>
                </c:pt>
                <c:pt idx="2">
                  <c:v>52.44</c:v>
                </c:pt>
                <c:pt idx="3">
                  <c:v>52.72</c:v>
                </c:pt>
                <c:pt idx="4">
                  <c:v>51.83</c:v>
                </c:pt>
              </c:numCache>
            </c:numRef>
          </c:val>
          <c:extLst>
            <c:ext xmlns:c16="http://schemas.microsoft.com/office/drawing/2014/chart" uri="{C3380CC4-5D6E-409C-BE32-E72D297353CC}">
              <c16:uniqueId val="{00000000-819F-4BD9-90F3-1FF192879BB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819F-4BD9-90F3-1FF192879BB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79.73</c:v>
                </c:pt>
                <c:pt idx="1">
                  <c:v>81.09</c:v>
                </c:pt>
                <c:pt idx="2">
                  <c:v>80.95</c:v>
                </c:pt>
                <c:pt idx="3">
                  <c:v>80.62</c:v>
                </c:pt>
                <c:pt idx="4">
                  <c:v>81.42</c:v>
                </c:pt>
              </c:numCache>
            </c:numRef>
          </c:val>
          <c:extLst>
            <c:ext xmlns:c16="http://schemas.microsoft.com/office/drawing/2014/chart" uri="{C3380CC4-5D6E-409C-BE32-E72D297353CC}">
              <c16:uniqueId val="{00000000-2061-4A16-8BDC-32846F00B0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2061-4A16-8BDC-32846F00B0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111.4</c:v>
                </c:pt>
                <c:pt idx="1">
                  <c:v>110.78</c:v>
                </c:pt>
                <c:pt idx="2">
                  <c:v>112.26</c:v>
                </c:pt>
                <c:pt idx="3">
                  <c:v>111.85</c:v>
                </c:pt>
                <c:pt idx="4">
                  <c:v>110.76</c:v>
                </c:pt>
              </c:numCache>
            </c:numRef>
          </c:val>
          <c:extLst>
            <c:ext xmlns:c16="http://schemas.microsoft.com/office/drawing/2014/chart" uri="{C3380CC4-5D6E-409C-BE32-E72D297353CC}">
              <c16:uniqueId val="{00000000-7C0E-45B3-842C-881466BAF4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7C0E-45B3-842C-881466BAF4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56.58</c:v>
                </c:pt>
                <c:pt idx="1">
                  <c:v>57.82</c:v>
                </c:pt>
                <c:pt idx="2">
                  <c:v>58.83</c:v>
                </c:pt>
                <c:pt idx="3">
                  <c:v>59.44</c:v>
                </c:pt>
                <c:pt idx="4">
                  <c:v>59.62</c:v>
                </c:pt>
              </c:numCache>
            </c:numRef>
          </c:val>
          <c:extLst>
            <c:ext xmlns:c16="http://schemas.microsoft.com/office/drawing/2014/chart" uri="{C3380CC4-5D6E-409C-BE32-E72D297353CC}">
              <c16:uniqueId val="{00000000-A9A8-4DCB-AC12-25691A4F629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A9A8-4DCB-AC12-25691A4F629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23.21</c:v>
                </c:pt>
                <c:pt idx="1">
                  <c:v>23.48</c:v>
                </c:pt>
                <c:pt idx="2">
                  <c:v>24.21</c:v>
                </c:pt>
                <c:pt idx="3">
                  <c:v>27.93</c:v>
                </c:pt>
                <c:pt idx="4">
                  <c:v>25.86</c:v>
                </c:pt>
              </c:numCache>
            </c:numRef>
          </c:val>
          <c:extLst>
            <c:ext xmlns:c16="http://schemas.microsoft.com/office/drawing/2014/chart" uri="{C3380CC4-5D6E-409C-BE32-E72D297353CC}">
              <c16:uniqueId val="{00000000-5252-4F84-9015-7A921CBEBE1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5252-4F84-9015-7A921CBEBE1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05-4856-9BE9-F0B4D21A45E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9705-4856-9BE9-F0B4D21A45E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443.09</c:v>
                </c:pt>
                <c:pt idx="1">
                  <c:v>497.23</c:v>
                </c:pt>
                <c:pt idx="2">
                  <c:v>472.03</c:v>
                </c:pt>
                <c:pt idx="3">
                  <c:v>769.34</c:v>
                </c:pt>
                <c:pt idx="4">
                  <c:v>504.57</c:v>
                </c:pt>
              </c:numCache>
            </c:numRef>
          </c:val>
          <c:extLst>
            <c:ext xmlns:c16="http://schemas.microsoft.com/office/drawing/2014/chart" uri="{C3380CC4-5D6E-409C-BE32-E72D297353CC}">
              <c16:uniqueId val="{00000000-40BC-4B5C-A820-5D8C1C98DA9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40BC-4B5C-A820-5D8C1C98DA9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158.80000000000001</c:v>
                </c:pt>
                <c:pt idx="1">
                  <c:v>159.62</c:v>
                </c:pt>
                <c:pt idx="2">
                  <c:v>169.25</c:v>
                </c:pt>
                <c:pt idx="3">
                  <c:v>188.38</c:v>
                </c:pt>
                <c:pt idx="4">
                  <c:v>204.08</c:v>
                </c:pt>
              </c:numCache>
            </c:numRef>
          </c:val>
          <c:extLst>
            <c:ext xmlns:c16="http://schemas.microsoft.com/office/drawing/2014/chart" uri="{C3380CC4-5D6E-409C-BE32-E72D297353CC}">
              <c16:uniqueId val="{00000000-B696-4A66-B7BA-FCEAF99699B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B696-4A66-B7BA-FCEAF99699B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104.27</c:v>
                </c:pt>
                <c:pt idx="1">
                  <c:v>102.69</c:v>
                </c:pt>
                <c:pt idx="2">
                  <c:v>103.57</c:v>
                </c:pt>
                <c:pt idx="3">
                  <c:v>104.55</c:v>
                </c:pt>
                <c:pt idx="4">
                  <c:v>102.58</c:v>
                </c:pt>
              </c:numCache>
            </c:numRef>
          </c:val>
          <c:extLst>
            <c:ext xmlns:c16="http://schemas.microsoft.com/office/drawing/2014/chart" uri="{C3380CC4-5D6E-409C-BE32-E72D297353CC}">
              <c16:uniqueId val="{00000000-3D1B-461C-95A8-4A1B6E2DB49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3D1B-461C-95A8-4A1B6E2DB49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219.89</c:v>
                </c:pt>
                <c:pt idx="1">
                  <c:v>223.68</c:v>
                </c:pt>
                <c:pt idx="2">
                  <c:v>222.37</c:v>
                </c:pt>
                <c:pt idx="3">
                  <c:v>220.23</c:v>
                </c:pt>
                <c:pt idx="4">
                  <c:v>224.99</c:v>
                </c:pt>
              </c:numCache>
            </c:numRef>
          </c:val>
          <c:extLst>
            <c:ext xmlns:c16="http://schemas.microsoft.com/office/drawing/2014/chart" uri="{C3380CC4-5D6E-409C-BE32-E72D297353CC}">
              <c16:uniqueId val="{00000000-DF3E-463E-9B6D-DBD5DAC5F41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DF3E-463E-9B6D-DBD5DAC5F41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5"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潮来市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その他</v>
      </c>
      <c r="AE8" s="75"/>
      <c r="AF8" s="75"/>
      <c r="AG8" s="75"/>
      <c r="AH8" s="75"/>
      <c r="AI8" s="75"/>
      <c r="AJ8" s="75"/>
      <c r="AK8" s="2"/>
      <c r="AL8" s="66">
        <f>データ!$R$6</f>
        <v>27279</v>
      </c>
      <c r="AM8" s="66"/>
      <c r="AN8" s="66"/>
      <c r="AO8" s="66"/>
      <c r="AP8" s="66"/>
      <c r="AQ8" s="66"/>
      <c r="AR8" s="66"/>
      <c r="AS8" s="66"/>
      <c r="AT8" s="37">
        <f>データ!$S$6</f>
        <v>71.400000000000006</v>
      </c>
      <c r="AU8" s="38"/>
      <c r="AV8" s="38"/>
      <c r="AW8" s="38"/>
      <c r="AX8" s="38"/>
      <c r="AY8" s="38"/>
      <c r="AZ8" s="38"/>
      <c r="BA8" s="38"/>
      <c r="BB8" s="55">
        <f>データ!$T$6</f>
        <v>382.06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79.19</v>
      </c>
      <c r="J10" s="38"/>
      <c r="K10" s="38"/>
      <c r="L10" s="38"/>
      <c r="M10" s="38"/>
      <c r="N10" s="38"/>
      <c r="O10" s="65"/>
      <c r="P10" s="55">
        <f>データ!$P$6</f>
        <v>97.25</v>
      </c>
      <c r="Q10" s="55"/>
      <c r="R10" s="55"/>
      <c r="S10" s="55"/>
      <c r="T10" s="55"/>
      <c r="U10" s="55"/>
      <c r="V10" s="55"/>
      <c r="W10" s="66">
        <f>データ!$Q$6</f>
        <v>4565</v>
      </c>
      <c r="X10" s="66"/>
      <c r="Y10" s="66"/>
      <c r="Z10" s="66"/>
      <c r="AA10" s="66"/>
      <c r="AB10" s="66"/>
      <c r="AC10" s="66"/>
      <c r="AD10" s="2"/>
      <c r="AE10" s="2"/>
      <c r="AF10" s="2"/>
      <c r="AG10" s="2"/>
      <c r="AH10" s="2"/>
      <c r="AI10" s="2"/>
      <c r="AJ10" s="2"/>
      <c r="AK10" s="2"/>
      <c r="AL10" s="66">
        <f>データ!$U$6</f>
        <v>26393</v>
      </c>
      <c r="AM10" s="66"/>
      <c r="AN10" s="66"/>
      <c r="AO10" s="66"/>
      <c r="AP10" s="66"/>
      <c r="AQ10" s="66"/>
      <c r="AR10" s="66"/>
      <c r="AS10" s="66"/>
      <c r="AT10" s="37">
        <f>データ!$V$6</f>
        <v>71.400000000000006</v>
      </c>
      <c r="AU10" s="38"/>
      <c r="AV10" s="38"/>
      <c r="AW10" s="38"/>
      <c r="AX10" s="38"/>
      <c r="AY10" s="38"/>
      <c r="AZ10" s="38"/>
      <c r="BA10" s="38"/>
      <c r="BB10" s="55">
        <f>データ!$W$6</f>
        <v>369.65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rhTUWnH9Gj/EDxGpiXOZyg/VDlgciracR/G3s/arG0VvhgQ3aMsVEx/0HMC/R5T43WEoMDueeK3SD9MWI3bIA==" saltValue="2NYDH/2yauq9z75fYDPKJ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82236</v>
      </c>
      <c r="D6" s="20">
        <f t="shared" si="3"/>
        <v>46</v>
      </c>
      <c r="E6" s="20">
        <f t="shared" si="3"/>
        <v>1</v>
      </c>
      <c r="F6" s="20">
        <f t="shared" si="3"/>
        <v>0</v>
      </c>
      <c r="G6" s="20">
        <f t="shared" si="3"/>
        <v>1</v>
      </c>
      <c r="H6" s="20" t="str">
        <f t="shared" si="3"/>
        <v>茨城県　潮来市</v>
      </c>
      <c r="I6" s="20" t="str">
        <f t="shared" si="3"/>
        <v>法適用</v>
      </c>
      <c r="J6" s="20" t="str">
        <f t="shared" si="3"/>
        <v>水道事業</v>
      </c>
      <c r="K6" s="20" t="str">
        <f t="shared" si="3"/>
        <v>末端給水事業</v>
      </c>
      <c r="L6" s="20" t="str">
        <f t="shared" si="3"/>
        <v>A6</v>
      </c>
      <c r="M6" s="20" t="str">
        <f t="shared" si="3"/>
        <v>その他</v>
      </c>
      <c r="N6" s="21" t="str">
        <f t="shared" si="3"/>
        <v>-</v>
      </c>
      <c r="O6" s="21">
        <f t="shared" si="3"/>
        <v>79.19</v>
      </c>
      <c r="P6" s="21">
        <f t="shared" si="3"/>
        <v>97.25</v>
      </c>
      <c r="Q6" s="21">
        <f t="shared" si="3"/>
        <v>4565</v>
      </c>
      <c r="R6" s="21">
        <f t="shared" si="3"/>
        <v>27279</v>
      </c>
      <c r="S6" s="21">
        <f t="shared" si="3"/>
        <v>71.400000000000006</v>
      </c>
      <c r="T6" s="21">
        <f t="shared" si="3"/>
        <v>382.06</v>
      </c>
      <c r="U6" s="21">
        <f t="shared" si="3"/>
        <v>26393</v>
      </c>
      <c r="V6" s="21">
        <f t="shared" si="3"/>
        <v>71.400000000000006</v>
      </c>
      <c r="W6" s="21">
        <f t="shared" si="3"/>
        <v>369.65</v>
      </c>
      <c r="X6" s="22">
        <f>IF(X7="",NA(),X7)</f>
        <v>111.4</v>
      </c>
      <c r="Y6" s="22">
        <f t="shared" ref="Y6:AG6" si="4">IF(Y7="",NA(),Y7)</f>
        <v>110.78</v>
      </c>
      <c r="Z6" s="22">
        <f t="shared" si="4"/>
        <v>112.26</v>
      </c>
      <c r="AA6" s="22">
        <f t="shared" si="4"/>
        <v>111.85</v>
      </c>
      <c r="AB6" s="22">
        <f t="shared" si="4"/>
        <v>110.76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443.09</v>
      </c>
      <c r="AU6" s="22">
        <f t="shared" ref="AU6:BC6" si="6">IF(AU7="",NA(),AU7)</f>
        <v>497.23</v>
      </c>
      <c r="AV6" s="22">
        <f t="shared" si="6"/>
        <v>472.03</v>
      </c>
      <c r="AW6" s="22">
        <f t="shared" si="6"/>
        <v>769.34</v>
      </c>
      <c r="AX6" s="22">
        <f t="shared" si="6"/>
        <v>504.57</v>
      </c>
      <c r="AY6" s="22">
        <f t="shared" si="6"/>
        <v>359.47</v>
      </c>
      <c r="AZ6" s="22">
        <f t="shared" si="6"/>
        <v>369.69</v>
      </c>
      <c r="BA6" s="22">
        <f t="shared" si="6"/>
        <v>379.08</v>
      </c>
      <c r="BB6" s="22">
        <f t="shared" si="6"/>
        <v>367.55</v>
      </c>
      <c r="BC6" s="22">
        <f t="shared" si="6"/>
        <v>378.56</v>
      </c>
      <c r="BD6" s="21" t="str">
        <f>IF(BD7="","",IF(BD7="-","【-】","【"&amp;SUBSTITUTE(TEXT(BD7,"#,##0.00"),"-","△")&amp;"】"))</f>
        <v>【261.51】</v>
      </c>
      <c r="BE6" s="22">
        <f>IF(BE7="",NA(),BE7)</f>
        <v>158.80000000000001</v>
      </c>
      <c r="BF6" s="22">
        <f t="shared" ref="BF6:BN6" si="7">IF(BF7="",NA(),BF7)</f>
        <v>159.62</v>
      </c>
      <c r="BG6" s="22">
        <f t="shared" si="7"/>
        <v>169.25</v>
      </c>
      <c r="BH6" s="22">
        <f t="shared" si="7"/>
        <v>188.38</v>
      </c>
      <c r="BI6" s="22">
        <f t="shared" si="7"/>
        <v>204.08</v>
      </c>
      <c r="BJ6" s="22">
        <f t="shared" si="7"/>
        <v>401.79</v>
      </c>
      <c r="BK6" s="22">
        <f t="shared" si="7"/>
        <v>402.99</v>
      </c>
      <c r="BL6" s="22">
        <f t="shared" si="7"/>
        <v>398.98</v>
      </c>
      <c r="BM6" s="22">
        <f t="shared" si="7"/>
        <v>418.68</v>
      </c>
      <c r="BN6" s="22">
        <f t="shared" si="7"/>
        <v>395.68</v>
      </c>
      <c r="BO6" s="21" t="str">
        <f>IF(BO7="","",IF(BO7="-","【-】","【"&amp;SUBSTITUTE(TEXT(BO7,"#,##0.00"),"-","△")&amp;"】"))</f>
        <v>【265.16】</v>
      </c>
      <c r="BP6" s="22">
        <f>IF(BP7="",NA(),BP7)</f>
        <v>104.27</v>
      </c>
      <c r="BQ6" s="22">
        <f t="shared" ref="BQ6:BY6" si="8">IF(BQ7="",NA(),BQ7)</f>
        <v>102.69</v>
      </c>
      <c r="BR6" s="22">
        <f t="shared" si="8"/>
        <v>103.57</v>
      </c>
      <c r="BS6" s="22">
        <f t="shared" si="8"/>
        <v>104.55</v>
      </c>
      <c r="BT6" s="22">
        <f t="shared" si="8"/>
        <v>102.58</v>
      </c>
      <c r="BU6" s="22">
        <f t="shared" si="8"/>
        <v>100.12</v>
      </c>
      <c r="BV6" s="22">
        <f t="shared" si="8"/>
        <v>98.66</v>
      </c>
      <c r="BW6" s="22">
        <f t="shared" si="8"/>
        <v>98.64</v>
      </c>
      <c r="BX6" s="22">
        <f t="shared" si="8"/>
        <v>94.78</v>
      </c>
      <c r="BY6" s="22">
        <f t="shared" si="8"/>
        <v>97.59</v>
      </c>
      <c r="BZ6" s="21" t="str">
        <f>IF(BZ7="","",IF(BZ7="-","【-】","【"&amp;SUBSTITUTE(TEXT(BZ7,"#,##0.00"),"-","△")&amp;"】"))</f>
        <v>【102.35】</v>
      </c>
      <c r="CA6" s="22">
        <f>IF(CA7="",NA(),CA7)</f>
        <v>219.89</v>
      </c>
      <c r="CB6" s="22">
        <f t="shared" ref="CB6:CJ6" si="9">IF(CB7="",NA(),CB7)</f>
        <v>223.68</v>
      </c>
      <c r="CC6" s="22">
        <f t="shared" si="9"/>
        <v>222.37</v>
      </c>
      <c r="CD6" s="22">
        <f t="shared" si="9"/>
        <v>220.23</v>
      </c>
      <c r="CE6" s="22">
        <f t="shared" si="9"/>
        <v>224.99</v>
      </c>
      <c r="CF6" s="22">
        <f t="shared" si="9"/>
        <v>174.97</v>
      </c>
      <c r="CG6" s="22">
        <f t="shared" si="9"/>
        <v>178.59</v>
      </c>
      <c r="CH6" s="22">
        <f t="shared" si="9"/>
        <v>178.92</v>
      </c>
      <c r="CI6" s="22">
        <f t="shared" si="9"/>
        <v>181.3</v>
      </c>
      <c r="CJ6" s="22">
        <f t="shared" si="9"/>
        <v>181.71</v>
      </c>
      <c r="CK6" s="21" t="str">
        <f>IF(CK7="","",IF(CK7="-","【-】","【"&amp;SUBSTITUTE(TEXT(CK7,"#,##0.00"),"-","△")&amp;"】"))</f>
        <v>【167.74】</v>
      </c>
      <c r="CL6" s="22">
        <f>IF(CL7="",NA(),CL7)</f>
        <v>54.52</v>
      </c>
      <c r="CM6" s="22">
        <f t="shared" ref="CM6:CU6" si="10">IF(CM7="",NA(),CM7)</f>
        <v>53.07</v>
      </c>
      <c r="CN6" s="22">
        <f t="shared" si="10"/>
        <v>52.44</v>
      </c>
      <c r="CO6" s="22">
        <f t="shared" si="10"/>
        <v>52.72</v>
      </c>
      <c r="CP6" s="22">
        <f t="shared" si="10"/>
        <v>51.83</v>
      </c>
      <c r="CQ6" s="22">
        <f t="shared" si="10"/>
        <v>55.63</v>
      </c>
      <c r="CR6" s="22">
        <f t="shared" si="10"/>
        <v>55.03</v>
      </c>
      <c r="CS6" s="22">
        <f t="shared" si="10"/>
        <v>55.14</v>
      </c>
      <c r="CT6" s="22">
        <f t="shared" si="10"/>
        <v>55.89</v>
      </c>
      <c r="CU6" s="22">
        <f t="shared" si="10"/>
        <v>55.72</v>
      </c>
      <c r="CV6" s="21" t="str">
        <f>IF(CV7="","",IF(CV7="-","【-】","【"&amp;SUBSTITUTE(TEXT(CV7,"#,##0.00"),"-","△")&amp;"】"))</f>
        <v>【60.29】</v>
      </c>
      <c r="CW6" s="22">
        <f>IF(CW7="",NA(),CW7)</f>
        <v>79.73</v>
      </c>
      <c r="CX6" s="22">
        <f t="shared" ref="CX6:DF6" si="11">IF(CX7="",NA(),CX7)</f>
        <v>81.09</v>
      </c>
      <c r="CY6" s="22">
        <f t="shared" si="11"/>
        <v>80.95</v>
      </c>
      <c r="CZ6" s="22">
        <f t="shared" si="11"/>
        <v>80.62</v>
      </c>
      <c r="DA6" s="22">
        <f t="shared" si="11"/>
        <v>81.42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56.58</v>
      </c>
      <c r="DI6" s="22">
        <f t="shared" ref="DI6:DQ6" si="12">IF(DI7="",NA(),DI7)</f>
        <v>57.82</v>
      </c>
      <c r="DJ6" s="22">
        <f t="shared" si="12"/>
        <v>58.83</v>
      </c>
      <c r="DK6" s="22">
        <f t="shared" si="12"/>
        <v>59.44</v>
      </c>
      <c r="DL6" s="22">
        <f t="shared" si="12"/>
        <v>59.62</v>
      </c>
      <c r="DM6" s="22">
        <f t="shared" si="12"/>
        <v>48.05</v>
      </c>
      <c r="DN6" s="22">
        <f t="shared" si="12"/>
        <v>48.87</v>
      </c>
      <c r="DO6" s="22">
        <f t="shared" si="12"/>
        <v>49.92</v>
      </c>
      <c r="DP6" s="22">
        <f t="shared" si="12"/>
        <v>50.63</v>
      </c>
      <c r="DQ6" s="22">
        <f t="shared" si="12"/>
        <v>51.29</v>
      </c>
      <c r="DR6" s="21" t="str">
        <f>IF(DR7="","",IF(DR7="-","【-】","【"&amp;SUBSTITUTE(TEXT(DR7,"#,##0.00"),"-","△")&amp;"】"))</f>
        <v>【50.88】</v>
      </c>
      <c r="DS6" s="22">
        <f>IF(DS7="",NA(),DS7)</f>
        <v>23.21</v>
      </c>
      <c r="DT6" s="22">
        <f t="shared" ref="DT6:EB6" si="13">IF(DT7="",NA(),DT7)</f>
        <v>23.48</v>
      </c>
      <c r="DU6" s="22">
        <f t="shared" si="13"/>
        <v>24.21</v>
      </c>
      <c r="DV6" s="22">
        <f t="shared" si="13"/>
        <v>27.93</v>
      </c>
      <c r="DW6" s="22">
        <f t="shared" si="13"/>
        <v>25.86</v>
      </c>
      <c r="DX6" s="22">
        <f t="shared" si="13"/>
        <v>13.39</v>
      </c>
      <c r="DY6" s="22">
        <f t="shared" si="13"/>
        <v>14.85</v>
      </c>
      <c r="DZ6" s="22">
        <f t="shared" si="13"/>
        <v>16.88</v>
      </c>
      <c r="EA6" s="22">
        <f t="shared" si="13"/>
        <v>18.28</v>
      </c>
      <c r="EB6" s="22">
        <f t="shared" si="13"/>
        <v>19.61</v>
      </c>
      <c r="EC6" s="21" t="str">
        <f>IF(EC7="","",IF(EC7="-","【-】","【"&amp;SUBSTITUTE(TEXT(EC7,"#,##0.00"),"-","△")&amp;"】"))</f>
        <v>【22.30】</v>
      </c>
      <c r="ED6" s="22">
        <f>IF(ED7="",NA(),ED7)</f>
        <v>0.34</v>
      </c>
      <c r="EE6" s="22">
        <f t="shared" ref="EE6:EM6" si="14">IF(EE7="",NA(),EE7)</f>
        <v>0.42</v>
      </c>
      <c r="EF6" s="22">
        <f t="shared" si="14"/>
        <v>0.37</v>
      </c>
      <c r="EG6" s="22">
        <f t="shared" si="14"/>
        <v>0.91</v>
      </c>
      <c r="EH6" s="22">
        <f t="shared" si="14"/>
        <v>1.1299999999999999</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82236</v>
      </c>
      <c r="D7" s="24">
        <v>46</v>
      </c>
      <c r="E7" s="24">
        <v>1</v>
      </c>
      <c r="F7" s="24">
        <v>0</v>
      </c>
      <c r="G7" s="24">
        <v>1</v>
      </c>
      <c r="H7" s="24" t="s">
        <v>93</v>
      </c>
      <c r="I7" s="24" t="s">
        <v>94</v>
      </c>
      <c r="J7" s="24" t="s">
        <v>95</v>
      </c>
      <c r="K7" s="24" t="s">
        <v>96</v>
      </c>
      <c r="L7" s="24" t="s">
        <v>97</v>
      </c>
      <c r="M7" s="24" t="s">
        <v>98</v>
      </c>
      <c r="N7" s="25" t="s">
        <v>99</v>
      </c>
      <c r="O7" s="25">
        <v>79.19</v>
      </c>
      <c r="P7" s="25">
        <v>97.25</v>
      </c>
      <c r="Q7" s="25">
        <v>4565</v>
      </c>
      <c r="R7" s="25">
        <v>27279</v>
      </c>
      <c r="S7" s="25">
        <v>71.400000000000006</v>
      </c>
      <c r="T7" s="25">
        <v>382.06</v>
      </c>
      <c r="U7" s="25">
        <v>26393</v>
      </c>
      <c r="V7" s="25">
        <v>71.400000000000006</v>
      </c>
      <c r="W7" s="25">
        <v>369.65</v>
      </c>
      <c r="X7" s="25">
        <v>111.4</v>
      </c>
      <c r="Y7" s="25">
        <v>110.78</v>
      </c>
      <c r="Z7" s="25">
        <v>112.26</v>
      </c>
      <c r="AA7" s="25">
        <v>111.85</v>
      </c>
      <c r="AB7" s="25">
        <v>110.76</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443.09</v>
      </c>
      <c r="AU7" s="25">
        <v>497.23</v>
      </c>
      <c r="AV7" s="25">
        <v>472.03</v>
      </c>
      <c r="AW7" s="25">
        <v>769.34</v>
      </c>
      <c r="AX7" s="25">
        <v>504.57</v>
      </c>
      <c r="AY7" s="25">
        <v>359.47</v>
      </c>
      <c r="AZ7" s="25">
        <v>369.69</v>
      </c>
      <c r="BA7" s="25">
        <v>379.08</v>
      </c>
      <c r="BB7" s="25">
        <v>367.55</v>
      </c>
      <c r="BC7" s="25">
        <v>378.56</v>
      </c>
      <c r="BD7" s="25">
        <v>261.51</v>
      </c>
      <c r="BE7" s="25">
        <v>158.80000000000001</v>
      </c>
      <c r="BF7" s="25">
        <v>159.62</v>
      </c>
      <c r="BG7" s="25">
        <v>169.25</v>
      </c>
      <c r="BH7" s="25">
        <v>188.38</v>
      </c>
      <c r="BI7" s="25">
        <v>204.08</v>
      </c>
      <c r="BJ7" s="25">
        <v>401.79</v>
      </c>
      <c r="BK7" s="25">
        <v>402.99</v>
      </c>
      <c r="BL7" s="25">
        <v>398.98</v>
      </c>
      <c r="BM7" s="25">
        <v>418.68</v>
      </c>
      <c r="BN7" s="25">
        <v>395.68</v>
      </c>
      <c r="BO7" s="25">
        <v>265.16000000000003</v>
      </c>
      <c r="BP7" s="25">
        <v>104.27</v>
      </c>
      <c r="BQ7" s="25">
        <v>102.69</v>
      </c>
      <c r="BR7" s="25">
        <v>103.57</v>
      </c>
      <c r="BS7" s="25">
        <v>104.55</v>
      </c>
      <c r="BT7" s="25">
        <v>102.58</v>
      </c>
      <c r="BU7" s="25">
        <v>100.12</v>
      </c>
      <c r="BV7" s="25">
        <v>98.66</v>
      </c>
      <c r="BW7" s="25">
        <v>98.64</v>
      </c>
      <c r="BX7" s="25">
        <v>94.78</v>
      </c>
      <c r="BY7" s="25">
        <v>97.59</v>
      </c>
      <c r="BZ7" s="25">
        <v>102.35</v>
      </c>
      <c r="CA7" s="25">
        <v>219.89</v>
      </c>
      <c r="CB7" s="25">
        <v>223.68</v>
      </c>
      <c r="CC7" s="25">
        <v>222.37</v>
      </c>
      <c r="CD7" s="25">
        <v>220.23</v>
      </c>
      <c r="CE7" s="25">
        <v>224.99</v>
      </c>
      <c r="CF7" s="25">
        <v>174.97</v>
      </c>
      <c r="CG7" s="25">
        <v>178.59</v>
      </c>
      <c r="CH7" s="25">
        <v>178.92</v>
      </c>
      <c r="CI7" s="25">
        <v>181.3</v>
      </c>
      <c r="CJ7" s="25">
        <v>181.71</v>
      </c>
      <c r="CK7" s="25">
        <v>167.74</v>
      </c>
      <c r="CL7" s="25">
        <v>54.52</v>
      </c>
      <c r="CM7" s="25">
        <v>53.07</v>
      </c>
      <c r="CN7" s="25">
        <v>52.44</v>
      </c>
      <c r="CO7" s="25">
        <v>52.72</v>
      </c>
      <c r="CP7" s="25">
        <v>51.83</v>
      </c>
      <c r="CQ7" s="25">
        <v>55.63</v>
      </c>
      <c r="CR7" s="25">
        <v>55.03</v>
      </c>
      <c r="CS7" s="25">
        <v>55.14</v>
      </c>
      <c r="CT7" s="25">
        <v>55.89</v>
      </c>
      <c r="CU7" s="25">
        <v>55.72</v>
      </c>
      <c r="CV7" s="25">
        <v>60.29</v>
      </c>
      <c r="CW7" s="25">
        <v>79.73</v>
      </c>
      <c r="CX7" s="25">
        <v>81.09</v>
      </c>
      <c r="CY7" s="25">
        <v>80.95</v>
      </c>
      <c r="CZ7" s="25">
        <v>80.62</v>
      </c>
      <c r="DA7" s="25">
        <v>81.42</v>
      </c>
      <c r="DB7" s="25">
        <v>82.04</v>
      </c>
      <c r="DC7" s="25">
        <v>81.900000000000006</v>
      </c>
      <c r="DD7" s="25">
        <v>81.39</v>
      </c>
      <c r="DE7" s="25">
        <v>81.27</v>
      </c>
      <c r="DF7" s="25">
        <v>81.260000000000005</v>
      </c>
      <c r="DG7" s="25">
        <v>90.12</v>
      </c>
      <c r="DH7" s="25">
        <v>56.58</v>
      </c>
      <c r="DI7" s="25">
        <v>57.82</v>
      </c>
      <c r="DJ7" s="25">
        <v>58.83</v>
      </c>
      <c r="DK7" s="25">
        <v>59.44</v>
      </c>
      <c r="DL7" s="25">
        <v>59.62</v>
      </c>
      <c r="DM7" s="25">
        <v>48.05</v>
      </c>
      <c r="DN7" s="25">
        <v>48.87</v>
      </c>
      <c r="DO7" s="25">
        <v>49.92</v>
      </c>
      <c r="DP7" s="25">
        <v>50.63</v>
      </c>
      <c r="DQ7" s="25">
        <v>51.29</v>
      </c>
      <c r="DR7" s="25">
        <v>50.88</v>
      </c>
      <c r="DS7" s="25">
        <v>23.21</v>
      </c>
      <c r="DT7" s="25">
        <v>23.48</v>
      </c>
      <c r="DU7" s="25">
        <v>24.21</v>
      </c>
      <c r="DV7" s="25">
        <v>27.93</v>
      </c>
      <c r="DW7" s="25">
        <v>25.86</v>
      </c>
      <c r="DX7" s="25">
        <v>13.39</v>
      </c>
      <c r="DY7" s="25">
        <v>14.85</v>
      </c>
      <c r="DZ7" s="25">
        <v>16.88</v>
      </c>
      <c r="EA7" s="25">
        <v>18.28</v>
      </c>
      <c r="EB7" s="25">
        <v>19.61</v>
      </c>
      <c r="EC7" s="25">
        <v>22.3</v>
      </c>
      <c r="ED7" s="25">
        <v>0.34</v>
      </c>
      <c r="EE7" s="25">
        <v>0.42</v>
      </c>
      <c r="EF7" s="25">
        <v>0.37</v>
      </c>
      <c r="EG7" s="25">
        <v>0.91</v>
      </c>
      <c r="EH7" s="25">
        <v>1.1299999999999999</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政策企画部情報システム課</cp:lastModifiedBy>
  <dcterms:created xsi:type="dcterms:W3CDTF">2022-12-01T00:54:36Z</dcterms:created>
  <dcterms:modified xsi:type="dcterms:W3CDTF">2023-02-01T02:57:45Z</dcterms:modified>
  <cp:category>
  </cp:category>
</cp:coreProperties>
</file>