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財政\理財\Ｒ４理財\05_公営企業関係\15_経営比較分析表\01経営比較分析表の分析等\04確認作業・確認後修正データ\01_水道（簡水含む）43\"/>
    </mc:Choice>
  </mc:AlternateContent>
  <workbookProtection workbookAlgorithmName="SHA-512" workbookHashValue="8D5/CPWt5nPBMiOwEpTGI+xCZO3gpmmglggNSNdiirSL9dGMJ1M2Rur05Usmjt5nGWGlS7caIHUbwLQaRCpx4A==" workbookSaltValue="+vwhPOis+Bd4BEr2uCQAJ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<sst xmlns="http://schemas.openxmlformats.org/spreadsheetml/2006/main" count="228" uniqueCount="114">
  <si>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</si>
  <si>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</si>
  <si>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</si>
  <si>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</si>
  <si>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</si>
  <si>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</si>
  <si>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</si>
  <si>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</si>
  <si>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</si>
  <si>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</si>
  <si>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</si>
  <si>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</si>
  <si>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</si>
  <si>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</si>
  <si>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</si>
  <si>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</si>
  <si>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</si>
  <si>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</si>
  <si>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</si>
  <si>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</si>
  <si>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</si>
  <si>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</si>
  <si>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</si>
  <si>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</si>
  <si>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</si>
  <si>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</si>
  <si>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</si>
  <si>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</si>
  <si>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</si>
  <si>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</si>
  <si>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</si>
  <si>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</si>
  <si>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</si>
  <si>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</si>
  <si>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</si>
  <si>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</si>
  <si>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</si>
  <si>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</si>
  <si>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</si>
  <si>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</si>
  <si>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</si>
  <si>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</si>
  <si>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</si>
  <si>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</si>
  <si>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</si>
  <si>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</si>
  <si>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</si>
  <si>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</si>
  <si>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</si>
  <si>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</si>
  <si>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</si>
  <si>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</si>
  <si>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</si>
  <si>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</si>
  <si>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</si>
  <si>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</si>
  <si>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</si>
  <si>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</si>
  <si>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</si>
  <si>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</si>
  <si>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</si>
  <si>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</si>
  <si>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</si>
  <si>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</si>
  <si>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</si>
  <si>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</si>
  <si>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</si>
  <si>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</si>
  <si>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</si>
  <si>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</si>
  <si>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</si>
  <si>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</si>
  <si>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</si>
  <si>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</si>
  <si>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</si>
  <si>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</si>
  <si>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</si>
  <si>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</si>
  <si>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</si>
  <si>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</si>
  <si>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</si>
  <si>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</si>
  <si>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</si>
  <si>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</si>
  <si>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</si>
  <si>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</si>
  <si>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</si>
  <si>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</si>
  <si>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</si>
  <si>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</si>
  <si>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</si>
  <si>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</si>
  <si>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鉾田市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</si>
  <si>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</si>
  <si>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</si>
  <si>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</si>
  <si>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</si>
  <si>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</si>
  <si>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</si>
  <si>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</si>
  <si>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</si>
  <si>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</si>
  <si>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</si>
  <si>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</si>
  <si>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</si>
  <si>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</si>
  <si>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</si>
  <si>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</si>
  <si>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</si>
  <si>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</si>
  <si>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</si>
  <si>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当事業体は昭和63年より簡易水道として事業を開始した比較的新しい事業体であり、管路の老朽化を迎えるまでに比較的猶予がある。
　しかし、他事業体よりも短期間で管路整備を進めてきた背景があり、集中的に更新時期を迎えることになるため、管路の老朽化に対して事業費の平準化を検討する必要がある。</t>
    <phoneticPr fontId="4"/>
  </si>
  <si>
    <t>施設の規模に対して配水量が少ないことや水道普及率が低いことが、経営の課題となっている。
　未だ水道を利用していない方々に、安心安全で安定供給可能な水道への理解を深め、水道への認識を改善させることによって、水道普及率を向上させ、使用水量の増加を促すことで市からの繰入金に頼らない事業運営を目標とする。
　資産老朽化に対しては、修繕を適宜実施することで、施設の維持に努めるとともに、更新計画を作成し計画的な更新工事を実施していく。</t>
    <phoneticPr fontId="4"/>
  </si>
  <si>
    <t>①経常収支比率は100％を確保しており、収支がほぼ均衡している状況にある。令和2年度中に水道料金を統一したことから数値は改善したが、今後も給水収益を増加させ、更なる費用削減を必要とする。⑤料金回収率は6割強であり、市からの繰入金で経営が補われているが、管路の布設整備が平成25年度にほぼ完了したことにより、有収水量が年々増加する傾向にあり、料金回収率も徐々に改善が見込まれている。③流動比率は100％を超えており、支払能力は担保されているが、建設改良費を留保資金から支出しているため減少傾向にある。企業債残高を注視しつつ企業債を借入れ、支出の平準化を図るとともに、流動資産（現金）を確保していく必要がある。④企業債残高対給水収益比率は高い数値となっているが、給水収益が少なく、施設整備後間もないため、企業債残高が多いことによる。⑥給水原価は類似団体と比較すると約2.24倍と高い数値となっている。施設規模に対して年間有収水量が少なく、減価償却費や支払利息等の経常経費が多くなっていることが要因である。⑦施設利用率は低い数値となっているが、有収水量の増加により徐々に改善されていくものと考えられる。⑧有収率は管路整備後間もないため、高い数値を保っているので、定期的な維持修繕により数値を保つ必要がある。
　地域性により、飲用可能な地下水を使用している世帯が多いことや、可住面積が広く住居が点在しているため施設整備費が嵩んでいること等が経営状況に反映されている。</t>
    <rPh sb="102" eb="103">
      <t>キョウ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</si>
</sst>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0.22</c:v>
                </c:pt>
                <c:pt idx="1">
                  <c:v>0.21</c:v>
                </c:pt>
                <c:pt idx="2">
                  <c:v>0.16</c:v>
                </c:pt>
                <c:pt idx="3">
                  <c:v>0.23</c:v>
                </c:pt>
                <c:pt idx="4">
                  <c:v>0.19</c:v>
                </c:pt>
              </c:numCache>
            </c:numRef>
          </c:val>
          <c:extLst>
            <c:ext xmlns:c16="http://schemas.microsoft.com/office/drawing/2014/chart" uri="{C3380CC4-5D6E-409C-BE32-E72D297353CC}">
              <c16:uniqueId val="{00000000-E611-4A2E-832A-E0AAB422459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E611-4A2E-832A-E0AAB422459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32.74</c:v>
                </c:pt>
                <c:pt idx="1">
                  <c:v>33.94</c:v>
                </c:pt>
                <c:pt idx="2">
                  <c:v>33.19</c:v>
                </c:pt>
                <c:pt idx="3">
                  <c:v>34.46</c:v>
                </c:pt>
                <c:pt idx="4">
                  <c:v>34.94</c:v>
                </c:pt>
              </c:numCache>
            </c:numRef>
          </c:val>
          <c:extLst>
            <c:ext xmlns:c16="http://schemas.microsoft.com/office/drawing/2014/chart" uri="{C3380CC4-5D6E-409C-BE32-E72D297353CC}">
              <c16:uniqueId val="{00000000-B500-4179-8351-6942450B4A72}"/>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500-4179-8351-6942450B4A72}"/>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92.46</c:v>
                </c:pt>
                <c:pt idx="1">
                  <c:v>91.46</c:v>
                </c:pt>
                <c:pt idx="2">
                  <c:v>92.83</c:v>
                </c:pt>
                <c:pt idx="3">
                  <c:v>92.03</c:v>
                </c:pt>
                <c:pt idx="4">
                  <c:v>92.71</c:v>
                </c:pt>
              </c:numCache>
            </c:numRef>
          </c:val>
          <c:extLst>
            <c:ext xmlns:c16="http://schemas.microsoft.com/office/drawing/2014/chart" uri="{C3380CC4-5D6E-409C-BE32-E72D297353CC}">
              <c16:uniqueId val="{00000000-F37B-4253-BFC0-F7B70B475C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F37B-4253-BFC0-F7B70B475C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101.91</c:v>
                </c:pt>
                <c:pt idx="1">
                  <c:v>101.97</c:v>
                </c:pt>
                <c:pt idx="2">
                  <c:v>101.54</c:v>
                </c:pt>
                <c:pt idx="3">
                  <c:v>104.64</c:v>
                </c:pt>
                <c:pt idx="4">
                  <c:v>106.57</c:v>
                </c:pt>
              </c:numCache>
            </c:numRef>
          </c:val>
          <c:extLst>
            <c:ext xmlns:c16="http://schemas.microsoft.com/office/drawing/2014/chart" uri="{C3380CC4-5D6E-409C-BE32-E72D297353CC}">
              <c16:uniqueId val="{00000000-1084-46CD-B443-C127618D40C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1084-46CD-B443-C127618D40C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40.75</c:v>
                </c:pt>
                <c:pt idx="1">
                  <c:v>42.84</c:v>
                </c:pt>
                <c:pt idx="2">
                  <c:v>45.04</c:v>
                </c:pt>
                <c:pt idx="3">
                  <c:v>46.77</c:v>
                </c:pt>
                <c:pt idx="4">
                  <c:v>47.06</c:v>
                </c:pt>
              </c:numCache>
            </c:numRef>
          </c:val>
          <c:extLst>
            <c:ext xmlns:c16="http://schemas.microsoft.com/office/drawing/2014/chart" uri="{C3380CC4-5D6E-409C-BE32-E72D297353CC}">
              <c16:uniqueId val="{00000000-467E-46E5-AB8A-BFCC0C47178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467E-46E5-AB8A-BFCC0C47178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85D-4299-89C5-F221D2DCD25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D85D-4299-89C5-F221D2DCD25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E9A-4239-9E87-B5DC93D09DA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1E9A-4239-9E87-B5DC93D09DA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259.23</c:v>
                </c:pt>
                <c:pt idx="1">
                  <c:v>260.54000000000002</c:v>
                </c:pt>
                <c:pt idx="2">
                  <c:v>247.76</c:v>
                </c:pt>
                <c:pt idx="3">
                  <c:v>214.21</c:v>
                </c:pt>
                <c:pt idx="4">
                  <c:v>207.72</c:v>
                </c:pt>
              </c:numCache>
            </c:numRef>
          </c:val>
          <c:extLst>
            <c:ext xmlns:c16="http://schemas.microsoft.com/office/drawing/2014/chart" uri="{C3380CC4-5D6E-409C-BE32-E72D297353CC}">
              <c16:uniqueId val="{00000000-8F8A-497E-9F70-7251154A1C2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8F8A-497E-9F70-7251154A1C2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917.92</c:v>
                </c:pt>
                <c:pt idx="1">
                  <c:v>840.31</c:v>
                </c:pt>
                <c:pt idx="2">
                  <c:v>815.41</c:v>
                </c:pt>
                <c:pt idx="3">
                  <c:v>760.93</c:v>
                </c:pt>
                <c:pt idx="4">
                  <c:v>733.12</c:v>
                </c:pt>
              </c:numCache>
            </c:numRef>
          </c:val>
          <c:extLst>
            <c:ext xmlns:c16="http://schemas.microsoft.com/office/drawing/2014/chart" uri="{C3380CC4-5D6E-409C-BE32-E72D297353CC}">
              <c16:uniqueId val="{00000000-D0E8-4E3D-B049-D02C6FEF0E28}"/>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D0E8-4E3D-B049-D02C6FEF0E28}"/>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58.4</c:v>
                </c:pt>
                <c:pt idx="1">
                  <c:v>59.55</c:v>
                </c:pt>
                <c:pt idx="2">
                  <c:v>59.42</c:v>
                </c:pt>
                <c:pt idx="3">
                  <c:v>64.680000000000007</c:v>
                </c:pt>
                <c:pt idx="4">
                  <c:v>67.5</c:v>
                </c:pt>
              </c:numCache>
            </c:numRef>
          </c:val>
          <c:extLst>
            <c:ext xmlns:c16="http://schemas.microsoft.com/office/drawing/2014/chart" uri="{C3380CC4-5D6E-409C-BE32-E72D297353CC}">
              <c16:uniqueId val="{00000000-3360-4D79-82FA-5DA0049A98F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3360-4D79-82FA-5DA0049A98F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441.74</c:v>
                </c:pt>
                <c:pt idx="1">
                  <c:v>428.64</c:v>
                </c:pt>
                <c:pt idx="2">
                  <c:v>428.5</c:v>
                </c:pt>
                <c:pt idx="3">
                  <c:v>403.05</c:v>
                </c:pt>
                <c:pt idx="4">
                  <c:v>390.14</c:v>
                </c:pt>
              </c:numCache>
            </c:numRef>
          </c:val>
          <c:extLst>
            <c:ext xmlns:c16="http://schemas.microsoft.com/office/drawing/2014/chart" uri="{C3380CC4-5D6E-409C-BE32-E72D297353CC}">
              <c16:uniqueId val="{00000000-7406-444F-B697-F9DDC412278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7406-444F-B697-F9DDC412278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view="pageBreakPreview" topLeftCell="A34" zoomScale="80" zoomScaleNormal="55" zoomScaleSheetLayoutView="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茨城県　鉾田市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A5</v>
      </c>
      <c r="X8" s="44"/>
      <c r="Y8" s="44"/>
      <c r="Z8" s="44"/>
      <c r="AA8" s="44"/>
      <c r="AB8" s="44"/>
      <c r="AC8" s="44"/>
      <c r="AD8" s="44" t="str">
        <f>データ!$M$6</f>
        <v>非設置</v>
      </c>
      <c r="AE8" s="44"/>
      <c r="AF8" s="44"/>
      <c r="AG8" s="44"/>
      <c r="AH8" s="44"/>
      <c r="AI8" s="44"/>
      <c r="AJ8" s="44"/>
      <c r="AK8" s="2"/>
      <c r="AL8" s="45">
        <f>データ!$R$6</f>
        <v>47287</v>
      </c>
      <c r="AM8" s="45"/>
      <c r="AN8" s="45"/>
      <c r="AO8" s="45"/>
      <c r="AP8" s="45"/>
      <c r="AQ8" s="45"/>
      <c r="AR8" s="45"/>
      <c r="AS8" s="45"/>
      <c r="AT8" s="46">
        <f>データ!$S$6</f>
        <v>207.6</v>
      </c>
      <c r="AU8" s="47"/>
      <c r="AV8" s="47"/>
      <c r="AW8" s="47"/>
      <c r="AX8" s="47"/>
      <c r="AY8" s="47"/>
      <c r="AZ8" s="47"/>
      <c r="BA8" s="47"/>
      <c r="BB8" s="48">
        <f>データ!$T$6</f>
        <v>227.78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68.94</v>
      </c>
      <c r="J10" s="47"/>
      <c r="K10" s="47"/>
      <c r="L10" s="47"/>
      <c r="M10" s="47"/>
      <c r="N10" s="47"/>
      <c r="O10" s="81"/>
      <c r="P10" s="48">
        <f>データ!$P$6</f>
        <v>87.89</v>
      </c>
      <c r="Q10" s="48"/>
      <c r="R10" s="48"/>
      <c r="S10" s="48"/>
      <c r="T10" s="48"/>
      <c r="U10" s="48"/>
      <c r="V10" s="48"/>
      <c r="W10" s="45">
        <f>データ!$Q$6</f>
        <v>4455</v>
      </c>
      <c r="X10" s="45"/>
      <c r="Y10" s="45"/>
      <c r="Z10" s="45"/>
      <c r="AA10" s="45"/>
      <c r="AB10" s="45"/>
      <c r="AC10" s="45"/>
      <c r="AD10" s="2"/>
      <c r="AE10" s="2"/>
      <c r="AF10" s="2"/>
      <c r="AG10" s="2"/>
      <c r="AH10" s="2"/>
      <c r="AI10" s="2"/>
      <c r="AJ10" s="2"/>
      <c r="AK10" s="2"/>
      <c r="AL10" s="45">
        <f>データ!$U$6</f>
        <v>41336</v>
      </c>
      <c r="AM10" s="45"/>
      <c r="AN10" s="45"/>
      <c r="AO10" s="45"/>
      <c r="AP10" s="45"/>
      <c r="AQ10" s="45"/>
      <c r="AR10" s="45"/>
      <c r="AS10" s="45"/>
      <c r="AT10" s="46">
        <f>データ!$V$6</f>
        <v>203.26</v>
      </c>
      <c r="AU10" s="47"/>
      <c r="AV10" s="47"/>
      <c r="AW10" s="47"/>
      <c r="AX10" s="47"/>
      <c r="AY10" s="47"/>
      <c r="AZ10" s="47"/>
      <c r="BA10" s="47"/>
      <c r="BB10" s="48">
        <f>データ!$W$6</f>
        <v>203.37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sLjz+iqcbCV2vVZgPuLwPDDR7wFY0BJkMKzvhmIdjyF7ugZgMMM44X9IPkBaxEafzQpYDxy+zLFnFW2obl5/ng==" saltValue="lSW/0rRCgdGsn+kp7YYoH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2021</v>
      </c>
      <c r="C6" s="20">
        <f t="shared" ref="C6:W6" si="3">C7</f>
        <v>82341</v>
      </c>
      <c r="D6" s="20">
        <f t="shared" si="3"/>
        <v>46</v>
      </c>
      <c r="E6" s="20">
        <f t="shared" si="3"/>
        <v>1</v>
      </c>
      <c r="F6" s="20">
        <f t="shared" si="3"/>
        <v>0</v>
      </c>
      <c r="G6" s="20">
        <f t="shared" si="3"/>
        <v>1</v>
      </c>
      <c r="H6" s="20" t="str">
        <f t="shared" si="3"/>
        <v>茨城県　鉾田市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68.94</v>
      </c>
      <c r="P6" s="21">
        <f t="shared" si="3"/>
        <v>87.89</v>
      </c>
      <c r="Q6" s="21">
        <f t="shared" si="3"/>
        <v>4455</v>
      </c>
      <c r="R6" s="21">
        <f t="shared" si="3"/>
        <v>47287</v>
      </c>
      <c r="S6" s="21">
        <f t="shared" si="3"/>
        <v>207.6</v>
      </c>
      <c r="T6" s="21">
        <f t="shared" si="3"/>
        <v>227.78</v>
      </c>
      <c r="U6" s="21">
        <f t="shared" si="3"/>
        <v>41336</v>
      </c>
      <c r="V6" s="21">
        <f t="shared" si="3"/>
        <v>203.26</v>
      </c>
      <c r="W6" s="21">
        <f t="shared" si="3"/>
        <v>203.37</v>
      </c>
      <c r="X6" s="22">
        <f>IF(X7="",NA(),X7)</f>
        <v>101.91</v>
      </c>
      <c r="Y6" s="22">
        <f t="shared" ref="Y6:AG6" si="4">IF(Y7="",NA(),Y7)</f>
        <v>101.97</v>
      </c>
      <c r="Z6" s="22">
        <f t="shared" si="4"/>
        <v>101.54</v>
      </c>
      <c r="AA6" s="22">
        <f t="shared" si="4"/>
        <v>104.64</v>
      </c>
      <c r="AB6" s="22">
        <f t="shared" si="4"/>
        <v>106.57</v>
      </c>
      <c r="AC6" s="22">
        <f t="shared" si="4"/>
        <v>110.68</v>
      </c>
      <c r="AD6" s="22">
        <f t="shared" si="4"/>
        <v>110.66</v>
      </c>
      <c r="AE6" s="22">
        <f t="shared" si="4"/>
        <v>109.01</v>
      </c>
      <c r="AF6" s="22">
        <f t="shared" si="4"/>
        <v>108.83</v>
      </c>
      <c r="AG6" s="22">
        <f t="shared" si="4"/>
        <v>109.23</v>
      </c>
      <c r="AH6" s="21" t="str">
        <f>IF(AH7="","",IF(AH7="-","【-】","【"&amp;SUBSTITUTE(TEXT(AH7,"#,##0.00"),"-","△")&amp;"】"))</f>
        <v>【111.39】</v>
      </c>
      <c r="AI6" s="21">
        <f>IF(AI7="",NA(),AI7)</f>
        <v>0</v>
      </c>
      <c r="AJ6" s="21">
        <f t="shared" ref="AJ6:AR6" si="5">IF(AJ7="",NA(),AJ7)</f>
        <v>0</v>
      </c>
      <c r="AK6" s="21">
        <f t="shared" si="5"/>
        <v>0</v>
      </c>
      <c r="AL6" s="21">
        <f t="shared" si="5"/>
        <v>0</v>
      </c>
      <c r="AM6" s="21">
        <f t="shared" si="5"/>
        <v>0</v>
      </c>
      <c r="AN6" s="22">
        <f t="shared" si="5"/>
        <v>3.56</v>
      </c>
      <c r="AO6" s="22">
        <f t="shared" si="5"/>
        <v>2.74</v>
      </c>
      <c r="AP6" s="22">
        <f t="shared" si="5"/>
        <v>3.7</v>
      </c>
      <c r="AQ6" s="22">
        <f t="shared" si="5"/>
        <v>4.34</v>
      </c>
      <c r="AR6" s="22">
        <f t="shared" si="5"/>
        <v>4.6900000000000004</v>
      </c>
      <c r="AS6" s="21" t="str">
        <f>IF(AS7="","",IF(AS7="-","【-】","【"&amp;SUBSTITUTE(TEXT(AS7,"#,##0.00"),"-","△")&amp;"】"))</f>
        <v>【1.30】</v>
      </c>
      <c r="AT6" s="22">
        <f>IF(AT7="",NA(),AT7)</f>
        <v>259.23</v>
      </c>
      <c r="AU6" s="22">
        <f t="shared" ref="AU6:BC6" si="6">IF(AU7="",NA(),AU7)</f>
        <v>260.54000000000002</v>
      </c>
      <c r="AV6" s="22">
        <f t="shared" si="6"/>
        <v>247.76</v>
      </c>
      <c r="AW6" s="22">
        <f t="shared" si="6"/>
        <v>214.21</v>
      </c>
      <c r="AX6" s="22">
        <f t="shared" si="6"/>
        <v>207.72</v>
      </c>
      <c r="AY6" s="22">
        <f t="shared" si="6"/>
        <v>357.34</v>
      </c>
      <c r="AZ6" s="22">
        <f t="shared" si="6"/>
        <v>366.03</v>
      </c>
      <c r="BA6" s="22">
        <f t="shared" si="6"/>
        <v>365.18</v>
      </c>
      <c r="BB6" s="22">
        <f t="shared" si="6"/>
        <v>327.77</v>
      </c>
      <c r="BC6" s="22">
        <f t="shared" si="6"/>
        <v>338.02</v>
      </c>
      <c r="BD6" s="21" t="str">
        <f>IF(BD7="","",IF(BD7="-","【-】","【"&amp;SUBSTITUTE(TEXT(BD7,"#,##0.00"),"-","△")&amp;"】"))</f>
        <v>【261.51】</v>
      </c>
      <c r="BE6" s="22">
        <f>IF(BE7="",NA(),BE7)</f>
        <v>917.92</v>
      </c>
      <c r="BF6" s="22">
        <f t="shared" ref="BF6:BN6" si="7">IF(BF7="",NA(),BF7)</f>
        <v>840.31</v>
      </c>
      <c r="BG6" s="22">
        <f t="shared" si="7"/>
        <v>815.41</v>
      </c>
      <c r="BH6" s="22">
        <f t="shared" si="7"/>
        <v>760.93</v>
      </c>
      <c r="BI6" s="22">
        <f t="shared" si="7"/>
        <v>733.12</v>
      </c>
      <c r="BJ6" s="22">
        <f t="shared" si="7"/>
        <v>373.69</v>
      </c>
      <c r="BK6" s="22">
        <f t="shared" si="7"/>
        <v>370.12</v>
      </c>
      <c r="BL6" s="22">
        <f t="shared" si="7"/>
        <v>371.65</v>
      </c>
      <c r="BM6" s="22">
        <f t="shared" si="7"/>
        <v>397.1</v>
      </c>
      <c r="BN6" s="22">
        <f t="shared" si="7"/>
        <v>379.91</v>
      </c>
      <c r="BO6" s="21" t="str">
        <f>IF(BO7="","",IF(BO7="-","【-】","【"&amp;SUBSTITUTE(TEXT(BO7,"#,##0.00"),"-","△")&amp;"】"))</f>
        <v>【265.16】</v>
      </c>
      <c r="BP6" s="22">
        <f>IF(BP7="",NA(),BP7)</f>
        <v>58.4</v>
      </c>
      <c r="BQ6" s="22">
        <f t="shared" ref="BQ6:BY6" si="8">IF(BQ7="",NA(),BQ7)</f>
        <v>59.55</v>
      </c>
      <c r="BR6" s="22">
        <f t="shared" si="8"/>
        <v>59.42</v>
      </c>
      <c r="BS6" s="22">
        <f t="shared" si="8"/>
        <v>64.680000000000007</v>
      </c>
      <c r="BT6" s="22">
        <f t="shared" si="8"/>
        <v>67.5</v>
      </c>
      <c r="BU6" s="22">
        <f t="shared" si="8"/>
        <v>99.87</v>
      </c>
      <c r="BV6" s="22">
        <f t="shared" si="8"/>
        <v>100.42</v>
      </c>
      <c r="BW6" s="22">
        <f t="shared" si="8"/>
        <v>98.77</v>
      </c>
      <c r="BX6" s="22">
        <f t="shared" si="8"/>
        <v>95.79</v>
      </c>
      <c r="BY6" s="22">
        <f t="shared" si="8"/>
        <v>98.3</v>
      </c>
      <c r="BZ6" s="21" t="str">
        <f>IF(BZ7="","",IF(BZ7="-","【-】","【"&amp;SUBSTITUTE(TEXT(BZ7,"#,##0.00"),"-","△")&amp;"】"))</f>
        <v>【102.35】</v>
      </c>
      <c r="CA6" s="22">
        <f>IF(CA7="",NA(),CA7)</f>
        <v>441.74</v>
      </c>
      <c r="CB6" s="22">
        <f t="shared" ref="CB6:CJ6" si="9">IF(CB7="",NA(),CB7)</f>
        <v>428.64</v>
      </c>
      <c r="CC6" s="22">
        <f t="shared" si="9"/>
        <v>428.5</v>
      </c>
      <c r="CD6" s="22">
        <f t="shared" si="9"/>
        <v>403.05</v>
      </c>
      <c r="CE6" s="22">
        <f t="shared" si="9"/>
        <v>390.14</v>
      </c>
      <c r="CF6" s="22">
        <f t="shared" si="9"/>
        <v>171.81</v>
      </c>
      <c r="CG6" s="22">
        <f t="shared" si="9"/>
        <v>171.67</v>
      </c>
      <c r="CH6" s="22">
        <f t="shared" si="9"/>
        <v>173.67</v>
      </c>
      <c r="CI6" s="22">
        <f t="shared" si="9"/>
        <v>171.13</v>
      </c>
      <c r="CJ6" s="22">
        <f t="shared" si="9"/>
        <v>173.7</v>
      </c>
      <c r="CK6" s="21" t="str">
        <f>IF(CK7="","",IF(CK7="-","【-】","【"&amp;SUBSTITUTE(TEXT(CK7,"#,##0.00"),"-","△")&amp;"】"))</f>
        <v>【167.74】</v>
      </c>
      <c r="CL6" s="22">
        <f>IF(CL7="",NA(),CL7)</f>
        <v>32.74</v>
      </c>
      <c r="CM6" s="22">
        <f t="shared" ref="CM6:CU6" si="10">IF(CM7="",NA(),CM7)</f>
        <v>33.94</v>
      </c>
      <c r="CN6" s="22">
        <f t="shared" si="10"/>
        <v>33.19</v>
      </c>
      <c r="CO6" s="22">
        <f t="shared" si="10"/>
        <v>34.46</v>
      </c>
      <c r="CP6" s="22">
        <f t="shared" si="10"/>
        <v>34.94</v>
      </c>
      <c r="CQ6" s="22">
        <f t="shared" si="10"/>
        <v>60.03</v>
      </c>
      <c r="CR6" s="22">
        <f t="shared" si="10"/>
        <v>59.74</v>
      </c>
      <c r="CS6" s="22">
        <f t="shared" si="10"/>
        <v>59.67</v>
      </c>
      <c r="CT6" s="22">
        <f t="shared" si="10"/>
        <v>60.12</v>
      </c>
      <c r="CU6" s="22">
        <f t="shared" si="10"/>
        <v>60.34</v>
      </c>
      <c r="CV6" s="21" t="str">
        <f>IF(CV7="","",IF(CV7="-","【-】","【"&amp;SUBSTITUTE(TEXT(CV7,"#,##0.00"),"-","△")&amp;"】"))</f>
        <v>【60.29】</v>
      </c>
      <c r="CW6" s="22">
        <f>IF(CW7="",NA(),CW7)</f>
        <v>92.46</v>
      </c>
      <c r="CX6" s="22">
        <f t="shared" ref="CX6:DF6" si="11">IF(CX7="",NA(),CX7)</f>
        <v>91.46</v>
      </c>
      <c r="CY6" s="22">
        <f t="shared" si="11"/>
        <v>92.83</v>
      </c>
      <c r="CZ6" s="22">
        <f t="shared" si="11"/>
        <v>92.03</v>
      </c>
      <c r="DA6" s="22">
        <f t="shared" si="11"/>
        <v>92.71</v>
      </c>
      <c r="DB6" s="22">
        <f t="shared" si="11"/>
        <v>84.81</v>
      </c>
      <c r="DC6" s="22">
        <f t="shared" si="11"/>
        <v>84.8</v>
      </c>
      <c r="DD6" s="22">
        <f t="shared" si="11"/>
        <v>84.6</v>
      </c>
      <c r="DE6" s="22">
        <f t="shared" si="11"/>
        <v>84.24</v>
      </c>
      <c r="DF6" s="22">
        <f t="shared" si="11"/>
        <v>84.19</v>
      </c>
      <c r="DG6" s="21" t="str">
        <f>IF(DG7="","",IF(DG7="-","【-】","【"&amp;SUBSTITUTE(TEXT(DG7,"#,##0.00"),"-","△")&amp;"】"))</f>
        <v>【90.12】</v>
      </c>
      <c r="DH6" s="22">
        <f>IF(DH7="",NA(),DH7)</f>
        <v>40.75</v>
      </c>
      <c r="DI6" s="22">
        <f t="shared" ref="DI6:DQ6" si="12">IF(DI7="",NA(),DI7)</f>
        <v>42.84</v>
      </c>
      <c r="DJ6" s="22">
        <f t="shared" si="12"/>
        <v>45.04</v>
      </c>
      <c r="DK6" s="22">
        <f t="shared" si="12"/>
        <v>46.77</v>
      </c>
      <c r="DL6" s="22">
        <f t="shared" si="12"/>
        <v>47.06</v>
      </c>
      <c r="DM6" s="22">
        <f t="shared" si="12"/>
        <v>47.28</v>
      </c>
      <c r="DN6" s="22">
        <f t="shared" si="12"/>
        <v>47.66</v>
      </c>
      <c r="DO6" s="22">
        <f t="shared" si="12"/>
        <v>48.17</v>
      </c>
      <c r="DP6" s="22">
        <f t="shared" si="12"/>
        <v>48.83</v>
      </c>
      <c r="DQ6" s="22">
        <f t="shared" si="12"/>
        <v>49.96</v>
      </c>
      <c r="DR6" s="21" t="str">
        <f>IF(DR7="","",IF(DR7="-","【-】","【"&amp;SUBSTITUTE(TEXT(DR7,"#,##0.00"),"-","△")&amp;"】"))</f>
        <v>【50.88】</v>
      </c>
      <c r="DS6" s="21">
        <f>IF(DS7="",NA(),DS7)</f>
        <v>0</v>
      </c>
      <c r="DT6" s="21">
        <f t="shared" ref="DT6:EB6" si="13">IF(DT7="",NA(),DT7)</f>
        <v>0</v>
      </c>
      <c r="DU6" s="21">
        <f t="shared" si="13"/>
        <v>0</v>
      </c>
      <c r="DV6" s="21">
        <f t="shared" si="13"/>
        <v>0</v>
      </c>
      <c r="DW6" s="21">
        <f t="shared" si="13"/>
        <v>0</v>
      </c>
      <c r="DX6" s="22">
        <f t="shared" si="13"/>
        <v>12.19</v>
      </c>
      <c r="DY6" s="22">
        <f t="shared" si="13"/>
        <v>15.1</v>
      </c>
      <c r="DZ6" s="22">
        <f t="shared" si="13"/>
        <v>17.12</v>
      </c>
      <c r="EA6" s="22">
        <f t="shared" si="13"/>
        <v>18.18</v>
      </c>
      <c r="EB6" s="22">
        <f t="shared" si="13"/>
        <v>19.32</v>
      </c>
      <c r="EC6" s="21" t="str">
        <f>IF(EC7="","",IF(EC7="-","【-】","【"&amp;SUBSTITUTE(TEXT(EC7,"#,##0.00"),"-","△")&amp;"】"))</f>
        <v>【22.30】</v>
      </c>
      <c r="ED6" s="22">
        <f>IF(ED7="",NA(),ED7)</f>
        <v>0.22</v>
      </c>
      <c r="EE6" s="22">
        <f t="shared" ref="EE6:EM6" si="14">IF(EE7="",NA(),EE7)</f>
        <v>0.21</v>
      </c>
      <c r="EF6" s="22">
        <f t="shared" si="14"/>
        <v>0.16</v>
      </c>
      <c r="EG6" s="22">
        <f t="shared" si="14"/>
        <v>0.23</v>
      </c>
      <c r="EH6" s="22">
        <f t="shared" si="14"/>
        <v>0.19</v>
      </c>
      <c r="EI6" s="22">
        <f t="shared" si="14"/>
        <v>0.51</v>
      </c>
      <c r="EJ6" s="22">
        <f t="shared" si="14"/>
        <v>0.57999999999999996</v>
      </c>
      <c r="EK6" s="22">
        <f t="shared" si="14"/>
        <v>0.54</v>
      </c>
      <c r="EL6" s="22">
        <f t="shared" si="14"/>
        <v>0.56999999999999995</v>
      </c>
      <c r="EM6" s="22">
        <f t="shared" si="14"/>
        <v>0.52</v>
      </c>
      <c r="EN6" s="21" t="str">
        <f>IF(EN7="","",IF(EN7="-","【-】","【"&amp;SUBSTITUTE(TEXT(EN7,"#,##0.00"),"-","△")&amp;"】"))</f>
        <v>【0.66】</v>
      </c>
    </row>
    <row r="7" spans="1:144" s="23" customFormat="1" x14ac:dyDescent="0.15">
      <c r="A7" s="15"/>
      <c r="B7" s="24">
        <v>2021</v>
      </c>
      <c r="C7" s="24">
        <v>82341</v>
      </c>
      <c r="D7" s="24">
        <v>46</v>
      </c>
      <c r="E7" s="24">
        <v>1</v>
      </c>
      <c r="F7" s="24">
        <v>0</v>
      </c>
      <c r="G7" s="24">
        <v>1</v>
      </c>
      <c r="H7" s="24" t="s">
        <v>92</v>
      </c>
      <c r="I7" s="24" t="s">
        <v>93</v>
      </c>
      <c r="J7" s="24" t="s">
        <v>94</v>
      </c>
      <c r="K7" s="24" t="s">
        <v>95</v>
      </c>
      <c r="L7" s="24" t="s">
        <v>96</v>
      </c>
      <c r="M7" s="24" t="s">
        <v>97</v>
      </c>
      <c r="N7" s="25" t="s">
        <v>98</v>
      </c>
      <c r="O7" s="25">
        <v>68.94</v>
      </c>
      <c r="P7" s="25">
        <v>87.89</v>
      </c>
      <c r="Q7" s="25">
        <v>4455</v>
      </c>
      <c r="R7" s="25">
        <v>47287</v>
      </c>
      <c r="S7" s="25">
        <v>207.6</v>
      </c>
      <c r="T7" s="25">
        <v>227.78</v>
      </c>
      <c r="U7" s="25">
        <v>41336</v>
      </c>
      <c r="V7" s="25">
        <v>203.26</v>
      </c>
      <c r="W7" s="25">
        <v>203.37</v>
      </c>
      <c r="X7" s="25">
        <v>101.91</v>
      </c>
      <c r="Y7" s="25">
        <v>101.97</v>
      </c>
      <c r="Z7" s="25">
        <v>101.54</v>
      </c>
      <c r="AA7" s="25">
        <v>104.64</v>
      </c>
      <c r="AB7" s="25">
        <v>106.57</v>
      </c>
      <c r="AC7" s="25">
        <v>110.68</v>
      </c>
      <c r="AD7" s="25">
        <v>110.66</v>
      </c>
      <c r="AE7" s="25">
        <v>109.01</v>
      </c>
      <c r="AF7" s="25">
        <v>108.83</v>
      </c>
      <c r="AG7" s="25">
        <v>109.23</v>
      </c>
      <c r="AH7" s="25">
        <v>111.39</v>
      </c>
      <c r="AI7" s="25">
        <v>0</v>
      </c>
      <c r="AJ7" s="25">
        <v>0</v>
      </c>
      <c r="AK7" s="25">
        <v>0</v>
      </c>
      <c r="AL7" s="25">
        <v>0</v>
      </c>
      <c r="AM7" s="25">
        <v>0</v>
      </c>
      <c r="AN7" s="25">
        <v>3.56</v>
      </c>
      <c r="AO7" s="25">
        <v>2.74</v>
      </c>
      <c r="AP7" s="25">
        <v>3.7</v>
      </c>
      <c r="AQ7" s="25">
        <v>4.34</v>
      </c>
      <c r="AR7" s="25">
        <v>4.6900000000000004</v>
      </c>
      <c r="AS7" s="25">
        <v>1.3</v>
      </c>
      <c r="AT7" s="25">
        <v>259.23</v>
      </c>
      <c r="AU7" s="25">
        <v>260.54000000000002</v>
      </c>
      <c r="AV7" s="25">
        <v>247.76</v>
      </c>
      <c r="AW7" s="25">
        <v>214.21</v>
      </c>
      <c r="AX7" s="25">
        <v>207.72</v>
      </c>
      <c r="AY7" s="25">
        <v>357.34</v>
      </c>
      <c r="AZ7" s="25">
        <v>366.03</v>
      </c>
      <c r="BA7" s="25">
        <v>365.18</v>
      </c>
      <c r="BB7" s="25">
        <v>327.77</v>
      </c>
      <c r="BC7" s="25">
        <v>338.02</v>
      </c>
      <c r="BD7" s="25">
        <v>261.51</v>
      </c>
      <c r="BE7" s="25">
        <v>917.92</v>
      </c>
      <c r="BF7" s="25">
        <v>840.31</v>
      </c>
      <c r="BG7" s="25">
        <v>815.41</v>
      </c>
      <c r="BH7" s="25">
        <v>760.93</v>
      </c>
      <c r="BI7" s="25">
        <v>733.12</v>
      </c>
      <c r="BJ7" s="25">
        <v>373.69</v>
      </c>
      <c r="BK7" s="25">
        <v>370.12</v>
      </c>
      <c r="BL7" s="25">
        <v>371.65</v>
      </c>
      <c r="BM7" s="25">
        <v>397.1</v>
      </c>
      <c r="BN7" s="25">
        <v>379.91</v>
      </c>
      <c r="BO7" s="25">
        <v>265.16000000000003</v>
      </c>
      <c r="BP7" s="25">
        <v>58.4</v>
      </c>
      <c r="BQ7" s="25">
        <v>59.55</v>
      </c>
      <c r="BR7" s="25">
        <v>59.42</v>
      </c>
      <c r="BS7" s="25">
        <v>64.680000000000007</v>
      </c>
      <c r="BT7" s="25">
        <v>67.5</v>
      </c>
      <c r="BU7" s="25">
        <v>99.87</v>
      </c>
      <c r="BV7" s="25">
        <v>100.42</v>
      </c>
      <c r="BW7" s="25">
        <v>98.77</v>
      </c>
      <c r="BX7" s="25">
        <v>95.79</v>
      </c>
      <c r="BY7" s="25">
        <v>98.3</v>
      </c>
      <c r="BZ7" s="25">
        <v>102.35</v>
      </c>
      <c r="CA7" s="25">
        <v>441.74</v>
      </c>
      <c r="CB7" s="25">
        <v>428.64</v>
      </c>
      <c r="CC7" s="25">
        <v>428.5</v>
      </c>
      <c r="CD7" s="25">
        <v>403.05</v>
      </c>
      <c r="CE7" s="25">
        <v>390.14</v>
      </c>
      <c r="CF7" s="25">
        <v>171.81</v>
      </c>
      <c r="CG7" s="25">
        <v>171.67</v>
      </c>
      <c r="CH7" s="25">
        <v>173.67</v>
      </c>
      <c r="CI7" s="25">
        <v>171.13</v>
      </c>
      <c r="CJ7" s="25">
        <v>173.7</v>
      </c>
      <c r="CK7" s="25">
        <v>167.74</v>
      </c>
      <c r="CL7" s="25">
        <v>32.74</v>
      </c>
      <c r="CM7" s="25">
        <v>33.94</v>
      </c>
      <c r="CN7" s="25">
        <v>33.19</v>
      </c>
      <c r="CO7" s="25">
        <v>34.46</v>
      </c>
      <c r="CP7" s="25">
        <v>34.94</v>
      </c>
      <c r="CQ7" s="25">
        <v>60.03</v>
      </c>
      <c r="CR7" s="25">
        <v>59.74</v>
      </c>
      <c r="CS7" s="25">
        <v>59.67</v>
      </c>
      <c r="CT7" s="25">
        <v>60.12</v>
      </c>
      <c r="CU7" s="25">
        <v>60.34</v>
      </c>
      <c r="CV7" s="25">
        <v>60.29</v>
      </c>
      <c r="CW7" s="25">
        <v>92.46</v>
      </c>
      <c r="CX7" s="25">
        <v>91.46</v>
      </c>
      <c r="CY7" s="25">
        <v>92.83</v>
      </c>
      <c r="CZ7" s="25">
        <v>92.03</v>
      </c>
      <c r="DA7" s="25">
        <v>92.71</v>
      </c>
      <c r="DB7" s="25">
        <v>84.81</v>
      </c>
      <c r="DC7" s="25">
        <v>84.8</v>
      </c>
      <c r="DD7" s="25">
        <v>84.6</v>
      </c>
      <c r="DE7" s="25">
        <v>84.24</v>
      </c>
      <c r="DF7" s="25">
        <v>84.19</v>
      </c>
      <c r="DG7" s="25">
        <v>90.12</v>
      </c>
      <c r="DH7" s="25">
        <v>40.75</v>
      </c>
      <c r="DI7" s="25">
        <v>42.84</v>
      </c>
      <c r="DJ7" s="25">
        <v>45.04</v>
      </c>
      <c r="DK7" s="25">
        <v>46.77</v>
      </c>
      <c r="DL7" s="25">
        <v>47.06</v>
      </c>
      <c r="DM7" s="25">
        <v>47.28</v>
      </c>
      <c r="DN7" s="25">
        <v>47.66</v>
      </c>
      <c r="DO7" s="25">
        <v>48.17</v>
      </c>
      <c r="DP7" s="25">
        <v>48.83</v>
      </c>
      <c r="DQ7" s="25">
        <v>49.96</v>
      </c>
      <c r="DR7" s="25">
        <v>50.88</v>
      </c>
      <c r="DS7" s="25">
        <v>0</v>
      </c>
      <c r="DT7" s="25">
        <v>0</v>
      </c>
      <c r="DU7" s="25">
        <v>0</v>
      </c>
      <c r="DV7" s="25">
        <v>0</v>
      </c>
      <c r="DW7" s="25">
        <v>0</v>
      </c>
      <c r="DX7" s="25">
        <v>12.19</v>
      </c>
      <c r="DY7" s="25">
        <v>15.1</v>
      </c>
      <c r="DZ7" s="25">
        <v>17.12</v>
      </c>
      <c r="EA7" s="25">
        <v>18.18</v>
      </c>
      <c r="EB7" s="25">
        <v>19.32</v>
      </c>
      <c r="EC7" s="25">
        <v>22.3</v>
      </c>
      <c r="ED7" s="25">
        <v>0.22</v>
      </c>
      <c r="EE7" s="25">
        <v>0.21</v>
      </c>
      <c r="EF7" s="25">
        <v>0.16</v>
      </c>
      <c r="EG7" s="25">
        <v>0.23</v>
      </c>
      <c r="EH7" s="25">
        <v>0.19</v>
      </c>
      <c r="EI7" s="25">
        <v>0.51</v>
      </c>
      <c r="EJ7" s="25">
        <v>0.57999999999999996</v>
      </c>
      <c r="EK7" s="25">
        <v>0.54</v>
      </c>
      <c r="EL7" s="25">
        <v>0.56999999999999995</v>
      </c>
      <c r="EM7" s="25">
        <v>0.52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政策企画部情報システム課</cp:lastModifiedBy>
  <cp:lastPrinted>2023-01-25T04:22:05Z</cp:lastPrinted>
  <dcterms:created xsi:type="dcterms:W3CDTF">2022-12-01T00:54:44Z</dcterms:created>
  <dcterms:modified xsi:type="dcterms:W3CDTF">2023-02-08T06:11:27Z</dcterms:modified>
  <cp:category/>
</cp:coreProperties>
</file>