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2_農業集落排水（法非適）15\"/>
    </mc:Choice>
  </mc:AlternateContent>
  <workbookProtection workbookAlgorithmName="SHA-512" workbookHashValue="mQKJVoSLvY/h7mQpmNXA29nOrKNi0dgKFudKFFtH8+1HKBa9RpvuMQLNWu9dbEKOHHGCgGWmwE4PDD8N1AjNkg==" workbookSaltValue="QHUMw6MZTRKT0qJs931TfQ==" workbookSpinCount="100000" lockStructure="1"/>
  <bookViews>
    <workbookView xWindow="0" yWindow="0" windowWidth="28800" windowHeight="114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BB10" i="4"/>
  <c r="AL10" i="4"/>
  <c r="AD10" i="4"/>
  <c r="P10" i="4"/>
  <c r="B10" i="4"/>
  <c r="AD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<sst xmlns="http://schemas.openxmlformats.org/spreadsheetml/2006/main" count="236" uniqueCount="121">
  <si>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</si>
  <si>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</si>
  <si>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</si>
  <si>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</si>
  <si>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</si>
  <si>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</si>
  <si>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</si>
  <si>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</si>
  <si>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</si>
  <si>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</si>
  <si>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</si>
  <si>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</si>
  <si>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</si>
  <si>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</si>
  <si>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</si>
  <si>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</si>
  <si>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</si>
  <si>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</si>
  <si>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</si>
  <si>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</si>
  <si>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</si>
  <si>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</si>
  <si>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</si>
  <si>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</si>
  <si>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</si>
  <si>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</si>
  <si>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</si>
  <si>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</si>
  <si>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</si>
  <si>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</si>
  <si>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</si>
  <si>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</si>
  <si>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</si>
  <si>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</si>
  <si>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</si>
  <si>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</si>
  <si>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</si>
  <si>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</si>
  <si>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</si>
  <si>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</si>
  <si>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</si>
  <si>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</si>
  <si>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</si>
  <si>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</si>
  <si>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</si>
  <si>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</si>
  <si>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</si>
  <si>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</si>
  <si>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</si>
  <si>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</si>
  <si>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</si>
  <si>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</si>
  <si>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</si>
  <si>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</si>
  <si>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</si>
  <si>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</si>
  <si>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</si>
  <si>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</si>
  <si>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</si>
  <si>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</si>
  <si>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</si>
  <si>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</si>
  <si>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</si>
  <si>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</si>
  <si>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</si>
  <si>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</si>
  <si>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</si>
  <si>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</si>
  <si>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</si>
  <si>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</si>
  <si>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</si>
  <si>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</si>
  <si>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</si>
  <si>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</si>
  <si>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</si>
  <si>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</si>
  <si>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</si>
  <si>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</si>
  <si>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</si>
  <si>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</si>
  <si>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</si>
  <si>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</si>
  <si>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</si>
  <si>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</si>
  <si>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</si>
  <si>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</si>
  <si>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</si>
  <si>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</si>
  <si>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</si>
  <si>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</si>
  <si>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</si>
  <si>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</si>
  <si>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</si>
  <si>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</si>
  <si>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</si>
  <si>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</si>
  <si>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</si>
  <si>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</si>
  <si>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</si>
  <si>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結城市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</si>
  <si>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</si>
  <si>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</si>
  <si>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</si>
  <si>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</si>
  <si>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</si>
  <si>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</si>
  <si>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</si>
  <si>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</si>
  <si>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</si>
  <si>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</si>
  <si>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</si>
  <si>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</si>
  <si>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</si>
  <si>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</si>
  <si>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</si>
  <si>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</si>
  <si>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</si>
  <si>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</si>
  <si>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経営の健全性、効率性で分析のとおり、現状では単年度の収支は赤字である。経費回収率は100%未満のため使用料で回収すべき経費が使用料以外の収入により賄われている状況である。
機能診断や最適整備構想によって、改修や修繕の必要が出てくる。そのために経費削減や適正な使用料確保による財源の確保を行わなければならない。</t>
    <phoneticPr fontId="4"/>
  </si>
  <si>
    <t>③管渠の改善は、H29年度に大戦防・武井南地区において行った。改善(更新・改良・修繕)管渠延長は56m、下水道布設延長は7,328mで管渠改善率は0.76%である。
今年度は江川南地区が機能診断を行うが、大戦防・武井南地区については、1回目の機能診断を行ってから10年経過するので来年度再度行う予定である。今後、それに伴う最適整備構想により計画的に対応していく必要がある。</t>
    <rPh sb="87" eb="90">
      <t>エガワミナミ</t>
    </rPh>
    <rPh sb="102" eb="105">
      <t>ダイセンボウ</t>
    </rPh>
    <rPh sb="106" eb="109">
      <t>タケイミナミ</t>
    </rPh>
    <rPh sb="118" eb="120">
      <t>カイメ</t>
    </rPh>
    <rPh sb="121" eb="125">
      <t>キノウシンダン</t>
    </rPh>
    <rPh sb="126" eb="127">
      <t>オコナ</t>
    </rPh>
    <rPh sb="133" eb="134">
      <t>ネン</t>
    </rPh>
    <rPh sb="134" eb="136">
      <t>ケイカ</t>
    </rPh>
    <rPh sb="143" eb="145">
      <t>サイド</t>
    </rPh>
    <phoneticPr fontId="4"/>
  </si>
  <si>
    <t>①収益的収支比率が98.67%と減少した。要因は主に補助金の減少が考えられ、使用料金の割合が低く、一般会計からの繰入金に依存している状況であるためである。使用料についても、人口減少に伴い収益の増が見込めなくなることが予想されるため、使用料水準を評価しながら経営改善を図るとともに、経常的な維持管理費の削減に努めていく必要がある。
④企業債残高対事業規模比率は、類似団体より低い状況である。R8年度に矢畑地区が，またR12年度に江川南地区がそれぞれ供用開始20年を迎えるが、大幅な改修等を行うとなった場合、再び比率が上がることとなる。
⑤経費回収率は類似団体平均値よりも上回っているが、100%未満であるため使用料で回収すべき経費を一般会計繰入金等の使用料以外の収入により賄っている状況であり、経費回収率の増に努めることが重要である。
⑥汚水処理原価は類似団体と比較して低く、効率的な汚水処理が行われている状況である。
⑦施設利用率は類似団体より高い状態で、かつ施設に新規加入を受け入れる余力がある。
⑧水洗化率は類似団体を上回る結果となった。効率的な汚水処理が行われ施設にも余裕があるため、引続き接続率の向上に向けて周知していく必要がある。
今後、地方債償還金の増加が見込まれるので、使用料収入の確保に努め経営改善を図る必要がある。</t>
    <rPh sb="16" eb="18">
      <t>ゲンショウ</t>
    </rPh>
    <rPh sb="24" eb="25">
      <t>オモ</t>
    </rPh>
    <rPh sb="422" eb="423">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</si>
</sst>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7"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9" xfId="0" applyFont="1" applyBorder="1" applyAlignment="1" applyProtection="1">
      <alignment horizontal="left" vertical="top" wrapText="1" shrinkToFi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F-4273-875E-0E436E7C8F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ECF-4273-875E-0E436E7C8F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63.34</c:v>
                </c:pt>
                <c:pt idx="1">
                  <c:v>65.349999999999994</c:v>
                </c:pt>
                <c:pt idx="2">
                  <c:v>65.599999999999994</c:v>
                </c:pt>
                <c:pt idx="3">
                  <c:v>64.430000000000007</c:v>
                </c:pt>
                <c:pt idx="4">
                  <c:v>62</c:v>
                </c:pt>
              </c:numCache>
            </c:numRef>
          </c:val>
          <c:extLst>
            <c:ext xmlns:c16="http://schemas.microsoft.com/office/drawing/2014/chart" uri="{C3380CC4-5D6E-409C-BE32-E72D297353CC}">
              <c16:uniqueId val="{00000000-1BE9-4276-AF61-F9D9166362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BE9-4276-AF61-F9D9166362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82.15</c:v>
                </c:pt>
                <c:pt idx="1">
                  <c:v>81.900000000000006</c:v>
                </c:pt>
                <c:pt idx="2">
                  <c:v>84.64</c:v>
                </c:pt>
                <c:pt idx="3">
                  <c:v>85.23</c:v>
                </c:pt>
                <c:pt idx="4">
                  <c:v>85.39</c:v>
                </c:pt>
              </c:numCache>
            </c:numRef>
          </c:val>
          <c:extLst>
            <c:ext xmlns:c16="http://schemas.microsoft.com/office/drawing/2014/chart" uri="{C3380CC4-5D6E-409C-BE32-E72D297353CC}">
              <c16:uniqueId val="{00000000-A093-4993-B85E-87D03EC4AB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093-4993-B85E-87D03EC4AB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96.48</c:v>
                </c:pt>
                <c:pt idx="1">
                  <c:v>98.68</c:v>
                </c:pt>
                <c:pt idx="2">
                  <c:v>107.99</c:v>
                </c:pt>
                <c:pt idx="3">
                  <c:v>110.17</c:v>
                </c:pt>
                <c:pt idx="4">
                  <c:v>98.67</c:v>
                </c:pt>
              </c:numCache>
            </c:numRef>
          </c:val>
          <c:extLst>
            <c:ext xmlns:c16="http://schemas.microsoft.com/office/drawing/2014/chart" uri="{C3380CC4-5D6E-409C-BE32-E72D297353CC}">
              <c16:uniqueId val="{00000000-AB5F-4CF7-81BB-AB24650BC09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5F-4CF7-81BB-AB24650BC09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2C-41E3-AFC7-CA7A9DEB1B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2C-41E3-AFC7-CA7A9DEB1B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E-4176-A068-143F048925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E-4176-A068-143F048925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8-40A6-890E-E398976228E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8-40A6-890E-E398976228E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2A-46A0-A678-CAD04DB1D9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A-46A0-A678-CAD04DB1D9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11.38</c:v>
                </c:pt>
                <c:pt idx="1">
                  <c:v>0</c:v>
                </c:pt>
                <c:pt idx="2">
                  <c:v>0</c:v>
                </c:pt>
                <c:pt idx="3">
                  <c:v>0</c:v>
                </c:pt>
                <c:pt idx="4">
                  <c:v>0</c:v>
                </c:pt>
              </c:numCache>
            </c:numRef>
          </c:val>
          <c:extLst>
            <c:ext xmlns:c16="http://schemas.microsoft.com/office/drawing/2014/chart" uri="{C3380CC4-5D6E-409C-BE32-E72D297353CC}">
              <c16:uniqueId val="{00000000-1C6D-49E2-B349-20AB673632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1C6D-49E2-B349-20AB673632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89.71</c:v>
                </c:pt>
                <c:pt idx="1">
                  <c:v>83.22</c:v>
                </c:pt>
                <c:pt idx="2">
                  <c:v>94.53</c:v>
                </c:pt>
                <c:pt idx="3">
                  <c:v>85.49</c:v>
                </c:pt>
                <c:pt idx="4">
                  <c:v>91.74</c:v>
                </c:pt>
              </c:numCache>
            </c:numRef>
          </c:val>
          <c:extLst>
            <c:ext xmlns:c16="http://schemas.microsoft.com/office/drawing/2014/chart" uri="{C3380CC4-5D6E-409C-BE32-E72D297353CC}">
              <c16:uniqueId val="{00000000-8558-4B52-9B2F-EBB76FC248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558-4B52-9B2F-EBB76FC248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168.68</c:v>
                </c:pt>
                <c:pt idx="1">
                  <c:v>179.46</c:v>
                </c:pt>
                <c:pt idx="2">
                  <c:v>160.84</c:v>
                </c:pt>
                <c:pt idx="3">
                  <c:v>180.32</c:v>
                </c:pt>
                <c:pt idx="4">
                  <c:v>174.76</c:v>
                </c:pt>
              </c:numCache>
            </c:numRef>
          </c:val>
          <c:extLst>
            <c:ext xmlns:c16="http://schemas.microsoft.com/office/drawing/2014/chart" uri="{C3380CC4-5D6E-409C-BE32-E72D297353CC}">
              <c16:uniqueId val="{00000000-4CB1-4F14-9BFD-D948226163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CB1-4F14-9BFD-D948226163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結城市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50349</v>
      </c>
      <c r="AM8" s="42"/>
      <c r="AN8" s="42"/>
      <c r="AO8" s="42"/>
      <c r="AP8" s="42"/>
      <c r="AQ8" s="42"/>
      <c r="AR8" s="42"/>
      <c r="AS8" s="42"/>
      <c r="AT8" s="35">
        <f>データ!T6</f>
        <v>65.760000000000005</v>
      </c>
      <c r="AU8" s="35"/>
      <c r="AV8" s="35"/>
      <c r="AW8" s="35"/>
      <c r="AX8" s="35"/>
      <c r="AY8" s="35"/>
      <c r="AZ8" s="35"/>
      <c r="BA8" s="35"/>
      <c r="BB8" s="35">
        <f>データ!U6</f>
        <v>765.65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5.16</v>
      </c>
      <c r="Q10" s="35"/>
      <c r="R10" s="35"/>
      <c r="S10" s="35"/>
      <c r="T10" s="35"/>
      <c r="U10" s="35"/>
      <c r="V10" s="35"/>
      <c r="W10" s="35">
        <f>データ!Q6</f>
        <v>100</v>
      </c>
      <c r="X10" s="35"/>
      <c r="Y10" s="35"/>
      <c r="Z10" s="35"/>
      <c r="AA10" s="35"/>
      <c r="AB10" s="35"/>
      <c r="AC10" s="35"/>
      <c r="AD10" s="42">
        <f>データ!R6</f>
        <v>4730</v>
      </c>
      <c r="AE10" s="42"/>
      <c r="AF10" s="42"/>
      <c r="AG10" s="42"/>
      <c r="AH10" s="42"/>
      <c r="AI10" s="42"/>
      <c r="AJ10" s="42"/>
      <c r="AK10" s="2"/>
      <c r="AL10" s="42">
        <f>データ!V6</f>
        <v>2587</v>
      </c>
      <c r="AM10" s="42"/>
      <c r="AN10" s="42"/>
      <c r="AO10" s="42"/>
      <c r="AP10" s="42"/>
      <c r="AQ10" s="42"/>
      <c r="AR10" s="42"/>
      <c r="AS10" s="42"/>
      <c r="AT10" s="35">
        <f>データ!W6</f>
        <v>1.41</v>
      </c>
      <c r="AU10" s="35"/>
      <c r="AV10" s="35"/>
      <c r="AW10" s="35"/>
      <c r="AX10" s="35"/>
      <c r="AY10" s="35"/>
      <c r="AZ10" s="35"/>
      <c r="BA10" s="35"/>
      <c r="BB10" s="35">
        <f>データ!X6</f>
        <v>1834.75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119</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s6gyFn/sUsozthJeBmUi9kuu6dHvODQNvjuaxoOrytPvJkk76JloCi4Jw+7VaE34Cw3ZuFA4ht/ZS+g58kcguA==" saltValue="mszh1c0wkTVa/aLwf836o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82074</v>
      </c>
      <c r="D6" s="19">
        <f t="shared" si="3"/>
        <v>47</v>
      </c>
      <c r="E6" s="19">
        <f t="shared" si="3"/>
        <v>17</v>
      </c>
      <c r="F6" s="19">
        <f t="shared" si="3"/>
        <v>5</v>
      </c>
      <c r="G6" s="19">
        <f t="shared" si="3"/>
        <v>0</v>
      </c>
      <c r="H6" s="19" t="str">
        <f t="shared" si="3"/>
        <v>茨城県　結城市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5.16</v>
      </c>
      <c r="Q6" s="20">
        <f t="shared" si="3"/>
        <v>100</v>
      </c>
      <c r="R6" s="20">
        <f t="shared" si="3"/>
        <v>4730</v>
      </c>
      <c r="S6" s="20">
        <f t="shared" si="3"/>
        <v>50349</v>
      </c>
      <c r="T6" s="20">
        <f t="shared" si="3"/>
        <v>65.760000000000005</v>
      </c>
      <c r="U6" s="20">
        <f t="shared" si="3"/>
        <v>765.65</v>
      </c>
      <c r="V6" s="20">
        <f t="shared" si="3"/>
        <v>2587</v>
      </c>
      <c r="W6" s="20">
        <f t="shared" si="3"/>
        <v>1.41</v>
      </c>
      <c r="X6" s="20">
        <f t="shared" si="3"/>
        <v>1834.75</v>
      </c>
      <c r="Y6" s="21">
        <f>IF(Y7="",NA(),Y7)</f>
        <v>96.48</v>
      </c>
      <c r="Z6" s="21">
        <f t="shared" ref="Z6:AH6" si="4">IF(Z7="",NA(),Z7)</f>
        <v>98.68</v>
      </c>
      <c r="AA6" s="21">
        <f t="shared" si="4"/>
        <v>107.99</v>
      </c>
      <c r="AB6" s="21">
        <f t="shared" si="4"/>
        <v>110.17</v>
      </c>
      <c r="AC6" s="21">
        <f t="shared" si="4"/>
        <v>98.67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11.38</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89.71</v>
      </c>
      <c r="BR6" s="21">
        <f t="shared" ref="BR6:BZ6" si="8">IF(BR7="",NA(),BR7)</f>
        <v>83.22</v>
      </c>
      <c r="BS6" s="21">
        <f t="shared" si="8"/>
        <v>94.53</v>
      </c>
      <c r="BT6" s="21">
        <f t="shared" si="8"/>
        <v>85.49</v>
      </c>
      <c r="BU6" s="21">
        <f t="shared" si="8"/>
        <v>91.74</v>
      </c>
      <c r="BV6" s="21">
        <f t="shared" si="8"/>
        <v>57.77</v>
      </c>
      <c r="BW6" s="21">
        <f t="shared" si="8"/>
        <v>57.31</v>
      </c>
      <c r="BX6" s="21">
        <f t="shared" si="8"/>
        <v>57.08</v>
      </c>
      <c r="BY6" s="21">
        <f t="shared" si="8"/>
        <v>56.26</v>
      </c>
      <c r="BZ6" s="21">
        <f t="shared" si="8"/>
        <v>52.94</v>
      </c>
      <c r="CA6" s="20" t="str">
        <f>IF(CA7="","",IF(CA7="-","【-】","【"&amp;SUBSTITUTE(TEXT(CA7,"#,##0.00"),"-","△")&amp;"】"))</f>
        <v>【57.02】</v>
      </c>
      <c r="CB6" s="21">
        <f>IF(CB7="",NA(),CB7)</f>
        <v>168.68</v>
      </c>
      <c r="CC6" s="21">
        <f t="shared" ref="CC6:CK6" si="9">IF(CC7="",NA(),CC7)</f>
        <v>179.46</v>
      </c>
      <c r="CD6" s="21">
        <f t="shared" si="9"/>
        <v>160.84</v>
      </c>
      <c r="CE6" s="21">
        <f t="shared" si="9"/>
        <v>180.32</v>
      </c>
      <c r="CF6" s="21">
        <f t="shared" si="9"/>
        <v>174.76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63.34</v>
      </c>
      <c r="CN6" s="21">
        <f t="shared" ref="CN6:CV6" si="10">IF(CN7="",NA(),CN7)</f>
        <v>65.349999999999994</v>
      </c>
      <c r="CO6" s="21">
        <f t="shared" si="10"/>
        <v>65.599999999999994</v>
      </c>
      <c r="CP6" s="21">
        <f t="shared" si="10"/>
        <v>64.430000000000007</v>
      </c>
      <c r="CQ6" s="21">
        <f t="shared" si="10"/>
        <v>62</v>
      </c>
      <c r="CR6" s="21">
        <f t="shared" si="10"/>
        <v>50.68</v>
      </c>
      <c r="CS6" s="21">
        <f t="shared" si="10"/>
        <v>50.14</v>
      </c>
      <c r="CT6" s="21">
        <f t="shared" si="10"/>
        <v>54.83</v>
      </c>
      <c r="CU6" s="21">
        <f t="shared" si="10"/>
        <v>66.53</v>
      </c>
      <c r="CV6" s="21">
        <f t="shared" si="10"/>
        <v>52.35</v>
      </c>
      <c r="CW6" s="20" t="str">
        <f>IF(CW7="","",IF(CW7="-","【-】","【"&amp;SUBSTITUTE(TEXT(CW7,"#,##0.00"),"-","△")&amp;"】"))</f>
        <v>【52.55】</v>
      </c>
      <c r="CX6" s="21">
        <f>IF(CX7="",NA(),CX7)</f>
        <v>82.15</v>
      </c>
      <c r="CY6" s="21">
        <f t="shared" ref="CY6:DG6" si="11">IF(CY7="",NA(),CY7)</f>
        <v>81.900000000000006</v>
      </c>
      <c r="CZ6" s="21">
        <f t="shared" si="11"/>
        <v>84.64</v>
      </c>
      <c r="DA6" s="21">
        <f t="shared" si="11"/>
        <v>85.23</v>
      </c>
      <c r="DB6" s="21">
        <f t="shared" si="11"/>
        <v>85.39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82074</v>
      </c>
      <c r="D7" s="23">
        <v>47</v>
      </c>
      <c r="E7" s="23">
        <v>17</v>
      </c>
      <c r="F7" s="23">
        <v>5</v>
      </c>
      <c r="G7" s="23">
        <v>0</v>
      </c>
      <c r="H7" s="23" t="s">
        <v>99</v>
      </c>
      <c r="I7" s="23" t="s">
        <v>100</v>
      </c>
      <c r="J7" s="23" t="s">
        <v>101</v>
      </c>
      <c r="K7" s="23" t="s">
        <v>102</v>
      </c>
      <c r="L7" s="23" t="s">
        <v>103</v>
      </c>
      <c r="M7" s="23" t="s">
        <v>104</v>
      </c>
      <c r="N7" s="24" t="s">
        <v>105</v>
      </c>
      <c r="O7" s="24" t="s">
        <v>106</v>
      </c>
      <c r="P7" s="24">
        <v>5.16</v>
      </c>
      <c r="Q7" s="24">
        <v>100</v>
      </c>
      <c r="R7" s="24">
        <v>4730</v>
      </c>
      <c r="S7" s="24">
        <v>50349</v>
      </c>
      <c r="T7" s="24">
        <v>65.760000000000005</v>
      </c>
      <c r="U7" s="24">
        <v>765.65</v>
      </c>
      <c r="V7" s="24">
        <v>2587</v>
      </c>
      <c r="W7" s="24">
        <v>1.41</v>
      </c>
      <c r="X7" s="24">
        <v>1834.75</v>
      </c>
      <c r="Y7" s="24">
        <v>96.48</v>
      </c>
      <c r="Z7" s="24">
        <v>98.68</v>
      </c>
      <c r="AA7" s="24">
        <v>107.99</v>
      </c>
      <c r="AB7" s="24">
        <v>110.17</v>
      </c>
      <c r="AC7" s="24">
        <v>98.67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11.38</v>
      </c>
      <c r="BG7" s="24">
        <v>0</v>
      </c>
      <c r="BH7" s="24">
        <v>0</v>
      </c>
      <c r="BI7" s="24">
        <v>0</v>
      </c>
      <c r="BJ7" s="24">
        <v>0</v>
      </c>
      <c r="BK7" s="24">
        <v>789.46</v>
      </c>
      <c r="BL7" s="24">
        <v>826.83</v>
      </c>
      <c r="BM7" s="24">
        <v>867.83</v>
      </c>
      <c r="BN7" s="24">
        <v>791.76</v>
      </c>
      <c r="BO7" s="24">
        <v>900.82</v>
      </c>
      <c r="BP7" s="24">
        <v>809.19</v>
      </c>
      <c r="BQ7" s="24">
        <v>89.71</v>
      </c>
      <c r="BR7" s="24">
        <v>83.22</v>
      </c>
      <c r="BS7" s="24">
        <v>94.53</v>
      </c>
      <c r="BT7" s="24">
        <v>85.49</v>
      </c>
      <c r="BU7" s="24">
        <v>91.74</v>
      </c>
      <c r="BV7" s="24">
        <v>57.77</v>
      </c>
      <c r="BW7" s="24">
        <v>57.31</v>
      </c>
      <c r="BX7" s="24">
        <v>57.08</v>
      </c>
      <c r="BY7" s="24">
        <v>56.26</v>
      </c>
      <c r="BZ7" s="24">
        <v>52.94</v>
      </c>
      <c r="CA7" s="24">
        <v>57.02</v>
      </c>
      <c r="CB7" s="24">
        <v>168.68</v>
      </c>
      <c r="CC7" s="24">
        <v>179.46</v>
      </c>
      <c r="CD7" s="24">
        <v>160.84</v>
      </c>
      <c r="CE7" s="24">
        <v>180.32</v>
      </c>
      <c r="CF7" s="24">
        <v>174.76</v>
      </c>
      <c r="CG7" s="24">
        <v>274.35000000000002</v>
      </c>
      <c r="CH7" s="24">
        <v>273.52</v>
      </c>
      <c r="CI7" s="24">
        <v>274.99</v>
      </c>
      <c r="CJ7" s="24">
        <v>282.08999999999997</v>
      </c>
      <c r="CK7" s="24">
        <v>303.27999999999997</v>
      </c>
      <c r="CL7" s="24">
        <v>273.68</v>
      </c>
      <c r="CM7" s="24">
        <v>63.34</v>
      </c>
      <c r="CN7" s="24">
        <v>65.349999999999994</v>
      </c>
      <c r="CO7" s="24">
        <v>65.599999999999994</v>
      </c>
      <c r="CP7" s="24">
        <v>64.430000000000007</v>
      </c>
      <c r="CQ7" s="24">
        <v>62</v>
      </c>
      <c r="CR7" s="24">
        <v>50.68</v>
      </c>
      <c r="CS7" s="24">
        <v>50.14</v>
      </c>
      <c r="CT7" s="24">
        <v>54.83</v>
      </c>
      <c r="CU7" s="24">
        <v>66.53</v>
      </c>
      <c r="CV7" s="24">
        <v>52.35</v>
      </c>
      <c r="CW7" s="24">
        <v>52.55</v>
      </c>
      <c r="CX7" s="24">
        <v>82.15</v>
      </c>
      <c r="CY7" s="24">
        <v>81.900000000000006</v>
      </c>
      <c r="CZ7" s="24">
        <v>84.64</v>
      </c>
      <c r="DA7" s="24">
        <v>85.23</v>
      </c>
      <c r="DB7" s="24">
        <v>85.39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2024-02-02T07:42:24Z</cp:lastPrinted>
  <dcterms:created xsi:type="dcterms:W3CDTF">2023-12-12T02:52:57Z</dcterms:created>
  <dcterms:modified xsi:type="dcterms:W3CDTF">2024-02-21T06:15:20Z</dcterms:modified>
  <cp:category/>
</cp:coreProperties>
</file>