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0_公共下水道（法非適）6\"/>
    </mc:Choice>
  </mc:AlternateContent>
  <workbookProtection workbookAlgorithmName="SHA-512" workbookHashValue="1SeNHuEo5vjyd7u1F4p43CgpQEGQqFSw6YP+hHH4kl6a4RATOkQnFnxcrivBX4WSWJcA5qYLf4d1aJ2+/IrVOw==" workbookSaltValue="nZ8T2BUvrCVnlsAMtU/f1A==" workbookSpinCount="100000" lockStructure="1"/>
  <bookViews>
    <workbookView xWindow="0" yWindow="0" windowWidth="28800" windowHeight="118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<sst xmlns="http://schemas.openxmlformats.org/spreadsheetml/2006/main" count="241" uniqueCount="116">
  <si>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</si>
  <si>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</si>
  <si>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</si>
  <si>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</si>
  <si>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</si>
  <si>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</si>
  <si>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</si>
  <si>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</si>
  <si>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</si>
  <si>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family val="3"/>
        <charset val="128"/>
      </rPr>
      <t>2</t>
    </r>
    <r>
      <rPr>
        <b/>
        <sz val="11"/>
        <color theme="1"/>
        <rFont val="ＭＳ ゴシック"/>
        <family val="3"/>
        <charset val="128"/>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</si>
  <si>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</si>
  <si>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</si>
  <si>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</si>
  <si>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</si>
  <si>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</si>
  <si>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</si>
  <si>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</si>
  <si>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</si>
  <si>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</si>
  <si>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</si>
  <si>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</si>
  <si>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</si>
  <si>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</si>
  <si>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</si>
  <si>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</si>
  <si>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</si>
  <si>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</si>
  <si>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</si>
  <si>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</si>
  <si>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</si>
  <si>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</si>
  <si>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</si>
  <si>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</si>
  <si>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</si>
  <si>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</si>
  <si>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</si>
  <si>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</si>
  <si>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</si>
  <si>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</si>
  <si>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</si>
  <si>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</si>
  <si>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</si>
  <si>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</si>
  <si>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</si>
  <si>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</si>
  <si>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</si>
  <si>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</si>
  <si>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</si>
  <si>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</si>
  <si>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</si>
  <si>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</si>
  <si>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</si>
  <si>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</si>
  <si>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</si>
  <si>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</si>
  <si>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</si>
  <si>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</si>
  <si>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</si>
  <si>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</si>
  <si>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</si>
  <si>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</si>
  <si>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</si>
  <si>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</si>
  <si>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</si>
  <si>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</si>
  <si>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</si>
  <si>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</si>
  <si>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</si>
  <si>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</si>
  <si>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</si>
  <si>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</si>
  <si>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</si>
  <si>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</si>
  <si>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</si>
  <si>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</si>
  <si>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</si>
  <si>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</si>
  <si>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</si>
  <si>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</si>
  <si>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</si>
  <si>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</si>
  <si>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 xml:space="preserve">③管渠は法定耐用年数の50年を経過しておらず、更新投資を行っていないため管渠改善率の指数は0％となっている。しかし、将来的な管渠等の老朽化を見据え、事業計画に位置付けてある主要な管渠の調査を進めていく必要がある。
また、ストックマネジメント計画は管渠等の更新時期が差し迫っていないため現時点では未策定だが、R6年度に導入予定の公営企業会計の利点である資産のストック情報を活用し、今後の老朽化の進展状況を考慮しながら当該計画を策定する必要がある。
</t>
  </si>
  <si>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</si>
  <si>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</si>
  <si>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</si>
  <si>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</si>
  <si>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</si>
  <si>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</si>
  <si>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</si>
  <si>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</si>
  <si>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</si>
  <si>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</si>
  <si>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</si>
  <si>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</si>
  <si>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</si>
  <si>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</si>
  <si>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</si>
  <si>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茨城県　境町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</si>
  <si>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</si>
  <si>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</si>
  <si>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</si>
  <si>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</si>
  <si>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</si>
  <si>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</si>
  <si>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</si>
  <si>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</si>
  <si>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</si>
  <si>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</si>
  <si>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</si>
  <si>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</si>
  <si>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</si>
  <si>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</si>
  <si>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</si>
  <si>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</si>
  <si>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当町の公共下水道の全体計画区域は1184.1㏊（内、認可区域719.8㏊）であり、事業計画に基づき下水道の整備を進めている。事業の進展とともに地方債の償還金が増加しR4～R5年度を目途にピークを迎え、その後も高い数値が続くと見込まれる。それに伴い経費回収率が類似団体平均を下回るとともに、汚水処理原価が類似団体平均を上回る状況になる事が予想される。今後経営状況を明確化して、分析により得られた各指標の結果を基に健全な下水道経営に努めていく。</t>
    <rPh sb="166" eb="167">
      <t>コト</t>
    </rPh>
    <rPh sb="168" eb="170">
      <t>ヨソウ</t>
    </rPh>
    <rPh sb="174" eb="176">
      <t>コンゴ</t>
    </rPh>
    <rPh sb="176" eb="178">
      <t>ケイエイ</t>
    </rPh>
    <rPh sb="178" eb="180">
      <t>ジョウキョウ</t>
    </rPh>
    <rPh sb="181" eb="184">
      <t>メイカクカ</t>
    </rPh>
    <rPh sb="187" eb="189">
      <t>ブンセキ</t>
    </rPh>
    <rPh sb="192" eb="193">
      <t>エ</t>
    </rPh>
    <rPh sb="196" eb="199">
      <t>カクシヒョウ</t>
    </rPh>
    <rPh sb="200" eb="202">
      <t>ケッカ</t>
    </rPh>
    <rPh sb="203" eb="204">
      <t>モト</t>
    </rPh>
    <rPh sb="205" eb="207">
      <t>ケンゼン</t>
    </rPh>
    <rPh sb="208" eb="211">
      <t>ゲスイドウ</t>
    </rPh>
    <rPh sb="211" eb="213">
      <t>ケイエイ</t>
    </rPh>
    <rPh sb="214" eb="215">
      <t>ツト</t>
    </rPh>
    <phoneticPr fontId="1"/>
  </si>
  <si>
    <t>①収益的収支比率が前年度に比べて減少した主な要因は、下水道使用料収入が物価高騰に伴う基本料金減免により減小したことや維持管理費用が増加した事によるものです。今後は県流域下水道の維持に係る負担金の増加が見込まれるため、経営の安定を図るためには、使用料の適切な設定などの検討が必要です。
④企業債残高対事業規模比率は、類似団体と比較して低い水準で推移しています。要因としては、企業債償還金の全てを一般会計からの繰入金で賄っているためであり、指標上低い水準ではあるが経営上健全な数値とはいえないものとなっています。
一般会計繰入金への依存をできる限り減らしていくためにも、維持管理に係る経費削減や水洗化率の向上により収益を増やしていく必要がある。
⑤経費回収率は依然として経費を使用料で賄えていない状況の為、適正な使用料の確保、汚水処理費の削減に努める必要がある。
⑥汚水処理原価は平均値を上回り、有収水量は前年度より増加しているが、維持管理費の増加に伴い前年度比で13.62%の増となっている。維持管理費の削減、接続率の向上等により有収水量を増加させていき、更なる経営改善を図っていく必要がある。
⑧水洗化率は類似団体の平均値を下回り、例年同様80％未満で推移しています。水質保全等の環境に関する課題や下水道収益の増加のためにも、更なる水洗化率の向上を目指し、戸別訪問や啓発活動等を策定・継続していく必要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</si>
</sst>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58-4C76-99E9-37999298EA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5C58-4C76-99E9-37999298EA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0E-4895-9142-2B14734550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AC0E-4895-9142-2B14734550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77.760000000000005</c:v>
                </c:pt>
                <c:pt idx="1">
                  <c:v>76.47</c:v>
                </c:pt>
                <c:pt idx="2">
                  <c:v>77.33</c:v>
                </c:pt>
                <c:pt idx="3">
                  <c:v>76.14</c:v>
                </c:pt>
                <c:pt idx="4">
                  <c:v>75.56</c:v>
                </c:pt>
              </c:numCache>
            </c:numRef>
          </c:val>
          <c:extLst>
            <c:ext xmlns:c16="http://schemas.microsoft.com/office/drawing/2014/chart" uri="{C3380CC4-5D6E-409C-BE32-E72D297353CC}">
              <c16:uniqueId val="{00000000-D103-415E-B6C8-9049B2D836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D103-415E-B6C8-9049B2D836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80.790000000000006</c:v>
                </c:pt>
                <c:pt idx="1">
                  <c:v>79.069999999999993</c:v>
                </c:pt>
                <c:pt idx="2">
                  <c:v>76.41</c:v>
                </c:pt>
                <c:pt idx="3">
                  <c:v>77.930000000000007</c:v>
                </c:pt>
                <c:pt idx="4">
                  <c:v>73.95</c:v>
                </c:pt>
              </c:numCache>
            </c:numRef>
          </c:val>
          <c:extLst>
            <c:ext xmlns:c16="http://schemas.microsoft.com/office/drawing/2014/chart" uri="{C3380CC4-5D6E-409C-BE32-E72D297353CC}">
              <c16:uniqueId val="{00000000-34B0-4EA4-9BB1-30C69BAAF3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B0-4EA4-9BB1-30C69BAAF3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46-4223-938D-D0EB9A5787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46-4223-938D-D0EB9A5787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16-4AEA-A9D9-B7554F035B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16-4AEA-A9D9-B7554F035B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5-4242-B145-BD8250E800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5-4242-B145-BD8250E800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4F-4B5A-B91C-57AA3C1C9F3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4F-4B5A-B91C-57AA3C1C9F3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1.1499999999999999</c:v>
                </c:pt>
                <c:pt idx="1">
                  <c:v>1.2</c:v>
                </c:pt>
                <c:pt idx="2">
                  <c:v>1.27</c:v>
                </c:pt>
                <c:pt idx="3">
                  <c:v>1.28</c:v>
                </c:pt>
                <c:pt idx="4" formatCode="#,##0.00;&quot;△&quot;#,##0.00">
                  <c:v>0</c:v>
                </c:pt>
              </c:numCache>
            </c:numRef>
          </c:val>
          <c:extLst>
            <c:ext xmlns:c16="http://schemas.microsoft.com/office/drawing/2014/chart" uri="{C3380CC4-5D6E-409C-BE32-E72D297353CC}">
              <c16:uniqueId val="{00000000-082C-4C05-821F-F6412F5479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082C-4C05-821F-F6412F54793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69.650000000000006</c:v>
                </c:pt>
                <c:pt idx="1">
                  <c:v>66.84</c:v>
                </c:pt>
                <c:pt idx="2">
                  <c:v>62.42</c:v>
                </c:pt>
                <c:pt idx="3">
                  <c:v>65.239999999999995</c:v>
                </c:pt>
                <c:pt idx="4">
                  <c:v>58.27</c:v>
                </c:pt>
              </c:numCache>
            </c:numRef>
          </c:val>
          <c:extLst>
            <c:ext xmlns:c16="http://schemas.microsoft.com/office/drawing/2014/chart" uri="{C3380CC4-5D6E-409C-BE32-E72D297353CC}">
              <c16:uniqueId val="{00000000-7707-4460-8374-0D256339134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7707-4460-8374-0D256339134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236.33</c:v>
                </c:pt>
                <c:pt idx="1">
                  <c:v>246.79</c:v>
                </c:pt>
                <c:pt idx="2">
                  <c:v>271.32</c:v>
                </c:pt>
                <c:pt idx="3">
                  <c:v>260.08</c:v>
                </c:pt>
                <c:pt idx="4">
                  <c:v>273.7</c:v>
                </c:pt>
              </c:numCache>
            </c:numRef>
          </c:val>
          <c:extLst>
            <c:ext xmlns:c16="http://schemas.microsoft.com/office/drawing/2014/chart" uri="{C3380CC4-5D6E-409C-BE32-E72D297353CC}">
              <c16:uniqueId val="{00000000-506D-4105-9CE8-02BD372377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506D-4105-9CE8-02BD372377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茨城県　境町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9</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Cd2</v>
      </c>
      <c r="X8" s="34"/>
      <c r="Y8" s="34"/>
      <c r="Z8" s="34"/>
      <c r="AA8" s="34"/>
      <c r="AB8" s="34"/>
      <c r="AC8" s="34"/>
      <c r="AD8" s="35" t="str">
        <f>データ!$M$6</f>
        <v>非設置</v>
      </c>
      <c r="AE8" s="35"/>
      <c r="AF8" s="35"/>
      <c r="AG8" s="35"/>
      <c r="AH8" s="35"/>
      <c r="AI8" s="35"/>
      <c r="AJ8" s="35"/>
      <c r="AK8" s="3"/>
      <c r="AL8" s="36">
        <f>データ!S6</f>
        <v>24785</v>
      </c>
      <c r="AM8" s="36"/>
      <c r="AN8" s="36"/>
      <c r="AO8" s="36"/>
      <c r="AP8" s="36"/>
      <c r="AQ8" s="36"/>
      <c r="AR8" s="36"/>
      <c r="AS8" s="36"/>
      <c r="AT8" s="37">
        <f>データ!T6</f>
        <v>46.59</v>
      </c>
      <c r="AU8" s="37"/>
      <c r="AV8" s="37"/>
      <c r="AW8" s="37"/>
      <c r="AX8" s="37"/>
      <c r="AY8" s="37"/>
      <c r="AZ8" s="37"/>
      <c r="BA8" s="37"/>
      <c r="BB8" s="37">
        <f>データ!U6</f>
        <v>531.98</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20</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33</v>
      </c>
      <c r="BC9" s="30"/>
      <c r="BD9" s="30"/>
      <c r="BE9" s="30"/>
      <c r="BF9" s="30"/>
      <c r="BG9" s="30"/>
      <c r="BH9" s="30"/>
      <c r="BI9" s="30"/>
      <c r="BJ9" s="3"/>
      <c r="BK9" s="3"/>
      <c r="BL9" s="42" t="s">
        <v>34</v>
      </c>
      <c r="BM9" s="43"/>
      <c r="BN9" s="44" t="s">
        <v>36</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51.8</v>
      </c>
      <c r="Q10" s="37"/>
      <c r="R10" s="37"/>
      <c r="S10" s="37"/>
      <c r="T10" s="37"/>
      <c r="U10" s="37"/>
      <c r="V10" s="37"/>
      <c r="W10" s="37">
        <f>データ!Q6</f>
        <v>83.56</v>
      </c>
      <c r="X10" s="37"/>
      <c r="Y10" s="37"/>
      <c r="Z10" s="37"/>
      <c r="AA10" s="37"/>
      <c r="AB10" s="37"/>
      <c r="AC10" s="37"/>
      <c r="AD10" s="36">
        <f>データ!R6</f>
        <v>3300</v>
      </c>
      <c r="AE10" s="36"/>
      <c r="AF10" s="36"/>
      <c r="AG10" s="36"/>
      <c r="AH10" s="36"/>
      <c r="AI10" s="36"/>
      <c r="AJ10" s="36"/>
      <c r="AK10" s="2"/>
      <c r="AL10" s="36">
        <f>データ!V6</f>
        <v>12823</v>
      </c>
      <c r="AM10" s="36"/>
      <c r="AN10" s="36"/>
      <c r="AO10" s="36"/>
      <c r="AP10" s="36"/>
      <c r="AQ10" s="36"/>
      <c r="AR10" s="36"/>
      <c r="AS10" s="36"/>
      <c r="AT10" s="37">
        <f>データ!W6</f>
        <v>5.5</v>
      </c>
      <c r="AU10" s="37"/>
      <c r="AV10" s="37"/>
      <c r="AW10" s="37"/>
      <c r="AX10" s="37"/>
      <c r="AY10" s="37"/>
      <c r="AZ10" s="37"/>
      <c r="BA10" s="37"/>
      <c r="BB10" s="37">
        <f>データ!X6</f>
        <v>2331.4499999999998</v>
      </c>
      <c r="BC10" s="37"/>
      <c r="BD10" s="37"/>
      <c r="BE10" s="37"/>
      <c r="BF10" s="37"/>
      <c r="BG10" s="37"/>
      <c r="BH10" s="37"/>
      <c r="BI10" s="37"/>
      <c r="BJ10" s="2"/>
      <c r="BK10" s="2"/>
      <c r="BL10" s="46" t="s">
        <v>37</v>
      </c>
      <c r="BM10" s="47"/>
      <c r="BN10" s="48" t="s">
        <v>15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81</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7</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44</v>
      </c>
      <c r="C85" s="6"/>
      <c r="D85" s="6"/>
      <c r="E85" s="6" t="s">
        <v>46</v>
      </c>
      <c r="F85" s="6" t="s">
        <v>47</v>
      </c>
      <c r="G85" s="6" t="s">
        <v>48</v>
      </c>
      <c r="H85" s="6" t="s">
        <v>41</v>
      </c>
      <c r="I85" s="6" t="s">
        <v>8</v>
      </c>
      <c r="J85" s="6" t="s">
        <v>49</v>
      </c>
      <c r="K85" s="6" t="s">
        <v>50</v>
      </c>
      <c r="L85" s="6" t="s">
        <v>32</v>
      </c>
      <c r="M85" s="6" t="s">
        <v>35</v>
      </c>
      <c r="N85" s="6" t="s">
        <v>51</v>
      </c>
      <c r="O85" s="6" t="s">
        <v>53</v>
      </c>
    </row>
    <row r="86" spans="1:78" hidden="1" x14ac:dyDescent="0.15">
      <c r="B86" s="6"/>
      <c r="C86" s="6"/>
      <c r="D86" s="6"/>
      <c r="E86" s="6" t="str">
        <f>データ!AI6</f>
        <v/>
      </c>
      <c r="F86" s="6" t="s">
        <v>38</v>
      </c>
      <c r="G86" s="6" t="s">
        <v>38</v>
      </c>
      <c r="H86" s="6" t="str">
        <f>データ!BP6</f>
        <v>【652.82】</v>
      </c>
      <c r="I86" s="6" t="str">
        <f>データ!CA6</f>
        <v>【97.61】</v>
      </c>
      <c r="J86" s="6" t="str">
        <f>データ!CL6</f>
        <v>【138.29】</v>
      </c>
      <c r="K86" s="6" t="str">
        <f>データ!CW6</f>
        <v>【59.10】</v>
      </c>
      <c r="L86" s="6" t="str">
        <f>データ!DH6</f>
        <v>【95.82】</v>
      </c>
      <c r="M86" s="6" t="s">
        <v>38</v>
      </c>
      <c r="N86" s="6" t="s">
        <v>38</v>
      </c>
      <c r="O86" s="6" t="str">
        <f>データ!EO6</f>
        <v>【0.23】</v>
      </c>
    </row>
  </sheetData>
  <sheetProtection algorithmName="SHA-512" hashValue="dcwIpNRhOxKE7Yse2GkJN8jmtnGW7k7kt//TWJgnxLuZXj+iaw+X37+TxNKQs4NL+AjSZt4ANFuz9UwhfwRkgg==" saltValue="webdyg+92raw7EiYM+KNt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18</v>
      </c>
      <c r="B3" s="16" t="s">
        <v>31</v>
      </c>
      <c r="C3" s="16" t="s">
        <v>58</v>
      </c>
      <c r="D3" s="16" t="s">
        <v>59</v>
      </c>
      <c r="E3" s="16" t="s">
        <v>3</v>
      </c>
      <c r="F3" s="16" t="s">
        <v>2</v>
      </c>
      <c r="G3" s="16" t="s">
        <v>25</v>
      </c>
      <c r="H3" s="74" t="s">
        <v>55</v>
      </c>
      <c r="I3" s="75"/>
      <c r="J3" s="75"/>
      <c r="K3" s="75"/>
      <c r="L3" s="75"/>
      <c r="M3" s="75"/>
      <c r="N3" s="75"/>
      <c r="O3" s="75"/>
      <c r="P3" s="75"/>
      <c r="Q3" s="75"/>
      <c r="R3" s="75"/>
      <c r="S3" s="75"/>
      <c r="T3" s="75"/>
      <c r="U3" s="75"/>
      <c r="V3" s="75"/>
      <c r="W3" s="75"/>
      <c r="X3" s="76"/>
      <c r="Y3" s="72" t="s">
        <v>52</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60</v>
      </c>
      <c r="B4" s="17"/>
      <c r="C4" s="17"/>
      <c r="D4" s="17"/>
      <c r="E4" s="17"/>
      <c r="F4" s="17"/>
      <c r="G4" s="17"/>
      <c r="H4" s="77"/>
      <c r="I4" s="78"/>
      <c r="J4" s="78"/>
      <c r="K4" s="78"/>
      <c r="L4" s="78"/>
      <c r="M4" s="78"/>
      <c r="N4" s="78"/>
      <c r="O4" s="78"/>
      <c r="P4" s="78"/>
      <c r="Q4" s="78"/>
      <c r="R4" s="78"/>
      <c r="S4" s="78"/>
      <c r="T4" s="78"/>
      <c r="U4" s="78"/>
      <c r="V4" s="78"/>
      <c r="W4" s="78"/>
      <c r="X4" s="79"/>
      <c r="Y4" s="73" t="s">
        <v>24</v>
      </c>
      <c r="Z4" s="73"/>
      <c r="AA4" s="73"/>
      <c r="AB4" s="73"/>
      <c r="AC4" s="73"/>
      <c r="AD4" s="73"/>
      <c r="AE4" s="73"/>
      <c r="AF4" s="73"/>
      <c r="AG4" s="73"/>
      <c r="AH4" s="73"/>
      <c r="AI4" s="73"/>
      <c r="AJ4" s="73" t="s">
        <v>45</v>
      </c>
      <c r="AK4" s="73"/>
      <c r="AL4" s="73"/>
      <c r="AM4" s="73"/>
      <c r="AN4" s="73"/>
      <c r="AO4" s="73"/>
      <c r="AP4" s="73"/>
      <c r="AQ4" s="73"/>
      <c r="AR4" s="73"/>
      <c r="AS4" s="73"/>
      <c r="AT4" s="73"/>
      <c r="AU4" s="73" t="s">
        <v>27</v>
      </c>
      <c r="AV4" s="73"/>
      <c r="AW4" s="73"/>
      <c r="AX4" s="73"/>
      <c r="AY4" s="73"/>
      <c r="AZ4" s="73"/>
      <c r="BA4" s="73"/>
      <c r="BB4" s="73"/>
      <c r="BC4" s="73"/>
      <c r="BD4" s="73"/>
      <c r="BE4" s="73"/>
      <c r="BF4" s="73" t="s">
        <v>62</v>
      </c>
      <c r="BG4" s="73"/>
      <c r="BH4" s="73"/>
      <c r="BI4" s="73"/>
      <c r="BJ4" s="73"/>
      <c r="BK4" s="73"/>
      <c r="BL4" s="73"/>
      <c r="BM4" s="73"/>
      <c r="BN4" s="73"/>
      <c r="BO4" s="73"/>
      <c r="BP4" s="73"/>
      <c r="BQ4" s="73" t="s">
        <v>13</v>
      </c>
      <c r="BR4" s="73"/>
      <c r="BS4" s="73"/>
      <c r="BT4" s="73"/>
      <c r="BU4" s="73"/>
      <c r="BV4" s="73"/>
      <c r="BW4" s="73"/>
      <c r="BX4" s="73"/>
      <c r="BY4" s="73"/>
      <c r="BZ4" s="73"/>
      <c r="CA4" s="73"/>
      <c r="CB4" s="73" t="s">
        <v>61</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8"/>
      <c r="C5" s="18"/>
      <c r="D5" s="18"/>
      <c r="E5" s="18"/>
      <c r="F5" s="18"/>
      <c r="G5" s="18"/>
      <c r="H5" s="23" t="s">
        <v>57</v>
      </c>
      <c r="I5" s="23" t="s">
        <v>70</v>
      </c>
      <c r="J5" s="23" t="s">
        <v>71</v>
      </c>
      <c r="K5" s="23" t="s">
        <v>72</v>
      </c>
      <c r="L5" s="23" t="s">
        <v>73</v>
      </c>
      <c r="M5" s="23" t="s">
        <v>4</v>
      </c>
      <c r="N5" s="23" t="s">
        <v>74</v>
      </c>
      <c r="O5" s="23" t="s">
        <v>75</v>
      </c>
      <c r="P5" s="23" t="s">
        <v>76</v>
      </c>
      <c r="Q5" s="23" t="s">
        <v>77</v>
      </c>
      <c r="R5" s="23" t="s">
        <v>78</v>
      </c>
      <c r="S5" s="23" t="s">
        <v>79</v>
      </c>
      <c r="T5" s="23" t="s">
        <v>80</v>
      </c>
      <c r="U5" s="23" t="s">
        <v>63</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44</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5" s="13" customFormat="1" x14ac:dyDescent="0.15">
      <c r="A6" s="14" t="s">
        <v>96</v>
      </c>
      <c r="B6" s="19">
        <f t="shared" ref="B6:X6" si="1">B7</f>
        <v>2022</v>
      </c>
      <c r="C6" s="19">
        <f t="shared" si="1"/>
        <v>85464</v>
      </c>
      <c r="D6" s="19">
        <f t="shared" si="1"/>
        <v>47</v>
      </c>
      <c r="E6" s="19">
        <f t="shared" si="1"/>
        <v>17</v>
      </c>
      <c r="F6" s="19">
        <f t="shared" si="1"/>
        <v>1</v>
      </c>
      <c r="G6" s="19">
        <f t="shared" si="1"/>
        <v>0</v>
      </c>
      <c r="H6" s="19" t="str">
        <f t="shared" si="1"/>
        <v>茨城県　境町</v>
      </c>
      <c r="I6" s="19" t="str">
        <f t="shared" si="1"/>
        <v>法非適用</v>
      </c>
      <c r="J6" s="19" t="str">
        <f t="shared" si="1"/>
        <v>下水道事業</v>
      </c>
      <c r="K6" s="19" t="str">
        <f t="shared" si="1"/>
        <v>公共下水道</v>
      </c>
      <c r="L6" s="19" t="str">
        <f t="shared" si="1"/>
        <v>Cd2</v>
      </c>
      <c r="M6" s="19" t="str">
        <f t="shared" si="1"/>
        <v>非設置</v>
      </c>
      <c r="N6" s="24" t="str">
        <f t="shared" si="1"/>
        <v>-</v>
      </c>
      <c r="O6" s="24" t="str">
        <f t="shared" si="1"/>
        <v>該当数値なし</v>
      </c>
      <c r="P6" s="24">
        <f t="shared" si="1"/>
        <v>51.8</v>
      </c>
      <c r="Q6" s="24">
        <f t="shared" si="1"/>
        <v>83.56</v>
      </c>
      <c r="R6" s="24">
        <f t="shared" si="1"/>
        <v>3300</v>
      </c>
      <c r="S6" s="24">
        <f t="shared" si="1"/>
        <v>24785</v>
      </c>
      <c r="T6" s="24">
        <f t="shared" si="1"/>
        <v>46.59</v>
      </c>
      <c r="U6" s="24">
        <f t="shared" si="1"/>
        <v>531.98</v>
      </c>
      <c r="V6" s="24">
        <f t="shared" si="1"/>
        <v>12823</v>
      </c>
      <c r="W6" s="24">
        <f t="shared" si="1"/>
        <v>5.5</v>
      </c>
      <c r="X6" s="24">
        <f t="shared" si="1"/>
        <v>2331.4499999999998</v>
      </c>
      <c r="Y6" s="28">
        <f t="shared" ref="Y6:AH6" si="2">IF(Y7="",NA(),Y7)</f>
        <v>80.790000000000006</v>
      </c>
      <c r="Z6" s="28">
        <f t="shared" si="2"/>
        <v>79.069999999999993</v>
      </c>
      <c r="AA6" s="28">
        <f t="shared" si="2"/>
        <v>76.41</v>
      </c>
      <c r="AB6" s="28">
        <f t="shared" si="2"/>
        <v>77.930000000000007</v>
      </c>
      <c r="AC6" s="28">
        <f t="shared" si="2"/>
        <v>73.95</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1.1499999999999999</v>
      </c>
      <c r="BG6" s="28">
        <f t="shared" si="5"/>
        <v>1.2</v>
      </c>
      <c r="BH6" s="28">
        <f t="shared" si="5"/>
        <v>1.27</v>
      </c>
      <c r="BI6" s="28">
        <f t="shared" si="5"/>
        <v>1.28</v>
      </c>
      <c r="BJ6" s="24">
        <f t="shared" si="5"/>
        <v>0</v>
      </c>
      <c r="BK6" s="28">
        <f t="shared" si="5"/>
        <v>1048.23</v>
      </c>
      <c r="BL6" s="28">
        <f t="shared" si="5"/>
        <v>1130.42</v>
      </c>
      <c r="BM6" s="28">
        <f t="shared" si="5"/>
        <v>1245.0999999999999</v>
      </c>
      <c r="BN6" s="28">
        <f t="shared" si="5"/>
        <v>1108.8</v>
      </c>
      <c r="BO6" s="28">
        <f t="shared" si="5"/>
        <v>1194.56</v>
      </c>
      <c r="BP6" s="24" t="str">
        <f>IF(BP7="","",IF(BP7="-","【-】","【"&amp;SUBSTITUTE(TEXT(BP7,"#,##0.00"),"-","△")&amp;"】"))</f>
        <v>【652.82】</v>
      </c>
      <c r="BQ6" s="28">
        <f t="shared" ref="BQ6:BZ6" si="6">IF(BQ7="",NA(),BQ7)</f>
        <v>69.650000000000006</v>
      </c>
      <c r="BR6" s="28">
        <f t="shared" si="6"/>
        <v>66.84</v>
      </c>
      <c r="BS6" s="28">
        <f t="shared" si="6"/>
        <v>62.42</v>
      </c>
      <c r="BT6" s="28">
        <f t="shared" si="6"/>
        <v>65.239999999999995</v>
      </c>
      <c r="BU6" s="28">
        <f t="shared" si="6"/>
        <v>58.27</v>
      </c>
      <c r="BV6" s="28">
        <f t="shared" si="6"/>
        <v>78.92</v>
      </c>
      <c r="BW6" s="28">
        <f t="shared" si="6"/>
        <v>74.17</v>
      </c>
      <c r="BX6" s="28">
        <f t="shared" si="6"/>
        <v>79.77</v>
      </c>
      <c r="BY6" s="28">
        <f t="shared" si="6"/>
        <v>79.63</v>
      </c>
      <c r="BZ6" s="28">
        <f t="shared" si="6"/>
        <v>76.78</v>
      </c>
      <c r="CA6" s="24" t="str">
        <f>IF(CA7="","",IF(CA7="-","【-】","【"&amp;SUBSTITUTE(TEXT(CA7,"#,##0.00"),"-","△")&amp;"】"))</f>
        <v>【97.61】</v>
      </c>
      <c r="CB6" s="28">
        <f t="shared" ref="CB6:CK6" si="7">IF(CB7="",NA(),CB7)</f>
        <v>236.33</v>
      </c>
      <c r="CC6" s="28">
        <f t="shared" si="7"/>
        <v>246.79</v>
      </c>
      <c r="CD6" s="28">
        <f t="shared" si="7"/>
        <v>271.32</v>
      </c>
      <c r="CE6" s="28">
        <f t="shared" si="7"/>
        <v>260.08</v>
      </c>
      <c r="CF6" s="28">
        <f t="shared" si="7"/>
        <v>273.7</v>
      </c>
      <c r="CG6" s="28">
        <f t="shared" si="7"/>
        <v>220.31</v>
      </c>
      <c r="CH6" s="28">
        <f t="shared" si="7"/>
        <v>230.95</v>
      </c>
      <c r="CI6" s="28">
        <f t="shared" si="7"/>
        <v>214.56</v>
      </c>
      <c r="CJ6" s="28">
        <f t="shared" si="7"/>
        <v>213.66</v>
      </c>
      <c r="CK6" s="28">
        <f t="shared" si="7"/>
        <v>224.31</v>
      </c>
      <c r="CL6" s="24" t="str">
        <f>IF(CL7="","",IF(CL7="-","【-】","【"&amp;SUBSTITUTE(TEXT(CL7,"#,##0.00"),"-","△")&amp;"】"))</f>
        <v>【138.29】</v>
      </c>
      <c r="CM6" s="28" t="str">
        <f t="shared" ref="CM6:CV6" si="8">IF(CM7="",NA(),CM7)</f>
        <v>-</v>
      </c>
      <c r="CN6" s="28" t="str">
        <f t="shared" si="8"/>
        <v>-</v>
      </c>
      <c r="CO6" s="28" t="str">
        <f t="shared" si="8"/>
        <v>-</v>
      </c>
      <c r="CP6" s="28" t="str">
        <f t="shared" si="8"/>
        <v>-</v>
      </c>
      <c r="CQ6" s="28" t="str">
        <f t="shared" si="8"/>
        <v>-</v>
      </c>
      <c r="CR6" s="28">
        <f t="shared" si="8"/>
        <v>49.68</v>
      </c>
      <c r="CS6" s="28">
        <f t="shared" si="8"/>
        <v>49.27</v>
      </c>
      <c r="CT6" s="28">
        <f t="shared" si="8"/>
        <v>49.47</v>
      </c>
      <c r="CU6" s="28">
        <f t="shared" si="8"/>
        <v>48.19</v>
      </c>
      <c r="CV6" s="28">
        <f t="shared" si="8"/>
        <v>47.32</v>
      </c>
      <c r="CW6" s="24" t="str">
        <f>IF(CW7="","",IF(CW7="-","【-】","【"&amp;SUBSTITUTE(TEXT(CW7,"#,##0.00"),"-","△")&amp;"】"))</f>
        <v>【59.10】</v>
      </c>
      <c r="CX6" s="28">
        <f t="shared" ref="CX6:DG6" si="9">IF(CX7="",NA(),CX7)</f>
        <v>77.760000000000005</v>
      </c>
      <c r="CY6" s="28">
        <f t="shared" si="9"/>
        <v>76.47</v>
      </c>
      <c r="CZ6" s="28">
        <f t="shared" si="9"/>
        <v>77.33</v>
      </c>
      <c r="DA6" s="28">
        <f t="shared" si="9"/>
        <v>76.14</v>
      </c>
      <c r="DB6" s="28">
        <f t="shared" si="9"/>
        <v>75.56</v>
      </c>
      <c r="DC6" s="28">
        <f t="shared" si="9"/>
        <v>83.35</v>
      </c>
      <c r="DD6" s="28">
        <f t="shared" si="9"/>
        <v>83.16</v>
      </c>
      <c r="DE6" s="28">
        <f t="shared" si="9"/>
        <v>82.06</v>
      </c>
      <c r="DF6" s="28">
        <f t="shared" si="9"/>
        <v>82.26</v>
      </c>
      <c r="DG6" s="28">
        <f t="shared" si="9"/>
        <v>81.33</v>
      </c>
      <c r="DH6" s="24" t="str">
        <f>IF(DH7="","",IF(DH7="-","【-】","【"&amp;SUBSTITUTE(TEXT(DH7,"#,##0.00"),"-","△")&amp;"】"))</f>
        <v>【95.82】</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0.12</v>
      </c>
      <c r="EK6" s="28">
        <f t="shared" si="12"/>
        <v>0.1</v>
      </c>
      <c r="EL6" s="28">
        <f t="shared" si="12"/>
        <v>0.32</v>
      </c>
      <c r="EM6" s="28">
        <f t="shared" si="12"/>
        <v>0.1</v>
      </c>
      <c r="EN6" s="28">
        <f t="shared" si="12"/>
        <v>0.09</v>
      </c>
      <c r="EO6" s="24" t="str">
        <f>IF(EO7="","",IF(EO7="-","【-】","【"&amp;SUBSTITUTE(TEXT(EO7,"#,##0.00"),"-","△")&amp;"】"))</f>
        <v>【0.23】</v>
      </c>
    </row>
    <row r="7" spans="1:145" s="13" customFormat="1" x14ac:dyDescent="0.15">
      <c r="A7" s="14"/>
      <c r="B7" s="20">
        <v>2022</v>
      </c>
      <c r="C7" s="20">
        <v>85464</v>
      </c>
      <c r="D7" s="20">
        <v>47</v>
      </c>
      <c r="E7" s="20">
        <v>17</v>
      </c>
      <c r="F7" s="20">
        <v>1</v>
      </c>
      <c r="G7" s="20">
        <v>0</v>
      </c>
      <c r="H7" s="20" t="s">
        <v>97</v>
      </c>
      <c r="I7" s="20" t="s">
        <v>98</v>
      </c>
      <c r="J7" s="20" t="s">
        <v>99</v>
      </c>
      <c r="K7" s="20" t="s">
        <v>100</v>
      </c>
      <c r="L7" s="20" t="s">
        <v>101</v>
      </c>
      <c r="M7" s="20" t="s">
        <v>102</v>
      </c>
      <c r="N7" s="25" t="s">
        <v>38</v>
      </c>
      <c r="O7" s="25" t="s">
        <v>103</v>
      </c>
      <c r="P7" s="25">
        <v>51.8</v>
      </c>
      <c r="Q7" s="25">
        <v>83.56</v>
      </c>
      <c r="R7" s="25">
        <v>3300</v>
      </c>
      <c r="S7" s="25">
        <v>24785</v>
      </c>
      <c r="T7" s="25">
        <v>46.59</v>
      </c>
      <c r="U7" s="25">
        <v>531.98</v>
      </c>
      <c r="V7" s="25">
        <v>12823</v>
      </c>
      <c r="W7" s="25">
        <v>5.5</v>
      </c>
      <c r="X7" s="25">
        <v>2331.4499999999998</v>
      </c>
      <c r="Y7" s="25">
        <v>80.790000000000006</v>
      </c>
      <c r="Z7" s="25">
        <v>79.069999999999993</v>
      </c>
      <c r="AA7" s="25">
        <v>76.41</v>
      </c>
      <c r="AB7" s="25">
        <v>77.930000000000007</v>
      </c>
      <c r="AC7" s="25">
        <v>73.95</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1.1499999999999999</v>
      </c>
      <c r="BG7" s="25">
        <v>1.2</v>
      </c>
      <c r="BH7" s="25">
        <v>1.27</v>
      </c>
      <c r="BI7" s="25">
        <v>1.28</v>
      </c>
      <c r="BJ7" s="25">
        <v>0</v>
      </c>
      <c r="BK7" s="25">
        <v>1048.23</v>
      </c>
      <c r="BL7" s="25">
        <v>1130.42</v>
      </c>
      <c r="BM7" s="25">
        <v>1245.0999999999999</v>
      </c>
      <c r="BN7" s="25">
        <v>1108.8</v>
      </c>
      <c r="BO7" s="25">
        <v>1194.56</v>
      </c>
      <c r="BP7" s="25">
        <v>652.82000000000005</v>
      </c>
      <c r="BQ7" s="25">
        <v>69.650000000000006</v>
      </c>
      <c r="BR7" s="25">
        <v>66.84</v>
      </c>
      <c r="BS7" s="25">
        <v>62.42</v>
      </c>
      <c r="BT7" s="25">
        <v>65.239999999999995</v>
      </c>
      <c r="BU7" s="25">
        <v>58.27</v>
      </c>
      <c r="BV7" s="25">
        <v>78.92</v>
      </c>
      <c r="BW7" s="25">
        <v>74.17</v>
      </c>
      <c r="BX7" s="25">
        <v>79.77</v>
      </c>
      <c r="BY7" s="25">
        <v>79.63</v>
      </c>
      <c r="BZ7" s="25">
        <v>76.78</v>
      </c>
      <c r="CA7" s="25">
        <v>97.61</v>
      </c>
      <c r="CB7" s="25">
        <v>236.33</v>
      </c>
      <c r="CC7" s="25">
        <v>246.79</v>
      </c>
      <c r="CD7" s="25">
        <v>271.32</v>
      </c>
      <c r="CE7" s="25">
        <v>260.08</v>
      </c>
      <c r="CF7" s="25">
        <v>273.7</v>
      </c>
      <c r="CG7" s="25">
        <v>220.31</v>
      </c>
      <c r="CH7" s="25">
        <v>230.95</v>
      </c>
      <c r="CI7" s="25">
        <v>214.56</v>
      </c>
      <c r="CJ7" s="25">
        <v>213.66</v>
      </c>
      <c r="CK7" s="25">
        <v>224.31</v>
      </c>
      <c r="CL7" s="25">
        <v>138.29</v>
      </c>
      <c r="CM7" s="25" t="s">
        <v>38</v>
      </c>
      <c r="CN7" s="25" t="s">
        <v>38</v>
      </c>
      <c r="CO7" s="25" t="s">
        <v>38</v>
      </c>
      <c r="CP7" s="25" t="s">
        <v>38</v>
      </c>
      <c r="CQ7" s="25" t="s">
        <v>38</v>
      </c>
      <c r="CR7" s="25">
        <v>49.68</v>
      </c>
      <c r="CS7" s="25">
        <v>49.27</v>
      </c>
      <c r="CT7" s="25">
        <v>49.47</v>
      </c>
      <c r="CU7" s="25">
        <v>48.19</v>
      </c>
      <c r="CV7" s="25">
        <v>47.32</v>
      </c>
      <c r="CW7" s="25">
        <v>59.1</v>
      </c>
      <c r="CX7" s="25">
        <v>77.760000000000005</v>
      </c>
      <c r="CY7" s="25">
        <v>76.47</v>
      </c>
      <c r="CZ7" s="25">
        <v>77.33</v>
      </c>
      <c r="DA7" s="25">
        <v>76.14</v>
      </c>
      <c r="DB7" s="25">
        <v>75.56</v>
      </c>
      <c r="DC7" s="25">
        <v>83.35</v>
      </c>
      <c r="DD7" s="25">
        <v>83.16</v>
      </c>
      <c r="DE7" s="25">
        <v>82.06</v>
      </c>
      <c r="DF7" s="25">
        <v>82.26</v>
      </c>
      <c r="DG7" s="25">
        <v>81.33</v>
      </c>
      <c r="DH7" s="25">
        <v>95.82</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0.12</v>
      </c>
      <c r="EK7" s="25">
        <v>0.1</v>
      </c>
      <c r="EL7" s="25">
        <v>0.32</v>
      </c>
      <c r="EM7" s="25">
        <v>0.1</v>
      </c>
      <c r="EN7" s="25">
        <v>0.09</v>
      </c>
      <c r="EO7" s="25">
        <v>0.23</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cp:lastPrinted>2024-02-22T01:41:42Z</cp:lastPrinted>
  <dcterms:created xsi:type="dcterms:W3CDTF">2023-12-12T02:46:38Z</dcterms:created>
  <dcterms:modified xsi:type="dcterms:W3CDTF">2024-02-22T01:41:47Z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2024-02-05T03:50:47Z</vt:filetime>
  </property>
</Properties>
</file>