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6YzSfXoEWdbZT4axtboBmSPrATyLZTwXxiYNH09XrUvJEAh0IjheMZJnyS99G6p1WTm+3N+HCyQEzfLUDO8iwA==" workbookSaltValue="kUSm+bwWRjbjuu/aFZpJz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BB10" i="4"/>
  <c r="AT10" i="4"/>
  <c r="W10" i="4"/>
  <c r="P10" i="4"/>
  <c r="I10" i="4"/>
  <c r="B10" i="4"/>
  <c r="BB8" i="4"/>
  <c r="B8" i="4"/>
  <c r="B6"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<sst xmlns="http://schemas.openxmlformats.org/spreadsheetml/2006/main" count="236" uniqueCount="119">
  <si>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</si>
  <si>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</si>
  <si>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</si>
  <si>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</si>
  <si>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</si>
  <si>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</si>
  <si>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</si>
  <si>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</si>
  <si>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</si>
  <si>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</si>
  <si>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</si>
  <si>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</si>
  <si>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</si>
  <si>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</si>
  <si>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</si>
  <si>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</si>
  <si>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</si>
  <si>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</si>
  <si>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</si>
  <si>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</si>
  <si>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</si>
  <si>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</si>
  <si>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</si>
  <si>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</si>
  <si>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</si>
  <si>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</si>
  <si>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</si>
  <si>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</si>
  <si>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</si>
  <si>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</si>
  <si>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</si>
  <si>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</si>
  <si>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</si>
  <si>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</si>
  <si>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</si>
  <si>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</si>
  <si>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</si>
  <si>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</si>
  <si>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</si>
  <si>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</si>
  <si>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</si>
  <si>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</si>
  <si>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</si>
  <si>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</si>
  <si>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</si>
  <si>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</si>
  <si>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</si>
  <si>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</si>
  <si>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</si>
  <si>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</si>
  <si>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</si>
  <si>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</si>
  <si>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</si>
  <si>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</si>
  <si>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</si>
  <si>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</si>
  <si>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</si>
  <si>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</si>
  <si>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</si>
  <si>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</si>
  <si>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</si>
  <si>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</si>
  <si>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</si>
  <si>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</si>
  <si>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</si>
  <si>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</si>
  <si>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</si>
  <si>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</si>
  <si>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</si>
  <si>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</si>
  <si>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</si>
  <si>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</si>
  <si>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</si>
  <si>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</si>
  <si>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</si>
  <si>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</si>
  <si>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</si>
  <si>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</si>
  <si>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</si>
  <si>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</si>
  <si>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</si>
  <si>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</si>
  <si>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</si>
  <si>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</si>
  <si>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</si>
  <si>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</si>
  <si>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</si>
  <si>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</si>
  <si>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</si>
  <si>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</si>
  <si>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</si>
  <si>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</si>
  <si>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</si>
  <si>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</si>
  <si>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</si>
  <si>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</si>
  <si>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</si>
  <si>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結城市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</si>
  <si>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</si>
  <si>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</si>
  <si>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</si>
  <si>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</si>
  <si>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</si>
  <si>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</si>
  <si>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</si>
  <si>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</si>
  <si>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</si>
  <si>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</si>
  <si>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</si>
  <si>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</si>
  <si>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</si>
  <si>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</si>
  <si>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</si>
  <si>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</si>
  <si>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</si>
  <si>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</si>
  <si>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③管渠の改善は、H29年度に大戦防・武井南地区において行った。
今年度は大戦防・武井南地区の1回目の機能診断から10年経過するため2回目の機能診断を行う。来年度に策定予定の最適整備構想をもとに今後、各地区の維持管理適正化計画を策定し、人口減少 に伴う維持管理の効率化・適正化を目的に施設の再編・集約、施設規模や処理方式を検討することが必要である。</t>
    <rPh sb="36" eb="39">
      <t>ダイセンボウ</t>
    </rPh>
    <rPh sb="40" eb="45">
      <t>タケイミナミチク</t>
    </rPh>
    <rPh sb="47" eb="49">
      <t>カイメ</t>
    </rPh>
    <rPh sb="50" eb="54">
      <t>キノウシンダン</t>
    </rPh>
    <rPh sb="58" eb="61">
      <t>ネンケイカ</t>
    </rPh>
    <rPh sb="66" eb="68">
      <t>カイメ</t>
    </rPh>
    <rPh sb="69" eb="73">
      <t>キノウシンダン</t>
    </rPh>
    <rPh sb="74" eb="75">
      <t>オコナ</t>
    </rPh>
    <rPh sb="77" eb="80">
      <t>ライネンド</t>
    </rPh>
    <rPh sb="81" eb="83">
      <t>サクテイ</t>
    </rPh>
    <rPh sb="83" eb="85">
      <t>ヨテイ</t>
    </rPh>
    <rPh sb="96" eb="98">
      <t>コンゴ</t>
    </rPh>
    <rPh sb="99" eb="100">
      <t>カク</t>
    </rPh>
    <rPh sb="100" eb="102">
      <t>チク</t>
    </rPh>
    <rPh sb="103" eb="107">
      <t>イジカンリ</t>
    </rPh>
    <rPh sb="107" eb="110">
      <t>テキセイカ</t>
    </rPh>
    <rPh sb="110" eb="112">
      <t>ケイカク</t>
    </rPh>
    <rPh sb="113" eb="115">
      <t>サクテイ</t>
    </rPh>
    <rPh sb="167" eb="169">
      <t>ヒツヨウ</t>
    </rPh>
    <phoneticPr fontId="4"/>
  </si>
  <si>
    <t>経営の健全性、効率性で分析のとおり、現状では単年度の収支は赤字である。経費回収率は100%未満のため使用料で回収すべき経費が使用料以外の収入により賄われている状況である。
今後は維持管理・更新コストの増大や人口減少による有収水量の減少など，厳しい条件が増えると予想されるため，経営状況や資産状況を正確に把握し，適正な料金設定や施設の維持管理に反映することで，健全な運営を図っていく。</t>
    <phoneticPr fontId="4"/>
  </si>
  <si>
    <t>①収益的収支比率は，R4と比較して上回っているが総収益で総費用に地方債償還金を加えた費用を賄うことができていない。要因は主に使用料金の割合が低く、一般会計からの繰入金に依存している状況であるためである。使用料についても、人口減少に伴い収益の増が見込めなくなることが予想されるため、使用料水準を評価しながら経営改善を図るとともに、経常的な維持管理費の削減に努めていく必要がある。
④企業債残高対事業規模比率は、類似団体より低い状況である。R8年度に矢畑地区が，またR12年度に江川南地区がそれぞれ供用開始20年を迎えるが、大幅な改修等を行うとなった場合、再び比率が上がることとなる。
⑤経費回収率は類似団体平均値よりも上回っているが、100%未満であるため使用料で回収すべき経費を一般会計繰入金等の使用料以外の収入により賄っている状況であり、経費回収率の増に努めることが重要である。
⑥汚水処理原価は類似団体と比較して低く、効率的な汚水処理が行われている状況である。
⑦施設利用率については，類似団体平均値を上回っており，適切な施設規模であるといえる。今後も同水準での推移が予想される。
⑧水洗化率は類似団体を上回る結果となった。効率的な汚水処理が行われ施設にも余裕があるため、引続き接続率の向上に向けて周知していく必要がある。
今後、地方債償還金の増加が見込まれるので、使用料収入の確保に努め経営改善を図る必要がある。</t>
    <rPh sb="13" eb="15">
      <t>ヒカク</t>
    </rPh>
    <rPh sb="17" eb="19">
      <t>ウワマワ</t>
    </rPh>
    <rPh sb="45" eb="46">
      <t>マカナ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</si>
</sst>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7-42E2-868D-DA8F0352F94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797-42E2-868D-DA8F0352F94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65.349999999999994</c:v>
                </c:pt>
                <c:pt idx="1">
                  <c:v>65.599999999999994</c:v>
                </c:pt>
                <c:pt idx="2">
                  <c:v>64.430000000000007</c:v>
                </c:pt>
                <c:pt idx="3">
                  <c:v>62</c:v>
                </c:pt>
                <c:pt idx="4">
                  <c:v>58.56</c:v>
                </c:pt>
              </c:numCache>
            </c:numRef>
          </c:val>
          <c:extLst>
            <c:ext xmlns:c16="http://schemas.microsoft.com/office/drawing/2014/chart" uri="{C3380CC4-5D6E-409C-BE32-E72D297353CC}">
              <c16:uniqueId val="{00000000-4E8E-4CB8-9E9F-CF542FE778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4E8E-4CB8-9E9F-CF542FE778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81.900000000000006</c:v>
                </c:pt>
                <c:pt idx="1">
                  <c:v>84.64</c:v>
                </c:pt>
                <c:pt idx="2">
                  <c:v>85.23</c:v>
                </c:pt>
                <c:pt idx="3">
                  <c:v>85.39</c:v>
                </c:pt>
                <c:pt idx="4">
                  <c:v>85.37</c:v>
                </c:pt>
              </c:numCache>
            </c:numRef>
          </c:val>
          <c:extLst>
            <c:ext xmlns:c16="http://schemas.microsoft.com/office/drawing/2014/chart" uri="{C3380CC4-5D6E-409C-BE32-E72D297353CC}">
              <c16:uniqueId val="{00000000-CFC0-4021-999A-C0E8577B07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CFC0-4021-999A-C0E8577B07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98.68</c:v>
                </c:pt>
                <c:pt idx="1">
                  <c:v>107.99</c:v>
                </c:pt>
                <c:pt idx="2">
                  <c:v>110.17</c:v>
                </c:pt>
                <c:pt idx="3">
                  <c:v>98.67</c:v>
                </c:pt>
                <c:pt idx="4">
                  <c:v>99.64</c:v>
                </c:pt>
              </c:numCache>
            </c:numRef>
          </c:val>
          <c:extLst>
            <c:ext xmlns:c16="http://schemas.microsoft.com/office/drawing/2014/chart" uri="{C3380CC4-5D6E-409C-BE32-E72D297353CC}">
              <c16:uniqueId val="{00000000-02C4-442D-8AA0-61F999202A9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4-442D-8AA0-61F999202A9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43-44CE-968C-77D12B16188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43-44CE-968C-77D12B16188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32-4490-8444-B3441A2A3E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32-4490-8444-B3441A2A3E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B-4130-9F67-8F9454FABD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B-4130-9F67-8F9454FABD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F8-462B-A1A5-91843768DE1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F8-462B-A1A5-91843768DE1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1A-4802-AF5F-38E2CAE59AF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CD1A-4802-AF5F-38E2CAE59AF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83.22</c:v>
                </c:pt>
                <c:pt idx="1">
                  <c:v>94.53</c:v>
                </c:pt>
                <c:pt idx="2">
                  <c:v>85.49</c:v>
                </c:pt>
                <c:pt idx="3">
                  <c:v>91.74</c:v>
                </c:pt>
                <c:pt idx="4">
                  <c:v>92.43</c:v>
                </c:pt>
              </c:numCache>
            </c:numRef>
          </c:val>
          <c:extLst>
            <c:ext xmlns:c16="http://schemas.microsoft.com/office/drawing/2014/chart" uri="{C3380CC4-5D6E-409C-BE32-E72D297353CC}">
              <c16:uniqueId val="{00000000-1345-4FD8-BFFA-5175837F97B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345-4FD8-BFFA-5175837F97B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179.46</c:v>
                </c:pt>
                <c:pt idx="1">
                  <c:v>160.84</c:v>
                </c:pt>
                <c:pt idx="2">
                  <c:v>180.32</c:v>
                </c:pt>
                <c:pt idx="3">
                  <c:v>174.76</c:v>
                </c:pt>
                <c:pt idx="4">
                  <c:v>168.23</c:v>
                </c:pt>
              </c:numCache>
            </c:numRef>
          </c:val>
          <c:extLst>
            <c:ext xmlns:c16="http://schemas.microsoft.com/office/drawing/2014/chart" uri="{C3380CC4-5D6E-409C-BE32-E72D297353CC}">
              <c16:uniqueId val="{00000000-B269-4EC1-B81D-33C0FBFCD8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B269-4EC1-B81D-33C0FBFCD8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結城市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F2</v>
      </c>
      <c r="X8" s="39"/>
      <c r="Y8" s="39"/>
      <c r="Z8" s="39"/>
      <c r="AA8" s="39"/>
      <c r="AB8" s="39"/>
      <c r="AC8" s="39"/>
      <c r="AD8" s="40" t="str">
        <f>データ!$M$6</f>
        <v>非設置</v>
      </c>
      <c r="AE8" s="40"/>
      <c r="AF8" s="40"/>
      <c r="AG8" s="40"/>
      <c r="AH8" s="40"/>
      <c r="AI8" s="40"/>
      <c r="AJ8" s="40"/>
      <c r="AK8" s="3"/>
      <c r="AL8" s="41">
        <f>データ!S6</f>
        <v>49936</v>
      </c>
      <c r="AM8" s="41"/>
      <c r="AN8" s="41"/>
      <c r="AO8" s="41"/>
      <c r="AP8" s="41"/>
      <c r="AQ8" s="41"/>
      <c r="AR8" s="41"/>
      <c r="AS8" s="41"/>
      <c r="AT8" s="34">
        <f>データ!T6</f>
        <v>65.760000000000005</v>
      </c>
      <c r="AU8" s="34"/>
      <c r="AV8" s="34"/>
      <c r="AW8" s="34"/>
      <c r="AX8" s="34"/>
      <c r="AY8" s="34"/>
      <c r="AZ8" s="34"/>
      <c r="BA8" s="34"/>
      <c r="BB8" s="34">
        <f>データ!U6</f>
        <v>759.37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5.0999999999999996</v>
      </c>
      <c r="Q10" s="34"/>
      <c r="R10" s="34"/>
      <c r="S10" s="34"/>
      <c r="T10" s="34"/>
      <c r="U10" s="34"/>
      <c r="V10" s="34"/>
      <c r="W10" s="34">
        <f>データ!Q6</f>
        <v>100</v>
      </c>
      <c r="X10" s="34"/>
      <c r="Y10" s="34"/>
      <c r="Z10" s="34"/>
      <c r="AA10" s="34"/>
      <c r="AB10" s="34"/>
      <c r="AC10" s="34"/>
      <c r="AD10" s="41">
        <f>データ!R6</f>
        <v>4730</v>
      </c>
      <c r="AE10" s="41"/>
      <c r="AF10" s="41"/>
      <c r="AG10" s="41"/>
      <c r="AH10" s="41"/>
      <c r="AI10" s="41"/>
      <c r="AJ10" s="41"/>
      <c r="AK10" s="2"/>
      <c r="AL10" s="41">
        <f>データ!V6</f>
        <v>2536</v>
      </c>
      <c r="AM10" s="41"/>
      <c r="AN10" s="41"/>
      <c r="AO10" s="41"/>
      <c r="AP10" s="41"/>
      <c r="AQ10" s="41"/>
      <c r="AR10" s="41"/>
      <c r="AS10" s="41"/>
      <c r="AT10" s="34">
        <f>データ!W6</f>
        <v>1.41</v>
      </c>
      <c r="AU10" s="34"/>
      <c r="AV10" s="34"/>
      <c r="AW10" s="34"/>
      <c r="AX10" s="34"/>
      <c r="AY10" s="34"/>
      <c r="AZ10" s="34"/>
      <c r="BA10" s="34"/>
      <c r="BB10" s="34">
        <f>データ!X6</f>
        <v>1798.58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TL0BvJXAzOZd46Vpzkt2jDiUMrurfplqi69ObjWhqLIqH746II16PtvAH0+xV+m2gkLRcvts6OuK/4bWTh07Iw==" saltValue="eWDsAJs21f+MRNNYU5Q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82074</v>
      </c>
      <c r="D6" s="19">
        <f t="shared" si="3"/>
        <v>47</v>
      </c>
      <c r="E6" s="19">
        <f t="shared" si="3"/>
        <v>17</v>
      </c>
      <c r="F6" s="19">
        <f t="shared" si="3"/>
        <v>5</v>
      </c>
      <c r="G6" s="19">
        <f t="shared" si="3"/>
        <v>0</v>
      </c>
      <c r="H6" s="19" t="str">
        <f t="shared" si="3"/>
        <v>茨城県　結城市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5.0999999999999996</v>
      </c>
      <c r="Q6" s="20">
        <f t="shared" si="3"/>
        <v>100</v>
      </c>
      <c r="R6" s="20">
        <f t="shared" si="3"/>
        <v>4730</v>
      </c>
      <c r="S6" s="20">
        <f t="shared" si="3"/>
        <v>49936</v>
      </c>
      <c r="T6" s="20">
        <f t="shared" si="3"/>
        <v>65.760000000000005</v>
      </c>
      <c r="U6" s="20">
        <f t="shared" si="3"/>
        <v>759.37</v>
      </c>
      <c r="V6" s="20">
        <f t="shared" si="3"/>
        <v>2536</v>
      </c>
      <c r="W6" s="20">
        <f t="shared" si="3"/>
        <v>1.41</v>
      </c>
      <c r="X6" s="20">
        <f t="shared" si="3"/>
        <v>1798.58</v>
      </c>
      <c r="Y6" s="21">
        <f>IF(Y7="",NA(),Y7)</f>
        <v>98.68</v>
      </c>
      <c r="Z6" s="21">
        <f t="shared" ref="Z6:AH6" si="4">IF(Z7="",NA(),Z7)</f>
        <v>107.99</v>
      </c>
      <c r="AA6" s="21">
        <f t="shared" si="4"/>
        <v>110.17</v>
      </c>
      <c r="AB6" s="21">
        <f t="shared" si="4"/>
        <v>98.67</v>
      </c>
      <c r="AC6" s="21">
        <f t="shared" si="4"/>
        <v>99.64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83.22</v>
      </c>
      <c r="BR6" s="21">
        <f t="shared" ref="BR6:BZ6" si="8">IF(BR7="",NA(),BR7)</f>
        <v>94.53</v>
      </c>
      <c r="BS6" s="21">
        <f t="shared" si="8"/>
        <v>85.49</v>
      </c>
      <c r="BT6" s="21">
        <f t="shared" si="8"/>
        <v>91.74</v>
      </c>
      <c r="BU6" s="21">
        <f t="shared" si="8"/>
        <v>92.43</v>
      </c>
      <c r="BV6" s="21">
        <f t="shared" si="8"/>
        <v>57.31</v>
      </c>
      <c r="BW6" s="21">
        <f t="shared" si="8"/>
        <v>57.08</v>
      </c>
      <c r="BX6" s="21">
        <f t="shared" si="8"/>
        <v>56.26</v>
      </c>
      <c r="BY6" s="21">
        <f t="shared" si="8"/>
        <v>52.94</v>
      </c>
      <c r="BZ6" s="21">
        <f t="shared" si="8"/>
        <v>52.05</v>
      </c>
      <c r="CA6" s="20" t="str">
        <f>IF(CA7="","",IF(CA7="-","【-】","【"&amp;SUBSTITUTE(TEXT(CA7,"#,##0.00"),"-","△")&amp;"】"))</f>
        <v>【56.93】</v>
      </c>
      <c r="CB6" s="21">
        <f>IF(CB7="",NA(),CB7)</f>
        <v>179.46</v>
      </c>
      <c r="CC6" s="21">
        <f t="shared" ref="CC6:CK6" si="9">IF(CC7="",NA(),CC7)</f>
        <v>160.84</v>
      </c>
      <c r="CD6" s="21">
        <f t="shared" si="9"/>
        <v>180.32</v>
      </c>
      <c r="CE6" s="21">
        <f t="shared" si="9"/>
        <v>174.76</v>
      </c>
      <c r="CF6" s="21">
        <f t="shared" si="9"/>
        <v>168.23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65.349999999999994</v>
      </c>
      <c r="CN6" s="21">
        <f t="shared" ref="CN6:CV6" si="10">IF(CN7="",NA(),CN7)</f>
        <v>65.599999999999994</v>
      </c>
      <c r="CO6" s="21">
        <f t="shared" si="10"/>
        <v>64.430000000000007</v>
      </c>
      <c r="CP6" s="21">
        <f t="shared" si="10"/>
        <v>62</v>
      </c>
      <c r="CQ6" s="21">
        <f t="shared" si="10"/>
        <v>58.56</v>
      </c>
      <c r="CR6" s="21">
        <f t="shared" si="10"/>
        <v>50.14</v>
      </c>
      <c r="CS6" s="21">
        <f t="shared" si="10"/>
        <v>54.83</v>
      </c>
      <c r="CT6" s="21">
        <f t="shared" si="10"/>
        <v>66.53</v>
      </c>
      <c r="CU6" s="21">
        <f t="shared" si="10"/>
        <v>52.35</v>
      </c>
      <c r="CV6" s="21">
        <f t="shared" si="10"/>
        <v>46.25</v>
      </c>
      <c r="CW6" s="20" t="str">
        <f>IF(CW7="","",IF(CW7="-","【-】","【"&amp;SUBSTITUTE(TEXT(CW7,"#,##0.00"),"-","△")&amp;"】"))</f>
        <v>【49.87】</v>
      </c>
      <c r="CX6" s="21">
        <f>IF(CX7="",NA(),CX7)</f>
        <v>81.900000000000006</v>
      </c>
      <c r="CY6" s="21">
        <f t="shared" ref="CY6:DG6" si="11">IF(CY7="",NA(),CY7)</f>
        <v>84.64</v>
      </c>
      <c r="CZ6" s="21">
        <f t="shared" si="11"/>
        <v>85.23</v>
      </c>
      <c r="DA6" s="21">
        <f t="shared" si="11"/>
        <v>85.39</v>
      </c>
      <c r="DB6" s="21">
        <f t="shared" si="11"/>
        <v>85.37</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82074</v>
      </c>
      <c r="D7" s="23">
        <v>47</v>
      </c>
      <c r="E7" s="23">
        <v>17</v>
      </c>
      <c r="F7" s="23">
        <v>5</v>
      </c>
      <c r="G7" s="23">
        <v>0</v>
      </c>
      <c r="H7" s="23" t="s">
        <v>97</v>
      </c>
      <c r="I7" s="23" t="s">
        <v>98</v>
      </c>
      <c r="J7" s="23" t="s">
        <v>99</v>
      </c>
      <c r="K7" s="23" t="s">
        <v>100</v>
      </c>
      <c r="L7" s="23" t="s">
        <v>101</v>
      </c>
      <c r="M7" s="23" t="s">
        <v>102</v>
      </c>
      <c r="N7" s="24" t="s">
        <v>103</v>
      </c>
      <c r="O7" s="24" t="s">
        <v>104</v>
      </c>
      <c r="P7" s="24">
        <v>5.0999999999999996</v>
      </c>
      <c r="Q7" s="24">
        <v>100</v>
      </c>
      <c r="R7" s="24">
        <v>4730</v>
      </c>
      <c r="S7" s="24">
        <v>49936</v>
      </c>
      <c r="T7" s="24">
        <v>65.760000000000005</v>
      </c>
      <c r="U7" s="24">
        <v>759.37</v>
      </c>
      <c r="V7" s="24">
        <v>2536</v>
      </c>
      <c r="W7" s="24">
        <v>1.41</v>
      </c>
      <c r="X7" s="24">
        <v>1798.58</v>
      </c>
      <c r="Y7" s="24">
        <v>98.68</v>
      </c>
      <c r="Z7" s="24">
        <v>107.99</v>
      </c>
      <c r="AA7" s="24">
        <v>110.17</v>
      </c>
      <c r="AB7" s="24">
        <v>98.67</v>
      </c>
      <c r="AC7" s="24">
        <v>99.64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83.22</v>
      </c>
      <c r="BR7" s="24">
        <v>94.53</v>
      </c>
      <c r="BS7" s="24">
        <v>85.49</v>
      </c>
      <c r="BT7" s="24">
        <v>91.74</v>
      </c>
      <c r="BU7" s="24">
        <v>92.43</v>
      </c>
      <c r="BV7" s="24">
        <v>57.31</v>
      </c>
      <c r="BW7" s="24">
        <v>57.08</v>
      </c>
      <c r="BX7" s="24">
        <v>56.26</v>
      </c>
      <c r="BY7" s="24">
        <v>52.94</v>
      </c>
      <c r="BZ7" s="24">
        <v>52.05</v>
      </c>
      <c r="CA7" s="24">
        <v>56.93</v>
      </c>
      <c r="CB7" s="24">
        <v>179.46</v>
      </c>
      <c r="CC7" s="24">
        <v>160.84</v>
      </c>
      <c r="CD7" s="24">
        <v>180.32</v>
      </c>
      <c r="CE7" s="24">
        <v>174.76</v>
      </c>
      <c r="CF7" s="24">
        <v>168.23</v>
      </c>
      <c r="CG7" s="24">
        <v>273.52</v>
      </c>
      <c r="CH7" s="24">
        <v>274.99</v>
      </c>
      <c r="CI7" s="24">
        <v>282.08999999999997</v>
      </c>
      <c r="CJ7" s="24">
        <v>303.27999999999997</v>
      </c>
      <c r="CK7" s="24">
        <v>301.86</v>
      </c>
      <c r="CL7" s="24">
        <v>271.14999999999998</v>
      </c>
      <c r="CM7" s="24">
        <v>65.349999999999994</v>
      </c>
      <c r="CN7" s="24">
        <v>65.599999999999994</v>
      </c>
      <c r="CO7" s="24">
        <v>64.430000000000007</v>
      </c>
      <c r="CP7" s="24">
        <v>62</v>
      </c>
      <c r="CQ7" s="24">
        <v>58.56</v>
      </c>
      <c r="CR7" s="24">
        <v>50.14</v>
      </c>
      <c r="CS7" s="24">
        <v>54.83</v>
      </c>
      <c r="CT7" s="24">
        <v>66.53</v>
      </c>
      <c r="CU7" s="24">
        <v>52.35</v>
      </c>
      <c r="CV7" s="24">
        <v>46.25</v>
      </c>
      <c r="CW7" s="24">
        <v>49.87</v>
      </c>
      <c r="CX7" s="24">
        <v>81.900000000000006</v>
      </c>
      <c r="CY7" s="24">
        <v>84.64</v>
      </c>
      <c r="CZ7" s="24">
        <v>85.23</v>
      </c>
      <c r="DA7" s="24">
        <v>85.39</v>
      </c>
      <c r="DB7" s="24">
        <v>85.37</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2025-02-21T07:21:07Z</cp:lastPrinted>
  <dcterms:created xsi:type="dcterms:W3CDTF">2025-01-24T07:33:40Z</dcterms:created>
  <dcterms:modified xsi:type="dcterms:W3CDTF">2025-02-21T07:22:17Z</dcterms:modified>
  <cp:category/>
</cp:coreProperties>
</file>