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Lqds8LIGaxJBAc/w0FXGH7H0mKM9rHfBScWS/np0Sl3Ksur00XhuNMWUh/c0RnpxCg9SihpLYehRr9DxCWyjpw==" workbookSaltValue="IEueXFboaYSgRUU+xlly8w=="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<sst xmlns="http://schemas.openxmlformats.org/spreadsheetml/2006/main" count="257" uniqueCount="114">
  <si>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</si>
  <si>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</si>
  <si>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</si>
  <si>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</si>
  <si>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</si>
  <si>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</si>
  <si>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</si>
  <si>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</si>
  <si>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</si>
  <si>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</si>
  <si>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</si>
  <si>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</si>
  <si>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</si>
  <si>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</si>
  <si>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</si>
  <si>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</si>
  <si>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</si>
  <si>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</si>
  <si>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</si>
  <si>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</si>
  <si>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</si>
  <si>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</si>
  <si>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</si>
  <si>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</si>
  <si>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</si>
  <si>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</si>
  <si>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</si>
  <si>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</si>
  <si>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</si>
  <si>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</si>
  <si>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</si>
  <si>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</si>
  <si>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</si>
  <si>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</si>
  <si>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</si>
  <si>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</si>
  <si>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</si>
  <si>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</si>
  <si>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</si>
  <si>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</si>
  <si>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</si>
  <si>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</si>
  <si>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</si>
  <si>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</si>
  <si>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</si>
  <si>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</si>
  <si>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</si>
  <si>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</si>
  <si>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</si>
  <si>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</si>
  <si>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</si>
  <si>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</si>
  <si>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</si>
  <si>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</si>
  <si>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</si>
  <si>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</si>
  <si>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</si>
  <si>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</si>
  <si>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</si>
  <si>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</si>
  <si>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</si>
  <si>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</si>
  <si>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</si>
  <si>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</si>
  <si>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</si>
  <si>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</si>
  <si>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</si>
  <si>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</si>
  <si>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</si>
  <si>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</si>
  <si>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</si>
  <si>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</si>
  <si>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</si>
  <si>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</si>
  <si>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</si>
  <si>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</si>
  <si>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</si>
  <si>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</si>
  <si>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</si>
  <si>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</si>
  <si>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</si>
  <si>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</si>
  <si>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 xml:space="preserve">①経常収支比率が100%を超えているが、その要因としては、使用料収入が少なく、不足分を一般会計繰入金で補填しているためであり、今後は、使用料収入の増加と費用の削減が課題である。
④企業債残高対事業規模比率は、類似団体と比較して低い数値となっているが、その要因としては、収入の一部に一般会計繰入金を充てているためで、今後は下水道収益の増加が課題である。
⑤経費回収率は、約57%であり、使用料収入で回収すべき維持管理費等の経費が賄えていない状況にある。今後は、経費節減と水洗化率の向上により使用料収入の増加を図り、健全な経営に努めて行く必要がある。
⑥汚水処理原価は、類似団体と比較して高い数値となっている。このため、経費削減に努め、接続率向上による有収水量の増加により、経営改善を図って行く必要がある。
⑧水洗化率は、類似団体と比較して低い数値となっている。今後は、戸別訪問やイベント等でのＰＲ活動による加入促進に努め、水洗化率の向上を図って行く。
</t>
    <rPh sb="1" eb="3">
      <t>ケイジョウ</t>
    </rPh>
    <rPh sb="13" eb="14">
      <t>コ</t>
    </rPh>
    <rPh sb="39" eb="42">
      <t>フソクブン</t>
    </rPh>
    <rPh sb="43" eb="45">
      <t>イッパン</t>
    </rPh>
    <rPh sb="45" eb="47">
      <t>カイケイ</t>
    </rPh>
    <rPh sb="47" eb="49">
      <t>クリイレ</t>
    </rPh>
    <rPh sb="49" eb="50">
      <t>キン</t>
    </rPh>
    <rPh sb="63" eb="65">
      <t>コンゴ</t>
    </rPh>
    <rPh sb="67" eb="70">
      <t>シヨウリョウ</t>
    </rPh>
    <rPh sb="71" eb="72">
      <t>ニュウ</t>
    </rPh>
    <rPh sb="73" eb="75">
      <t>ゾウカ</t>
    </rPh>
    <rPh sb="134" eb="136">
      <t>シュウニュウ</t>
    </rPh>
    <rPh sb="160" eb="163">
      <t>ゲスイドウ</t>
    </rPh>
    <rPh sb="163" eb="165">
      <t>シュウエキ</t>
    </rPh>
    <rPh sb="166" eb="168">
      <t>ゾウカ</t>
    </rPh>
    <rPh sb="184" eb="185">
      <t>ヤク</t>
    </rPh>
    <rPh sb="250" eb="252">
      <t>ゾウカ</t>
    </rPh>
    <phoneticPr fontId="1"/>
  </si>
  <si>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</si>
  <si>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</si>
  <si>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</si>
  <si>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</si>
  <si>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</si>
  <si>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</si>
  <si>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</si>
  <si>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</si>
  <si>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</si>
  <si>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</si>
  <si>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</si>
  <si>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</si>
  <si>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</si>
  <si>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下妻市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</si>
  <si>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</si>
  <si>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</si>
  <si>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</si>
  <si>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</si>
  <si>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</si>
  <si>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</si>
  <si>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</si>
  <si>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</si>
  <si>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</si>
  <si>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</si>
  <si>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</si>
  <si>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</si>
  <si>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</si>
  <si>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</si>
  <si>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</si>
  <si>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①有形固定資産減価償却率が類似団体と比較して低い要因は、管渠の布設年度が遅く、老朽化が進んでいないためである。
③管渠改善率は、類似団体と比較して低い数値となっている。その要因としては、管渠の布設が遅く、今までは管渠の修繕等が必要なかったためであるが、令和６年度は、管渠断裂による更新工事を行うため、今後は徐々に上がっていくと考えられる。
</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2" eb="23">
      <t>ヒク</t>
    </rPh>
    <rPh sb="24" eb="26">
      <t>ヨウイン</t>
    </rPh>
    <rPh sb="28" eb="30">
      <t>カンキョ</t>
    </rPh>
    <rPh sb="31" eb="33">
      <t>フセツ</t>
    </rPh>
    <rPh sb="33" eb="35">
      <t>ネンド</t>
    </rPh>
    <rPh sb="36" eb="37">
      <t>オソ</t>
    </rPh>
    <rPh sb="39" eb="42">
      <t>ロウキュウカ</t>
    </rPh>
    <rPh sb="43" eb="44">
      <t>スス</t>
    </rPh>
    <rPh sb="73" eb="74">
      <t>ヒク</t>
    </rPh>
    <rPh sb="96" eb="98">
      <t>フセツ</t>
    </rPh>
    <rPh sb="99" eb="100">
      <t>オソ</t>
    </rPh>
    <rPh sb="102" eb="103">
      <t>イマ</t>
    </rPh>
    <rPh sb="106" eb="108">
      <t>カンキョ</t>
    </rPh>
    <rPh sb="109" eb="113">
      <t>シュウゼ</t>
    </rPh>
    <rPh sb="113" eb="115">
      <t>ヒツヨウ</t>
    </rPh>
    <rPh sb="126" eb="128">
      <t>レイワ</t>
    </rPh>
    <rPh sb="130" eb="131">
      <t>ド</t>
    </rPh>
    <rPh sb="133" eb="135">
      <t>カンキョ</t>
    </rPh>
    <rPh sb="135" eb="137">
      <t>ダンレツ</t>
    </rPh>
    <rPh sb="140" eb="145">
      <t>コウシンコ</t>
    </rPh>
    <rPh sb="145" eb="146">
      <t>オコナ</t>
    </rPh>
    <rPh sb="150" eb="152">
      <t>コンゴ</t>
    </rPh>
    <rPh sb="153" eb="155">
      <t>ジョジョ</t>
    </rPh>
    <rPh sb="156" eb="157">
      <t>ア</t>
    </rPh>
    <rPh sb="163" eb="164">
      <t>カンガ</t>
    </rPh>
    <phoneticPr fontId="1"/>
  </si>
  <si>
    <t xml:space="preserve">　本市の下水道は、事業着手が遅かったことや供用開始から日が浅いこともあり、普及率がいまだ33.8%に留まり、全国や茨城県平均と比べると整備が遅れている状況にある。また、下水道事業は、先行投資により整備を進めるため、施設整備に要した経費の回収に相当の期間が必要となる。このため、下水道使用料収入だけで、施設の維持管理費や地方債償還金等を賄うことができず、一般会計からの繰入金の依存度が高くなっている。
　今後は、下水道事業経営戦略に基づき、効率的な整備を進めると共に、使用料収入の増加を図り、健全な経営に努める。
</t>
    <rPh sb="165" eb="166">
      <t>トウ</t>
    </rPh>
    <rPh sb="205" eb="208">
      <t>ゲスイドウ</t>
    </rPh>
    <rPh sb="208" eb="210">
      <t>ジギョウ</t>
    </rPh>
    <rPh sb="210" eb="212">
      <t>ケイエイ</t>
    </rPh>
    <rPh sb="212" eb="214">
      <t>センリャク</t>
    </rPh>
    <rPh sb="239" eb="241">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</si>
</sst>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1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34-4BE0-BB1B-9705FD7F61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2834-4BE0-BB1B-9705FD7F61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2D-4680-8947-D8BC231B4C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B12D-4680-8947-D8BC231B4C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67.09</c:v>
                </c:pt>
                <c:pt idx="2">
                  <c:v>67.36</c:v>
                </c:pt>
                <c:pt idx="3">
                  <c:v>66.040000000000006</c:v>
                </c:pt>
                <c:pt idx="4">
                  <c:v>67.819999999999993</c:v>
                </c:pt>
              </c:numCache>
            </c:numRef>
          </c:val>
          <c:extLst>
            <c:ext xmlns:c16="http://schemas.microsoft.com/office/drawing/2014/chart" uri="{C3380CC4-5D6E-409C-BE32-E72D297353CC}">
              <c16:uniqueId val="{00000000-20E6-4B10-AB7B-77B9E398D7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20E6-4B10-AB7B-77B9E398D7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105.55</c:v>
                </c:pt>
                <c:pt idx="2">
                  <c:v>117.61</c:v>
                </c:pt>
                <c:pt idx="3">
                  <c:v>104.78</c:v>
                </c:pt>
                <c:pt idx="4">
                  <c:v>103.88</c:v>
                </c:pt>
              </c:numCache>
            </c:numRef>
          </c:val>
          <c:extLst>
            <c:ext xmlns:c16="http://schemas.microsoft.com/office/drawing/2014/chart" uri="{C3380CC4-5D6E-409C-BE32-E72D297353CC}">
              <c16:uniqueId val="{00000000-BD6C-4000-8CAC-82E21A8F41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BD6C-4000-8CAC-82E21A8F41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2.78</c:v>
                </c:pt>
                <c:pt idx="2">
                  <c:v>5.55</c:v>
                </c:pt>
                <c:pt idx="3">
                  <c:v>7.93</c:v>
                </c:pt>
                <c:pt idx="4">
                  <c:v>10.43</c:v>
                </c:pt>
              </c:numCache>
            </c:numRef>
          </c:val>
          <c:extLst>
            <c:ext xmlns:c16="http://schemas.microsoft.com/office/drawing/2014/chart" uri="{C3380CC4-5D6E-409C-BE32-E72D297353CC}">
              <c16:uniqueId val="{00000000-D32D-433E-8469-79F492D073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D32D-433E-8469-79F492D073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05-4477-BB50-ACE80B704D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9D05-4477-BB50-ACE80B704D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D9-403E-AB15-4155679E1E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49D9-403E-AB15-4155679E1E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32.04</c:v>
                </c:pt>
                <c:pt idx="2">
                  <c:v>64.94</c:v>
                </c:pt>
                <c:pt idx="3">
                  <c:v>63.8</c:v>
                </c:pt>
                <c:pt idx="4">
                  <c:v>68.319999999999993</c:v>
                </c:pt>
              </c:numCache>
            </c:numRef>
          </c:val>
          <c:extLst>
            <c:ext xmlns:c16="http://schemas.microsoft.com/office/drawing/2014/chart" uri="{C3380CC4-5D6E-409C-BE32-E72D297353CC}">
              <c16:uniqueId val="{00000000-CF4D-4B75-85D7-F38CC33D19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CF4D-4B75-85D7-F38CC33D19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470.26</c:v>
                </c:pt>
                <c:pt idx="2">
                  <c:v>461.32</c:v>
                </c:pt>
                <c:pt idx="3">
                  <c:v>547.33000000000004</c:v>
                </c:pt>
                <c:pt idx="4">
                  <c:v>425.99</c:v>
                </c:pt>
              </c:numCache>
            </c:numRef>
          </c:val>
          <c:extLst>
            <c:ext xmlns:c16="http://schemas.microsoft.com/office/drawing/2014/chart" uri="{C3380CC4-5D6E-409C-BE32-E72D297353CC}">
              <c16:uniqueId val="{00000000-242B-44D0-9AFC-C374DAA4BB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242B-44D0-9AFC-C374DAA4BB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61.15</c:v>
                </c:pt>
                <c:pt idx="2">
                  <c:v>60.64</c:v>
                </c:pt>
                <c:pt idx="3">
                  <c:v>54.29</c:v>
                </c:pt>
                <c:pt idx="4">
                  <c:v>56.69</c:v>
                </c:pt>
              </c:numCache>
            </c:numRef>
          </c:val>
          <c:extLst>
            <c:ext xmlns:c16="http://schemas.microsoft.com/office/drawing/2014/chart" uri="{C3380CC4-5D6E-409C-BE32-E72D297353CC}">
              <c16:uniqueId val="{00000000-B5A3-4775-AA32-1501C8FE13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B5A3-4775-AA32-1501C8FE13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267.06</c:v>
                </c:pt>
                <c:pt idx="2">
                  <c:v>268.38</c:v>
                </c:pt>
                <c:pt idx="3">
                  <c:v>301.89999999999998</c:v>
                </c:pt>
                <c:pt idx="4">
                  <c:v>290.81</c:v>
                </c:pt>
              </c:numCache>
            </c:numRef>
          </c:val>
          <c:extLst>
            <c:ext xmlns:c16="http://schemas.microsoft.com/office/drawing/2014/chart" uri="{C3380CC4-5D6E-409C-BE32-E72D297353CC}">
              <c16:uniqueId val="{00000000-9ABB-4B03-BABD-F5ED018C3F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9ABB-4B03-BABD-F5ED018C3F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1" zoomScaleNormal="50" workbookViewId="0">
      <selection activeCell="A34" sqref="A3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下妻市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7</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42272</v>
      </c>
      <c r="AM8" s="35"/>
      <c r="AN8" s="35"/>
      <c r="AO8" s="35"/>
      <c r="AP8" s="35"/>
      <c r="AQ8" s="35"/>
      <c r="AR8" s="35"/>
      <c r="AS8" s="35"/>
      <c r="AT8" s="36">
        <f>データ!T6</f>
        <v>80.88</v>
      </c>
      <c r="AU8" s="36"/>
      <c r="AV8" s="36"/>
      <c r="AW8" s="36"/>
      <c r="AX8" s="36"/>
      <c r="AY8" s="36"/>
      <c r="AZ8" s="36"/>
      <c r="BA8" s="36"/>
      <c r="BB8" s="36">
        <f>データ!U6</f>
        <v>522.65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58.7</v>
      </c>
      <c r="J10" s="36"/>
      <c r="K10" s="36"/>
      <c r="L10" s="36"/>
      <c r="M10" s="36"/>
      <c r="N10" s="36"/>
      <c r="O10" s="36"/>
      <c r="P10" s="36">
        <f>データ!P6</f>
        <v>33.83</v>
      </c>
      <c r="Q10" s="36"/>
      <c r="R10" s="36"/>
      <c r="S10" s="36"/>
      <c r="T10" s="36"/>
      <c r="U10" s="36"/>
      <c r="V10" s="36"/>
      <c r="W10" s="36">
        <f>データ!Q6</f>
        <v>91.32</v>
      </c>
      <c r="X10" s="36"/>
      <c r="Y10" s="36"/>
      <c r="Z10" s="36"/>
      <c r="AA10" s="36"/>
      <c r="AB10" s="36"/>
      <c r="AC10" s="36"/>
      <c r="AD10" s="35">
        <f>データ!R6</f>
        <v>3190</v>
      </c>
      <c r="AE10" s="35"/>
      <c r="AF10" s="35"/>
      <c r="AG10" s="35"/>
      <c r="AH10" s="35"/>
      <c r="AI10" s="35"/>
      <c r="AJ10" s="35"/>
      <c r="AK10" s="2"/>
      <c r="AL10" s="35">
        <f>データ!V6</f>
        <v>14262</v>
      </c>
      <c r="AM10" s="35"/>
      <c r="AN10" s="35"/>
      <c r="AO10" s="35"/>
      <c r="AP10" s="35"/>
      <c r="AQ10" s="35"/>
      <c r="AR10" s="35"/>
      <c r="AS10" s="35"/>
      <c r="AT10" s="36">
        <f>データ!W6</f>
        <v>5.5</v>
      </c>
      <c r="AU10" s="36"/>
      <c r="AV10" s="36"/>
      <c r="AW10" s="36"/>
      <c r="AX10" s="36"/>
      <c r="AY10" s="36"/>
      <c r="AZ10" s="36"/>
      <c r="BA10" s="36"/>
      <c r="BB10" s="36">
        <f>データ!X6</f>
        <v>2593.09</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82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yFP7q1jQeXwLya2voOj6VBlHkYYnP41vCpK+2eek4oHrEEtwy/9FZSwYoZDVd6k82/3U6CYJWtWSgUOFVxNDRg==" saltValue="ShYmjXnnVWYIpK3j8uE0L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56</v>
      </c>
      <c r="D3" s="16" t="s">
        <v>57</v>
      </c>
      <c r="E3" s="16" t="s">
        <v>6</v>
      </c>
      <c r="F3" s="16" t="s">
        <v>8</v>
      </c>
      <c r="G3" s="16" t="s">
        <v>25</v>
      </c>
      <c r="H3" s="73" t="s">
        <v>58</v>
      </c>
      <c r="I3" s="74"/>
      <c r="J3" s="74"/>
      <c r="K3" s="74"/>
      <c r="L3" s="74"/>
      <c r="M3" s="74"/>
      <c r="N3" s="74"/>
      <c r="O3" s="74"/>
      <c r="P3" s="74"/>
      <c r="Q3" s="74"/>
      <c r="R3" s="74"/>
      <c r="S3" s="74"/>
      <c r="T3" s="74"/>
      <c r="U3" s="74"/>
      <c r="V3" s="74"/>
      <c r="W3" s="74"/>
      <c r="X3" s="75"/>
      <c r="Y3" s="71" t="s">
        <v>51</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59</v>
      </c>
      <c r="B4" s="17"/>
      <c r="C4" s="17"/>
      <c r="D4" s="17"/>
      <c r="E4" s="17"/>
      <c r="F4" s="17"/>
      <c r="G4" s="17"/>
      <c r="H4" s="76"/>
      <c r="I4" s="77"/>
      <c r="J4" s="77"/>
      <c r="K4" s="77"/>
      <c r="L4" s="77"/>
      <c r="M4" s="77"/>
      <c r="N4" s="77"/>
      <c r="O4" s="77"/>
      <c r="P4" s="77"/>
      <c r="Q4" s="77"/>
      <c r="R4" s="77"/>
      <c r="S4" s="77"/>
      <c r="T4" s="77"/>
      <c r="U4" s="77"/>
      <c r="V4" s="77"/>
      <c r="W4" s="77"/>
      <c r="X4" s="78"/>
      <c r="Y4" s="72" t="s">
        <v>49</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61</v>
      </c>
      <c r="BG4" s="72"/>
      <c r="BH4" s="72"/>
      <c r="BI4" s="72"/>
      <c r="BJ4" s="72"/>
      <c r="BK4" s="72"/>
      <c r="BL4" s="72"/>
      <c r="BM4" s="72"/>
      <c r="BN4" s="72"/>
      <c r="BO4" s="72"/>
      <c r="BP4" s="72"/>
      <c r="BQ4" s="72" t="s">
        <v>0</v>
      </c>
      <c r="BR4" s="72"/>
      <c r="BS4" s="72"/>
      <c r="BT4" s="72"/>
      <c r="BU4" s="72"/>
      <c r="BV4" s="72"/>
      <c r="BW4" s="72"/>
      <c r="BX4" s="72"/>
      <c r="BY4" s="72"/>
      <c r="BZ4" s="72"/>
      <c r="CA4" s="72"/>
      <c r="CB4" s="72" t="s">
        <v>60</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55</v>
      </c>
      <c r="I5" s="22" t="s">
        <v>69</v>
      </c>
      <c r="J5" s="22" t="s">
        <v>70</v>
      </c>
      <c r="K5" s="22" t="s">
        <v>71</v>
      </c>
      <c r="L5" s="22" t="s">
        <v>72</v>
      </c>
      <c r="M5" s="22" t="s">
        <v>7</v>
      </c>
      <c r="N5" s="22" t="s">
        <v>73</v>
      </c>
      <c r="O5" s="22" t="s">
        <v>74</v>
      </c>
      <c r="P5" s="22" t="s">
        <v>75</v>
      </c>
      <c r="Q5" s="22" t="s">
        <v>76</v>
      </c>
      <c r="R5" s="22" t="s">
        <v>77</v>
      </c>
      <c r="S5" s="22" t="s">
        <v>78</v>
      </c>
      <c r="T5" s="22" t="s">
        <v>79</v>
      </c>
      <c r="U5" s="22" t="s">
        <v>62</v>
      </c>
      <c r="V5" s="22" t="s">
        <v>80</v>
      </c>
      <c r="W5" s="22" t="s">
        <v>81</v>
      </c>
      <c r="X5" s="22" t="s">
        <v>83</v>
      </c>
      <c r="Y5" s="22" t="s">
        <v>84</v>
      </c>
      <c r="Z5" s="22" t="s">
        <v>85</v>
      </c>
      <c r="AA5" s="22" t="s">
        <v>86</v>
      </c>
      <c r="AB5" s="22" t="s">
        <v>87</v>
      </c>
      <c r="AC5" s="22" t="s">
        <v>88</v>
      </c>
      <c r="AD5" s="22" t="s">
        <v>90</v>
      </c>
      <c r="AE5" s="22" t="s">
        <v>91</v>
      </c>
      <c r="AF5" s="22" t="s">
        <v>92</v>
      </c>
      <c r="AG5" s="22" t="s">
        <v>93</v>
      </c>
      <c r="AH5" s="22" t="s">
        <v>94</v>
      </c>
      <c r="AI5" s="22" t="s">
        <v>42</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15">
      <c r="A6" s="14" t="s">
        <v>95</v>
      </c>
      <c r="B6" s="19">
        <f t="shared" ref="B6:X6" si="1">B7</f>
        <v>2023</v>
      </c>
      <c r="C6" s="19">
        <f t="shared" si="1"/>
        <v>82104</v>
      </c>
      <c r="D6" s="19">
        <f t="shared" si="1"/>
        <v>46</v>
      </c>
      <c r="E6" s="19">
        <f t="shared" si="1"/>
        <v>17</v>
      </c>
      <c r="F6" s="19">
        <f t="shared" si="1"/>
        <v>1</v>
      </c>
      <c r="G6" s="19">
        <f t="shared" si="1"/>
        <v>0</v>
      </c>
      <c r="H6" s="19" t="str">
        <f t="shared" si="1"/>
        <v>茨城県　下妻市</v>
      </c>
      <c r="I6" s="19" t="str">
        <f t="shared" si="1"/>
        <v>法適用</v>
      </c>
      <c r="J6" s="19" t="str">
        <f t="shared" si="1"/>
        <v>下水道事業</v>
      </c>
      <c r="K6" s="19" t="str">
        <f t="shared" si="1"/>
        <v>公共下水道</v>
      </c>
      <c r="L6" s="19" t="str">
        <f t="shared" si="1"/>
        <v>Cc2</v>
      </c>
      <c r="M6" s="19" t="str">
        <f t="shared" si="1"/>
        <v>非設置</v>
      </c>
      <c r="N6" s="23" t="str">
        <f t="shared" si="1"/>
        <v>-</v>
      </c>
      <c r="O6" s="23">
        <f t="shared" si="1"/>
        <v>58.7</v>
      </c>
      <c r="P6" s="23">
        <f t="shared" si="1"/>
        <v>33.83</v>
      </c>
      <c r="Q6" s="23">
        <f t="shared" si="1"/>
        <v>91.32</v>
      </c>
      <c r="R6" s="23">
        <f t="shared" si="1"/>
        <v>3190</v>
      </c>
      <c r="S6" s="23">
        <f t="shared" si="1"/>
        <v>42272</v>
      </c>
      <c r="T6" s="23">
        <f t="shared" si="1"/>
        <v>80.88</v>
      </c>
      <c r="U6" s="23">
        <f t="shared" si="1"/>
        <v>522.65</v>
      </c>
      <c r="V6" s="23">
        <f t="shared" si="1"/>
        <v>14262</v>
      </c>
      <c r="W6" s="23">
        <f t="shared" si="1"/>
        <v>5.5</v>
      </c>
      <c r="X6" s="23">
        <f t="shared" si="1"/>
        <v>2593.09</v>
      </c>
      <c r="Y6" s="27" t="str">
        <f t="shared" ref="Y6:AH6" si="2">IF(Y7="",NA(),Y7)</f>
        <v>-</v>
      </c>
      <c r="Z6" s="27">
        <f t="shared" si="2"/>
        <v>105.55</v>
      </c>
      <c r="AA6" s="27">
        <f t="shared" si="2"/>
        <v>117.61</v>
      </c>
      <c r="AB6" s="27">
        <f t="shared" si="2"/>
        <v>104.78</v>
      </c>
      <c r="AC6" s="27">
        <f t="shared" si="2"/>
        <v>103.88</v>
      </c>
      <c r="AD6" s="27" t="str">
        <f t="shared" si="2"/>
        <v>-</v>
      </c>
      <c r="AE6" s="27">
        <f t="shared" si="2"/>
        <v>107.21</v>
      </c>
      <c r="AF6" s="27">
        <f t="shared" si="2"/>
        <v>107.08</v>
      </c>
      <c r="AG6" s="27">
        <f t="shared" si="2"/>
        <v>106.08</v>
      </c>
      <c r="AH6" s="27">
        <f t="shared" si="2"/>
        <v>106.87</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43.71</v>
      </c>
      <c r="AQ6" s="27">
        <f t="shared" si="3"/>
        <v>45.94</v>
      </c>
      <c r="AR6" s="27">
        <f t="shared" si="3"/>
        <v>29.34</v>
      </c>
      <c r="AS6" s="27">
        <f t="shared" si="3"/>
        <v>21.73</v>
      </c>
      <c r="AT6" s="23" t="str">
        <f>IF(AT7="","",IF(AT7="-","【-】","【"&amp;SUBSTITUTE(TEXT(AT7,"#,##0.00"),"-","△")&amp;"】"))</f>
        <v>【3.03】</v>
      </c>
      <c r="AU6" s="27" t="str">
        <f t="shared" ref="AU6:BD6" si="4">IF(AU7="",NA(),AU7)</f>
        <v>-</v>
      </c>
      <c r="AV6" s="27">
        <f t="shared" si="4"/>
        <v>32.04</v>
      </c>
      <c r="AW6" s="27">
        <f t="shared" si="4"/>
        <v>64.94</v>
      </c>
      <c r="AX6" s="27">
        <f t="shared" si="4"/>
        <v>63.8</v>
      </c>
      <c r="AY6" s="27">
        <f t="shared" si="4"/>
        <v>68.319999999999993</v>
      </c>
      <c r="AZ6" s="27" t="str">
        <f t="shared" si="4"/>
        <v>-</v>
      </c>
      <c r="BA6" s="27">
        <f t="shared" si="4"/>
        <v>40.67</v>
      </c>
      <c r="BB6" s="27">
        <f t="shared" si="4"/>
        <v>47.7</v>
      </c>
      <c r="BC6" s="27">
        <f t="shared" si="4"/>
        <v>50.59</v>
      </c>
      <c r="BD6" s="27">
        <f t="shared" si="4"/>
        <v>62.37</v>
      </c>
      <c r="BE6" s="23" t="str">
        <f>IF(BE7="","",IF(BE7="-","【-】","【"&amp;SUBSTITUTE(TEXT(BE7,"#,##0.00"),"-","△")&amp;"】"))</f>
        <v>【78.43】</v>
      </c>
      <c r="BF6" s="27" t="str">
        <f t="shared" ref="BF6:BO6" si="5">IF(BF7="",NA(),BF7)</f>
        <v>-</v>
      </c>
      <c r="BG6" s="27">
        <f t="shared" si="5"/>
        <v>470.26</v>
      </c>
      <c r="BH6" s="27">
        <f t="shared" si="5"/>
        <v>461.32</v>
      </c>
      <c r="BI6" s="27">
        <f t="shared" si="5"/>
        <v>547.33000000000004</v>
      </c>
      <c r="BJ6" s="27">
        <f t="shared" si="5"/>
        <v>425.99</v>
      </c>
      <c r="BK6" s="27" t="str">
        <f t="shared" si="5"/>
        <v>-</v>
      </c>
      <c r="BL6" s="27">
        <f t="shared" si="5"/>
        <v>1050.51</v>
      </c>
      <c r="BM6" s="27">
        <f t="shared" si="5"/>
        <v>1102.01</v>
      </c>
      <c r="BN6" s="27">
        <f t="shared" si="5"/>
        <v>987.36</v>
      </c>
      <c r="BO6" s="27">
        <f t="shared" si="5"/>
        <v>1042.77</v>
      </c>
      <c r="BP6" s="23" t="str">
        <f>IF(BP7="","",IF(BP7="-","【-】","【"&amp;SUBSTITUTE(TEXT(BP7,"#,##0.00"),"-","△")&amp;"】"))</f>
        <v>【630.82】</v>
      </c>
      <c r="BQ6" s="27" t="str">
        <f t="shared" ref="BQ6:BZ6" si="6">IF(BQ7="",NA(),BQ7)</f>
        <v>-</v>
      </c>
      <c r="BR6" s="27">
        <f t="shared" si="6"/>
        <v>61.15</v>
      </c>
      <c r="BS6" s="27">
        <f t="shared" si="6"/>
        <v>60.64</v>
      </c>
      <c r="BT6" s="27">
        <f t="shared" si="6"/>
        <v>54.29</v>
      </c>
      <c r="BU6" s="27">
        <f t="shared" si="6"/>
        <v>56.69</v>
      </c>
      <c r="BV6" s="27" t="str">
        <f t="shared" si="6"/>
        <v>-</v>
      </c>
      <c r="BW6" s="27">
        <f t="shared" si="6"/>
        <v>82.65</v>
      </c>
      <c r="BX6" s="27">
        <f t="shared" si="6"/>
        <v>82.55</v>
      </c>
      <c r="BY6" s="27">
        <f t="shared" si="6"/>
        <v>83.55</v>
      </c>
      <c r="BZ6" s="27">
        <f t="shared" si="6"/>
        <v>84.48</v>
      </c>
      <c r="CA6" s="23" t="str">
        <f>IF(CA7="","",IF(CA7="-","【-】","【"&amp;SUBSTITUTE(TEXT(CA7,"#,##0.00"),"-","△")&amp;"】"))</f>
        <v>【97.81】</v>
      </c>
      <c r="CB6" s="27" t="str">
        <f t="shared" ref="CB6:CK6" si="7">IF(CB7="",NA(),CB7)</f>
        <v>-</v>
      </c>
      <c r="CC6" s="27">
        <f t="shared" si="7"/>
        <v>267.06</v>
      </c>
      <c r="CD6" s="27">
        <f t="shared" si="7"/>
        <v>268.38</v>
      </c>
      <c r="CE6" s="27">
        <f t="shared" si="7"/>
        <v>301.89999999999998</v>
      </c>
      <c r="CF6" s="27">
        <f t="shared" si="7"/>
        <v>290.81</v>
      </c>
      <c r="CG6" s="27" t="str">
        <f t="shared" si="7"/>
        <v>-</v>
      </c>
      <c r="CH6" s="27">
        <f t="shared" si="7"/>
        <v>186.3</v>
      </c>
      <c r="CI6" s="27">
        <f t="shared" si="7"/>
        <v>188.38</v>
      </c>
      <c r="CJ6" s="27">
        <f t="shared" si="7"/>
        <v>185.98</v>
      </c>
      <c r="CK6" s="27">
        <f t="shared" si="7"/>
        <v>187.11</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50.53</v>
      </c>
      <c r="CT6" s="27">
        <f t="shared" si="8"/>
        <v>51.42</v>
      </c>
      <c r="CU6" s="27">
        <f t="shared" si="8"/>
        <v>48.95</v>
      </c>
      <c r="CV6" s="27">
        <f t="shared" si="8"/>
        <v>49.28</v>
      </c>
      <c r="CW6" s="23" t="str">
        <f>IF(CW7="","",IF(CW7="-","【-】","【"&amp;SUBSTITUTE(TEXT(CW7,"#,##0.00"),"-","△")&amp;"】"))</f>
        <v>【58.94】</v>
      </c>
      <c r="CX6" s="27" t="str">
        <f t="shared" ref="CX6:DG6" si="9">IF(CX7="",NA(),CX7)</f>
        <v>-</v>
      </c>
      <c r="CY6" s="27">
        <f t="shared" si="9"/>
        <v>67.09</v>
      </c>
      <c r="CZ6" s="27">
        <f t="shared" si="9"/>
        <v>67.36</v>
      </c>
      <c r="DA6" s="27">
        <f t="shared" si="9"/>
        <v>66.040000000000006</v>
      </c>
      <c r="DB6" s="27">
        <f t="shared" si="9"/>
        <v>67.819999999999993</v>
      </c>
      <c r="DC6" s="27" t="str">
        <f t="shared" si="9"/>
        <v>-</v>
      </c>
      <c r="DD6" s="27">
        <f t="shared" si="9"/>
        <v>82.08</v>
      </c>
      <c r="DE6" s="27">
        <f t="shared" si="9"/>
        <v>81.34</v>
      </c>
      <c r="DF6" s="27">
        <f t="shared" si="9"/>
        <v>81.14</v>
      </c>
      <c r="DG6" s="27">
        <f t="shared" si="9"/>
        <v>79.7</v>
      </c>
      <c r="DH6" s="23" t="str">
        <f>IF(DH7="","",IF(DH7="-","【-】","【"&amp;SUBSTITUTE(TEXT(DH7,"#,##0.00"),"-","△")&amp;"】"))</f>
        <v>【95.91】</v>
      </c>
      <c r="DI6" s="27" t="str">
        <f t="shared" ref="DI6:DR6" si="10">IF(DI7="",NA(),DI7)</f>
        <v>-</v>
      </c>
      <c r="DJ6" s="27">
        <f t="shared" si="10"/>
        <v>2.78</v>
      </c>
      <c r="DK6" s="27">
        <f t="shared" si="10"/>
        <v>5.55</v>
      </c>
      <c r="DL6" s="27">
        <f t="shared" si="10"/>
        <v>7.93</v>
      </c>
      <c r="DM6" s="27">
        <f t="shared" si="10"/>
        <v>10.43</v>
      </c>
      <c r="DN6" s="27" t="str">
        <f t="shared" si="10"/>
        <v>-</v>
      </c>
      <c r="DO6" s="27">
        <f t="shared" si="10"/>
        <v>12.7</v>
      </c>
      <c r="DP6" s="27">
        <f t="shared" si="10"/>
        <v>14.65</v>
      </c>
      <c r="DQ6" s="27">
        <f t="shared" si="10"/>
        <v>16.11</v>
      </c>
      <c r="DR6" s="27">
        <f t="shared" si="10"/>
        <v>17.05</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7">
        <f t="shared" si="11"/>
        <v>0.1</v>
      </c>
      <c r="EB6" s="27">
        <f t="shared" si="11"/>
        <v>0.17</v>
      </c>
      <c r="EC6" s="27">
        <f t="shared" si="11"/>
        <v>0.22</v>
      </c>
      <c r="ED6" s="23" t="str">
        <f>IF(ED7="","",IF(ED7="-","【-】","【"&amp;SUBSTITUTE(TEXT(ED7,"#,##0.00"),"-","△")&amp;"】"))</f>
        <v>【8.68】</v>
      </c>
      <c r="EE6" s="27" t="str">
        <f t="shared" ref="EE6:EN6" si="12">IF(EE7="",NA(),EE7)</f>
        <v>-</v>
      </c>
      <c r="EF6" s="27">
        <f t="shared" si="12"/>
        <v>0.53</v>
      </c>
      <c r="EG6" s="23">
        <f t="shared" si="12"/>
        <v>0</v>
      </c>
      <c r="EH6" s="23">
        <f t="shared" si="12"/>
        <v>0</v>
      </c>
      <c r="EI6" s="23">
        <f t="shared" si="12"/>
        <v>0</v>
      </c>
      <c r="EJ6" s="27" t="str">
        <f t="shared" si="12"/>
        <v>-</v>
      </c>
      <c r="EK6" s="27">
        <f t="shared" si="12"/>
        <v>1.65</v>
      </c>
      <c r="EL6" s="27">
        <f t="shared" si="12"/>
        <v>0.14000000000000001</v>
      </c>
      <c r="EM6" s="27">
        <f t="shared" si="12"/>
        <v>0.08</v>
      </c>
      <c r="EN6" s="27">
        <f t="shared" si="12"/>
        <v>0.57999999999999996</v>
      </c>
      <c r="EO6" s="23" t="str">
        <f>IF(EO7="","",IF(EO7="-","【-】","【"&amp;SUBSTITUTE(TEXT(EO7,"#,##0.00"),"-","△")&amp;"】"))</f>
        <v>【0.22】</v>
      </c>
    </row>
    <row r="7" spans="1:148" s="13" customFormat="1" x14ac:dyDescent="0.15">
      <c r="A7" s="14"/>
      <c r="B7" s="20">
        <v>2023</v>
      </c>
      <c r="C7" s="20">
        <v>82104</v>
      </c>
      <c r="D7" s="20">
        <v>46</v>
      </c>
      <c r="E7" s="20">
        <v>17</v>
      </c>
      <c r="F7" s="20">
        <v>1</v>
      </c>
      <c r="G7" s="20">
        <v>0</v>
      </c>
      <c r="H7" s="20" t="s">
        <v>96</v>
      </c>
      <c r="I7" s="20" t="s">
        <v>97</v>
      </c>
      <c r="J7" s="20" t="s">
        <v>98</v>
      </c>
      <c r="K7" s="20" t="s">
        <v>99</v>
      </c>
      <c r="L7" s="20" t="s">
        <v>100</v>
      </c>
      <c r="M7" s="20" t="s">
        <v>101</v>
      </c>
      <c r="N7" s="24" t="s">
        <v>102</v>
      </c>
      <c r="O7" s="24">
        <v>58.7</v>
      </c>
      <c r="P7" s="24">
        <v>33.83</v>
      </c>
      <c r="Q7" s="24">
        <v>91.32</v>
      </c>
      <c r="R7" s="24">
        <v>3190</v>
      </c>
      <c r="S7" s="24">
        <v>42272</v>
      </c>
      <c r="T7" s="24">
        <v>80.88</v>
      </c>
      <c r="U7" s="24">
        <v>522.65</v>
      </c>
      <c r="V7" s="24">
        <v>14262</v>
      </c>
      <c r="W7" s="24">
        <v>5.5</v>
      </c>
      <c r="X7" s="24">
        <v>2593.09</v>
      </c>
      <c r="Y7" s="24" t="s">
        <v>102</v>
      </c>
      <c r="Z7" s="24">
        <v>105.55</v>
      </c>
      <c r="AA7" s="24">
        <v>117.61</v>
      </c>
      <c r="AB7" s="24">
        <v>104.78</v>
      </c>
      <c r="AC7" s="24">
        <v>103.88</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32.04</v>
      </c>
      <c r="AW7" s="24">
        <v>64.94</v>
      </c>
      <c r="AX7" s="24">
        <v>63.8</v>
      </c>
      <c r="AY7" s="24">
        <v>68.319999999999993</v>
      </c>
      <c r="AZ7" s="24" t="s">
        <v>102</v>
      </c>
      <c r="BA7" s="24">
        <v>40.67</v>
      </c>
      <c r="BB7" s="24">
        <v>47.7</v>
      </c>
      <c r="BC7" s="24">
        <v>50.59</v>
      </c>
      <c r="BD7" s="24">
        <v>62.37</v>
      </c>
      <c r="BE7" s="24">
        <v>78.430000000000007</v>
      </c>
      <c r="BF7" s="24" t="s">
        <v>102</v>
      </c>
      <c r="BG7" s="24">
        <v>470.26</v>
      </c>
      <c r="BH7" s="24">
        <v>461.32</v>
      </c>
      <c r="BI7" s="24">
        <v>547.33000000000004</v>
      </c>
      <c r="BJ7" s="24">
        <v>425.99</v>
      </c>
      <c r="BK7" s="24" t="s">
        <v>102</v>
      </c>
      <c r="BL7" s="24">
        <v>1050.51</v>
      </c>
      <c r="BM7" s="24">
        <v>1102.01</v>
      </c>
      <c r="BN7" s="24">
        <v>987.36</v>
      </c>
      <c r="BO7" s="24">
        <v>1042.77</v>
      </c>
      <c r="BP7" s="24">
        <v>630.82000000000005</v>
      </c>
      <c r="BQ7" s="24" t="s">
        <v>102</v>
      </c>
      <c r="BR7" s="24">
        <v>61.15</v>
      </c>
      <c r="BS7" s="24">
        <v>60.64</v>
      </c>
      <c r="BT7" s="24">
        <v>54.29</v>
      </c>
      <c r="BU7" s="24">
        <v>56.69</v>
      </c>
      <c r="BV7" s="24" t="s">
        <v>102</v>
      </c>
      <c r="BW7" s="24">
        <v>82.65</v>
      </c>
      <c r="BX7" s="24">
        <v>82.55</v>
      </c>
      <c r="BY7" s="24">
        <v>83.55</v>
      </c>
      <c r="BZ7" s="24">
        <v>84.48</v>
      </c>
      <c r="CA7" s="24">
        <v>97.81</v>
      </c>
      <c r="CB7" s="24" t="s">
        <v>102</v>
      </c>
      <c r="CC7" s="24">
        <v>267.06</v>
      </c>
      <c r="CD7" s="24">
        <v>268.38</v>
      </c>
      <c r="CE7" s="24">
        <v>301.89999999999998</v>
      </c>
      <c r="CF7" s="24">
        <v>290.81</v>
      </c>
      <c r="CG7" s="24" t="s">
        <v>102</v>
      </c>
      <c r="CH7" s="24">
        <v>186.3</v>
      </c>
      <c r="CI7" s="24">
        <v>188.38</v>
      </c>
      <c r="CJ7" s="24">
        <v>185.98</v>
      </c>
      <c r="CK7" s="24">
        <v>187.11</v>
      </c>
      <c r="CL7" s="24">
        <v>138.75</v>
      </c>
      <c r="CM7" s="24" t="s">
        <v>102</v>
      </c>
      <c r="CN7" s="24" t="s">
        <v>102</v>
      </c>
      <c r="CO7" s="24" t="s">
        <v>102</v>
      </c>
      <c r="CP7" s="24" t="s">
        <v>102</v>
      </c>
      <c r="CQ7" s="24" t="s">
        <v>102</v>
      </c>
      <c r="CR7" s="24" t="s">
        <v>102</v>
      </c>
      <c r="CS7" s="24">
        <v>50.53</v>
      </c>
      <c r="CT7" s="24">
        <v>51.42</v>
      </c>
      <c r="CU7" s="24">
        <v>48.95</v>
      </c>
      <c r="CV7" s="24">
        <v>49.28</v>
      </c>
      <c r="CW7" s="24">
        <v>58.94</v>
      </c>
      <c r="CX7" s="24" t="s">
        <v>102</v>
      </c>
      <c r="CY7" s="24">
        <v>67.09</v>
      </c>
      <c r="CZ7" s="24">
        <v>67.36</v>
      </c>
      <c r="DA7" s="24">
        <v>66.040000000000006</v>
      </c>
      <c r="DB7" s="24">
        <v>67.819999999999993</v>
      </c>
      <c r="DC7" s="24" t="s">
        <v>102</v>
      </c>
      <c r="DD7" s="24">
        <v>82.08</v>
      </c>
      <c r="DE7" s="24">
        <v>81.34</v>
      </c>
      <c r="DF7" s="24">
        <v>81.14</v>
      </c>
      <c r="DG7" s="24">
        <v>79.7</v>
      </c>
      <c r="DH7" s="24">
        <v>95.91</v>
      </c>
      <c r="DI7" s="24" t="s">
        <v>102</v>
      </c>
      <c r="DJ7" s="24">
        <v>2.78</v>
      </c>
      <c r="DK7" s="24">
        <v>5.55</v>
      </c>
      <c r="DL7" s="24">
        <v>7.93</v>
      </c>
      <c r="DM7" s="24">
        <v>10.43</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0.53</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2025-01-24T06:58:52Z</dcterms:created>
  <dcterms:modified xsi:type="dcterms:W3CDTF">2025-02-19T05:23:24Z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2025-02-04T06:27:54Z</vt:filetime>
  </property>
</Properties>
</file>