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ckPzfntLZmR3jGzWMa/zAHGlB23JvZHAhPbIw7mL3PvZDHlSGsE0JGTDpkcK1NJX769FSVPNVo1HK4qqs8wlrg==" workbookSaltValue="lsSwdRKFN1h4CqIwJrvBDw==" workbookSpinCount="100000" lockStructure="1"/>
  <bookViews>
    <workbookView xWindow="0" yWindow="0" windowWidth="14370" windowHeight="121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<sst xmlns="http://schemas.openxmlformats.org/spreadsheetml/2006/main" count="231" uniqueCount="114">
  <si>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</si>
  <si>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</si>
  <si>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</si>
  <si>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</si>
  <si>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</si>
  <si>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</si>
  <si>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</si>
  <si>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</si>
  <si>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</si>
  <si>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</si>
  <si>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</si>
  <si>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</si>
  <si>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</si>
  <si>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</si>
  <si>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</si>
  <si>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</si>
  <si>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</si>
  <si>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</si>
  <si>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</si>
  <si>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</si>
  <si>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</si>
  <si>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</si>
  <si>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</si>
  <si>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</si>
  <si>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</si>
  <si>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</si>
  <si>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</si>
  <si>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</si>
  <si>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</si>
  <si>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</si>
  <si>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</si>
  <si>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</si>
  <si>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</si>
  <si>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</si>
  <si>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</si>
  <si>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</si>
  <si>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</si>
  <si>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</si>
  <si>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</si>
  <si>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</si>
  <si>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</si>
  <si>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</si>
  <si>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</si>
  <si>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</si>
  <si>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</si>
  <si>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</si>
  <si>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</si>
  <si>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</si>
  <si>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</si>
  <si>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</si>
  <si>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</si>
  <si>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</si>
  <si>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</si>
  <si>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</si>
  <si>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</si>
  <si>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</si>
  <si>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</si>
  <si>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</si>
  <si>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</si>
  <si>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</si>
  <si>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</si>
  <si>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</si>
  <si>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</si>
  <si>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</si>
  <si>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</si>
  <si>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</si>
  <si>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</si>
  <si>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</si>
  <si>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</si>
  <si>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</si>
  <si>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</si>
  <si>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</si>
  <si>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</si>
  <si>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</si>
  <si>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</si>
  <si>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</si>
  <si>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</si>
  <si>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</si>
  <si>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</si>
  <si>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</si>
  <si>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</si>
  <si>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</si>
  <si>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</si>
  <si>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</si>
  <si>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</si>
  <si>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</si>
  <si>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</si>
  <si>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</si>
  <si>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</si>
  <si>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</si>
  <si>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</si>
  <si>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</si>
  <si>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</si>
  <si>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</si>
  <si>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</si>
  <si>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常陸大宮市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</si>
  <si>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</si>
  <si>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</si>
  <si>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</si>
  <si>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</si>
  <si>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</si>
  <si>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</si>
  <si>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</si>
  <si>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</si>
  <si>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</si>
  <si>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</si>
  <si>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</si>
  <si>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</si>
  <si>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</si>
  <si>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</si>
  <si>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</si>
  <si>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①経常収支比率及び③流動比率は全国平均及び類似団体平均を上回っている。単年度の収支が黒字であり、流動資産が増加し流動負債が減少しているが、一般会計からの繰入金に依存している状況である。
②累積欠損金比率は0％であり、欠損金は発生していない。
④企業債残高対事業規模比率は全国平均及び類似団体と比べて大きく上回っている。施設整備の財源として多額の企業債を発行したためであるが、現在は企業債の新規発行をせず、残高は減少傾向にある。
⑤経費回収率は全国平均及び類似団体平均を下回っており、⑥汚水処理原価は高水準である。人口減少の著しい地区であることから、使用料で回収するべき汚水処理費を使用料で賄えない状況である。
⑦施設利用率は高く、雨水や地下水等の不明水の流入により汚水処理量が増加していると考えられる。
⑧水洗化率は、全国平均及び類似団体平均を下回っている。要因としては、区域内の人口減少や高齢化に伴い接続率が伸びないことが考えられる。今後は接続促進のための広報活動などを強化し、接続率の向上に努める必要がある。</t>
    <rPh sb="1" eb="3">
      <t>ケイジョウ</t>
    </rPh>
    <rPh sb="7" eb="8">
      <t>オヨ</t>
    </rPh>
    <rPh sb="48" eb="50">
      <t>リュウドウ</t>
    </rPh>
    <rPh sb="50" eb="52">
      <t>シサン</t>
    </rPh>
    <rPh sb="53" eb="55">
      <t>ゾウカ</t>
    </rPh>
    <rPh sb="56" eb="58">
      <t>リュウドウ</t>
    </rPh>
    <rPh sb="58" eb="60">
      <t>フサイ</t>
    </rPh>
    <rPh sb="61" eb="63">
      <t>ゲンショウ</t>
    </rPh>
    <rPh sb="128" eb="130">
      <t>ジギョウ</t>
    </rPh>
    <rPh sb="130" eb="132">
      <t>キボ</t>
    </rPh>
    <rPh sb="234" eb="235">
      <t>シタ</t>
    </rPh>
    <rPh sb="249" eb="252">
      <t>コウスイジュン</t>
    </rPh>
    <rPh sb="256" eb="258">
      <t>ジンコウ</t>
    </rPh>
    <rPh sb="258" eb="260">
      <t>ゲンショウ</t>
    </rPh>
    <rPh sb="261" eb="262">
      <t>イチジル</t>
    </rPh>
    <rPh sb="264" eb="266">
      <t>チク</t>
    </rPh>
    <rPh sb="298" eb="300">
      <t>ジョウキョウ</t>
    </rPh>
    <rPh sb="306" eb="308">
      <t>シセツ</t>
    </rPh>
    <rPh sb="308" eb="310">
      <t>リヨウ</t>
    </rPh>
    <rPh sb="310" eb="311">
      <t>リツ</t>
    </rPh>
    <rPh sb="312" eb="313">
      <t>タカ</t>
    </rPh>
    <rPh sb="315" eb="317">
      <t>ウスイ</t>
    </rPh>
    <rPh sb="318" eb="321">
      <t>チカスイ</t>
    </rPh>
    <rPh sb="321" eb="322">
      <t>トウ</t>
    </rPh>
    <rPh sb="323" eb="325">
      <t>フメイ</t>
    </rPh>
    <rPh sb="325" eb="326">
      <t>スイ</t>
    </rPh>
    <rPh sb="327" eb="329">
      <t>リュウニュウ</t>
    </rPh>
    <rPh sb="332" eb="334">
      <t>オスイ</t>
    </rPh>
    <rPh sb="334" eb="336">
      <t>ショリ</t>
    </rPh>
    <rPh sb="336" eb="337">
      <t>リョウ</t>
    </rPh>
    <rPh sb="338" eb="340">
      <t>ゾウカ</t>
    </rPh>
    <rPh sb="345" eb="346">
      <t>カンガ</t>
    </rPh>
    <phoneticPr fontId="1"/>
  </si>
  <si>
    <t>①有形固定資産減価償却率、②管渠老朽化率、③管渠改善率の全ての指標において施設の老朽化は少ない。法定耐用年数に近い資産が少ないことが考えられるが、今後は耐用年数の到来を見据えて更新・改良を効率的に進めていくことが必要である。</t>
    <rPh sb="14" eb="16">
      <t>カンキョ</t>
    </rPh>
    <rPh sb="37" eb="39">
      <t>シセツ</t>
    </rPh>
    <rPh sb="40" eb="43">
      <t>ロウキュウカ</t>
    </rPh>
    <rPh sb="44" eb="45">
      <t>スク</t>
    </rPh>
    <phoneticPr fontId="1"/>
  </si>
  <si>
    <t xml:space="preserve">　経常収支比率が100％を超えていることから黒字経営であるが、独立採算を求められる公営企業としては、一般会計からの繰入金に依存している現状は必ずしも良好な経営とは言えない状況である。
　区域内の人口減少が著しいことから、事業が投資規模に見合ったものであるか評価しながら、安定的にサービスを提供できるよう経営の健全化を図っていく必要がある。
　農業集落排水の処理施設及び管渠の老朽化の状況については、関連する指標は良好な状態である。一方で、将来的には法定耐用年数が到来し、大規模な更新・改良が必要となることから、適切な施設規模の検証を行い、広域化・共同化を進めることにより施設の効率的な運用を図る必要がある。
</t>
    <rPh sb="1" eb="3">
      <t>ケイジョウ</t>
    </rPh>
    <rPh sb="187" eb="190">
      <t>ロウキュウカ</t>
    </rPh>
    <rPh sb="191" eb="193">
      <t>ジョウキョウ</t>
    </rPh>
    <rPh sb="203" eb="205">
      <t>シヒョウ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</si>
</sst>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0.04</c:v>
                </c:pt>
                <c:pt idx="2" formatCode="#,##0.00;&quot;△&quot;#,##0.00">
                  <c:v>0</c:v>
                </c:pt>
                <c:pt idx="3">
                  <c:v>0.03</c:v>
                </c:pt>
                <c:pt idx="4">
                  <c:v>0.05</c:v>
                </c:pt>
              </c:numCache>
            </c:numRef>
          </c:val>
          <c:extLst>
            <c:ext xmlns:c16="http://schemas.microsoft.com/office/drawing/2014/chart" uri="{C3380CC4-5D6E-409C-BE32-E72D297353CC}">
              <c16:uniqueId val="{00000000-BAFD-46BB-AC8B-95C5CA1158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AFD-46BB-AC8B-95C5CA1158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39.83</c:v>
                </c:pt>
                <c:pt idx="1">
                  <c:v>73.78</c:v>
                </c:pt>
                <c:pt idx="2">
                  <c:v>74.17</c:v>
                </c:pt>
                <c:pt idx="3">
                  <c:v>74.17</c:v>
                </c:pt>
                <c:pt idx="4">
                  <c:v>74.17</c:v>
                </c:pt>
              </c:numCache>
            </c:numRef>
          </c:val>
          <c:extLst>
            <c:ext xmlns:c16="http://schemas.microsoft.com/office/drawing/2014/chart" uri="{C3380CC4-5D6E-409C-BE32-E72D297353CC}">
              <c16:uniqueId val="{00000000-35AD-44FF-B32E-671DF539F2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5AD-44FF-B32E-671DF539F2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79.790000000000006</c:v>
                </c:pt>
                <c:pt idx="1">
                  <c:v>80.099999999999994</c:v>
                </c:pt>
                <c:pt idx="2">
                  <c:v>80.05</c:v>
                </c:pt>
                <c:pt idx="3">
                  <c:v>80.13</c:v>
                </c:pt>
                <c:pt idx="4">
                  <c:v>80.459999999999994</c:v>
                </c:pt>
              </c:numCache>
            </c:numRef>
          </c:val>
          <c:extLst>
            <c:ext xmlns:c16="http://schemas.microsoft.com/office/drawing/2014/chart" uri="{C3380CC4-5D6E-409C-BE32-E72D297353CC}">
              <c16:uniqueId val="{00000000-8B0C-4FA2-B562-2D2D25CDCD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B0C-4FA2-B562-2D2D25CDCD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c:v>
                </c:pt>
                <c:pt idx="1">
                  <c:v>142.81</c:v>
                </c:pt>
                <c:pt idx="2">
                  <c:v>132.03</c:v>
                </c:pt>
                <c:pt idx="3">
                  <c:v>134.94999999999999</c:v>
                </c:pt>
                <c:pt idx="4">
                  <c:v>135.44999999999999</c:v>
                </c:pt>
              </c:numCache>
            </c:numRef>
          </c:val>
          <c:extLst>
            <c:ext xmlns:c16="http://schemas.microsoft.com/office/drawing/2014/chart" uri="{C3380CC4-5D6E-409C-BE32-E72D297353CC}">
              <c16:uniqueId val="{00000000-2992-48A7-B7EB-8853797628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2992-48A7-B7EB-8853797628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3.41</c:v>
                </c:pt>
                <c:pt idx="1">
                  <c:v>6.2</c:v>
                </c:pt>
                <c:pt idx="2">
                  <c:v>9.34</c:v>
                </c:pt>
                <c:pt idx="3">
                  <c:v>12.27</c:v>
                </c:pt>
                <c:pt idx="4">
                  <c:v>15.12</c:v>
                </c:pt>
              </c:numCache>
            </c:numRef>
          </c:val>
          <c:extLst>
            <c:ext xmlns:c16="http://schemas.microsoft.com/office/drawing/2014/chart" uri="{C3380CC4-5D6E-409C-BE32-E72D297353CC}">
              <c16:uniqueId val="{00000000-1137-4248-BEE4-DAD66180EF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137-4248-BEE4-DAD66180EF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9F-43EA-A2F7-11B6C0B42E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C9F-43EA-A2F7-11B6C0B42E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18-4D24-81AC-41DC59E539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C218-4D24-81AC-41DC59E539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30.21</c:v>
                </c:pt>
                <c:pt idx="1">
                  <c:v>51.96</c:v>
                </c:pt>
                <c:pt idx="2">
                  <c:v>92.45</c:v>
                </c:pt>
                <c:pt idx="3">
                  <c:v>131.68</c:v>
                </c:pt>
                <c:pt idx="4">
                  <c:v>167.78</c:v>
                </c:pt>
              </c:numCache>
            </c:numRef>
          </c:val>
          <c:extLst>
            <c:ext xmlns:c16="http://schemas.microsoft.com/office/drawing/2014/chart" uri="{C3380CC4-5D6E-409C-BE32-E72D297353CC}">
              <c16:uniqueId val="{00000000-C6F1-4765-AEBE-3E3FC9BF58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C6F1-4765-AEBE-3E3FC9BF58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2762.31</c:v>
                </c:pt>
                <c:pt idx="1">
                  <c:v>2511.7199999999998</c:v>
                </c:pt>
                <c:pt idx="2">
                  <c:v>2305.9</c:v>
                </c:pt>
                <c:pt idx="3">
                  <c:v>2082.34</c:v>
                </c:pt>
                <c:pt idx="4">
                  <c:v>1874.55</c:v>
                </c:pt>
              </c:numCache>
            </c:numRef>
          </c:val>
          <c:extLst>
            <c:ext xmlns:c16="http://schemas.microsoft.com/office/drawing/2014/chart" uri="{C3380CC4-5D6E-409C-BE32-E72D297353CC}">
              <c16:uniqueId val="{00000000-4266-4EFA-B912-51307DE00E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266-4EFA-B912-51307DE00E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49.74</c:v>
                </c:pt>
                <c:pt idx="1">
                  <c:v>48.62</c:v>
                </c:pt>
                <c:pt idx="2">
                  <c:v>55.42</c:v>
                </c:pt>
                <c:pt idx="3">
                  <c:v>52.63</c:v>
                </c:pt>
                <c:pt idx="4">
                  <c:v>47.16</c:v>
                </c:pt>
              </c:numCache>
            </c:numRef>
          </c:val>
          <c:extLst>
            <c:ext xmlns:c16="http://schemas.microsoft.com/office/drawing/2014/chart" uri="{C3380CC4-5D6E-409C-BE32-E72D297353CC}">
              <c16:uniqueId val="{00000000-BAFB-4C8A-B8B3-027BB4D9F9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BAFB-4C8A-B8B3-027BB4D9F9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309.67</c:v>
                </c:pt>
                <c:pt idx="1">
                  <c:v>319.5</c:v>
                </c:pt>
                <c:pt idx="2">
                  <c:v>283.18</c:v>
                </c:pt>
                <c:pt idx="3">
                  <c:v>298.93</c:v>
                </c:pt>
                <c:pt idx="4">
                  <c:v>335.04</c:v>
                </c:pt>
              </c:numCache>
            </c:numRef>
          </c:val>
          <c:extLst>
            <c:ext xmlns:c16="http://schemas.microsoft.com/office/drawing/2014/chart" uri="{C3380CC4-5D6E-409C-BE32-E72D297353CC}">
              <c16:uniqueId val="{00000000-29E1-449D-882F-4A740AC5EC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9E1-449D-882F-4A740AC5EC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A35" sqref="A3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常陸大宮市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38664</v>
      </c>
      <c r="AM8" s="35"/>
      <c r="AN8" s="35"/>
      <c r="AO8" s="35"/>
      <c r="AP8" s="35"/>
      <c r="AQ8" s="35"/>
      <c r="AR8" s="35"/>
      <c r="AS8" s="35"/>
      <c r="AT8" s="36">
        <f>データ!T6</f>
        <v>348.45</v>
      </c>
      <c r="AU8" s="36"/>
      <c r="AV8" s="36"/>
      <c r="AW8" s="36"/>
      <c r="AX8" s="36"/>
      <c r="AY8" s="36"/>
      <c r="AZ8" s="36"/>
      <c r="BA8" s="36"/>
      <c r="BB8" s="36">
        <f>データ!U6</f>
        <v>110.96</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85.8</v>
      </c>
      <c r="J10" s="36"/>
      <c r="K10" s="36"/>
      <c r="L10" s="36"/>
      <c r="M10" s="36"/>
      <c r="N10" s="36"/>
      <c r="O10" s="36"/>
      <c r="P10" s="36">
        <f>データ!P6</f>
        <v>17.07</v>
      </c>
      <c r="Q10" s="36"/>
      <c r="R10" s="36"/>
      <c r="S10" s="36"/>
      <c r="T10" s="36"/>
      <c r="U10" s="36"/>
      <c r="V10" s="36"/>
      <c r="W10" s="36">
        <f>データ!Q6</f>
        <v>74.13</v>
      </c>
      <c r="X10" s="36"/>
      <c r="Y10" s="36"/>
      <c r="Z10" s="36"/>
      <c r="AA10" s="36"/>
      <c r="AB10" s="36"/>
      <c r="AC10" s="36"/>
      <c r="AD10" s="35">
        <f>データ!R6</f>
        <v>3080</v>
      </c>
      <c r="AE10" s="35"/>
      <c r="AF10" s="35"/>
      <c r="AG10" s="35"/>
      <c r="AH10" s="35"/>
      <c r="AI10" s="35"/>
      <c r="AJ10" s="35"/>
      <c r="AK10" s="2"/>
      <c r="AL10" s="35">
        <f>データ!V6</f>
        <v>6556</v>
      </c>
      <c r="AM10" s="35"/>
      <c r="AN10" s="35"/>
      <c r="AO10" s="35"/>
      <c r="AP10" s="35"/>
      <c r="AQ10" s="35"/>
      <c r="AR10" s="35"/>
      <c r="AS10" s="35"/>
      <c r="AT10" s="36">
        <f>データ!W6</f>
        <v>9.1199999999999992</v>
      </c>
      <c r="AU10" s="36"/>
      <c r="AV10" s="36"/>
      <c r="AW10" s="36"/>
      <c r="AX10" s="36"/>
      <c r="AY10" s="36"/>
      <c r="AZ10" s="36"/>
      <c r="BA10" s="36"/>
      <c r="BB10" s="36">
        <f>データ!X6</f>
        <v>718.86</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DOe4m8RPeeMJdhTJCx4ZYr8VyquZfip2XQgYOLjmfJTq6WwJNJM13CQh3nd4lyXgN8wjO4/HvDk3WDCFoEHDOA==" saltValue="o1eROJZ7HKNCrqBaJMaRl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3" t="s">
        <v>59</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37</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15">
      <c r="A6" s="14" t="s">
        <v>94</v>
      </c>
      <c r="B6" s="19">
        <f t="shared" ref="B6:X6" si="1">B7</f>
        <v>2023</v>
      </c>
      <c r="C6" s="19">
        <f t="shared" si="1"/>
        <v>82252</v>
      </c>
      <c r="D6" s="19">
        <f t="shared" si="1"/>
        <v>46</v>
      </c>
      <c r="E6" s="19">
        <f t="shared" si="1"/>
        <v>17</v>
      </c>
      <c r="F6" s="19">
        <f t="shared" si="1"/>
        <v>5</v>
      </c>
      <c r="G6" s="19">
        <f t="shared" si="1"/>
        <v>0</v>
      </c>
      <c r="H6" s="19" t="str">
        <f t="shared" si="1"/>
        <v>茨城県　常陸大宮市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85.8</v>
      </c>
      <c r="P6" s="23">
        <f t="shared" si="1"/>
        <v>17.07</v>
      </c>
      <c r="Q6" s="23">
        <f t="shared" si="1"/>
        <v>74.13</v>
      </c>
      <c r="R6" s="23">
        <f t="shared" si="1"/>
        <v>3080</v>
      </c>
      <c r="S6" s="23">
        <f t="shared" si="1"/>
        <v>38664</v>
      </c>
      <c r="T6" s="23">
        <f t="shared" si="1"/>
        <v>348.45</v>
      </c>
      <c r="U6" s="23">
        <f t="shared" si="1"/>
        <v>110.96</v>
      </c>
      <c r="V6" s="23">
        <f t="shared" si="1"/>
        <v>6556</v>
      </c>
      <c r="W6" s="23">
        <f t="shared" si="1"/>
        <v>9.1199999999999992</v>
      </c>
      <c r="X6" s="23">
        <f t="shared" si="1"/>
        <v>718.86</v>
      </c>
      <c r="Y6" s="27">
        <f t="shared" ref="Y6:AH6" si="2">IF(Y7="",NA(),Y7)</f>
        <v>123</v>
      </c>
      <c r="Z6" s="27">
        <f t="shared" si="2"/>
        <v>142.81</v>
      </c>
      <c r="AA6" s="27">
        <f t="shared" si="2"/>
        <v>132.03</v>
      </c>
      <c r="AB6" s="27">
        <f t="shared" si="2"/>
        <v>134.94999999999999</v>
      </c>
      <c r="AC6" s="27">
        <f t="shared" si="2"/>
        <v>135.44999999999999</v>
      </c>
      <c r="AD6" s="27">
        <f t="shared" si="2"/>
        <v>103.6</v>
      </c>
      <c r="AE6" s="27">
        <f t="shared" si="2"/>
        <v>106.37</v>
      </c>
      <c r="AF6" s="27">
        <f t="shared" si="2"/>
        <v>106.07</v>
      </c>
      <c r="AG6" s="27">
        <f t="shared" si="2"/>
        <v>105.5</v>
      </c>
      <c r="AH6" s="27">
        <f t="shared" si="2"/>
        <v>106.35</v>
      </c>
      <c r="AI6" s="23" t="str">
        <f>IF(AI7="","",IF(AI7="-","【-】","【"&amp;SUBSTITUTE(TEXT(AI7,"#,##0.00"),"-","△")&amp;"】"))</f>
        <v>【104.44】</v>
      </c>
      <c r="AJ6" s="23">
        <f t="shared" ref="AJ6:AS6" si="3">IF(AJ7="",NA(),AJ7)</f>
        <v>0</v>
      </c>
      <c r="AK6" s="23">
        <f t="shared" si="3"/>
        <v>0</v>
      </c>
      <c r="AL6" s="23">
        <f t="shared" si="3"/>
        <v>0</v>
      </c>
      <c r="AM6" s="23">
        <f t="shared" si="3"/>
        <v>0</v>
      </c>
      <c r="AN6" s="23">
        <f t="shared" si="3"/>
        <v>0</v>
      </c>
      <c r="AO6" s="27">
        <f t="shared" si="3"/>
        <v>193.99</v>
      </c>
      <c r="AP6" s="27">
        <f t="shared" si="3"/>
        <v>139.02000000000001</v>
      </c>
      <c r="AQ6" s="27">
        <f t="shared" si="3"/>
        <v>132.04</v>
      </c>
      <c r="AR6" s="27">
        <f t="shared" si="3"/>
        <v>145.43</v>
      </c>
      <c r="AS6" s="27">
        <f t="shared" si="3"/>
        <v>129.88999999999999</v>
      </c>
      <c r="AT6" s="23" t="str">
        <f>IF(AT7="","",IF(AT7="-","【-】","【"&amp;SUBSTITUTE(TEXT(AT7,"#,##0.00"),"-","△")&amp;"】"))</f>
        <v>【124.06】</v>
      </c>
      <c r="AU6" s="27">
        <f t="shared" ref="AU6:BD6" si="4">IF(AU7="",NA(),AU7)</f>
        <v>30.21</v>
      </c>
      <c r="AV6" s="27">
        <f t="shared" si="4"/>
        <v>51.96</v>
      </c>
      <c r="AW6" s="27">
        <f t="shared" si="4"/>
        <v>92.45</v>
      </c>
      <c r="AX6" s="27">
        <f t="shared" si="4"/>
        <v>131.68</v>
      </c>
      <c r="AY6" s="27">
        <f t="shared" si="4"/>
        <v>167.78</v>
      </c>
      <c r="AZ6" s="27">
        <f t="shared" si="4"/>
        <v>26.99</v>
      </c>
      <c r="BA6" s="27">
        <f t="shared" si="4"/>
        <v>29.13</v>
      </c>
      <c r="BB6" s="27">
        <f t="shared" si="4"/>
        <v>35.69</v>
      </c>
      <c r="BC6" s="27">
        <f t="shared" si="4"/>
        <v>38.4</v>
      </c>
      <c r="BD6" s="27">
        <f t="shared" si="4"/>
        <v>44.04</v>
      </c>
      <c r="BE6" s="23" t="str">
        <f>IF(BE7="","",IF(BE7="-","【-】","【"&amp;SUBSTITUTE(TEXT(BE7,"#,##0.00"),"-","△")&amp;"】"))</f>
        <v>【42.02】</v>
      </c>
      <c r="BF6" s="27">
        <f t="shared" ref="BF6:BO6" si="5">IF(BF7="",NA(),BF7)</f>
        <v>2762.31</v>
      </c>
      <c r="BG6" s="27">
        <f t="shared" si="5"/>
        <v>2511.7199999999998</v>
      </c>
      <c r="BH6" s="27">
        <f t="shared" si="5"/>
        <v>2305.9</v>
      </c>
      <c r="BI6" s="27">
        <f t="shared" si="5"/>
        <v>2082.34</v>
      </c>
      <c r="BJ6" s="27">
        <f t="shared" si="5"/>
        <v>1874.55</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49.74</v>
      </c>
      <c r="BR6" s="27">
        <f t="shared" si="6"/>
        <v>48.62</v>
      </c>
      <c r="BS6" s="27">
        <f t="shared" si="6"/>
        <v>55.42</v>
      </c>
      <c r="BT6" s="27">
        <f t="shared" si="6"/>
        <v>52.63</v>
      </c>
      <c r="BU6" s="27">
        <f t="shared" si="6"/>
        <v>47.16</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309.67</v>
      </c>
      <c r="CC6" s="27">
        <f t="shared" si="7"/>
        <v>319.5</v>
      </c>
      <c r="CD6" s="27">
        <f t="shared" si="7"/>
        <v>283.18</v>
      </c>
      <c r="CE6" s="27">
        <f t="shared" si="7"/>
        <v>298.93</v>
      </c>
      <c r="CF6" s="27">
        <f t="shared" si="7"/>
        <v>335.04</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39.83</v>
      </c>
      <c r="CN6" s="27">
        <f t="shared" si="8"/>
        <v>73.78</v>
      </c>
      <c r="CO6" s="27">
        <f t="shared" si="8"/>
        <v>74.17</v>
      </c>
      <c r="CP6" s="27">
        <f t="shared" si="8"/>
        <v>74.17</v>
      </c>
      <c r="CQ6" s="27">
        <f t="shared" si="8"/>
        <v>74.17</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79.790000000000006</v>
      </c>
      <c r="CY6" s="27">
        <f t="shared" si="9"/>
        <v>80.099999999999994</v>
      </c>
      <c r="CZ6" s="27">
        <f t="shared" si="9"/>
        <v>80.05</v>
      </c>
      <c r="DA6" s="27">
        <f t="shared" si="9"/>
        <v>80.13</v>
      </c>
      <c r="DB6" s="27">
        <f t="shared" si="9"/>
        <v>80.459999999999994</v>
      </c>
      <c r="DC6" s="27">
        <f t="shared" si="9"/>
        <v>84.98</v>
      </c>
      <c r="DD6" s="27">
        <f t="shared" si="9"/>
        <v>84.7</v>
      </c>
      <c r="DE6" s="27">
        <f t="shared" si="9"/>
        <v>84.67</v>
      </c>
      <c r="DF6" s="27">
        <f t="shared" si="9"/>
        <v>84.39</v>
      </c>
      <c r="DG6" s="27">
        <f t="shared" si="9"/>
        <v>83.96</v>
      </c>
      <c r="DH6" s="23" t="str">
        <f>IF(DH7="","",IF(DH7="-","【-】","【"&amp;SUBSTITUTE(TEXT(DH7,"#,##0.00"),"-","△")&amp;"】"))</f>
        <v>【87.54】</v>
      </c>
      <c r="DI6" s="27">
        <f t="shared" ref="DI6:DR6" si="10">IF(DI7="",NA(),DI7)</f>
        <v>3.41</v>
      </c>
      <c r="DJ6" s="27">
        <f t="shared" si="10"/>
        <v>6.2</v>
      </c>
      <c r="DK6" s="27">
        <f t="shared" si="10"/>
        <v>9.34</v>
      </c>
      <c r="DL6" s="27">
        <f t="shared" si="10"/>
        <v>12.27</v>
      </c>
      <c r="DM6" s="27">
        <f t="shared" si="10"/>
        <v>15.12</v>
      </c>
      <c r="DN6" s="27">
        <f t="shared" si="10"/>
        <v>23.06</v>
      </c>
      <c r="DO6" s="27">
        <f t="shared" si="10"/>
        <v>20.34</v>
      </c>
      <c r="DP6" s="27">
        <f t="shared" si="10"/>
        <v>21.85</v>
      </c>
      <c r="DQ6" s="27">
        <f t="shared" si="10"/>
        <v>25.19</v>
      </c>
      <c r="DR6" s="27">
        <f t="shared" si="10"/>
        <v>25.46</v>
      </c>
      <c r="DS6" s="23" t="str">
        <f>IF(DS7="","",IF(DS7="-","【-】","【"&amp;SUBSTITUTE(TEXT(DS7,"#,##0.00"),"-","△")&amp;"】"))</f>
        <v>【28.42】</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7">
        <f t="shared" si="11"/>
        <v>0.19</v>
      </c>
      <c r="ED6" s="23" t="str">
        <f>IF(ED7="","",IF(ED7="-","【-】","【"&amp;SUBSTITUTE(TEXT(ED7,"#,##0.00"),"-","△")&amp;"】"))</f>
        <v>【0.08】</v>
      </c>
      <c r="EE6" s="27">
        <f t="shared" ref="EE6:EN6" si="12">IF(EE7="",NA(),EE7)</f>
        <v>7.0000000000000007E-2</v>
      </c>
      <c r="EF6" s="27">
        <f t="shared" si="12"/>
        <v>0.04</v>
      </c>
      <c r="EG6" s="23">
        <f t="shared" si="12"/>
        <v>0</v>
      </c>
      <c r="EH6" s="27">
        <f t="shared" si="12"/>
        <v>0.03</v>
      </c>
      <c r="EI6" s="27">
        <f t="shared" si="12"/>
        <v>0.05</v>
      </c>
      <c r="EJ6" s="27">
        <f t="shared" si="12"/>
        <v>0.02</v>
      </c>
      <c r="EK6" s="27">
        <f t="shared" si="12"/>
        <v>0.25</v>
      </c>
      <c r="EL6" s="27">
        <f t="shared" si="12"/>
        <v>0.05</v>
      </c>
      <c r="EM6" s="27">
        <f t="shared" si="12"/>
        <v>0.03</v>
      </c>
      <c r="EN6" s="27">
        <f t="shared" si="12"/>
        <v>0.03</v>
      </c>
      <c r="EO6" s="23" t="str">
        <f>IF(EO7="","",IF(EO7="-","【-】","【"&amp;SUBSTITUTE(TEXT(EO7,"#,##0.00"),"-","△")&amp;"】"))</f>
        <v>【0.02】</v>
      </c>
    </row>
    <row r="7" spans="1:148" s="13" customFormat="1" x14ac:dyDescent="0.15">
      <c r="A7" s="14"/>
      <c r="B7" s="20">
        <v>2023</v>
      </c>
      <c r="C7" s="20">
        <v>82252</v>
      </c>
      <c r="D7" s="20">
        <v>46</v>
      </c>
      <c r="E7" s="20">
        <v>17</v>
      </c>
      <c r="F7" s="20">
        <v>5</v>
      </c>
      <c r="G7" s="20">
        <v>0</v>
      </c>
      <c r="H7" s="20" t="s">
        <v>95</v>
      </c>
      <c r="I7" s="20" t="s">
        <v>96</v>
      </c>
      <c r="J7" s="20" t="s">
        <v>97</v>
      </c>
      <c r="K7" s="20" t="s">
        <v>98</v>
      </c>
      <c r="L7" s="20" t="s">
        <v>99</v>
      </c>
      <c r="M7" s="20" t="s">
        <v>100</v>
      </c>
      <c r="N7" s="24" t="s">
        <v>101</v>
      </c>
      <c r="O7" s="24">
        <v>85.8</v>
      </c>
      <c r="P7" s="24">
        <v>17.07</v>
      </c>
      <c r="Q7" s="24">
        <v>74.13</v>
      </c>
      <c r="R7" s="24">
        <v>3080</v>
      </c>
      <c r="S7" s="24">
        <v>38664</v>
      </c>
      <c r="T7" s="24">
        <v>348.45</v>
      </c>
      <c r="U7" s="24">
        <v>110.96</v>
      </c>
      <c r="V7" s="24">
        <v>6556</v>
      </c>
      <c r="W7" s="24">
        <v>9.1199999999999992</v>
      </c>
      <c r="X7" s="24">
        <v>718.86</v>
      </c>
      <c r="Y7" s="24">
        <v>123</v>
      </c>
      <c r="Z7" s="24">
        <v>142.81</v>
      </c>
      <c r="AA7" s="24">
        <v>132.03</v>
      </c>
      <c r="AB7" s="24">
        <v>134.94999999999999</v>
      </c>
      <c r="AC7" s="24">
        <v>135.44999999999999</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30.21</v>
      </c>
      <c r="AV7" s="24">
        <v>51.96</v>
      </c>
      <c r="AW7" s="24">
        <v>92.45</v>
      </c>
      <c r="AX7" s="24">
        <v>131.68</v>
      </c>
      <c r="AY7" s="24">
        <v>167.78</v>
      </c>
      <c r="AZ7" s="24">
        <v>26.99</v>
      </c>
      <c r="BA7" s="24">
        <v>29.13</v>
      </c>
      <c r="BB7" s="24">
        <v>35.69</v>
      </c>
      <c r="BC7" s="24">
        <v>38.4</v>
      </c>
      <c r="BD7" s="24">
        <v>44.04</v>
      </c>
      <c r="BE7" s="24">
        <v>42.02</v>
      </c>
      <c r="BF7" s="24">
        <v>2762.31</v>
      </c>
      <c r="BG7" s="24">
        <v>2511.7199999999998</v>
      </c>
      <c r="BH7" s="24">
        <v>2305.9</v>
      </c>
      <c r="BI7" s="24">
        <v>2082.34</v>
      </c>
      <c r="BJ7" s="24">
        <v>1874.55</v>
      </c>
      <c r="BK7" s="24">
        <v>826.83</v>
      </c>
      <c r="BL7" s="24">
        <v>867.83</v>
      </c>
      <c r="BM7" s="24">
        <v>791.76</v>
      </c>
      <c r="BN7" s="24">
        <v>900.82</v>
      </c>
      <c r="BO7" s="24">
        <v>839.21</v>
      </c>
      <c r="BP7" s="24">
        <v>785.1</v>
      </c>
      <c r="BQ7" s="24">
        <v>49.74</v>
      </c>
      <c r="BR7" s="24">
        <v>48.62</v>
      </c>
      <c r="BS7" s="24">
        <v>55.42</v>
      </c>
      <c r="BT7" s="24">
        <v>52.63</v>
      </c>
      <c r="BU7" s="24">
        <v>47.16</v>
      </c>
      <c r="BV7" s="24">
        <v>57.31</v>
      </c>
      <c r="BW7" s="24">
        <v>57.08</v>
      </c>
      <c r="BX7" s="24">
        <v>56.26</v>
      </c>
      <c r="BY7" s="24">
        <v>52.94</v>
      </c>
      <c r="BZ7" s="24">
        <v>52.05</v>
      </c>
      <c r="CA7" s="24">
        <v>56.93</v>
      </c>
      <c r="CB7" s="24">
        <v>309.67</v>
      </c>
      <c r="CC7" s="24">
        <v>319.5</v>
      </c>
      <c r="CD7" s="24">
        <v>283.18</v>
      </c>
      <c r="CE7" s="24">
        <v>298.93</v>
      </c>
      <c r="CF7" s="24">
        <v>335.04</v>
      </c>
      <c r="CG7" s="24">
        <v>273.52</v>
      </c>
      <c r="CH7" s="24">
        <v>274.99</v>
      </c>
      <c r="CI7" s="24">
        <v>282.08999999999997</v>
      </c>
      <c r="CJ7" s="24">
        <v>303.27999999999997</v>
      </c>
      <c r="CK7" s="24">
        <v>301.86</v>
      </c>
      <c r="CL7" s="24">
        <v>271.14999999999998</v>
      </c>
      <c r="CM7" s="24">
        <v>39.83</v>
      </c>
      <c r="CN7" s="24">
        <v>73.78</v>
      </c>
      <c r="CO7" s="24">
        <v>74.17</v>
      </c>
      <c r="CP7" s="24">
        <v>74.17</v>
      </c>
      <c r="CQ7" s="24">
        <v>74.17</v>
      </c>
      <c r="CR7" s="24">
        <v>50.14</v>
      </c>
      <c r="CS7" s="24">
        <v>54.83</v>
      </c>
      <c r="CT7" s="24">
        <v>66.53</v>
      </c>
      <c r="CU7" s="24">
        <v>52.35</v>
      </c>
      <c r="CV7" s="24">
        <v>46.25</v>
      </c>
      <c r="CW7" s="24">
        <v>49.87</v>
      </c>
      <c r="CX7" s="24">
        <v>79.790000000000006</v>
      </c>
      <c r="CY7" s="24">
        <v>80.099999999999994</v>
      </c>
      <c r="CZ7" s="24">
        <v>80.05</v>
      </c>
      <c r="DA7" s="24">
        <v>80.13</v>
      </c>
      <c r="DB7" s="24">
        <v>80.459999999999994</v>
      </c>
      <c r="DC7" s="24">
        <v>84.98</v>
      </c>
      <c r="DD7" s="24">
        <v>84.7</v>
      </c>
      <c r="DE7" s="24">
        <v>84.67</v>
      </c>
      <c r="DF7" s="24">
        <v>84.39</v>
      </c>
      <c r="DG7" s="24">
        <v>83.96</v>
      </c>
      <c r="DH7" s="24">
        <v>87.54</v>
      </c>
      <c r="DI7" s="24">
        <v>3.41</v>
      </c>
      <c r="DJ7" s="24">
        <v>6.2</v>
      </c>
      <c r="DK7" s="24">
        <v>9.34</v>
      </c>
      <c r="DL7" s="24">
        <v>12.27</v>
      </c>
      <c r="DM7" s="24">
        <v>15.12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7.0000000000000007E-2</v>
      </c>
      <c r="EF7" s="24">
        <v>0.04</v>
      </c>
      <c r="EG7" s="24">
        <v>0</v>
      </c>
      <c r="EH7" s="24">
        <v>0.03</v>
      </c>
      <c r="EI7" s="24">
        <v>0.05</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2025-01-24T07:16:16Z</dcterms:created>
  <dcterms:modified xsi:type="dcterms:W3CDTF">2025-02-20T00:30:55Z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2025-01-30T06:16:12Z</vt:filetime>
  </property>
</Properties>
</file>