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w+HH2y4gTtiP5JdkO3TuNvUeKqTY4btPiD4s26rfzZcER2ocyL2H1S/q9eRDULWnt3XMcx/AxaHJr+iLtLrdgQ==" workbookSaltValue="ka8waFdjYOZj1UG+1LwT6Q==" workbookSpinCount="100000" lockStructure="1"/>
  <bookViews>
    <workbookView xWindow="0" yWindow="0" windowWidth="20490" windowHeight="678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BB10" i="4"/>
  <c r="AT10" i="4"/>
  <c r="AL10" i="4"/>
  <c r="P10" i="4"/>
  <c r="B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<sst xmlns="http://schemas.openxmlformats.org/spreadsheetml/2006/main" count="228" uniqueCount="112">
  <si>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</si>
  <si>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</si>
  <si>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</si>
  <si>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</si>
  <si>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</si>
  <si>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</si>
  <si>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</si>
  <si>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</si>
  <si>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</si>
  <si>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</si>
  <si>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</si>
  <si>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</si>
  <si>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</si>
  <si>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</si>
  <si>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</si>
  <si>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</si>
  <si>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</si>
  <si>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</si>
  <si>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</si>
  <si>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</si>
  <si>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</si>
  <si>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</si>
  <si>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</si>
  <si>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</si>
  <si>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</si>
  <si>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</si>
  <si>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</si>
  <si>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</si>
  <si>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</si>
  <si>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</si>
  <si>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</si>
  <si>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</si>
  <si>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</si>
  <si>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</si>
  <si>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</si>
  <si>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</si>
  <si>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</si>
  <si>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</si>
  <si>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</si>
  <si>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</si>
  <si>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</si>
  <si>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</si>
  <si>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</si>
  <si>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</si>
  <si>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</si>
  <si>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</si>
  <si>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</si>
  <si>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</si>
  <si>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</si>
  <si>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</si>
  <si>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</si>
  <si>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</si>
  <si>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</si>
  <si>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</si>
  <si>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</si>
  <si>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</si>
  <si>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</si>
  <si>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</si>
  <si>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</si>
  <si>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</si>
  <si>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</si>
  <si>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</si>
  <si>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</si>
  <si>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</si>
  <si>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</si>
  <si>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</si>
  <si>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</si>
  <si>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</si>
  <si>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</si>
  <si>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</si>
  <si>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</si>
  <si>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</si>
  <si>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</si>
  <si>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</si>
  <si>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</si>
  <si>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</si>
  <si>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</si>
  <si>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</si>
  <si>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</si>
  <si>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</si>
  <si>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</si>
  <si>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</si>
  <si>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</si>
  <si>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</si>
  <si>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</si>
  <si>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</si>
  <si>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</si>
  <si>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</si>
  <si>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</si>
  <si>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</si>
  <si>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</si>
  <si>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</si>
  <si>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</si>
  <si>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</si>
  <si>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</si>
  <si>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</si>
  <si>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</si>
  <si>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</si>
  <si>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</si>
  <si>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</si>
  <si>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</si>
  <si>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</si>
  <si>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</si>
  <si>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</si>
  <si>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</si>
  <si>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</si>
  <si>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</si>
  <si>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</si>
  <si>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</si>
  <si>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有形固定資産減価償却率は、R4年度と比べ2.5％低下したが、類似団体平均値と比較しても高い傾向にあり老朽化が進んでいる。企業債の新規借り入れを抑え、大規模な設備投資を控えたことが影響していると考えられる。今後は管路の経年過率や管路更新率を踏まえた分析を行い、施設全体の法定耐用年数を考慮した設備投資をする必要がある。
②管路経年化率はR4年度と比較して約6％増加している。当町においても法定耐用年数を超えた管路が出始め、今後は増加すると見込まれるため、計画的な施設更新が必要である。
③管路更新比率は例年1％未満であり、類似団体平均値と比較しても低い傾向にある。今後、法定耐用年数を超えた時点で一斉に更新時期を迎えることから、計画的に設備投資をしていく必要があると考える。
</t>
    <rPh sb="25" eb="27">
      <t>テイカ</t>
    </rPh>
    <rPh sb="51" eb="54">
      <t>ロウキュウカ</t>
    </rPh>
    <rPh sb="55" eb="56">
      <t>スス</t>
    </rPh>
    <rPh sb="177" eb="178">
      <t>ヤク</t>
    </rPh>
    <rPh sb="207" eb="209">
      <t>デハジ</t>
    </rPh>
    <rPh sb="211" eb="213">
      <t>コンゴ</t>
    </rPh>
    <rPh sb="214" eb="216">
      <t>ゾウカ</t>
    </rPh>
    <rPh sb="219" eb="221">
      <t>ミコ</t>
    </rPh>
    <rPh sb="282" eb="284">
      <t>コンゴ</t>
    </rPh>
    <phoneticPr fontId="4"/>
  </si>
  <si>
    <t>①経常収支比率は、類似団体平均値と比較しても良好である。その要因として企業債の減少、料金回収率、施設利用率、有収率等が高水準に推移していることが考えられる。今後も施設の更新投資等に充てる財源を確保することが必要となる。
③流動比率は、類似団体平均値を大きく上回っているが、R4年度と比較すると減少している。これは未払金の増加によるものである。
④企業債残高対給水収益比率について令和5年度は20.97％となっており、年々減少傾向にある。その要因として企業債の減少、また近年大規模な設備投資がないことが考えられる。今後は投資規模の分析、設備投資を適切に行い、経営改善を図っていく必要がある。
⑥給水原価は、R4年度と比べ約8円ほど高くなったが、類似団体平均値を下回っている。これは、経常費用の増加などが要因として考えられる。今後はより一層投資、維持管理費の効率化を図っていく必要がある。
⑦施設利用率は、毎年類似団体平均値と比較しても高い数値となっており、微増傾向が続いている。要因としては、企業誘致による配水量の増加等が考えられる。今後は人口等の変動を読み、適切な施設規模を把握する必要がある。
⑧有収率は毎年高い数値を維持している。要因としては法定耐用年数を超えた管路が少なく、漏水が少ないことが挙げられる。</t>
    <rPh sb="111" eb="115">
      <t>リュウドウヒリツ</t>
    </rPh>
    <rPh sb="138" eb="140">
      <t>ネンド</t>
    </rPh>
    <rPh sb="141" eb="143">
      <t>ヒカク</t>
    </rPh>
    <rPh sb="146" eb="148">
      <t>ゲンショウ</t>
    </rPh>
    <rPh sb="156" eb="158">
      <t>ミバラ</t>
    </rPh>
    <rPh sb="158" eb="159">
      <t>キン</t>
    </rPh>
    <rPh sb="160" eb="162">
      <t>ゾウカ</t>
    </rPh>
    <rPh sb="427" eb="429">
      <t>ビゾウ</t>
    </rPh>
    <rPh sb="429" eb="431">
      <t>ケイコウ</t>
    </rPh>
    <rPh sb="432" eb="433">
      <t>ツヅ</t>
    </rPh>
    <rPh sb="445" eb="449">
      <t>キギョウユウチ</t>
    </rPh>
    <rPh sb="452" eb="455">
      <t>ハイスイリョウ</t>
    </rPh>
    <phoneticPr fontId="4"/>
  </si>
  <si>
    <t>経営の健全性・効率性からみると、類似団体平均値と比較しても良好である。しかし、水道事業供用開始から30年以上が経過しており、大規模な施設更新もないまま、施設全体の老朽化が進んでいる状況にある。さらに、今後は人口減少による料金収入の減少も見込まれる。そのため、老朽化対策を進めながら、現状の経常収支率、有収率等の水準を維持するとともに、中長期的な視点に立ち、経営体制や投資の在り方を見直す必要があると考える。また、管路経年化率が増加し続けると考えられるため、経営戦略等に基づいた水道管路の耐震・老朽化対策を計画的に進めていく必要がある。</t>
    <rPh sb="43" eb="45">
      <t>キョウヨウ</t>
    </rPh>
    <rPh sb="103" eb="107">
      <t>ジンコウゲンショウ</t>
    </rPh>
    <rPh sb="110" eb="114">
      <t>リョウキンシュウニュウ</t>
    </rPh>
    <rPh sb="115" eb="117">
      <t>ゲンショウ</t>
    </rPh>
    <rPh sb="118" eb="120">
      <t>ミコ</t>
    </rPh>
    <rPh sb="167" eb="168">
      <t>チュウ</t>
    </rPh>
    <rPh sb="168" eb="171">
      <t>チョウキテキ</t>
    </rPh>
    <rPh sb="172" eb="174">
      <t>シテン</t>
    </rPh>
    <rPh sb="175" eb="176">
      <t>タ</t>
    </rPh>
    <rPh sb="206" eb="211">
      <t>カンロケイネンカ</t>
    </rPh>
    <rPh sb="211" eb="212">
      <t>リツ</t>
    </rPh>
    <rPh sb="213" eb="215">
      <t>ゾウカ</t>
    </rPh>
    <rPh sb="216" eb="217">
      <t>ツヅ</t>
    </rPh>
    <rPh sb="220" eb="221">
      <t>カンガ</t>
    </rPh>
    <rPh sb="228" eb="232">
      <t>ケイエイセンリャク</t>
    </rPh>
    <rPh sb="232" eb="233">
      <t>トウ</t>
    </rPh>
    <rPh sb="240" eb="242">
      <t>カンロ</t>
    </rPh>
    <rPh sb="252" eb="255">
      <t>ケイカクテキ</t>
    </rPh>
    <rPh sb="256" eb="257">
      <t>スス</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</si>
</sst>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0.22</c:v>
                </c:pt>
                <c:pt idx="3" formatCode="#,##0.00;&quot;△&quot;#,##0.00;&quot;-&quot;">
                  <c:v>0.27</c:v>
                </c:pt>
                <c:pt idx="4" formatCode="#,##0.00;&quot;△&quot;#,##0.00;&quot;-&quot;">
                  <c:v>0.02</c:v>
                </c:pt>
              </c:numCache>
            </c:numRef>
          </c:val>
          <c:extLst>
            <c:ext xmlns:c16="http://schemas.microsoft.com/office/drawing/2014/chart" uri="{C3380CC4-5D6E-409C-BE32-E72D297353CC}">
              <c16:uniqueId val="{00000000-5245-4696-AB12-3DC66BAE1E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245-4696-AB12-3DC66BAE1E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67.239999999999995</c:v>
                </c:pt>
                <c:pt idx="1">
                  <c:v>69.83</c:v>
                </c:pt>
                <c:pt idx="2">
                  <c:v>69.97</c:v>
                </c:pt>
                <c:pt idx="3">
                  <c:v>71.23</c:v>
                </c:pt>
                <c:pt idx="4">
                  <c:v>73.739999999999995</c:v>
                </c:pt>
              </c:numCache>
            </c:numRef>
          </c:val>
          <c:extLst>
            <c:ext xmlns:c16="http://schemas.microsoft.com/office/drawing/2014/chart" uri="{C3380CC4-5D6E-409C-BE32-E72D297353CC}">
              <c16:uniqueId val="{00000000-D3F6-403F-A812-2ACBD85F9D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3F6-403F-A812-2ACBD85F9D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97.5</c:v>
                </c:pt>
                <c:pt idx="1">
                  <c:v>98.72</c:v>
                </c:pt>
                <c:pt idx="2">
                  <c:v>97.63</c:v>
                </c:pt>
                <c:pt idx="3">
                  <c:v>96.4</c:v>
                </c:pt>
                <c:pt idx="4">
                  <c:v>94.09</c:v>
                </c:pt>
              </c:numCache>
            </c:numRef>
          </c:val>
          <c:extLst>
            <c:ext xmlns:c16="http://schemas.microsoft.com/office/drawing/2014/chart" uri="{C3380CC4-5D6E-409C-BE32-E72D297353CC}">
              <c16:uniqueId val="{00000000-ECE3-4182-AA23-173792DBF3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CE3-4182-AA23-173792DBF3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144.72999999999999</c:v>
                </c:pt>
                <c:pt idx="1">
                  <c:v>157.33000000000001</c:v>
                </c:pt>
                <c:pt idx="2">
                  <c:v>155.80000000000001</c:v>
                </c:pt>
                <c:pt idx="3">
                  <c:v>146.56</c:v>
                </c:pt>
                <c:pt idx="4">
                  <c:v>151.77000000000001</c:v>
                </c:pt>
              </c:numCache>
            </c:numRef>
          </c:val>
          <c:extLst>
            <c:ext xmlns:c16="http://schemas.microsoft.com/office/drawing/2014/chart" uri="{C3380CC4-5D6E-409C-BE32-E72D297353CC}">
              <c16:uniqueId val="{00000000-BA65-4056-A779-FD2549382D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A65-4056-A779-FD2549382D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78.010000000000005</c:v>
                </c:pt>
                <c:pt idx="1">
                  <c:v>78.819999999999993</c:v>
                </c:pt>
                <c:pt idx="2">
                  <c:v>78.819999999999993</c:v>
                </c:pt>
                <c:pt idx="3">
                  <c:v>78.86</c:v>
                </c:pt>
                <c:pt idx="4">
                  <c:v>76.31</c:v>
                </c:pt>
              </c:numCache>
            </c:numRef>
          </c:val>
          <c:extLst>
            <c:ext xmlns:c16="http://schemas.microsoft.com/office/drawing/2014/chart" uri="{C3380CC4-5D6E-409C-BE32-E72D297353CC}">
              <c16:uniqueId val="{00000000-E861-45B5-AD1D-E2107288FB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861-45B5-AD1D-E2107288FB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0.4</c:v>
                </c:pt>
                <c:pt idx="4" formatCode="#,##0.00;&quot;△&quot;#,##0.00;&quot;-&quot;">
                  <c:v>6.39</c:v>
                </c:pt>
              </c:numCache>
            </c:numRef>
          </c:val>
          <c:extLst>
            <c:ext xmlns:c16="http://schemas.microsoft.com/office/drawing/2014/chart" uri="{C3380CC4-5D6E-409C-BE32-E72D297353CC}">
              <c16:uniqueId val="{00000000-991F-4381-9291-4FB6E0287B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991F-4381-9291-4FB6E0287B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B-468E-B0EE-BFF5CC8D79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E3B-468E-B0EE-BFF5CC8D79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2413.9899999999998</c:v>
                </c:pt>
                <c:pt idx="1">
                  <c:v>2773.85</c:v>
                </c:pt>
                <c:pt idx="2">
                  <c:v>2730.95</c:v>
                </c:pt>
                <c:pt idx="3">
                  <c:v>1284.19</c:v>
                </c:pt>
                <c:pt idx="4">
                  <c:v>861.33</c:v>
                </c:pt>
              </c:numCache>
            </c:numRef>
          </c:val>
          <c:extLst>
            <c:ext xmlns:c16="http://schemas.microsoft.com/office/drawing/2014/chart" uri="{C3380CC4-5D6E-409C-BE32-E72D297353CC}">
              <c16:uniqueId val="{00000000-3E11-427C-A7C3-CF67391C2C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3E11-427C-A7C3-CF67391C2C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c:v>
                </c:pt>
                <c:pt idx="1">
                  <c:v>28.91</c:v>
                </c:pt>
                <c:pt idx="2">
                  <c:v>28.14</c:v>
                </c:pt>
                <c:pt idx="3">
                  <c:v>25.69</c:v>
                </c:pt>
                <c:pt idx="4">
                  <c:v>20.97</c:v>
                </c:pt>
              </c:numCache>
            </c:numRef>
          </c:val>
          <c:extLst>
            <c:ext xmlns:c16="http://schemas.microsoft.com/office/drawing/2014/chart" uri="{C3380CC4-5D6E-409C-BE32-E72D297353CC}">
              <c16:uniqueId val="{00000000-DD03-4C26-8491-418DC81203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D03-4C26-8491-418DC81203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139.25</c:v>
                </c:pt>
                <c:pt idx="1">
                  <c:v>150.78</c:v>
                </c:pt>
                <c:pt idx="2">
                  <c:v>147.07</c:v>
                </c:pt>
                <c:pt idx="3">
                  <c:v>139.06</c:v>
                </c:pt>
                <c:pt idx="4">
                  <c:v>143.5</c:v>
                </c:pt>
              </c:numCache>
            </c:numRef>
          </c:val>
          <c:extLst>
            <c:ext xmlns:c16="http://schemas.microsoft.com/office/drawing/2014/chart" uri="{C3380CC4-5D6E-409C-BE32-E72D297353CC}">
              <c16:uniqueId val="{00000000-6EA4-412F-96B6-97A9B9483A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EA4-412F-96B6-97A9B9483A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183.33</c:v>
                </c:pt>
                <c:pt idx="1">
                  <c:v>164.99</c:v>
                </c:pt>
                <c:pt idx="2">
                  <c:v>160.55000000000001</c:v>
                </c:pt>
                <c:pt idx="3">
                  <c:v>167.5</c:v>
                </c:pt>
                <c:pt idx="4">
                  <c:v>175.29</c:v>
                </c:pt>
              </c:numCache>
            </c:numRef>
          </c:val>
          <c:extLst>
            <c:ext xmlns:c16="http://schemas.microsoft.com/office/drawing/2014/chart" uri="{C3380CC4-5D6E-409C-BE32-E72D297353CC}">
              <c16:uniqueId val="{00000000-C482-4094-BCCE-A6166B9194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C482-4094-BCCE-A6166B9194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八千代町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21090</v>
      </c>
      <c r="AM8" s="65"/>
      <c r="AN8" s="65"/>
      <c r="AO8" s="65"/>
      <c r="AP8" s="65"/>
      <c r="AQ8" s="65"/>
      <c r="AR8" s="65"/>
      <c r="AS8" s="65"/>
      <c r="AT8" s="36">
        <f>データ!$S$6</f>
        <v>58.99</v>
      </c>
      <c r="AU8" s="37"/>
      <c r="AV8" s="37"/>
      <c r="AW8" s="37"/>
      <c r="AX8" s="37"/>
      <c r="AY8" s="37"/>
      <c r="AZ8" s="37"/>
      <c r="BA8" s="37"/>
      <c r="BB8" s="54">
        <f>データ!$T$6</f>
        <v>357.52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92.23</v>
      </c>
      <c r="J10" s="37"/>
      <c r="K10" s="37"/>
      <c r="L10" s="37"/>
      <c r="M10" s="37"/>
      <c r="N10" s="37"/>
      <c r="O10" s="64"/>
      <c r="P10" s="54">
        <f>データ!$P$6</f>
        <v>98.8</v>
      </c>
      <c r="Q10" s="54"/>
      <c r="R10" s="54"/>
      <c r="S10" s="54"/>
      <c r="T10" s="54"/>
      <c r="U10" s="54"/>
      <c r="V10" s="54"/>
      <c r="W10" s="65">
        <f>データ!$Q$6</f>
        <v>4785</v>
      </c>
      <c r="X10" s="65"/>
      <c r="Y10" s="65"/>
      <c r="Z10" s="65"/>
      <c r="AA10" s="65"/>
      <c r="AB10" s="65"/>
      <c r="AC10" s="65"/>
      <c r="AD10" s="2"/>
      <c r="AE10" s="2"/>
      <c r="AF10" s="2"/>
      <c r="AG10" s="2"/>
      <c r="AH10" s="2"/>
      <c r="AI10" s="2"/>
      <c r="AJ10" s="2"/>
      <c r="AK10" s="2"/>
      <c r="AL10" s="65">
        <f>データ!$U$6</f>
        <v>20797</v>
      </c>
      <c r="AM10" s="65"/>
      <c r="AN10" s="65"/>
      <c r="AO10" s="65"/>
      <c r="AP10" s="65"/>
      <c r="AQ10" s="65"/>
      <c r="AR10" s="65"/>
      <c r="AS10" s="65"/>
      <c r="AT10" s="36">
        <f>データ!$V$6</f>
        <v>58.89</v>
      </c>
      <c r="AU10" s="37"/>
      <c r="AV10" s="37"/>
      <c r="AW10" s="37"/>
      <c r="AX10" s="37"/>
      <c r="AY10" s="37"/>
      <c r="AZ10" s="37"/>
      <c r="BA10" s="37"/>
      <c r="BB10" s="54">
        <f>データ!$W$6</f>
        <v>353.15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DrQAiWyAWvZHdThB9Lg0uP4aOabxQH6Z5dzdG8ATbOBeYnBk7PDd19FQqhBvBRy1MYHQlTukVlzxIFeAgjANg==" saltValue="ex8ryAcJ91g2qQzJ2ZR7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85219</v>
      </c>
      <c r="D6" s="20">
        <f t="shared" si="3"/>
        <v>46</v>
      </c>
      <c r="E6" s="20">
        <f t="shared" si="3"/>
        <v>1</v>
      </c>
      <c r="F6" s="20">
        <f t="shared" si="3"/>
        <v>0</v>
      </c>
      <c r="G6" s="20">
        <f t="shared" si="3"/>
        <v>1</v>
      </c>
      <c r="H6" s="20" t="str">
        <f t="shared" si="3"/>
        <v>茨城県　八千代町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92.23</v>
      </c>
      <c r="P6" s="21">
        <f t="shared" si="3"/>
        <v>98.8</v>
      </c>
      <c r="Q6" s="21">
        <f t="shared" si="3"/>
        <v>4785</v>
      </c>
      <c r="R6" s="21">
        <f t="shared" si="3"/>
        <v>21090</v>
      </c>
      <c r="S6" s="21">
        <f t="shared" si="3"/>
        <v>58.99</v>
      </c>
      <c r="T6" s="21">
        <f t="shared" si="3"/>
        <v>357.52</v>
      </c>
      <c r="U6" s="21">
        <f t="shared" si="3"/>
        <v>20797</v>
      </c>
      <c r="V6" s="21">
        <f t="shared" si="3"/>
        <v>58.89</v>
      </c>
      <c r="W6" s="21">
        <f t="shared" si="3"/>
        <v>353.15</v>
      </c>
      <c r="X6" s="22">
        <f>IF(X7="",NA(),X7)</f>
        <v>144.72999999999999</v>
      </c>
      <c r="Y6" s="22">
        <f t="shared" ref="Y6:AG6" si="4">IF(Y7="",NA(),Y7)</f>
        <v>157.33000000000001</v>
      </c>
      <c r="Z6" s="22">
        <f t="shared" si="4"/>
        <v>155.80000000000001</v>
      </c>
      <c r="AA6" s="22">
        <f t="shared" si="4"/>
        <v>146.56</v>
      </c>
      <c r="AB6" s="22">
        <f t="shared" si="4"/>
        <v>151.77000000000001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2413.9899999999998</v>
      </c>
      <c r="AU6" s="22">
        <f t="shared" ref="AU6:BC6" si="6">IF(AU7="",NA(),AU7)</f>
        <v>2773.85</v>
      </c>
      <c r="AV6" s="22">
        <f t="shared" si="6"/>
        <v>2730.95</v>
      </c>
      <c r="AW6" s="22">
        <f t="shared" si="6"/>
        <v>1284.19</v>
      </c>
      <c r="AX6" s="22">
        <f t="shared" si="6"/>
        <v>861.33</v>
      </c>
      <c r="AY6" s="22">
        <f t="shared" si="6"/>
        <v>379.08</v>
      </c>
      <c r="AZ6" s="22">
        <f t="shared" si="6"/>
        <v>367.55</v>
      </c>
      <c r="BA6" s="22">
        <f t="shared" si="6"/>
        <v>378.56</v>
      </c>
      <c r="BB6" s="22">
        <f t="shared" si="6"/>
        <v>364.46</v>
      </c>
      <c r="BC6" s="22">
        <f t="shared" si="6"/>
        <v>338.89</v>
      </c>
      <c r="BD6" s="21" t="str">
        <f>IF(BD7="","",IF(BD7="-","【-】","【"&amp;SUBSTITUTE(TEXT(BD7,"#,##0.00"),"-","△")&amp;"】"))</f>
        <v>【243.36】</v>
      </c>
      <c r="BE6" s="22">
        <f>IF(BE7="",NA(),BE7)</f>
        <v>32</v>
      </c>
      <c r="BF6" s="22">
        <f t="shared" ref="BF6:BN6" si="7">IF(BF7="",NA(),BF7)</f>
        <v>28.91</v>
      </c>
      <c r="BG6" s="22">
        <f t="shared" si="7"/>
        <v>28.14</v>
      </c>
      <c r="BH6" s="22">
        <f t="shared" si="7"/>
        <v>25.69</v>
      </c>
      <c r="BI6" s="22">
        <f t="shared" si="7"/>
        <v>20.97</v>
      </c>
      <c r="BJ6" s="22">
        <f t="shared" si="7"/>
        <v>398.98</v>
      </c>
      <c r="BK6" s="22">
        <f t="shared" si="7"/>
        <v>418.68</v>
      </c>
      <c r="BL6" s="22">
        <f t="shared" si="7"/>
        <v>395.68</v>
      </c>
      <c r="BM6" s="22">
        <f t="shared" si="7"/>
        <v>403.72</v>
      </c>
      <c r="BN6" s="22">
        <f t="shared" si="7"/>
        <v>400.21</v>
      </c>
      <c r="BO6" s="21" t="str">
        <f>IF(BO7="","",IF(BO7="-","【-】","【"&amp;SUBSTITUTE(TEXT(BO7,"#,##0.00"),"-","△")&amp;"】"))</f>
        <v>【265.93】</v>
      </c>
      <c r="BP6" s="22">
        <f>IF(BP7="",NA(),BP7)</f>
        <v>139.25</v>
      </c>
      <c r="BQ6" s="22">
        <f t="shared" ref="BQ6:BY6" si="8">IF(BQ7="",NA(),BQ7)</f>
        <v>150.78</v>
      </c>
      <c r="BR6" s="22">
        <f t="shared" si="8"/>
        <v>147.07</v>
      </c>
      <c r="BS6" s="22">
        <f t="shared" si="8"/>
        <v>139.06</v>
      </c>
      <c r="BT6" s="22">
        <f t="shared" si="8"/>
        <v>143.5</v>
      </c>
      <c r="BU6" s="22">
        <f t="shared" si="8"/>
        <v>98.64</v>
      </c>
      <c r="BV6" s="22">
        <f t="shared" si="8"/>
        <v>94.78</v>
      </c>
      <c r="BW6" s="22">
        <f t="shared" si="8"/>
        <v>97.59</v>
      </c>
      <c r="BX6" s="22">
        <f t="shared" si="8"/>
        <v>92.17</v>
      </c>
      <c r="BY6" s="22">
        <f t="shared" si="8"/>
        <v>92.83</v>
      </c>
      <c r="BZ6" s="21" t="str">
        <f>IF(BZ7="","",IF(BZ7="-","【-】","【"&amp;SUBSTITUTE(TEXT(BZ7,"#,##0.00"),"-","△")&amp;"】"))</f>
        <v>【97.82】</v>
      </c>
      <c r="CA6" s="22">
        <f>IF(CA7="",NA(),CA7)</f>
        <v>183.33</v>
      </c>
      <c r="CB6" s="22">
        <f t="shared" ref="CB6:CJ6" si="9">IF(CB7="",NA(),CB7)</f>
        <v>164.99</v>
      </c>
      <c r="CC6" s="22">
        <f t="shared" si="9"/>
        <v>160.55000000000001</v>
      </c>
      <c r="CD6" s="22">
        <f t="shared" si="9"/>
        <v>167.5</v>
      </c>
      <c r="CE6" s="22">
        <f t="shared" si="9"/>
        <v>175.29</v>
      </c>
      <c r="CF6" s="22">
        <f t="shared" si="9"/>
        <v>178.92</v>
      </c>
      <c r="CG6" s="22">
        <f t="shared" si="9"/>
        <v>181.3</v>
      </c>
      <c r="CH6" s="22">
        <f t="shared" si="9"/>
        <v>181.71</v>
      </c>
      <c r="CI6" s="22">
        <f t="shared" si="9"/>
        <v>188.51</v>
      </c>
      <c r="CJ6" s="22">
        <f t="shared" si="9"/>
        <v>189.43</v>
      </c>
      <c r="CK6" s="21" t="str">
        <f>IF(CK7="","",IF(CK7="-","【-】","【"&amp;SUBSTITUTE(TEXT(CK7,"#,##0.00"),"-","△")&amp;"】"))</f>
        <v>【177.56】</v>
      </c>
      <c r="CL6" s="22">
        <f>IF(CL7="",NA(),CL7)</f>
        <v>67.239999999999995</v>
      </c>
      <c r="CM6" s="22">
        <f t="shared" ref="CM6:CU6" si="10">IF(CM7="",NA(),CM7)</f>
        <v>69.83</v>
      </c>
      <c r="CN6" s="22">
        <f t="shared" si="10"/>
        <v>69.97</v>
      </c>
      <c r="CO6" s="22">
        <f t="shared" si="10"/>
        <v>71.23</v>
      </c>
      <c r="CP6" s="22">
        <f t="shared" si="10"/>
        <v>73.739999999999995</v>
      </c>
      <c r="CQ6" s="22">
        <f t="shared" si="10"/>
        <v>55.14</v>
      </c>
      <c r="CR6" s="22">
        <f t="shared" si="10"/>
        <v>55.89</v>
      </c>
      <c r="CS6" s="22">
        <f t="shared" si="10"/>
        <v>55.72</v>
      </c>
      <c r="CT6" s="22">
        <f t="shared" si="10"/>
        <v>55.31</v>
      </c>
      <c r="CU6" s="22">
        <f t="shared" si="10"/>
        <v>55.14</v>
      </c>
      <c r="CV6" s="21" t="str">
        <f>IF(CV7="","",IF(CV7="-","【-】","【"&amp;SUBSTITUTE(TEXT(CV7,"#,##0.00"),"-","△")&amp;"】"))</f>
        <v>【59.81】</v>
      </c>
      <c r="CW6" s="22">
        <f>IF(CW7="",NA(),CW7)</f>
        <v>97.5</v>
      </c>
      <c r="CX6" s="22">
        <f t="shared" ref="CX6:DF6" si="11">IF(CX7="",NA(),CX7)</f>
        <v>98.72</v>
      </c>
      <c r="CY6" s="22">
        <f t="shared" si="11"/>
        <v>97.63</v>
      </c>
      <c r="CZ6" s="22">
        <f t="shared" si="11"/>
        <v>96.4</v>
      </c>
      <c r="DA6" s="22">
        <f t="shared" si="11"/>
        <v>94.09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78.010000000000005</v>
      </c>
      <c r="DI6" s="22">
        <f t="shared" ref="DI6:DQ6" si="12">IF(DI7="",NA(),DI7)</f>
        <v>78.819999999999993</v>
      </c>
      <c r="DJ6" s="22">
        <f t="shared" si="12"/>
        <v>78.819999999999993</v>
      </c>
      <c r="DK6" s="22">
        <f t="shared" si="12"/>
        <v>78.86</v>
      </c>
      <c r="DL6" s="22">
        <f t="shared" si="12"/>
        <v>76.31</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2">
        <f t="shared" si="13"/>
        <v>0.4</v>
      </c>
      <c r="DW6" s="22">
        <f t="shared" si="13"/>
        <v>6.39</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2">
        <f t="shared" si="14"/>
        <v>0.22</v>
      </c>
      <c r="EG6" s="22">
        <f t="shared" si="14"/>
        <v>0.27</v>
      </c>
      <c r="EH6" s="22">
        <f t="shared" si="14"/>
        <v>0.02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85219</v>
      </c>
      <c r="D7" s="24">
        <v>46</v>
      </c>
      <c r="E7" s="24">
        <v>1</v>
      </c>
      <c r="F7" s="24">
        <v>0</v>
      </c>
      <c r="G7" s="24">
        <v>1</v>
      </c>
      <c r="H7" s="24" t="s">
        <v>93</v>
      </c>
      <c r="I7" s="24" t="s">
        <v>94</v>
      </c>
      <c r="J7" s="24" t="s">
        <v>95</v>
      </c>
      <c r="K7" s="24" t="s">
        <v>96</v>
      </c>
      <c r="L7" s="24" t="s">
        <v>97</v>
      </c>
      <c r="M7" s="24" t="s">
        <v>98</v>
      </c>
      <c r="N7" s="25" t="s">
        <v>99</v>
      </c>
      <c r="O7" s="25">
        <v>92.23</v>
      </c>
      <c r="P7" s="25">
        <v>98.8</v>
      </c>
      <c r="Q7" s="25">
        <v>4785</v>
      </c>
      <c r="R7" s="25">
        <v>21090</v>
      </c>
      <c r="S7" s="25">
        <v>58.99</v>
      </c>
      <c r="T7" s="25">
        <v>357.52</v>
      </c>
      <c r="U7" s="25">
        <v>20797</v>
      </c>
      <c r="V7" s="25">
        <v>58.89</v>
      </c>
      <c r="W7" s="25">
        <v>353.15</v>
      </c>
      <c r="X7" s="25">
        <v>144.72999999999999</v>
      </c>
      <c r="Y7" s="25">
        <v>157.33000000000001</v>
      </c>
      <c r="Z7" s="25">
        <v>155.80000000000001</v>
      </c>
      <c r="AA7" s="25">
        <v>146.56</v>
      </c>
      <c r="AB7" s="25">
        <v>151.77000000000001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2413.9899999999998</v>
      </c>
      <c r="AU7" s="25">
        <v>2773.85</v>
      </c>
      <c r="AV7" s="25">
        <v>2730.95</v>
      </c>
      <c r="AW7" s="25">
        <v>1284.19</v>
      </c>
      <c r="AX7" s="25">
        <v>861.33</v>
      </c>
      <c r="AY7" s="25">
        <v>379.08</v>
      </c>
      <c r="AZ7" s="25">
        <v>367.55</v>
      </c>
      <c r="BA7" s="25">
        <v>378.56</v>
      </c>
      <c r="BB7" s="25">
        <v>364.46</v>
      </c>
      <c r="BC7" s="25">
        <v>338.89</v>
      </c>
      <c r="BD7" s="25">
        <v>243.36</v>
      </c>
      <c r="BE7" s="25">
        <v>32</v>
      </c>
      <c r="BF7" s="25">
        <v>28.91</v>
      </c>
      <c r="BG7" s="25">
        <v>28.14</v>
      </c>
      <c r="BH7" s="25">
        <v>25.69</v>
      </c>
      <c r="BI7" s="25">
        <v>20.97</v>
      </c>
      <c r="BJ7" s="25">
        <v>398.98</v>
      </c>
      <c r="BK7" s="25">
        <v>418.68</v>
      </c>
      <c r="BL7" s="25">
        <v>395.68</v>
      </c>
      <c r="BM7" s="25">
        <v>403.72</v>
      </c>
      <c r="BN7" s="25">
        <v>400.21</v>
      </c>
      <c r="BO7" s="25">
        <v>265.93</v>
      </c>
      <c r="BP7" s="25">
        <v>139.25</v>
      </c>
      <c r="BQ7" s="25">
        <v>150.78</v>
      </c>
      <c r="BR7" s="25">
        <v>147.07</v>
      </c>
      <c r="BS7" s="25">
        <v>139.06</v>
      </c>
      <c r="BT7" s="25">
        <v>143.5</v>
      </c>
      <c r="BU7" s="25">
        <v>98.64</v>
      </c>
      <c r="BV7" s="25">
        <v>94.78</v>
      </c>
      <c r="BW7" s="25">
        <v>97.59</v>
      </c>
      <c r="BX7" s="25">
        <v>92.17</v>
      </c>
      <c r="BY7" s="25">
        <v>92.83</v>
      </c>
      <c r="BZ7" s="25">
        <v>97.82</v>
      </c>
      <c r="CA7" s="25">
        <v>183.33</v>
      </c>
      <c r="CB7" s="25">
        <v>164.99</v>
      </c>
      <c r="CC7" s="25">
        <v>160.55000000000001</v>
      </c>
      <c r="CD7" s="25">
        <v>167.5</v>
      </c>
      <c r="CE7" s="25">
        <v>175.29</v>
      </c>
      <c r="CF7" s="25">
        <v>178.92</v>
      </c>
      <c r="CG7" s="25">
        <v>181.3</v>
      </c>
      <c r="CH7" s="25">
        <v>181.71</v>
      </c>
      <c r="CI7" s="25">
        <v>188.51</v>
      </c>
      <c r="CJ7" s="25">
        <v>189.43</v>
      </c>
      <c r="CK7" s="25">
        <v>177.56</v>
      </c>
      <c r="CL7" s="25">
        <v>67.239999999999995</v>
      </c>
      <c r="CM7" s="25">
        <v>69.83</v>
      </c>
      <c r="CN7" s="25">
        <v>69.97</v>
      </c>
      <c r="CO7" s="25">
        <v>71.23</v>
      </c>
      <c r="CP7" s="25">
        <v>73.739999999999995</v>
      </c>
      <c r="CQ7" s="25">
        <v>55.14</v>
      </c>
      <c r="CR7" s="25">
        <v>55.89</v>
      </c>
      <c r="CS7" s="25">
        <v>55.72</v>
      </c>
      <c r="CT7" s="25">
        <v>55.31</v>
      </c>
      <c r="CU7" s="25">
        <v>55.14</v>
      </c>
      <c r="CV7" s="25">
        <v>59.81</v>
      </c>
      <c r="CW7" s="25">
        <v>97.5</v>
      </c>
      <c r="CX7" s="25">
        <v>98.72</v>
      </c>
      <c r="CY7" s="25">
        <v>97.63</v>
      </c>
      <c r="CZ7" s="25">
        <v>96.4</v>
      </c>
      <c r="DA7" s="25">
        <v>94.09</v>
      </c>
      <c r="DB7" s="25">
        <v>81.39</v>
      </c>
      <c r="DC7" s="25">
        <v>81.27</v>
      </c>
      <c r="DD7" s="25">
        <v>81.260000000000005</v>
      </c>
      <c r="DE7" s="25">
        <v>80.36</v>
      </c>
      <c r="DF7" s="25">
        <v>80.13</v>
      </c>
      <c r="DG7" s="25">
        <v>89.42</v>
      </c>
      <c r="DH7" s="25">
        <v>78.010000000000005</v>
      </c>
      <c r="DI7" s="25">
        <v>78.819999999999993</v>
      </c>
      <c r="DJ7" s="25">
        <v>78.819999999999993</v>
      </c>
      <c r="DK7" s="25">
        <v>78.86</v>
      </c>
      <c r="DL7" s="25">
        <v>76.31</v>
      </c>
      <c r="DM7" s="25">
        <v>49.92</v>
      </c>
      <c r="DN7" s="25">
        <v>50.63</v>
      </c>
      <c r="DO7" s="25">
        <v>51.29</v>
      </c>
      <c r="DP7" s="25">
        <v>52.2</v>
      </c>
      <c r="DQ7" s="25">
        <v>52.7</v>
      </c>
      <c r="DR7" s="25">
        <v>52.02</v>
      </c>
      <c r="DS7" s="25">
        <v>0</v>
      </c>
      <c r="DT7" s="25">
        <v>0</v>
      </c>
      <c r="DU7" s="25">
        <v>0</v>
      </c>
      <c r="DV7" s="25">
        <v>0.4</v>
      </c>
      <c r="DW7" s="25">
        <v>6.39</v>
      </c>
      <c r="DX7" s="25">
        <v>16.88</v>
      </c>
      <c r="DY7" s="25">
        <v>18.28</v>
      </c>
      <c r="DZ7" s="25">
        <v>19.61</v>
      </c>
      <c r="EA7" s="25">
        <v>20.73</v>
      </c>
      <c r="EB7" s="25">
        <v>22.86</v>
      </c>
      <c r="EC7" s="25">
        <v>25.37</v>
      </c>
      <c r="ED7" s="25">
        <v>0</v>
      </c>
      <c r="EE7" s="25">
        <v>0</v>
      </c>
      <c r="EF7" s="25">
        <v>0.22</v>
      </c>
      <c r="EG7" s="25">
        <v>0.27</v>
      </c>
      <c r="EH7" s="25">
        <v>0.02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2025-01-30T00:04:54Z</cp:lastPrinted>
  <dcterms:created xsi:type="dcterms:W3CDTF">2024-12-11T04:56:12Z</dcterms:created>
  <dcterms:modified xsi:type="dcterms:W3CDTF">2025-02-19T01:19:34Z</dcterms:modified>
  <cp:category/>
</cp:coreProperties>
</file>