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AF2D120D-E018-41EC-A58B-41FA31EBB9B7}" xr6:coauthVersionLast="47" xr6:coauthVersionMax="47" xr10:uidLastSave="{00000000-0000-0000-0000-000000000000}"/>
  <workbookProtection workbookAlgorithmName="SHA-512" workbookHashValue="Im2c7d3ri+Q0VqNYaLRGILlLyw+/YODmM7U8eyw2Ieg0+ls48HM6PHw8Uo+jcvlRYoB7m7rImvCi5GOrzP55pg==" workbookSaltValue="13d9QYerSb0brSdnOxMU3Q=="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G85" i="4"/>
  <c r="I8"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<sst xmlns="http://schemas.openxmlformats.org/spreadsheetml/2006/main" count="231" uniqueCount="118">
  <si>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</si>
  <si>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</si>
  <si>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</si>
  <si>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</si>
  <si>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</si>
  <si>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</si>
  <si>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</si>
  <si>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</si>
  <si>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</si>
  <si>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</si>
  <si>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</si>
  <si>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</si>
  <si>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</si>
  <si>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</si>
  <si>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</si>
  <si>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</si>
  <si>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</si>
  <si>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</si>
  <si>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</si>
  <si>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</si>
  <si>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</si>
  <si>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</si>
  <si>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</si>
  <si>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</si>
  <si>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</si>
  <si>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</si>
  <si>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</si>
  <si>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</si>
  <si>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</si>
  <si>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</si>
  <si>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</si>
  <si>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</si>
  <si>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</si>
  <si>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</si>
  <si>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</si>
  <si>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</si>
  <si>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</si>
  <si>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</si>
  <si>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</si>
  <si>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</si>
  <si>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</si>
  <si>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</si>
  <si>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</si>
  <si>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</si>
  <si>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</si>
  <si>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</si>
  <si>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</si>
  <si>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</si>
  <si>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</si>
  <si>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</si>
  <si>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</si>
  <si>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</si>
  <si>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</si>
  <si>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</si>
  <si>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</si>
  <si>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</si>
  <si>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</si>
  <si>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</si>
  <si>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</si>
  <si>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</si>
  <si>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</si>
  <si>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</si>
  <si>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</si>
  <si>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</si>
  <si>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</si>
  <si>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</si>
  <si>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</si>
  <si>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</si>
  <si>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</si>
  <si>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</si>
  <si>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</si>
  <si>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</si>
  <si>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</si>
  <si>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</si>
  <si>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</si>
  <si>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</si>
  <si>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</si>
  <si>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</si>
  <si>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</si>
  <si>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</si>
  <si>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</si>
  <si>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</si>
  <si>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</si>
  <si>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</si>
  <si>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</si>
  <si>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</si>
  <si>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</si>
  <si>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</si>
  <si>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</si>
  <si>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</si>
  <si>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</si>
  <si>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</si>
  <si>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</si>
  <si>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</si>
  <si>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</si>
  <si>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</si>
  <si>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常総市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</si>
  <si>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</si>
  <si>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</si>
  <si>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</si>
  <si>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</si>
  <si>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</si>
  <si>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</si>
  <si>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</si>
  <si>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</si>
  <si>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</si>
  <si>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</si>
  <si>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</si>
  <si>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</si>
  <si>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</si>
  <si>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</si>
  <si>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</si>
  <si>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</si>
  <si>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</si>
  <si>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</si>
  <si>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当市の農業集落排水事業は，平成6年度に供用開始されており，管渠の耐用年数が標準50年であることから，老朽化問題は差し迫っていない。</t>
    <rPh sb="32" eb="34">
      <t>タイヨウ</t>
    </rPh>
    <rPh sb="34" eb="36">
      <t>ネンスウ</t>
    </rPh>
    <phoneticPr fontId="4"/>
  </si>
  <si>
    <t>類似団体と比べると数値上は，ほぼ同水準の経営がなされていると言えるが，経費回収率の不足分を一般会計からの繰入で補っていることが経営上の課題となっている。
令和7年度に実施する経営戦略の改定を踏まえ，財政状況を改めて分析及び把握し，経費削減など改善策の検討を行うことで，経営基盤の強化を図っていく。</t>
    <rPh sb="0" eb="4">
      <t>ルイジダンタイ</t>
    </rPh>
    <rPh sb="5" eb="6">
      <t>クラ</t>
    </rPh>
    <rPh sb="9" eb="12">
      <t>スウチジョウ</t>
    </rPh>
    <rPh sb="16" eb="19">
      <t>ドウスイジュン</t>
    </rPh>
    <rPh sb="20" eb="22">
      <t>ケイエイ</t>
    </rPh>
    <rPh sb="30" eb="31">
      <t>イ</t>
    </rPh>
    <rPh sb="35" eb="37">
      <t>ケイヒ</t>
    </rPh>
    <rPh sb="37" eb="39">
      <t>カイシュウ</t>
    </rPh>
    <rPh sb="39" eb="40">
      <t>リツ</t>
    </rPh>
    <rPh sb="41" eb="44">
      <t>フソクブン</t>
    </rPh>
    <rPh sb="55" eb="56">
      <t>オギナ</t>
    </rPh>
    <rPh sb="63" eb="65">
      <t>ケイエイ</t>
    </rPh>
    <rPh sb="65" eb="66">
      <t>ジョウ</t>
    </rPh>
    <rPh sb="77" eb="79">
      <t>レイワ</t>
    </rPh>
    <rPh sb="80" eb="82">
      <t>ネンド</t>
    </rPh>
    <rPh sb="83" eb="85">
      <t>ジッシ</t>
    </rPh>
    <rPh sb="87" eb="91">
      <t>ケイエイセンリャク</t>
    </rPh>
    <rPh sb="92" eb="94">
      <t>カイテイ</t>
    </rPh>
    <rPh sb="99" eb="103">
      <t>ザイセイジョウキョウ</t>
    </rPh>
    <rPh sb="104" eb="105">
      <t>アラタ</t>
    </rPh>
    <rPh sb="107" eb="109">
      <t>ブンセキ</t>
    </rPh>
    <rPh sb="109" eb="110">
      <t>オヨ</t>
    </rPh>
    <rPh sb="111" eb="113">
      <t>ハアク</t>
    </rPh>
    <phoneticPr fontId="4"/>
  </si>
  <si>
    <r>
      <t xml:space="preserve">①経常収支比率は，100％を超えており類似団体と比べて同水準であるが，使用料収入だけでは賄えず，一般会計から多額の補助金を繰り入れている。今後は人口減少に伴い更なる使用料収入の減少が見込まれるため，維持管理費の削減に努める。
</t>
    </r>
    <r>
      <rPr>
        <sz val="11"/>
        <rFont val="ＭＳ ゴシック"/>
        <family val="3"/>
        <charset val="128"/>
      </rPr>
      <t>③流動比率が令和5年度から増加しているのは企業債の減少が要因である。</t>
    </r>
    <r>
      <rPr>
        <sz val="11"/>
        <color theme="1"/>
        <rFont val="ＭＳ ゴシック"/>
        <family val="3"/>
        <charset val="128"/>
      </rPr>
      <t xml:space="preserve">
④企業債残高対事業規模比率は，類似団体・全国平均と比較して低い水準となっており，一般会計繰入金が多いことが要因と考える。
⑤経費回収率は類似団体と比べると高い水準となっているが，100％を下回っている。今後は，人口減少により使用料収入の増加が見込めないため，経費の削減に努める必要がある。
⑥汚水処理原価は類似団体と比べると低い水準となっている。今後の人口減少に伴い有収水量の減少が見込まれるため，維持管理費の削減を検討していく。
⑦施設利用率は類似団体と比べると高い水準となっている。今後は人口減少に伴い低下していくと見込まれ，効率的な汚水処理を行っていく必要がある。
⑧水洗化率はほぼ100％であり，類似団体と比べると高い水準となっている。
</t>
    </r>
    <rPh sb="119" eb="121">
      <t>レイワ</t>
    </rPh>
    <rPh sb="126" eb="128">
      <t>ゾウカ</t>
    </rPh>
    <rPh sb="134" eb="136">
      <t>キギョウ</t>
    </rPh>
    <rPh sb="136" eb="137">
      <t>サイ</t>
    </rPh>
    <rPh sb="138" eb="140">
      <t>ゲンショウ</t>
    </rPh>
    <rPh sb="141" eb="143">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</si>
</sst>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BE-434B-98AA-33B621733EF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0.02</c:v>
                </c:pt>
              </c:numCache>
            </c:numRef>
          </c:val>
          <c:smooth val="0"/>
          <c:extLst>
            <c:ext xmlns:c16="http://schemas.microsoft.com/office/drawing/2014/chart" uri="{C3380CC4-5D6E-409C-BE32-E72D297353CC}">
              <c16:uniqueId val="{00000001-ECBE-434B-98AA-33B621733EF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62.52</c:v>
                </c:pt>
                <c:pt idx="1">
                  <c:v>60</c:v>
                </c:pt>
                <c:pt idx="2">
                  <c:v>58.26</c:v>
                </c:pt>
                <c:pt idx="3">
                  <c:v>59.17</c:v>
                </c:pt>
                <c:pt idx="4">
                  <c:v>64.59</c:v>
                </c:pt>
              </c:numCache>
            </c:numRef>
          </c:val>
          <c:extLst>
            <c:ext xmlns:c16="http://schemas.microsoft.com/office/drawing/2014/chart" uri="{C3380CC4-5D6E-409C-BE32-E72D297353CC}">
              <c16:uniqueId val="{00000000-403E-4A7C-AD3D-7ED961FE1D2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52.34</c:v>
                </c:pt>
              </c:numCache>
            </c:numRef>
          </c:val>
          <c:smooth val="0"/>
          <c:extLst>
            <c:ext xmlns:c16="http://schemas.microsoft.com/office/drawing/2014/chart" uri="{C3380CC4-5D6E-409C-BE32-E72D297353CC}">
              <c16:uniqueId val="{00000001-403E-4A7C-AD3D-7ED961FE1D2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96.58</c:v>
                </c:pt>
                <c:pt idx="1">
                  <c:v>96.65</c:v>
                </c:pt>
                <c:pt idx="2">
                  <c:v>96.75</c:v>
                </c:pt>
                <c:pt idx="3">
                  <c:v>96.76</c:v>
                </c:pt>
                <c:pt idx="4">
                  <c:v>96.74</c:v>
                </c:pt>
              </c:numCache>
            </c:numRef>
          </c:val>
          <c:extLst>
            <c:ext xmlns:c16="http://schemas.microsoft.com/office/drawing/2014/chart" uri="{C3380CC4-5D6E-409C-BE32-E72D297353CC}">
              <c16:uniqueId val="{00000000-5E94-43FC-8C2D-6716D50309A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90.05</c:v>
                </c:pt>
              </c:numCache>
            </c:numRef>
          </c:val>
          <c:smooth val="0"/>
          <c:extLst>
            <c:ext xmlns:c16="http://schemas.microsoft.com/office/drawing/2014/chart" uri="{C3380CC4-5D6E-409C-BE32-E72D297353CC}">
              <c16:uniqueId val="{00000001-5E94-43FC-8C2D-6716D50309A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108.98</c:v>
                </c:pt>
                <c:pt idx="1">
                  <c:v>101.94</c:v>
                </c:pt>
                <c:pt idx="2">
                  <c:v>105.18</c:v>
                </c:pt>
                <c:pt idx="3">
                  <c:v>108.71</c:v>
                </c:pt>
                <c:pt idx="4">
                  <c:v>103.62</c:v>
                </c:pt>
              </c:numCache>
            </c:numRef>
          </c:val>
          <c:extLst>
            <c:ext xmlns:c16="http://schemas.microsoft.com/office/drawing/2014/chart" uri="{C3380CC4-5D6E-409C-BE32-E72D297353CC}">
              <c16:uniqueId val="{00000000-93C8-46D9-816D-504981BC164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103.04</c:v>
                </c:pt>
              </c:numCache>
            </c:numRef>
          </c:val>
          <c:smooth val="0"/>
          <c:extLst>
            <c:ext xmlns:c16="http://schemas.microsoft.com/office/drawing/2014/chart" uri="{C3380CC4-5D6E-409C-BE32-E72D297353CC}">
              <c16:uniqueId val="{00000001-93C8-46D9-816D-504981BC164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3.13</c:v>
                </c:pt>
                <c:pt idx="1">
                  <c:v>6.25</c:v>
                </c:pt>
                <c:pt idx="2">
                  <c:v>9.3800000000000008</c:v>
                </c:pt>
                <c:pt idx="3">
                  <c:v>12.51</c:v>
                </c:pt>
                <c:pt idx="4">
                  <c:v>15.65</c:v>
                </c:pt>
              </c:numCache>
            </c:numRef>
          </c:val>
          <c:extLst>
            <c:ext xmlns:c16="http://schemas.microsoft.com/office/drawing/2014/chart" uri="{C3380CC4-5D6E-409C-BE32-E72D297353CC}">
              <c16:uniqueId val="{00000000-8787-411E-A026-7B193346E06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30.49</c:v>
                </c:pt>
              </c:numCache>
            </c:numRef>
          </c:val>
          <c:smooth val="0"/>
          <c:extLst>
            <c:ext xmlns:c16="http://schemas.microsoft.com/office/drawing/2014/chart" uri="{C3380CC4-5D6E-409C-BE32-E72D297353CC}">
              <c16:uniqueId val="{00000001-8787-411E-A026-7B193346E06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A7-45BF-BB09-2D427769614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formatCode="#,##0.00;&quot;△&quot;#,##0.00;&quot;-&quot;">
                  <c:v>0.05</c:v>
                </c:pt>
              </c:numCache>
            </c:numRef>
          </c:val>
          <c:smooth val="0"/>
          <c:extLst>
            <c:ext xmlns:c16="http://schemas.microsoft.com/office/drawing/2014/chart" uri="{C3380CC4-5D6E-409C-BE32-E72D297353CC}">
              <c16:uniqueId val="{00000001-B3A7-45BF-BB09-2D427769614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23-4F2B-A479-52473DB40F6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100.31</c:v>
                </c:pt>
              </c:numCache>
            </c:numRef>
          </c:val>
          <c:smooth val="0"/>
          <c:extLst>
            <c:ext xmlns:c16="http://schemas.microsoft.com/office/drawing/2014/chart" uri="{C3380CC4-5D6E-409C-BE32-E72D297353CC}">
              <c16:uniqueId val="{00000001-8823-4F2B-A479-52473DB40F6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32.369999999999997</c:v>
                </c:pt>
                <c:pt idx="1">
                  <c:v>31.84</c:v>
                </c:pt>
                <c:pt idx="2">
                  <c:v>41.84</c:v>
                </c:pt>
                <c:pt idx="3">
                  <c:v>67.67</c:v>
                </c:pt>
                <c:pt idx="4">
                  <c:v>77.02</c:v>
                </c:pt>
              </c:numCache>
            </c:numRef>
          </c:val>
          <c:extLst>
            <c:ext xmlns:c16="http://schemas.microsoft.com/office/drawing/2014/chart" uri="{C3380CC4-5D6E-409C-BE32-E72D297353CC}">
              <c16:uniqueId val="{00000000-7B73-4EB5-AE02-F35F27EC12C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41.03</c:v>
                </c:pt>
              </c:numCache>
            </c:numRef>
          </c:val>
          <c:smooth val="0"/>
          <c:extLst>
            <c:ext xmlns:c16="http://schemas.microsoft.com/office/drawing/2014/chart" uri="{C3380CC4-5D6E-409C-BE32-E72D297353CC}">
              <c16:uniqueId val="{00000001-7B73-4EB5-AE02-F35F27EC12C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11.08</c:v>
                </c:pt>
                <c:pt idx="1">
                  <c:v>6.91</c:v>
                </c:pt>
                <c:pt idx="2">
                  <c:v>2.42</c:v>
                </c:pt>
                <c:pt idx="3" formatCode="#,##0.00;&quot;△&quot;#,##0.00">
                  <c:v>0</c:v>
                </c:pt>
                <c:pt idx="4" formatCode="#,##0.00;&quot;△&quot;#,##0.00">
                  <c:v>0</c:v>
                </c:pt>
              </c:numCache>
            </c:numRef>
          </c:val>
          <c:extLst>
            <c:ext xmlns:c16="http://schemas.microsoft.com/office/drawing/2014/chart" uri="{C3380CC4-5D6E-409C-BE32-E72D297353CC}">
              <c16:uniqueId val="{00000000-0334-4645-B397-6C5A11013F8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796.8</c:v>
                </c:pt>
              </c:numCache>
            </c:numRef>
          </c:val>
          <c:smooth val="0"/>
          <c:extLst>
            <c:ext xmlns:c16="http://schemas.microsoft.com/office/drawing/2014/chart" uri="{C3380CC4-5D6E-409C-BE32-E72D297353CC}">
              <c16:uniqueId val="{00000001-0334-4645-B397-6C5A11013F8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77.739999999999995</c:v>
                </c:pt>
                <c:pt idx="1">
                  <c:v>81.05</c:v>
                </c:pt>
                <c:pt idx="2">
                  <c:v>69.67</c:v>
                </c:pt>
                <c:pt idx="3">
                  <c:v>71.739999999999995</c:v>
                </c:pt>
                <c:pt idx="4">
                  <c:v>69.89</c:v>
                </c:pt>
              </c:numCache>
            </c:numRef>
          </c:val>
          <c:extLst>
            <c:ext xmlns:c16="http://schemas.microsoft.com/office/drawing/2014/chart" uri="{C3380CC4-5D6E-409C-BE32-E72D297353CC}">
              <c16:uniqueId val="{00000000-29FF-4A8D-A365-2640120F65C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58.41</c:v>
                </c:pt>
              </c:numCache>
            </c:numRef>
          </c:val>
          <c:smooth val="0"/>
          <c:extLst>
            <c:ext xmlns:c16="http://schemas.microsoft.com/office/drawing/2014/chart" uri="{C3380CC4-5D6E-409C-BE32-E72D297353CC}">
              <c16:uniqueId val="{00000001-29FF-4A8D-A365-2640120F65C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202.85</c:v>
                </c:pt>
                <c:pt idx="1">
                  <c:v>194.8</c:v>
                </c:pt>
                <c:pt idx="2">
                  <c:v>227.2</c:v>
                </c:pt>
                <c:pt idx="3">
                  <c:v>221.09</c:v>
                </c:pt>
                <c:pt idx="4">
                  <c:v>227.34</c:v>
                </c:pt>
              </c:numCache>
            </c:numRef>
          </c:val>
          <c:extLst>
            <c:ext xmlns:c16="http://schemas.microsoft.com/office/drawing/2014/chart" uri="{C3380CC4-5D6E-409C-BE32-E72D297353CC}">
              <c16:uniqueId val="{00000000-E899-4964-B9C8-1D911A523BD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267.33999999999997</c:v>
                </c:pt>
              </c:numCache>
            </c:numRef>
          </c:val>
          <c:smooth val="0"/>
          <c:extLst>
            <c:ext xmlns:c16="http://schemas.microsoft.com/office/drawing/2014/chart" uri="{C3380CC4-5D6E-409C-BE32-E72D297353CC}">
              <c16:uniqueId val="{00000001-E899-4964-B9C8-1D911A523BD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常総市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60596</v>
      </c>
      <c r="AM8" s="41"/>
      <c r="AN8" s="41"/>
      <c r="AO8" s="41"/>
      <c r="AP8" s="41"/>
      <c r="AQ8" s="41"/>
      <c r="AR8" s="41"/>
      <c r="AS8" s="41"/>
      <c r="AT8" s="34">
        <f>データ!T6</f>
        <v>123.64</v>
      </c>
      <c r="AU8" s="34"/>
      <c r="AV8" s="34"/>
      <c r="AW8" s="34"/>
      <c r="AX8" s="34"/>
      <c r="AY8" s="34"/>
      <c r="AZ8" s="34"/>
      <c r="BA8" s="34"/>
      <c r="BB8" s="34">
        <f>データ!U6</f>
        <v>490.1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92.62</v>
      </c>
      <c r="J10" s="34"/>
      <c r="K10" s="34"/>
      <c r="L10" s="34"/>
      <c r="M10" s="34"/>
      <c r="N10" s="34"/>
      <c r="O10" s="34"/>
      <c r="P10" s="34">
        <f>データ!P6</f>
        <v>6.4</v>
      </c>
      <c r="Q10" s="34"/>
      <c r="R10" s="34"/>
      <c r="S10" s="34"/>
      <c r="T10" s="34"/>
      <c r="U10" s="34"/>
      <c r="V10" s="34"/>
      <c r="W10" s="34">
        <f>データ!Q6</f>
        <v>65.77</v>
      </c>
      <c r="X10" s="34"/>
      <c r="Y10" s="34"/>
      <c r="Z10" s="34"/>
      <c r="AA10" s="34"/>
      <c r="AB10" s="34"/>
      <c r="AC10" s="34"/>
      <c r="AD10" s="41">
        <f>データ!R6</f>
        <v>3300</v>
      </c>
      <c r="AE10" s="41"/>
      <c r="AF10" s="41"/>
      <c r="AG10" s="41"/>
      <c r="AH10" s="41"/>
      <c r="AI10" s="41"/>
      <c r="AJ10" s="41"/>
      <c r="AK10" s="2"/>
      <c r="AL10" s="41">
        <f>データ!V6</f>
        <v>3899</v>
      </c>
      <c r="AM10" s="41"/>
      <c r="AN10" s="41"/>
      <c r="AO10" s="41"/>
      <c r="AP10" s="41"/>
      <c r="AQ10" s="41"/>
      <c r="AR10" s="41"/>
      <c r="AS10" s="41"/>
      <c r="AT10" s="34">
        <f>データ!W6</f>
        <v>3.02</v>
      </c>
      <c r="AU10" s="34"/>
      <c r="AV10" s="34"/>
      <c r="AW10" s="34"/>
      <c r="AX10" s="34"/>
      <c r="AY10" s="34"/>
      <c r="AZ10" s="34"/>
      <c r="BA10" s="34"/>
      <c r="BB10" s="34">
        <f>データ!X6</f>
        <v>1291.06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117</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116</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HbK+b7zxKw1PXCCLBWHtF0e+C9Q5N/1ZTEPbP5op77Y9vQvUf6DSzQ+HxGbbdAFBQNahIbFB02cQ29o5iA3ejA==" saltValue="nIMssGzIdqbYfWRKGB4Pu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82112</v>
      </c>
      <c r="D6" s="19">
        <f t="shared" si="3"/>
        <v>46</v>
      </c>
      <c r="E6" s="19">
        <f t="shared" si="3"/>
        <v>17</v>
      </c>
      <c r="F6" s="19">
        <f t="shared" si="3"/>
        <v>5</v>
      </c>
      <c r="G6" s="19">
        <f t="shared" si="3"/>
        <v>0</v>
      </c>
      <c r="H6" s="19" t="str">
        <f t="shared" si="3"/>
        <v>茨城県　常総市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92.62</v>
      </c>
      <c r="P6" s="20">
        <f t="shared" si="3"/>
        <v>6.4</v>
      </c>
      <c r="Q6" s="20">
        <f t="shared" si="3"/>
        <v>65.77</v>
      </c>
      <c r="R6" s="20">
        <f t="shared" si="3"/>
        <v>3300</v>
      </c>
      <c r="S6" s="20">
        <f t="shared" si="3"/>
        <v>60596</v>
      </c>
      <c r="T6" s="20">
        <f t="shared" si="3"/>
        <v>123.64</v>
      </c>
      <c r="U6" s="20">
        <f t="shared" si="3"/>
        <v>490.1</v>
      </c>
      <c r="V6" s="20">
        <f t="shared" si="3"/>
        <v>3899</v>
      </c>
      <c r="W6" s="20">
        <f t="shared" si="3"/>
        <v>3.02</v>
      </c>
      <c r="X6" s="20">
        <f t="shared" si="3"/>
        <v>1291.06</v>
      </c>
      <c r="Y6" s="21">
        <f>IF(Y7="",NA(),Y7)</f>
        <v>108.98</v>
      </c>
      <c r="Z6" s="21">
        <f t="shared" ref="Z6:AH6" si="4">IF(Z7="",NA(),Z7)</f>
        <v>101.94</v>
      </c>
      <c r="AA6" s="21">
        <f t="shared" si="4"/>
        <v>105.18</v>
      </c>
      <c r="AB6" s="21">
        <f t="shared" si="4"/>
        <v>108.71</v>
      </c>
      <c r="AC6" s="21">
        <f t="shared" si="4"/>
        <v>103.62</v>
      </c>
      <c r="AD6" s="21">
        <f t="shared" si="4"/>
        <v>106.37</v>
      </c>
      <c r="AE6" s="21">
        <f t="shared" si="4"/>
        <v>106.07</v>
      </c>
      <c r="AF6" s="21">
        <f t="shared" si="4"/>
        <v>105.5</v>
      </c>
      <c r="AG6" s="21">
        <f t="shared" si="4"/>
        <v>106.35</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100.31</v>
      </c>
      <c r="AT6" s="20" t="str">
        <f>IF(AT7="","",IF(AT7="-","【-】","【"&amp;SUBSTITUTE(TEXT(AT7,"#,##0.00"),"-","△")&amp;"】"))</f>
        <v>【102.74】</v>
      </c>
      <c r="AU6" s="21">
        <f>IF(AU7="",NA(),AU7)</f>
        <v>32.369999999999997</v>
      </c>
      <c r="AV6" s="21">
        <f t="shared" ref="AV6:BD6" si="6">IF(AV7="",NA(),AV7)</f>
        <v>31.84</v>
      </c>
      <c r="AW6" s="21">
        <f t="shared" si="6"/>
        <v>41.84</v>
      </c>
      <c r="AX6" s="21">
        <f t="shared" si="6"/>
        <v>67.67</v>
      </c>
      <c r="AY6" s="21">
        <f t="shared" si="6"/>
        <v>77.02</v>
      </c>
      <c r="AZ6" s="21">
        <f t="shared" si="6"/>
        <v>29.13</v>
      </c>
      <c r="BA6" s="21">
        <f t="shared" si="6"/>
        <v>35.69</v>
      </c>
      <c r="BB6" s="21">
        <f t="shared" si="6"/>
        <v>38.4</v>
      </c>
      <c r="BC6" s="21">
        <f t="shared" si="6"/>
        <v>44.04</v>
      </c>
      <c r="BD6" s="21">
        <f t="shared" si="6"/>
        <v>41.03</v>
      </c>
      <c r="BE6" s="20" t="str">
        <f>IF(BE7="","",IF(BE7="-","【-】","【"&amp;SUBSTITUTE(TEXT(BE7,"#,##0.00"),"-","△")&amp;"】"))</f>
        <v>【47.19】</v>
      </c>
      <c r="BF6" s="21">
        <f>IF(BF7="",NA(),BF7)</f>
        <v>11.08</v>
      </c>
      <c r="BG6" s="21">
        <f t="shared" ref="BG6:BO6" si="7">IF(BG7="",NA(),BG7)</f>
        <v>6.91</v>
      </c>
      <c r="BH6" s="21">
        <f t="shared" si="7"/>
        <v>2.42</v>
      </c>
      <c r="BI6" s="20">
        <f t="shared" si="7"/>
        <v>0</v>
      </c>
      <c r="BJ6" s="20">
        <f t="shared" si="7"/>
        <v>0</v>
      </c>
      <c r="BK6" s="21">
        <f t="shared" si="7"/>
        <v>867.83</v>
      </c>
      <c r="BL6" s="21">
        <f t="shared" si="7"/>
        <v>791.76</v>
      </c>
      <c r="BM6" s="21">
        <f t="shared" si="7"/>
        <v>900.82</v>
      </c>
      <c r="BN6" s="21">
        <f t="shared" si="7"/>
        <v>839.21</v>
      </c>
      <c r="BO6" s="21">
        <f t="shared" si="7"/>
        <v>796.8</v>
      </c>
      <c r="BP6" s="20" t="str">
        <f>IF(BP7="","",IF(BP7="-","【-】","【"&amp;SUBSTITUTE(TEXT(BP7,"#,##0.00"),"-","△")&amp;"】"))</f>
        <v>【798.10】</v>
      </c>
      <c r="BQ6" s="21">
        <f>IF(BQ7="",NA(),BQ7)</f>
        <v>77.739999999999995</v>
      </c>
      <c r="BR6" s="21">
        <f t="shared" ref="BR6:BZ6" si="8">IF(BR7="",NA(),BR7)</f>
        <v>81.05</v>
      </c>
      <c r="BS6" s="21">
        <f t="shared" si="8"/>
        <v>69.67</v>
      </c>
      <c r="BT6" s="21">
        <f t="shared" si="8"/>
        <v>71.739999999999995</v>
      </c>
      <c r="BU6" s="21">
        <f t="shared" si="8"/>
        <v>69.89</v>
      </c>
      <c r="BV6" s="21">
        <f t="shared" si="8"/>
        <v>57.08</v>
      </c>
      <c r="BW6" s="21">
        <f t="shared" si="8"/>
        <v>56.26</v>
      </c>
      <c r="BX6" s="21">
        <f t="shared" si="8"/>
        <v>52.94</v>
      </c>
      <c r="BY6" s="21">
        <f t="shared" si="8"/>
        <v>52.05</v>
      </c>
      <c r="BZ6" s="21">
        <f t="shared" si="8"/>
        <v>58.41</v>
      </c>
      <c r="CA6" s="20" t="str">
        <f>IF(CA7="","",IF(CA7="-","【-】","【"&amp;SUBSTITUTE(TEXT(CA7,"#,##0.00"),"-","△")&amp;"】"))</f>
        <v>【54.51】</v>
      </c>
      <c r="CB6" s="21">
        <f>IF(CB7="",NA(),CB7)</f>
        <v>202.85</v>
      </c>
      <c r="CC6" s="21">
        <f t="shared" ref="CC6:CK6" si="9">IF(CC7="",NA(),CC7)</f>
        <v>194.8</v>
      </c>
      <c r="CD6" s="21">
        <f t="shared" si="9"/>
        <v>227.2</v>
      </c>
      <c r="CE6" s="21">
        <f t="shared" si="9"/>
        <v>221.09</v>
      </c>
      <c r="CF6" s="21">
        <f t="shared" si="9"/>
        <v>227.34</v>
      </c>
      <c r="CG6" s="21">
        <f t="shared" si="9"/>
        <v>274.99</v>
      </c>
      <c r="CH6" s="21">
        <f t="shared" si="9"/>
        <v>282.08999999999997</v>
      </c>
      <c r="CI6" s="21">
        <f t="shared" si="9"/>
        <v>303.27999999999997</v>
      </c>
      <c r="CJ6" s="21">
        <f t="shared" si="9"/>
        <v>301.86</v>
      </c>
      <c r="CK6" s="21">
        <f t="shared" si="9"/>
        <v>267.33999999999997</v>
      </c>
      <c r="CL6" s="20" t="str">
        <f>IF(CL7="","",IF(CL7="-","【-】","【"&amp;SUBSTITUTE(TEXT(CL7,"#,##0.00"),"-","△")&amp;"】"))</f>
        <v>【286.33】</v>
      </c>
      <c r="CM6" s="21">
        <f>IF(CM7="",NA(),CM7)</f>
        <v>62.52</v>
      </c>
      <c r="CN6" s="21">
        <f t="shared" ref="CN6:CV6" si="10">IF(CN7="",NA(),CN7)</f>
        <v>60</v>
      </c>
      <c r="CO6" s="21">
        <f t="shared" si="10"/>
        <v>58.26</v>
      </c>
      <c r="CP6" s="21">
        <f t="shared" si="10"/>
        <v>59.17</v>
      </c>
      <c r="CQ6" s="21">
        <f t="shared" si="10"/>
        <v>64.59</v>
      </c>
      <c r="CR6" s="21">
        <f t="shared" si="10"/>
        <v>54.83</v>
      </c>
      <c r="CS6" s="21">
        <f t="shared" si="10"/>
        <v>66.53</v>
      </c>
      <c r="CT6" s="21">
        <f t="shared" si="10"/>
        <v>52.35</v>
      </c>
      <c r="CU6" s="21">
        <f t="shared" si="10"/>
        <v>46.25</v>
      </c>
      <c r="CV6" s="21">
        <f t="shared" si="10"/>
        <v>52.34</v>
      </c>
      <c r="CW6" s="20" t="str">
        <f>IF(CW7="","",IF(CW7="-","【-】","【"&amp;SUBSTITUTE(TEXT(CW7,"#,##0.00"),"-","△")&amp;"】"))</f>
        <v>【49.92】</v>
      </c>
      <c r="CX6" s="21">
        <f>IF(CX7="",NA(),CX7)</f>
        <v>96.58</v>
      </c>
      <c r="CY6" s="21">
        <f t="shared" ref="CY6:DG6" si="11">IF(CY7="",NA(),CY7)</f>
        <v>96.65</v>
      </c>
      <c r="CZ6" s="21">
        <f t="shared" si="11"/>
        <v>96.75</v>
      </c>
      <c r="DA6" s="21">
        <f t="shared" si="11"/>
        <v>96.76</v>
      </c>
      <c r="DB6" s="21">
        <f t="shared" si="11"/>
        <v>96.74</v>
      </c>
      <c r="DC6" s="21">
        <f t="shared" si="11"/>
        <v>84.7</v>
      </c>
      <c r="DD6" s="21">
        <f t="shared" si="11"/>
        <v>84.67</v>
      </c>
      <c r="DE6" s="21">
        <f t="shared" si="11"/>
        <v>84.39</v>
      </c>
      <c r="DF6" s="21">
        <f t="shared" si="11"/>
        <v>83.96</v>
      </c>
      <c r="DG6" s="21">
        <f t="shared" si="11"/>
        <v>90.05</v>
      </c>
      <c r="DH6" s="20" t="str">
        <f>IF(DH7="","",IF(DH7="-","【-】","【"&amp;SUBSTITUTE(TEXT(DH7,"#,##0.00"),"-","△")&amp;"】"))</f>
        <v>【87.80】</v>
      </c>
      <c r="DI6" s="21">
        <f>IF(DI7="",NA(),DI7)</f>
        <v>3.13</v>
      </c>
      <c r="DJ6" s="21">
        <f t="shared" ref="DJ6:DR6" si="12">IF(DJ7="",NA(),DJ7)</f>
        <v>6.25</v>
      </c>
      <c r="DK6" s="21">
        <f t="shared" si="12"/>
        <v>9.3800000000000008</v>
      </c>
      <c r="DL6" s="21">
        <f t="shared" si="12"/>
        <v>12.51</v>
      </c>
      <c r="DM6" s="21">
        <f t="shared" si="12"/>
        <v>15.65</v>
      </c>
      <c r="DN6" s="21">
        <f t="shared" si="12"/>
        <v>20.34</v>
      </c>
      <c r="DO6" s="21">
        <f t="shared" si="12"/>
        <v>21.85</v>
      </c>
      <c r="DP6" s="21">
        <f t="shared" si="12"/>
        <v>25.19</v>
      </c>
      <c r="DQ6" s="21">
        <f t="shared" si="12"/>
        <v>25.46</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0.02</v>
      </c>
      <c r="EO6" s="20" t="str">
        <f>IF(EO7="","",IF(EO7="-","【-】","【"&amp;SUBSTITUTE(TEXT(EO7,"#,##0.00"),"-","△")&amp;"】"))</f>
        <v>【0.02】</v>
      </c>
    </row>
    <row r="7" spans="1:148" s="22" customFormat="1" x14ac:dyDescent="0.15">
      <c r="A7" s="14"/>
      <c r="B7" s="23">
        <v>2024</v>
      </c>
      <c r="C7" s="23">
        <v>82112</v>
      </c>
      <c r="D7" s="23">
        <v>46</v>
      </c>
      <c r="E7" s="23">
        <v>17</v>
      </c>
      <c r="F7" s="23">
        <v>5</v>
      </c>
      <c r="G7" s="23">
        <v>0</v>
      </c>
      <c r="H7" s="23" t="s">
        <v>96</v>
      </c>
      <c r="I7" s="23" t="s">
        <v>97</v>
      </c>
      <c r="J7" s="23" t="s">
        <v>98</v>
      </c>
      <c r="K7" s="23" t="s">
        <v>99</v>
      </c>
      <c r="L7" s="23" t="s">
        <v>100</v>
      </c>
      <c r="M7" s="23" t="s">
        <v>101</v>
      </c>
      <c r="N7" s="24" t="s">
        <v>102</v>
      </c>
      <c r="O7" s="24">
        <v>92.62</v>
      </c>
      <c r="P7" s="24">
        <v>6.4</v>
      </c>
      <c r="Q7" s="24">
        <v>65.77</v>
      </c>
      <c r="R7" s="24">
        <v>3300</v>
      </c>
      <c r="S7" s="24">
        <v>60596</v>
      </c>
      <c r="T7" s="24">
        <v>123.64</v>
      </c>
      <c r="U7" s="24">
        <v>490.1</v>
      </c>
      <c r="V7" s="24">
        <v>3899</v>
      </c>
      <c r="W7" s="24">
        <v>3.02</v>
      </c>
      <c r="X7" s="24">
        <v>1291.06</v>
      </c>
      <c r="Y7" s="24">
        <v>108.98</v>
      </c>
      <c r="Z7" s="24">
        <v>101.94</v>
      </c>
      <c r="AA7" s="24">
        <v>105.18</v>
      </c>
      <c r="AB7" s="24">
        <v>108.71</v>
      </c>
      <c r="AC7" s="24">
        <v>103.62</v>
      </c>
      <c r="AD7" s="24">
        <v>106.37</v>
      </c>
      <c r="AE7" s="24">
        <v>106.07</v>
      </c>
      <c r="AF7" s="24">
        <v>105.5</v>
      </c>
      <c r="AG7" s="24">
        <v>106.35</v>
      </c>
      <c r="AH7" s="24">
        <v>103.04</v>
      </c>
      <c r="AI7" s="24">
        <v>104.3</v>
      </c>
      <c r="AJ7" s="24">
        <v>0</v>
      </c>
      <c r="AK7" s="24">
        <v>0</v>
      </c>
      <c r="AL7" s="24">
        <v>0</v>
      </c>
      <c r="AM7" s="24">
        <v>0</v>
      </c>
      <c r="AN7" s="24">
        <v>0</v>
      </c>
      <c r="AO7" s="24">
        <v>139.02000000000001</v>
      </c>
      <c r="AP7" s="24">
        <v>132.04</v>
      </c>
      <c r="AQ7" s="24">
        <v>145.43</v>
      </c>
      <c r="AR7" s="24">
        <v>129.88999999999999</v>
      </c>
      <c r="AS7" s="24">
        <v>100.31</v>
      </c>
      <c r="AT7" s="24">
        <v>102.74</v>
      </c>
      <c r="AU7" s="24">
        <v>32.369999999999997</v>
      </c>
      <c r="AV7" s="24">
        <v>31.84</v>
      </c>
      <c r="AW7" s="24">
        <v>41.84</v>
      </c>
      <c r="AX7" s="24">
        <v>67.67</v>
      </c>
      <c r="AY7" s="24">
        <v>77.02</v>
      </c>
      <c r="AZ7" s="24">
        <v>29.13</v>
      </c>
      <c r="BA7" s="24">
        <v>35.69</v>
      </c>
      <c r="BB7" s="24">
        <v>38.4</v>
      </c>
      <c r="BC7" s="24">
        <v>44.04</v>
      </c>
      <c r="BD7" s="24">
        <v>41.03</v>
      </c>
      <c r="BE7" s="24">
        <v>47.19</v>
      </c>
      <c r="BF7" s="24">
        <v>11.08</v>
      </c>
      <c r="BG7" s="24">
        <v>6.91</v>
      </c>
      <c r="BH7" s="24">
        <v>2.42</v>
      </c>
      <c r="BI7" s="24">
        <v>0</v>
      </c>
      <c r="BJ7" s="24">
        <v>0</v>
      </c>
      <c r="BK7" s="24">
        <v>867.83</v>
      </c>
      <c r="BL7" s="24">
        <v>791.76</v>
      </c>
      <c r="BM7" s="24">
        <v>900.82</v>
      </c>
      <c r="BN7" s="24">
        <v>839.21</v>
      </c>
      <c r="BO7" s="24">
        <v>796.8</v>
      </c>
      <c r="BP7" s="24">
        <v>798.1</v>
      </c>
      <c r="BQ7" s="24">
        <v>77.739999999999995</v>
      </c>
      <c r="BR7" s="24">
        <v>81.05</v>
      </c>
      <c r="BS7" s="24">
        <v>69.67</v>
      </c>
      <c r="BT7" s="24">
        <v>71.739999999999995</v>
      </c>
      <c r="BU7" s="24">
        <v>69.89</v>
      </c>
      <c r="BV7" s="24">
        <v>57.08</v>
      </c>
      <c r="BW7" s="24">
        <v>56.26</v>
      </c>
      <c r="BX7" s="24">
        <v>52.94</v>
      </c>
      <c r="BY7" s="24">
        <v>52.05</v>
      </c>
      <c r="BZ7" s="24">
        <v>58.41</v>
      </c>
      <c r="CA7" s="24">
        <v>54.51</v>
      </c>
      <c r="CB7" s="24">
        <v>202.85</v>
      </c>
      <c r="CC7" s="24">
        <v>194.8</v>
      </c>
      <c r="CD7" s="24">
        <v>227.2</v>
      </c>
      <c r="CE7" s="24">
        <v>221.09</v>
      </c>
      <c r="CF7" s="24">
        <v>227.34</v>
      </c>
      <c r="CG7" s="24">
        <v>274.99</v>
      </c>
      <c r="CH7" s="24">
        <v>282.08999999999997</v>
      </c>
      <c r="CI7" s="24">
        <v>303.27999999999997</v>
      </c>
      <c r="CJ7" s="24">
        <v>301.86</v>
      </c>
      <c r="CK7" s="24">
        <v>267.33999999999997</v>
      </c>
      <c r="CL7" s="24">
        <v>286.33</v>
      </c>
      <c r="CM7" s="24">
        <v>62.52</v>
      </c>
      <c r="CN7" s="24">
        <v>60</v>
      </c>
      <c r="CO7" s="24">
        <v>58.26</v>
      </c>
      <c r="CP7" s="24">
        <v>59.17</v>
      </c>
      <c r="CQ7" s="24">
        <v>64.59</v>
      </c>
      <c r="CR7" s="24">
        <v>54.83</v>
      </c>
      <c r="CS7" s="24">
        <v>66.53</v>
      </c>
      <c r="CT7" s="24">
        <v>52.35</v>
      </c>
      <c r="CU7" s="24">
        <v>46.25</v>
      </c>
      <c r="CV7" s="24">
        <v>52.34</v>
      </c>
      <c r="CW7" s="24">
        <v>49.92</v>
      </c>
      <c r="CX7" s="24">
        <v>96.58</v>
      </c>
      <c r="CY7" s="24">
        <v>96.65</v>
      </c>
      <c r="CZ7" s="24">
        <v>96.75</v>
      </c>
      <c r="DA7" s="24">
        <v>96.76</v>
      </c>
      <c r="DB7" s="24">
        <v>96.74</v>
      </c>
      <c r="DC7" s="24">
        <v>84.7</v>
      </c>
      <c r="DD7" s="24">
        <v>84.67</v>
      </c>
      <c r="DE7" s="24">
        <v>84.39</v>
      </c>
      <c r="DF7" s="24">
        <v>83.96</v>
      </c>
      <c r="DG7" s="24">
        <v>90.05</v>
      </c>
      <c r="DH7" s="24">
        <v>87.8</v>
      </c>
      <c r="DI7" s="24">
        <v>3.13</v>
      </c>
      <c r="DJ7" s="24">
        <v>6.25</v>
      </c>
      <c r="DK7" s="24">
        <v>9.3800000000000008</v>
      </c>
      <c r="DL7" s="24">
        <v>12.51</v>
      </c>
      <c r="DM7" s="24">
        <v>15.65</v>
      </c>
      <c r="DN7" s="24">
        <v>20.34</v>
      </c>
      <c r="DO7" s="24">
        <v>21.85</v>
      </c>
      <c r="DP7" s="24">
        <v>25.19</v>
      </c>
      <c r="DQ7" s="24">
        <v>25.46</v>
      </c>
      <c r="DR7" s="24">
        <v>30.49</v>
      </c>
      <c r="DS7" s="24">
        <v>28.46</v>
      </c>
      <c r="DT7" s="24">
        <v>0</v>
      </c>
      <c r="DU7" s="24">
        <v>0</v>
      </c>
      <c r="DV7" s="24">
        <v>0</v>
      </c>
      <c r="DW7" s="24">
        <v>0</v>
      </c>
      <c r="DX7" s="24">
        <v>0</v>
      </c>
      <c r="DY7" s="24">
        <v>0</v>
      </c>
      <c r="DZ7" s="24">
        <v>0</v>
      </c>
      <c r="EA7" s="24">
        <v>0</v>
      </c>
      <c r="EB7" s="24">
        <v>0.19</v>
      </c>
      <c r="EC7" s="24">
        <v>0.05</v>
      </c>
      <c r="ED7" s="24">
        <v>0.03</v>
      </c>
      <c r="EE7" s="24">
        <v>0</v>
      </c>
      <c r="EF7" s="24">
        <v>0</v>
      </c>
      <c r="EG7" s="24">
        <v>0</v>
      </c>
      <c r="EH7" s="24">
        <v>0</v>
      </c>
      <c r="EI7" s="24">
        <v>0</v>
      </c>
      <c r="EJ7" s="24">
        <v>0.25</v>
      </c>
      <c r="EK7" s="24">
        <v>0.05</v>
      </c>
      <c r="EL7" s="24">
        <v>0.03</v>
      </c>
      <c r="EM7" s="24">
        <v>0.03</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2026-02-18T04:21:43Z</cp:lastPrinted>
  <dcterms:created xsi:type="dcterms:W3CDTF">2025-12-23T06:17:39Z</dcterms:created>
  <dcterms:modified xsi:type="dcterms:W3CDTF">2026-02-26T06:47:28Z</dcterms:modified>
  <cp:category/>
</cp:coreProperties>
</file>