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Ln01s01\zaisei\令和7年度文書\050　財政通知・報告\02　県報告\30　財政状況資料集\04　県確認\02　回答\"/>
    </mc:Choice>
  </mc:AlternateContent>
  <xr:revisionPtr revIDLastSave="0" documentId="13_ncr:1_{E80DA36B-094A-4F31-B332-8F5F8305B666}" xr6:coauthVersionLast="36" xr6:coauthVersionMax="47" xr10:uidLastSave="{00000000-0000-0000-0000-000000000000}"/>
  <bookViews>
    <workbookView xWindow="-4440" yWindow="-163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<sst xmlns="http://schemas.openxmlformats.org/spreadsheetml/2006/main" count="1140" uniqueCount="566">
  <si>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</si>
  <si>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</si>
  <si>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</si>
  <si>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</si>
  <si>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</si>
  <si>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</si>
  <si>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</si>
  <si>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</si>
  <si>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</si>
  <si>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</si>
  <si>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</si>
  <si>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</si>
  <si>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</si>
  <si>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</si>
  <si>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</si>
  <si>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</si>
  <si>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</si>
  <si>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</si>
  <si>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</si>
  <si>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</si>
  <si>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</si>
  <si>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</si>
  <si>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</si>
  <si>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</si>
  <si>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</si>
  <si>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</si>
  <si>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</si>
  <si>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</si>
  <si>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</si>
  <si>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</si>
  <si>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</si>
  <si>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</si>
  <si>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</si>
  <si>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</si>
  <si>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</si>
  <si>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</si>
  <si>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</si>
  <si>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</si>
  <si>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</si>
  <si>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</si>
  <si>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</si>
  <si>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</si>
  <si>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</si>
  <si>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</si>
  <si>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</si>
  <si>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</si>
  <si>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</si>
  <si>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</si>
  <si>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</si>
  <si>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</si>
  <si>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</si>
  <si>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</si>
  <si>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</si>
  <si>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</si>
  <si>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</si>
  <si>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</si>
  <si>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</si>
  <si>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</si>
  <si>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</si>
  <si>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</si>
  <si>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</si>
  <si>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</si>
  <si>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</si>
  <si>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</si>
  <si>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</si>
  <si>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</si>
  <si>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</si>
  <si>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</si>
  <si>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</si>
  <si>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</si>
  <si>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</si>
  <si>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</si>
  <si>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</si>
  <si>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</si>
  <si>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</si>
  <si>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</si>
  <si>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</si>
  <si>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</si>
  <si>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</si>
  <si>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</si>
  <si>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</si>
  <si>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</si>
  <si>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</si>
  <si>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</si>
  <si>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</si>
  <si>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</si>
  <si>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</si>
  <si>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</si>
  <si>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</si>
  <si>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</si>
  <si>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</si>
  <si>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</si>
  <si>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</si>
  <si>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</si>
  <si>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牛久市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</si>
  <si>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</si>
  <si>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</si>
  <si>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</si>
  <si>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</si>
  <si>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</si>
  <si>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</si>
  <si>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</si>
  <si>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</si>
  <si>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</si>
  <si>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</si>
  <si>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</si>
  <si>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</si>
  <si>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</si>
  <si>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</si>
  <si>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</si>
  <si>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</si>
  <si>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</si>
  <si>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</si>
  <si>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</si>
  <si>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</si>
  <si>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</si>
  <si>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</si>
  <si>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</si>
  <si>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</si>
  <si>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</si>
  <si>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</si>
  <si>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</si>
  <si>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</si>
  <si>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</si>
  <si>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</si>
  <si>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</si>
  <si>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</si>
  <si>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</si>
  <si>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</si>
  <si>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</si>
  <si>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</si>
  <si>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</si>
  <si>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</si>
  <si>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</si>
  <si>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</si>
  <si>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</si>
  <si>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</si>
  <si>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</si>
  <si>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</si>
  <si>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</si>
  <si>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</si>
  <si>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</si>
  <si>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</si>
  <si>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</si>
  <si>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</si>
  <si>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</si>
  <si>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</si>
  <si>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</si>
  <si>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</si>
  <si>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</si>
  <si>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</si>
  <si>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</si>
  <si>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</si>
  <si>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</si>
  <si>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</si>
  <si>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</si>
  <si>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</si>
  <si>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</si>
  <si>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</si>
  <si>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</si>
  <si>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</si>
  <si>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</si>
  <si>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</si>
  <si>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</si>
  <si>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</si>
  <si>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</si>
  <si>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</si>
  <si>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</si>
  <si>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</si>
  <si>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</si>
  <si>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</si>
  <si>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</si>
  <si>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</si>
  <si>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</si>
  <si>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</si>
  <si>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</si>
  <si>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</si>
  <si>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</si>
  <si>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</si>
  <si>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</si>
  <si>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</si>
  <si>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</si>
  <si>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</si>
  <si>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</si>
  <si>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</si>
  <si>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</si>
  <si>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</si>
  <si>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</si>
  <si>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</si>
  <si>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</si>
  <si>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</si>
  <si>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</si>
  <si>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</si>
  <si>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</si>
  <si>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</si>
  <si>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</si>
  <si>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</si>
  <si>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</si>
  <si>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</si>
  <si>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</si>
  <si>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</si>
  <si>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</si>
  <si>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</si>
  <si>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茨城県牛久市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</si>
  <si>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</si>
  <si>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</si>
  <si>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</si>
  <si>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</si>
  <si>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</si>
  <si>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</si>
  <si>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</si>
  <si>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</si>
  <si>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</si>
  <si>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</si>
  <si>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</si>
  <si>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</si>
  <si>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</si>
  <si>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</si>
  <si>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</si>
  <si>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</si>
  <si>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</si>
  <si>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</si>
  <si>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</si>
  <si>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</si>
  <si>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</si>
  <si>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</si>
  <si>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</si>
  <si>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</si>
  <si>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</si>
  <si>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</si>
  <si>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</si>
  <si>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</si>
  <si>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</si>
  <si>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</si>
  <si>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</si>
  <si>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</si>
  <si>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</si>
  <si>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</si>
  <si>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</si>
  <si>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</si>
  <si>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</si>
  <si>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</si>
  <si>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</si>
  <si>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</si>
  <si>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</si>
  <si>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</si>
  <si>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</si>
  <si>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</si>
  <si>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</si>
  <si>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</si>
  <si>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</si>
  <si>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</si>
  <si>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</si>
  <si>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</si>
  <si>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</si>
  <si>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</si>
  <si>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</si>
  <si>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</si>
  <si>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</si>
  <si>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</si>
  <si>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</si>
  <si>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</si>
  <si>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</si>
  <si>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</si>
  <si>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</si>
  <si>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</si>
  <si>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</si>
  <si>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</si>
  <si>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</si>
  <si>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</si>
  <si>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</si>
  <si>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</si>
  <si>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</si>
  <si>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</si>
  <si>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</si>
  <si>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</si>
  <si>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</si>
  <si>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</si>
  <si>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</si>
  <si>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</si>
  <si>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</si>
  <si>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</si>
  <si>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</si>
  <si>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</si>
  <si>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</si>
  <si>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</si>
  <si>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</si>
  <si>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</si>
  <si>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</si>
  <si>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</si>
  <si>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</si>
  <si>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</si>
  <si>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</si>
  <si>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</si>
  <si>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</si>
  <si>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</si>
  <si>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</si>
  <si>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</si>
  <si>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</si>
  <si>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</si>
  <si>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</si>
  <si>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</si>
  <si>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</si>
  <si>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</si>
  <si>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</si>
  <si>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</si>
  <si>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</si>
  <si>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</si>
  <si>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</si>
  <si>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</si>
  <si>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</si>
  <si>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</si>
  <si>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</si>
  <si>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</si>
  <si>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</si>
  <si>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</si>
  <si>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</si>
  <si>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</si>
  <si>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</si>
  <si>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</si>
  <si>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</si>
  <si>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</si>
  <si>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</si>
  <si>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</si>
  <si>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</si>
  <si>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</si>
  <si>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</si>
  <si>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</si>
  <si>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</si>
  <si>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</si>
  <si>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</si>
  <si>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</si>
  <si>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</si>
  <si>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</si>
  <si>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</si>
  <si>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</si>
  <si>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</si>
  <si>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</si>
  <si>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</si>
  <si>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</si>
  <si>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</si>
  <si>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</si>
  <si>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</si>
  <si>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</si>
  <si>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</si>
  <si>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</si>
  <si>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</si>
  <si>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</si>
  <si>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</si>
  <si>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</si>
  <si>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</si>
  <si>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</si>
  <si>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</si>
  <si>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</si>
  <si>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茨城県牛久市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</si>
  <si>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</si>
  <si>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</si>
  <si>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</si>
  <si>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</si>
  <si>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</si>
  <si>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</si>
  <si>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</si>
  <si>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</si>
  <si>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</si>
  <si>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</si>
  <si>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</si>
  <si>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</si>
  <si>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</si>
  <si>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</si>
  <si>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</si>
  <si>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</si>
  <si>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</si>
  <si>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</si>
  <si>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</si>
  <si>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</si>
  <si>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</si>
  <si>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</si>
  <si>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</si>
  <si>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</si>
  <si>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</si>
  <si>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</si>
  <si>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</si>
  <si>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</si>
  <si>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</si>
  <si>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</si>
  <si>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</si>
  <si>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</si>
  <si>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</si>
  <si>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</si>
  <si>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</si>
  <si>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</si>
  <si>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</si>
  <si>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</si>
  <si>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青果市場事業特別会計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</si>
  <si>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</si>
  <si>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</si>
  <si>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</si>
  <si>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</si>
  <si>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</si>
  <si>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</si>
  <si>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</si>
  <si>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</si>
  <si>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</si>
  <si>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</si>
  <si>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</si>
  <si>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</si>
  <si>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</si>
  <si>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</si>
  <si>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</si>
  <si>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</si>
  <si>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</si>
  <si>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</si>
  <si>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</si>
  <si>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</si>
  <si>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</si>
  <si>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</si>
  <si>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</si>
  <si>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</si>
  <si>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</si>
  <si>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</si>
  <si>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</si>
  <si>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</si>
  <si>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</si>
  <si>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</si>
  <si>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</si>
  <si>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</si>
  <si>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</si>
  <si>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</si>
  <si>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</si>
  <si>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</si>
  <si>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</si>
  <si>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</si>
  <si>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</si>
  <si>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</si>
  <si>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</si>
  <si>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</si>
  <si>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</si>
  <si>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</si>
  <si>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</si>
  <si>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</si>
  <si>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</si>
  <si>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</si>
  <si>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</si>
  <si>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</si>
  <si>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</si>
  <si>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</si>
  <si>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</si>
  <si>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</si>
  <si>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</si>
  <si>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</si>
  <si>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</si>
  <si>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</si>
  <si>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</si>
  <si>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</si>
  <si>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</si>
  <si>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</si>
  <si>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</si>
  <si>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</si>
  <si>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</si>
  <si>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</si>
  <si>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</si>
  <si>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</si>
  <si>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</si>
  <si>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</si>
  <si>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</si>
  <si>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</si>
  <si>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</si>
  <si>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</si>
  <si>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</si>
  <si>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</si>
  <si>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</si>
  <si>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</si>
  <si>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</si>
  <si>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</si>
  <si>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</si>
  <si>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</si>
  <si>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</si>
  <si>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</si>
  <si>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</si>
  <si>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</si>
  <si>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</si>
  <si>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</si>
  <si>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</si>
  <si>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</si>
  <si>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</si>
  <si>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</si>
  <si>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</si>
  <si>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</si>
  <si>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</si>
  <si>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</si>
  <si>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</si>
  <si>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</si>
  <si>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</si>
  <si>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</si>
  <si>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</si>
  <si>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</si>
  <si>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</si>
  <si>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</si>
  <si>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</si>
  <si>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</si>
  <si>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</si>
  <si>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</si>
  <si>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</si>
  <si>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</si>
  <si>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</si>
  <si>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</si>
  <si>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</si>
  <si>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</si>
  <si>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</si>
  <si>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</si>
  <si>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</si>
  <si>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</si>
  <si>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</si>
  <si>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</si>
  <si>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</si>
  <si>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</si>
  <si>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</si>
  <si>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</si>
  <si>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</si>
  <si>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</si>
  <si>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</si>
  <si>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</si>
  <si>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</si>
  <si>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</si>
  <si>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</si>
  <si>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</si>
  <si>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</si>
  <si>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</si>
  <si>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</si>
  <si>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</si>
  <si>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</si>
  <si>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3.17</t>
  </si>
  <si>
    <t>国民健康保険事業特別会計</t>
  </si>
  <si>
    <t>▲ 0.01</t>
  </si>
  <si>
    <t>一般会計</t>
  </si>
  <si>
    <t>下水道事業会計</t>
  </si>
  <si>
    <t>青果市場事業特別会計</t>
  </si>
  <si>
    <t>介護保険事業特別会計</t>
  </si>
  <si>
    <t>後期高齢者医療事業特別会計</t>
  </si>
  <si>
    <t>工業用地造成事業特別会計</t>
  </si>
  <si>
    <t>その他会計（赤字）</t>
  </si>
  <si>
    <t>その他会計（黒字）</t>
  </si>
  <si>
    <t>R02</t>
    <phoneticPr fontId="5"/>
  </si>
  <si>
    <t>R03</t>
    <phoneticPr fontId="5"/>
  </si>
  <si>
    <t>R04</t>
    <phoneticPr fontId="5"/>
  </si>
  <si>
    <t>R05</t>
    <phoneticPr fontId="5"/>
  </si>
  <si>
    <t>R06</t>
    <phoneticPr fontId="5"/>
  </si>
  <si>
    <t>茨城県南水道企業団</t>
    <rPh sb="0" eb="2">
      <t>イバラキ</t>
    </rPh>
    <rPh sb="2" eb="4">
      <t>ケンナン</t>
    </rPh>
    <rPh sb="4" eb="6">
      <t>スイドウ</t>
    </rPh>
    <rPh sb="6" eb="8">
      <t>キギョウ</t>
    </rPh>
    <rPh sb="8" eb="9">
      <t>ダン</t>
    </rPh>
    <phoneticPr fontId="38"/>
  </si>
  <si>
    <t>龍ケ崎地方衛生組合</t>
    <rPh sb="0" eb="3">
      <t>リュウガサキ</t>
    </rPh>
    <rPh sb="3" eb="5">
      <t>チホウ</t>
    </rPh>
    <rPh sb="5" eb="7">
      <t>エイセイ</t>
    </rPh>
    <rPh sb="7" eb="9">
      <t>クミアイ</t>
    </rPh>
    <phoneticPr fontId="38"/>
  </si>
  <si>
    <t>稲敷地方広域市町村圏事務組合</t>
    <rPh sb="0" eb="2">
      <t>イナシキ</t>
    </rPh>
    <rPh sb="2" eb="4">
      <t>チホウ</t>
    </rPh>
    <rPh sb="4" eb="6">
      <t>コウイキ</t>
    </rPh>
    <rPh sb="6" eb="9">
      <t>シチョウソン</t>
    </rPh>
    <rPh sb="9" eb="10">
      <t>ケン</t>
    </rPh>
    <rPh sb="10" eb="12">
      <t>ジム</t>
    </rPh>
    <rPh sb="12" eb="14">
      <t>クミアイ</t>
    </rPh>
    <phoneticPr fontId="38"/>
  </si>
  <si>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38"/>
  </si>
  <si>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38"/>
  </si>
  <si>
    <t>牛久市・阿見町斎場組合</t>
    <rPh sb="0" eb="3">
      <t>ウシクシ</t>
    </rPh>
    <rPh sb="4" eb="7">
      <t>アミマチ</t>
    </rPh>
    <rPh sb="7" eb="9">
      <t>サイジョウ</t>
    </rPh>
    <rPh sb="9" eb="11">
      <t>クミアイ</t>
    </rPh>
    <phoneticPr fontId="38"/>
  </si>
  <si>
    <t>茨城県租税債権管理機構</t>
    <rPh sb="0" eb="3">
      <t>イバラキケン</t>
    </rPh>
    <rPh sb="3" eb="5">
      <t>ソゼイ</t>
    </rPh>
    <rPh sb="5" eb="7">
      <t>サイケン</t>
    </rPh>
    <rPh sb="7" eb="9">
      <t>カンリ</t>
    </rPh>
    <rPh sb="9" eb="11">
      <t>キコウ</t>
    </rPh>
    <phoneticPr fontId="38"/>
  </si>
  <si>
    <t>利根川水系県南水防事務組合</t>
    <rPh sb="0" eb="2">
      <t>トネ</t>
    </rPh>
    <rPh sb="2" eb="3">
      <t>ガワ</t>
    </rPh>
    <rPh sb="3" eb="5">
      <t>スイケイ</t>
    </rPh>
    <rPh sb="5" eb="7">
      <t>ケンナン</t>
    </rPh>
    <rPh sb="7" eb="9">
      <t>スイボウ</t>
    </rPh>
    <rPh sb="9" eb="11">
      <t>ジム</t>
    </rPh>
    <rPh sb="11" eb="13">
      <t>クミアイ</t>
    </rPh>
    <phoneticPr fontId="38"/>
  </si>
  <si>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38"/>
  </si>
  <si>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38"/>
  </si>
  <si>
    <t>牛久都市開発</t>
    <rPh sb="0" eb="2">
      <t>ウシク</t>
    </rPh>
    <rPh sb="2" eb="4">
      <t>トシ</t>
    </rPh>
    <rPh sb="4" eb="6">
      <t>カイハツ</t>
    </rPh>
    <phoneticPr fontId="3"/>
  </si>
  <si>
    <t>牛久シャトー</t>
    <rPh sb="0" eb="2">
      <t>ウシク</t>
    </rPh>
    <phoneticPr fontId="3"/>
  </si>
  <si>
    <t>うしくグリーンファーム</t>
  </si>
  <si>
    <t>-</t>
    <phoneticPr fontId="2"/>
  </si>
  <si>
    <t>公共施設等総合管理基金</t>
    <rPh sb="0" eb="11">
      <t>コウキョウシセツトウソウゴウカンリキキン</t>
    </rPh>
    <phoneticPr fontId="5"/>
  </si>
  <si>
    <t>借地取得基金</t>
    <rPh sb="0" eb="2">
      <t>シャクチ</t>
    </rPh>
    <rPh sb="2" eb="4">
      <t>シュトク</t>
    </rPh>
    <rPh sb="4" eb="6">
      <t>キキン</t>
    </rPh>
    <phoneticPr fontId="39"/>
  </si>
  <si>
    <t>地域福祉基金</t>
    <rPh sb="0" eb="2">
      <t>チイキ</t>
    </rPh>
    <rPh sb="2" eb="4">
      <t>フクシ</t>
    </rPh>
    <rPh sb="4" eb="6">
      <t>キキン</t>
    </rPh>
    <phoneticPr fontId="39"/>
  </si>
  <si>
    <t>ふるさと基金</t>
    <rPh sb="4" eb="6">
      <t>キキン</t>
    </rPh>
    <phoneticPr fontId="39"/>
  </si>
  <si>
    <t>奨学基金</t>
    <rPh sb="0" eb="2">
      <t>ショウガク</t>
    </rPh>
    <rPh sb="2" eb="4">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</si>
</sst>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B95C-4DD7-994A-2DBB9E8DFB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31524</c:v>
                </c:pt>
                <c:pt idx="1">
                  <c:v>27747</c:v>
                </c:pt>
                <c:pt idx="2">
                  <c:v>25239</c:v>
                </c:pt>
                <c:pt idx="3">
                  <c:v>30948</c:v>
                </c:pt>
                <c:pt idx="4">
                  <c:v>42036</c:v>
                </c:pt>
              </c:numCache>
            </c:numRef>
          </c:val>
          <c:smooth val="0"/>
          <c:extLst>
            <c:ext xmlns:c16="http://schemas.microsoft.com/office/drawing/2014/chart" uri="{C3380CC4-5D6E-409C-BE32-E72D297353CC}">
              <c16:uniqueId val="{00000001-B95C-4DD7-994A-2DBB9E8DFB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8.61</c:v>
                </c:pt>
                <c:pt idx="1">
                  <c:v>12.47</c:v>
                </c:pt>
                <c:pt idx="2">
                  <c:v>10.47</c:v>
                </c:pt>
                <c:pt idx="3">
                  <c:v>8.92</c:v>
                </c:pt>
                <c:pt idx="4">
                  <c:v>2.14</c:v>
                </c:pt>
              </c:numCache>
            </c:numRef>
          </c:val>
          <c:extLst>
            <c:ext xmlns:c16="http://schemas.microsoft.com/office/drawing/2014/chart" uri="{C3380CC4-5D6E-409C-BE32-E72D297353CC}">
              <c16:uniqueId val="{00000000-8CA2-4234-9E91-57A74D97A2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16.09</c:v>
                </c:pt>
                <c:pt idx="1">
                  <c:v>17.559999999999999</c:v>
                </c:pt>
                <c:pt idx="2">
                  <c:v>21.12</c:v>
                </c:pt>
                <c:pt idx="3">
                  <c:v>25.03</c:v>
                </c:pt>
                <c:pt idx="4">
                  <c:v>25.85</c:v>
                </c:pt>
              </c:numCache>
            </c:numRef>
          </c:val>
          <c:extLst>
            <c:ext xmlns:c16="http://schemas.microsoft.com/office/drawing/2014/chart" uri="{C3380CC4-5D6E-409C-BE32-E72D297353CC}">
              <c16:uniqueId val="{00000001-8CA2-4234-9E91-57A74D97A2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5.98</c:v>
                </c:pt>
                <c:pt idx="1">
                  <c:v>6.97</c:v>
                </c:pt>
                <c:pt idx="2">
                  <c:v>3.14</c:v>
                </c:pt>
                <c:pt idx="3">
                  <c:v>2.9</c:v>
                </c:pt>
                <c:pt idx="4">
                  <c:v>-3.17</c:v>
                </c:pt>
              </c:numCache>
            </c:numRef>
          </c:val>
          <c:smooth val="0"/>
          <c:extLst>
            <c:ext xmlns:c16="http://schemas.microsoft.com/office/drawing/2014/chart" uri="{C3380CC4-5D6E-409C-BE32-E72D297353CC}">
              <c16:uniqueId val="{00000002-8CA2-4234-9E91-57A74D97A2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26-4DDF-B3F0-A7DF8EF250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26-4DDF-B3F0-A7DF8EF250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26-4DDF-B3F0-A7DF8EF2502A}"/>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026-4DDF-B3F0-A7DF8EF2502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026-4DDF-B3F0-A7DF8EF2502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3.26</c:v>
                </c:pt>
                <c:pt idx="2">
                  <c:v>#N/A</c:v>
                </c:pt>
                <c:pt idx="3">
                  <c:v>0.98</c:v>
                </c:pt>
                <c:pt idx="4">
                  <c:v>#N/A</c:v>
                </c:pt>
                <c:pt idx="5">
                  <c:v>0.77</c:v>
                </c:pt>
                <c:pt idx="6">
                  <c:v>#N/A</c:v>
                </c:pt>
                <c:pt idx="7">
                  <c:v>3.37</c:v>
                </c:pt>
                <c:pt idx="8">
                  <c:v>#N/A</c:v>
                </c:pt>
                <c:pt idx="9">
                  <c:v>0</c:v>
                </c:pt>
              </c:numCache>
            </c:numRef>
          </c:val>
          <c:extLst>
            <c:ext xmlns:c16="http://schemas.microsoft.com/office/drawing/2014/chart" uri="{C3380CC4-5D6E-409C-BE32-E72D297353CC}">
              <c16:uniqueId val="{00000005-2026-4DDF-B3F0-A7DF8EF2502A}"/>
            </c:ext>
          </c:extLst>
        </c:ser>
        <c:ser>
          <c:idx val="6"/>
          <c:order val="6"/>
          <c:tx>
            <c:strRef>
              <c:f>データシート!$A$33</c:f>
              <c:strCache>
                <c:ptCount val="1"/>
                <c:pt idx="0">
                  <c:v>青果市場事業特別会計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6-2026-4DDF-B3F0-A7DF8EF2502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0.09</c:v>
                </c:pt>
                <c:pt idx="2">
                  <c:v>#N/A</c:v>
                </c:pt>
                <c:pt idx="3">
                  <c:v>0.48</c:v>
                </c:pt>
                <c:pt idx="4">
                  <c:v>#N/A</c:v>
                </c:pt>
                <c:pt idx="5">
                  <c:v>1.07</c:v>
                </c:pt>
                <c:pt idx="6">
                  <c:v>#N/A</c:v>
                </c:pt>
                <c:pt idx="7">
                  <c:v>1.0900000000000001</c:v>
                </c:pt>
                <c:pt idx="8">
                  <c:v>#N/A</c:v>
                </c:pt>
                <c:pt idx="9">
                  <c:v>1.93</c:v>
                </c:pt>
              </c:numCache>
            </c:numRef>
          </c:val>
          <c:extLst>
            <c:ext xmlns:c16="http://schemas.microsoft.com/office/drawing/2014/chart" uri="{C3380CC4-5D6E-409C-BE32-E72D297353CC}">
              <c16:uniqueId val="{00000007-2026-4DDF-B3F0-A7DF8EF250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c:v>
                </c:pt>
                <c:pt idx="2">
                  <c:v>#N/A</c:v>
                </c:pt>
                <c:pt idx="3">
                  <c:v>12.47</c:v>
                </c:pt>
                <c:pt idx="4">
                  <c:v>#N/A</c:v>
                </c:pt>
                <c:pt idx="5">
                  <c:v>10.47</c:v>
                </c:pt>
                <c:pt idx="6">
                  <c:v>#N/A</c:v>
                </c:pt>
                <c:pt idx="7">
                  <c:v>8.92</c:v>
                </c:pt>
                <c:pt idx="8">
                  <c:v>#N/A</c:v>
                </c:pt>
                <c:pt idx="9">
                  <c:v>2.13</c:v>
                </c:pt>
              </c:numCache>
            </c:numRef>
          </c:val>
          <c:extLst>
            <c:ext xmlns:c16="http://schemas.microsoft.com/office/drawing/2014/chart" uri="{C3380CC4-5D6E-409C-BE32-E72D297353CC}">
              <c16:uniqueId val="{00000008-2026-4DDF-B3F0-A7DF8EF2502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c:v>
                </c:pt>
                <c:pt idx="2">
                  <c:v>#N/A</c:v>
                </c:pt>
                <c:pt idx="3">
                  <c:v>1.05</c:v>
                </c:pt>
                <c:pt idx="4">
                  <c:v>#N/A</c:v>
                </c:pt>
                <c:pt idx="5">
                  <c:v>0</c:v>
                </c:pt>
                <c:pt idx="6">
                  <c:v>#N/A</c:v>
                </c:pt>
                <c:pt idx="7">
                  <c:v>0</c:v>
                </c:pt>
                <c:pt idx="8">
                  <c:v>0.01</c:v>
                </c:pt>
                <c:pt idx="9">
                  <c:v>#N/A</c:v>
                </c:pt>
              </c:numCache>
            </c:numRef>
          </c:val>
          <c:extLst>
            <c:ext xmlns:c16="http://schemas.microsoft.com/office/drawing/2014/chart" uri="{C3380CC4-5D6E-409C-BE32-E72D297353CC}">
              <c16:uniqueId val="{00000009-2026-4DDF-B3F0-A7DF8EF250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2317</c:v>
                </c:pt>
                <c:pt idx="5">
                  <c:v>2341</c:v>
                </c:pt>
                <c:pt idx="8">
                  <c:v>2301</c:v>
                </c:pt>
                <c:pt idx="11">
                  <c:v>2268</c:v>
                </c:pt>
                <c:pt idx="14">
                  <c:v>1986</c:v>
                </c:pt>
              </c:numCache>
            </c:numRef>
          </c:val>
          <c:extLst>
            <c:ext xmlns:c16="http://schemas.microsoft.com/office/drawing/2014/chart" uri="{C3380CC4-5D6E-409C-BE32-E72D297353CC}">
              <c16:uniqueId val="{00000000-4F56-4C65-8950-235EF383E9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56-4C65-8950-235EF383E9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F56-4C65-8950-235EF383E9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14</c:v>
                </c:pt>
                <c:pt idx="6">
                  <c:v>50</c:v>
                </c:pt>
                <c:pt idx="9">
                  <c:v>59</c:v>
                </c:pt>
                <c:pt idx="12">
                  <c:v>63</c:v>
                </c:pt>
              </c:numCache>
            </c:numRef>
          </c:val>
          <c:extLst>
            <c:ext xmlns:c16="http://schemas.microsoft.com/office/drawing/2014/chart" uri="{C3380CC4-5D6E-409C-BE32-E72D297353CC}">
              <c16:uniqueId val="{00000003-4F56-4C65-8950-235EF383E9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552</c:v>
                </c:pt>
                <c:pt idx="3">
                  <c:v>522</c:v>
                </c:pt>
                <c:pt idx="6">
                  <c:v>509</c:v>
                </c:pt>
                <c:pt idx="9">
                  <c:v>470</c:v>
                </c:pt>
                <c:pt idx="12">
                  <c:v>192</c:v>
                </c:pt>
              </c:numCache>
            </c:numRef>
          </c:val>
          <c:extLst>
            <c:ext xmlns:c16="http://schemas.microsoft.com/office/drawing/2014/chart" uri="{C3380CC4-5D6E-409C-BE32-E72D297353CC}">
              <c16:uniqueId val="{00000004-4F56-4C65-8950-235EF383E9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56-4C65-8950-235EF383E9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56-4C65-8950-235EF383E9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2049</c:v>
                </c:pt>
                <c:pt idx="3">
                  <c:v>2166</c:v>
                </c:pt>
                <c:pt idx="6">
                  <c:v>2244</c:v>
                </c:pt>
                <c:pt idx="9">
                  <c:v>2269</c:v>
                </c:pt>
                <c:pt idx="12">
                  <c:v>2322</c:v>
                </c:pt>
              </c:numCache>
            </c:numRef>
          </c:val>
          <c:extLst>
            <c:ext xmlns:c16="http://schemas.microsoft.com/office/drawing/2014/chart" uri="{C3380CC4-5D6E-409C-BE32-E72D297353CC}">
              <c16:uniqueId val="{00000007-4F56-4C65-8950-235EF383E9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361</c:v>
                </c:pt>
                <c:pt idx="5">
                  <c:v>#N/A</c:v>
                </c:pt>
                <c:pt idx="6">
                  <c:v>#N/A</c:v>
                </c:pt>
                <c:pt idx="7">
                  <c:v>502</c:v>
                </c:pt>
                <c:pt idx="8">
                  <c:v>#N/A</c:v>
                </c:pt>
                <c:pt idx="9">
                  <c:v>#N/A</c:v>
                </c:pt>
                <c:pt idx="10">
                  <c:v>530</c:v>
                </c:pt>
                <c:pt idx="11">
                  <c:v>#N/A</c:v>
                </c:pt>
                <c:pt idx="12">
                  <c:v>#N/A</c:v>
                </c:pt>
                <c:pt idx="13">
                  <c:v>591</c:v>
                </c:pt>
                <c:pt idx="14">
                  <c:v>#N/A</c:v>
                </c:pt>
              </c:numCache>
            </c:numRef>
          </c:val>
          <c:smooth val="0"/>
          <c:extLst>
            <c:ext xmlns:c16="http://schemas.microsoft.com/office/drawing/2014/chart" uri="{C3380CC4-5D6E-409C-BE32-E72D297353CC}">
              <c16:uniqueId val="{00000008-4F56-4C65-8950-235EF383E9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21208</c:v>
                </c:pt>
                <c:pt idx="5">
                  <c:v>21204</c:v>
                </c:pt>
                <c:pt idx="8">
                  <c:v>20379</c:v>
                </c:pt>
                <c:pt idx="11">
                  <c:v>19365</c:v>
                </c:pt>
                <c:pt idx="14">
                  <c:v>18453</c:v>
                </c:pt>
              </c:numCache>
            </c:numRef>
          </c:val>
          <c:extLst>
            <c:ext xmlns:c16="http://schemas.microsoft.com/office/drawing/2014/chart" uri="{C3380CC4-5D6E-409C-BE32-E72D297353CC}">
              <c16:uniqueId val="{00000000-90D8-427A-A3C3-2A67E241EC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4757</c:v>
                </c:pt>
                <c:pt idx="5">
                  <c:v>4884</c:v>
                </c:pt>
                <c:pt idx="8">
                  <c:v>4960</c:v>
                </c:pt>
                <c:pt idx="11">
                  <c:v>4540</c:v>
                </c:pt>
                <c:pt idx="14">
                  <c:v>3510</c:v>
                </c:pt>
              </c:numCache>
            </c:numRef>
          </c:val>
          <c:extLst>
            <c:ext xmlns:c16="http://schemas.microsoft.com/office/drawing/2014/chart" uri="{C3380CC4-5D6E-409C-BE32-E72D297353CC}">
              <c16:uniqueId val="{00000001-90D8-427A-A3C3-2A67E241EC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6970</c:v>
                </c:pt>
                <c:pt idx="5">
                  <c:v>9225</c:v>
                </c:pt>
                <c:pt idx="8">
                  <c:v>10712</c:v>
                </c:pt>
                <c:pt idx="11">
                  <c:v>11069</c:v>
                </c:pt>
                <c:pt idx="14">
                  <c:v>11716</c:v>
                </c:pt>
              </c:numCache>
            </c:numRef>
          </c:val>
          <c:extLst>
            <c:ext xmlns:c16="http://schemas.microsoft.com/office/drawing/2014/chart" uri="{C3380CC4-5D6E-409C-BE32-E72D297353CC}">
              <c16:uniqueId val="{00000002-90D8-427A-A3C3-2A67E241EC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D8-427A-A3C3-2A67E241EC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D8-427A-A3C3-2A67E241EC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5-90D8-427A-A3C3-2A67E241EC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992</c:v>
                </c:pt>
                <c:pt idx="3">
                  <c:v>999</c:v>
                </c:pt>
                <c:pt idx="6">
                  <c:v>1036</c:v>
                </c:pt>
                <c:pt idx="9">
                  <c:v>1042</c:v>
                </c:pt>
                <c:pt idx="12">
                  <c:v>1163</c:v>
                </c:pt>
              </c:numCache>
            </c:numRef>
          </c:val>
          <c:extLst>
            <c:ext xmlns:c16="http://schemas.microsoft.com/office/drawing/2014/chart" uri="{C3380CC4-5D6E-409C-BE32-E72D297353CC}">
              <c16:uniqueId val="{00000006-90D8-427A-A3C3-2A67E241EC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315</c:v>
                </c:pt>
                <c:pt idx="3">
                  <c:v>333</c:v>
                </c:pt>
                <c:pt idx="6">
                  <c:v>409</c:v>
                </c:pt>
                <c:pt idx="9">
                  <c:v>504</c:v>
                </c:pt>
                <c:pt idx="12">
                  <c:v>467</c:v>
                </c:pt>
              </c:numCache>
            </c:numRef>
          </c:val>
          <c:extLst>
            <c:ext xmlns:c16="http://schemas.microsoft.com/office/drawing/2014/chart" uri="{C3380CC4-5D6E-409C-BE32-E72D297353CC}">
              <c16:uniqueId val="{00000007-90D8-427A-A3C3-2A67E241EC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3951</c:v>
                </c:pt>
                <c:pt idx="3">
                  <c:v>4165</c:v>
                </c:pt>
                <c:pt idx="6">
                  <c:v>4333</c:v>
                </c:pt>
                <c:pt idx="9">
                  <c:v>4004</c:v>
                </c:pt>
                <c:pt idx="12">
                  <c:v>3104</c:v>
                </c:pt>
              </c:numCache>
            </c:numRef>
          </c:val>
          <c:extLst>
            <c:ext xmlns:c16="http://schemas.microsoft.com/office/drawing/2014/chart" uri="{C3380CC4-5D6E-409C-BE32-E72D297353CC}">
              <c16:uniqueId val="{00000008-90D8-427A-A3C3-2A67E241EC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0D8-427A-A3C3-2A67E241EC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26071</c:v>
                </c:pt>
                <c:pt idx="3">
                  <c:v>26480</c:v>
                </c:pt>
                <c:pt idx="6">
                  <c:v>25425</c:v>
                </c:pt>
                <c:pt idx="9">
                  <c:v>24804</c:v>
                </c:pt>
                <c:pt idx="12">
                  <c:v>24139</c:v>
                </c:pt>
              </c:numCache>
            </c:numRef>
          </c:val>
          <c:extLst>
            <c:ext xmlns:c16="http://schemas.microsoft.com/office/drawing/2014/chart" uri="{C3380CC4-5D6E-409C-BE32-E72D297353CC}">
              <c16:uniqueId val="{0000000A-90D8-427A-A3C3-2A67E241EC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D8-427A-A3C3-2A67E241EC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3558</c:v>
                </c:pt>
                <c:pt idx="1">
                  <c:v>4291</c:v>
                </c:pt>
                <c:pt idx="2">
                  <c:v>4594</c:v>
                </c:pt>
              </c:numCache>
            </c:numRef>
          </c:val>
          <c:extLst>
            <c:ext xmlns:c16="http://schemas.microsoft.com/office/drawing/2014/chart" uri="{C3380CC4-5D6E-409C-BE32-E72D297353CC}">
              <c16:uniqueId val="{00000000-BD2B-4D27-8E3B-2D68862824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1502</c:v>
                </c:pt>
                <c:pt idx="1">
                  <c:v>1587</c:v>
                </c:pt>
                <c:pt idx="2">
                  <c:v>1399</c:v>
                </c:pt>
              </c:numCache>
            </c:numRef>
          </c:val>
          <c:extLst>
            <c:ext xmlns:c16="http://schemas.microsoft.com/office/drawing/2014/chart" uri="{C3380CC4-5D6E-409C-BE32-E72D297353CC}">
              <c16:uniqueId val="{00000001-BD2B-4D27-8E3B-2D68862824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3188</c:v>
                </c:pt>
                <c:pt idx="1">
                  <c:v>3450</c:v>
                </c:pt>
                <c:pt idx="2">
                  <c:v>3611</c:v>
                </c:pt>
              </c:numCache>
            </c:numRef>
          </c:val>
          <c:extLst>
            <c:ext xmlns:c16="http://schemas.microsoft.com/office/drawing/2014/chart" uri="{C3380CC4-5D6E-409C-BE32-E72D297353CC}">
              <c16:uniqueId val="{00000002-BD2B-4D27-8E3B-2D68862824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茨城県牛久市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以降分臨時財政対策債の償還開始等により増加傾向にある。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今後、下根中学校長寿命化や中央生涯学習センター改修（第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期）の実施により、市債の増加が見込まれ、それに伴い償還額の増が見込まれる。今後も残高と各年度の償還額の両面から考えた市債管理を行っていく。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満期一括償還地方債の利用がないため、積立を行っていない。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茨城県牛久市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将来負担額については、地方債残高が公共施設の長寿命化等により令和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年度まで増加していたが、令和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年度については、繰上償還の実施や、臨時財政対策債の減額により前年度比で減となった。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充当可能基金については市税や普通交付税の増による財政調整基金及び公共施設等総合管理基金の増などにより、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今後は、下根中学校長寿命化や中央生涯学習センター改修（第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期）の実施により、地方債残高は増加が懸念される。地方債残高の抑制や、基金残高の確保など、引き続き将来負担を抑えられるよう取り組んでいく。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茨城県牛久市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年度は、市税や普通交付税の増等による財政調整基金や公共施設等総合管理基金の積立などにより、基金全体で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までも、大きな財政需要に対して、他の行政サービスを制限することなく、安定した対応をすることができるよう、計画的な財政運営を進めてきたが、しっかりとした計画の基にまちづくりに取り組む姿勢については、引き続き固持するとともに、少子超高齢化により市税等の歳入の減収が見込まれるが、このような社会情勢の変化に注視し、健全な財政運営が行えるよう管理し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・公共施設等総合管理基金：公共施設等の計画的な保全及び更新等に必要な経費並びに災害により公共施設等に生じた経費に活用。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・借地取得基金：公の施設等の存する借地の取得。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・地域福祉基金：地域における福祉の推進及び民間福祉活動に対する助成等に活用。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・ふるさと基金：ふるさと寄附金の積立及び寄附の目的への活用。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・奨学基金：市内有為の児童、生徒の育英を図る。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・公共施設等総合管理基金：前年度繰越金及び税収増等の積立により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・借地取得基金：利子分の増加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・ふるさと基金：ふるさと寄附のうち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年度以降事業充当分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・奨学基金：増減なし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・公共施設等総合管理基金：公共施設等総合管理計画に基づく更新計画や、災害対応に備え適正な残高管理を行っていく。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・借地取得基金：公の施設等の存する借地を把握し買取要望に対応できるよう、同程度の残高を確保していきたい。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・地域福祉基金：福祉施設の整備改修等に活用していく。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年度は、市税や普通交付税の増等の積立により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自然災害や感染症対応などの緊急時や、原油価格・物価高騰による影響などに対応できるよう、適正に管理していく。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今後、下根中学校長寿命化改修や中央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学習センター改修（第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期）の実施により、市債残高の増加が見込まれるため、財政状況を踏まえ、繰上償還や、償還に備えた積立を検討していく。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茨城県牛久市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83,820
81,881
58.92
35,090,675
34,279,647
379,639
17,769,693
24,138,862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年度は類似団体内平均値を大きく上回ったものの、前年度から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となった。生活保護や高齢者保健福祉費の増による基準財政需要額の増加が主な要因である。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安定した財政運営を行うためには、税収等の自主財源確保は必要不可欠であり、引き続き現役世代の転入促進や徴収率の向上などを図っていきたい。また、歳出面ではデジタル化を始めとした行政の効率化等を進めコスト削減等に取り組んで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ポイント高くなっている。これは、普通交付税の増額等により、分母の経常一般財源等が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百万円増額となったものの、人件費や扶助費、公債費といった義務的経費や物価高騰による物件費等において経常経費充当一般財源が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百万円増額となったことが大きな要因である。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今後とも社会の変化やニーズを的確にとらえ、すべての事業においてその必要性や効果、効率について検証を行い、事業の廃止や新たな事業手法等を踏まえながら見直しを行い、経常経費削減に取り組む。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81597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2170"/>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15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64</xdr:row>
      <xdr:rowOff>21272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5928"/>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額、物件費は新型コロナウイルス予防接種の大きな減額があったものの、おくの義務教育学校一体型校舎供用準備に係る経費やふるさと寄附返礼経費、子宮頸がんワクチン接種の増額などにより、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万円の増額となり、人口減少も併せて、人口一人当たりの人件費・物件費等決算額は増額となった。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昨今の物価や人件費の高騰等を踏まえ、デジタル化の推進による効率化を図る等、管理経費の削減等を継続的に行っていく必要がある。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120786</xdr:rowOff>
    </xdr:from>
    <xdr:to>
      <xdr:col>23</xdr:col>
      <xdr:colOff>133350</xdr:colOff>
      <xdr:row>80</xdr:row>
      <xdr:rowOff>151349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6786"/>
          <a:ext cx="8382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136126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52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119715</xdr:rowOff>
    </xdr:from>
    <xdr:to>
      <xdr:col>19</xdr:col>
      <xdr:colOff>133350</xdr:colOff>
      <xdr:row>80</xdr:row>
      <xdr:rowOff>120786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35715"/>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88939</xdr:rowOff>
    </xdr:from>
    <xdr:to>
      <xdr:col>15</xdr:col>
      <xdr:colOff>82550</xdr:colOff>
      <xdr:row>80</xdr:row>
      <xdr:rowOff>119715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4939"/>
          <a:ext cx="889000" cy="3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55184</xdr:rowOff>
    </xdr:from>
    <xdr:to>
      <xdr:col>11</xdr:col>
      <xdr:colOff>31750</xdr:colOff>
      <xdr:row>80</xdr:row>
      <xdr:rowOff>88939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1184"/>
          <a:ext cx="889000" cy="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100549</xdr:rowOff>
    </xdr:from>
    <xdr:to>
      <xdr:col>23</xdr:col>
      <xdr:colOff>184150</xdr:colOff>
      <xdr:row>81</xdr:row>
      <xdr:rowOff>30699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21826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69986</xdr:rowOff>
    </xdr:from>
    <xdr:to>
      <xdr:col>19</xdr:col>
      <xdr:colOff>184150</xdr:colOff>
      <xdr:row>81</xdr:row>
      <xdr:rowOff>136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10313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68915</xdr:rowOff>
    </xdr:from>
    <xdr:to>
      <xdr:col>15</xdr:col>
      <xdr:colOff>133350</xdr:colOff>
      <xdr:row>80</xdr:row>
      <xdr:rowOff>170515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38139</xdr:rowOff>
    </xdr:from>
    <xdr:to>
      <xdr:col>11</xdr:col>
      <xdr:colOff>82550</xdr:colOff>
      <xdr:row>80</xdr:row>
      <xdr:rowOff>139739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149916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4384</xdr:rowOff>
    </xdr:from>
    <xdr:to>
      <xdr:col>7</xdr:col>
      <xdr:colOff>31750</xdr:colOff>
      <xdr:row>80</xdr:row>
      <xdr:rowOff>105984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116161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職員の給与については、勤務評定に基づいた能力給を導入していること等により、類似団体内平均値と比較して低値で推移しており、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今後も、職員の能力に応じ、適正な評価を行い、適正な給与の支給を行っていく。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10886</xdr:rowOff>
    </xdr:from>
    <xdr:to>
      <xdr:col>81</xdr:col>
      <xdr:colOff>44450</xdr:colOff>
      <xdr:row>81</xdr:row>
      <xdr:rowOff>97064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8983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97064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155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10886</xdr:rowOff>
    </xdr:from>
    <xdr:to>
      <xdr:col>72</xdr:col>
      <xdr:colOff>203200</xdr:colOff>
      <xdr:row>81</xdr:row>
      <xdr:rowOff>28121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983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78921</xdr:rowOff>
    </xdr:from>
    <xdr:to>
      <xdr:col>68</xdr:col>
      <xdr:colOff>152400</xdr:colOff>
      <xdr:row>81</xdr:row>
      <xdr:rowOff>10886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7949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131536</xdr:rowOff>
    </xdr:from>
    <xdr:to>
      <xdr:col>81</xdr:col>
      <xdr:colOff>95250</xdr:colOff>
      <xdr:row>81</xdr:row>
      <xdr:rowOff>61686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148063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9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131536</xdr:rowOff>
    </xdr:from>
    <xdr:to>
      <xdr:col>68</xdr:col>
      <xdr:colOff>203200</xdr:colOff>
      <xdr:row>81</xdr:row>
      <xdr:rowOff>61686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71863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28121</xdr:rowOff>
    </xdr:from>
    <xdr:to>
      <xdr:col>64</xdr:col>
      <xdr:colOff>152400</xdr:colOff>
      <xdr:row>80</xdr:row>
      <xdr:rowOff>129721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139898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では、正職員を抑制し、会計年度任用職員の配置により、行政運営していた経緯があり、当該値には会計年度任用職員を含んでいないことから、全国の市町村及び類似団体平均と比較しても低値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定員数については、正職員の抑制に捉われすぎることなく、市民満足度と実際の運営状況を勘案しながら、適正な数になるよう管理していく。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10371</xdr:rowOff>
    </xdr:from>
    <xdr:to>
      <xdr:col>81</xdr:col>
      <xdr:colOff>44450</xdr:colOff>
      <xdr:row>58</xdr:row>
      <xdr:rowOff>74719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9954471"/>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10371</xdr:rowOff>
    </xdr:from>
    <xdr:to>
      <xdr:col>77</xdr:col>
      <xdr:colOff>44450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995447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2329</xdr:rowOff>
    </xdr:from>
    <xdr:to>
      <xdr:col>72</xdr:col>
      <xdr:colOff>203200</xdr:colOff>
      <xdr:row>58</xdr:row>
      <xdr:rowOff>28469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46429"/>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169756</xdr:rowOff>
    </xdr:from>
    <xdr:to>
      <xdr:col>68</xdr:col>
      <xdr:colOff>152400</xdr:colOff>
      <xdr:row>58</xdr:row>
      <xdr:rowOff>2329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99424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23919</xdr:rowOff>
    </xdr:from>
    <xdr:to>
      <xdr:col>81</xdr:col>
      <xdr:colOff>95250</xdr:colOff>
      <xdr:row>58</xdr:row>
      <xdr:rowOff>125519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116646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8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131021</xdr:rowOff>
    </xdr:from>
    <xdr:to>
      <xdr:col>77</xdr:col>
      <xdr:colOff>95250</xdr:colOff>
      <xdr:row>58</xdr:row>
      <xdr:rowOff>61171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71348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67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149119</xdr:rowOff>
    </xdr:from>
    <xdr:to>
      <xdr:col>73</xdr:col>
      <xdr:colOff>44450</xdr:colOff>
      <xdr:row>58</xdr:row>
      <xdr:rowOff>79269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89446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69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122979</xdr:rowOff>
    </xdr:from>
    <xdr:to>
      <xdr:col>68</xdr:col>
      <xdr:colOff>203200</xdr:colOff>
      <xdr:row>58</xdr:row>
      <xdr:rowOff>53129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8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63306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66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118956</xdr:rowOff>
    </xdr:from>
    <xdr:to>
      <xdr:col>64</xdr:col>
      <xdr:colOff>152400</xdr:colOff>
      <xdr:row>58</xdr:row>
      <xdr:rowOff>49106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59283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66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これまで公債費の抑制に重点をおいた財政運営に取り組んできた結果、類似団体内平均値と比較して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年度借入臨時財政対策債や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年度中学校施設整備事業債の元金償還開始等により、前年度比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下根中学校や中央生涯学習センターの長寿命化改修や小中学校体育館空調設置により、市債残高および元利償還金の増加が見込まれるが、基金の確保や繰上償還の実施、経常経費の圧縮などに取り組み、実質交際費率の上昇を抑え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241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137583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9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105410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7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97367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758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年度に続き、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年度も数値なしとなっている。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年度以降は下根中学校や中央生涯学習センターの長寿命化改修や小中学校体育館空調設置などで、地方債の発行が見込まれ、地方債残高の増加が見込まれる。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将来世代にただ負担を先送りにするのではなく、繰上償還の実施や財政措置のある事業債の選択など、将来的な財源の確保に努めていく。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茨城県牛久市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83,820
81,881
58.92
35,090,675
34,279,647
379,639
17,769,693
24,138,862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近年は業務の継続性や行政サービスの安定化を図るため、年齢構成の是正を念頭においた計画的な職員採用を進めている。</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年度は、分母である経常一般財源が増額になったものの、人事院勧告による給与改定や経験年数階層の変動により一般職給等が増額となったため、</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今後も人件費抑制に取り組む一方で、市民サービス向上を第一に考え、職員数の適正管理、並びに正職員、会計年度任用職員のバランスについても考えた組織づくりに取り組む。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40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クリーンセンター及び自校式給食を市直営で実施しているため、物件費は平均より高い数値で推移している。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年度については、クリーンセンター維持管理経費の増により、経常経費充当一般財源が増加したものの、地方交付税や地方消費税交付金の増による経常一般財源収入が増加したことにより、前年度比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今後は、施設の運営経費、維持管理経費等も含め経常的な物件費を削減できるよう進めていく。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98425</xdr:rowOff>
    </xdr:from>
    <xdr:to>
      <xdr:col>82</xdr:col>
      <xdr:colOff>107950</xdr:colOff>
      <xdr:row>19</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559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117475</xdr:rowOff>
    </xdr:from>
    <xdr:to>
      <xdr:col>78</xdr:col>
      <xdr:colOff>69850</xdr:colOff>
      <xdr:row>19</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75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79375</xdr:rowOff>
    </xdr:from>
    <xdr:to>
      <xdr:col>73</xdr:col>
      <xdr:colOff>180975</xdr:colOff>
      <xdr:row>19</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654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79375</xdr:rowOff>
    </xdr:from>
    <xdr:to>
      <xdr:col>69</xdr:col>
      <xdr:colOff>92075</xdr:colOff>
      <xdr:row>19</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654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47625</xdr:rowOff>
    </xdr:from>
    <xdr:to>
      <xdr:col>82</xdr:col>
      <xdr:colOff>158750</xdr:colOff>
      <xdr:row>19</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19702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66675</xdr:rowOff>
    </xdr:from>
    <xdr:to>
      <xdr:col>78</xdr:col>
      <xdr:colOff>120650</xdr:colOff>
      <xdr:row>19</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153052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1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66675</xdr:rowOff>
    </xdr:from>
    <xdr:to>
      <xdr:col>74</xdr:col>
      <xdr:colOff>31750</xdr:colOff>
      <xdr:row>19</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1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28575</xdr:rowOff>
    </xdr:from>
    <xdr:to>
      <xdr:col>69</xdr:col>
      <xdr:colOff>142875</xdr:colOff>
      <xdr:row>18</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児童手当の減額等により近年減少傾向にあったが、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年度に続き、障害者・障害児給付費などの増により、前年度から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全国平均、類似団体と比べて低値で推移しているが、高齢化に伴い加速度的に伸びる恐れがあるため、健康増進策等、今後も扶助費抑制に積極的に取り組んでいく必要がある。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377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121302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年度は介護特会や国保特会、後期高齢特会への繰出金の増により、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高齢化や公共施設の老朽化に伴い、繰出金や維持補修費の増が懸念されるため、引き続き医療費削減につながる健康増進の取り組みや公共施設等総合管理計画に基づく計画的な改修を実施することで経費の削減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106426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60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88138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2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87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88138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7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55626</xdr:rowOff>
    </xdr:from>
    <xdr:to>
      <xdr:col>82</xdr:col>
      <xdr:colOff>158750</xdr:colOff>
      <xdr:row>57</xdr:row>
      <xdr:rowOff>157226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27703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149115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78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37338</xdr:rowOff>
    </xdr:from>
    <xdr:to>
      <xdr:col>65</xdr:col>
      <xdr:colOff>53975</xdr:colOff>
      <xdr:row>57</xdr:row>
      <xdr:rowOff>138938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149115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市民の活動を推進するためには、補助金の支出は必要で、これまでも全国平均、類似団体の平均値と同水準で推移している。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年度については、稲敷広域市町村圏事務組合負担金の増により、経常経費充当一般財源が増加したものの、地方交付税や地方消費税交付金の増による経常一般財源収入が増加したことにより、前年度比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補助費については、その金額が適正か否かを適正に判断し、不必要な支出の抑制に努めていきたい。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5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これまで地方債残高抑制に取り組んできた結果、全国平均、類似団体平均と比して低値で推移している。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借入債償還開始による増があったものの、経常一般財源収入が増加となったため、前年度比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ポイント減になった。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今後は下根中学校、中央生涯学習センター長寿命化改修など大型事業が計画されているが、引き続き地方債残高抑制に努めるとともに、毎年の償還額平準化に取り組んでいく。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03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1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35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地方交付税や地方消費税交付金の増により経常一般財源収入が増加したものの、障害者給付費や障害児給付費などの扶助費や、福祉関連特別会計への繰出金が増加したことによる影響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今後も、扶助費や繰出金、施設の維持補修費は増加が見込まれるが、経常収支比率の増は財政運営に大きな影響を及ぼすものであることから、経常経費全体の圧縮に努めていきたい。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749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834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515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76</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515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153433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茨城県牛久市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15151</xdr:rowOff>
    </xdr:from>
    <xdr:to>
      <xdr:col>29</xdr:col>
      <xdr:colOff>127000</xdr:colOff>
      <xdr:row>20</xdr:row>
      <xdr:rowOff>79820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1776"/>
          <a:ext cx="647700" cy="6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79820</xdr:rowOff>
    </xdr:from>
    <xdr:to>
      <xdr:col>26</xdr:col>
      <xdr:colOff>50800</xdr:colOff>
      <xdr:row>20</xdr:row>
      <xdr:rowOff>89840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6445"/>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89840</xdr:rowOff>
    </xdr:from>
    <xdr:to>
      <xdr:col>22</xdr:col>
      <xdr:colOff>114300</xdr:colOff>
      <xdr:row>20</xdr:row>
      <xdr:rowOff>99200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66465"/>
          <a:ext cx="698500" cy="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93700</xdr:rowOff>
    </xdr:from>
    <xdr:to>
      <xdr:col>18</xdr:col>
      <xdr:colOff>177800</xdr:colOff>
      <xdr:row>20</xdr:row>
      <xdr:rowOff>99200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0325"/>
          <a:ext cx="698500" cy="5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135801</xdr:rowOff>
    </xdr:from>
    <xdr:to>
      <xdr:col>29</xdr:col>
      <xdr:colOff>177800</xdr:colOff>
      <xdr:row>20</xdr:row>
      <xdr:rowOff>65951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44378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29020</xdr:rowOff>
    </xdr:from>
    <xdr:to>
      <xdr:col>26</xdr:col>
      <xdr:colOff>101600</xdr:colOff>
      <xdr:row>20</xdr:row>
      <xdr:rowOff>130620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115397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39040</xdr:rowOff>
    </xdr:from>
    <xdr:to>
      <xdr:col>22</xdr:col>
      <xdr:colOff>165100</xdr:colOff>
      <xdr:row>20</xdr:row>
      <xdr:rowOff>140640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125417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48400</xdr:rowOff>
    </xdr:from>
    <xdr:to>
      <xdr:col>19</xdr:col>
      <xdr:colOff>38100</xdr:colOff>
      <xdr:row>20</xdr:row>
      <xdr:rowOff>150000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134777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42900</xdr:rowOff>
    </xdr:from>
    <xdr:to>
      <xdr:col>15</xdr:col>
      <xdr:colOff>101600</xdr:colOff>
      <xdr:row>20</xdr:row>
      <xdr:rowOff>144500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129277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100972</xdr:rowOff>
    </xdr:from>
    <xdr:to>
      <xdr:col>29</xdr:col>
      <xdr:colOff>127000</xdr:colOff>
      <xdr:row>36</xdr:row>
      <xdr:rowOff>125106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4222"/>
          <a:ext cx="6477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125106</xdr:rowOff>
    </xdr:from>
    <xdr:to>
      <xdr:col>26</xdr:col>
      <xdr:colOff>50800</xdr:colOff>
      <xdr:row>36</xdr:row>
      <xdr:rowOff>136699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78356"/>
          <a:ext cx="698500" cy="11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136699</xdr:rowOff>
    </xdr:from>
    <xdr:to>
      <xdr:col>22</xdr:col>
      <xdr:colOff>114300</xdr:colOff>
      <xdr:row>37</xdr:row>
      <xdr:rowOff>20048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89949"/>
          <a:ext cx="698500" cy="54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20048</xdr:rowOff>
    </xdr:from>
    <xdr:to>
      <xdr:col>18</xdr:col>
      <xdr:colOff>177800</xdr:colOff>
      <xdr:row>37</xdr:row>
      <xdr:rowOff>24195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44748"/>
          <a:ext cx="698500" cy="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50172</xdr:rowOff>
    </xdr:from>
    <xdr:to>
      <xdr:col>29</xdr:col>
      <xdr:colOff>177800</xdr:colOff>
      <xdr:row>36</xdr:row>
      <xdr:rowOff>151772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03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22249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74306</xdr:rowOff>
    </xdr:from>
    <xdr:to>
      <xdr:col>26</xdr:col>
      <xdr:colOff>101600</xdr:colOff>
      <xdr:row>37</xdr:row>
      <xdr:rowOff>4456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7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160683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13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85899</xdr:rowOff>
    </xdr:from>
    <xdr:to>
      <xdr:col>22</xdr:col>
      <xdr:colOff>165100</xdr:colOff>
      <xdr:row>37</xdr:row>
      <xdr:rowOff>16049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2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140698</xdr:rowOff>
    </xdr:from>
    <xdr:to>
      <xdr:col>19</xdr:col>
      <xdr:colOff>38100</xdr:colOff>
      <xdr:row>37</xdr:row>
      <xdr:rowOff>70848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9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55625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144845</xdr:rowOff>
    </xdr:from>
    <xdr:to>
      <xdr:col>15</xdr:col>
      <xdr:colOff>101600</xdr:colOff>
      <xdr:row>37</xdr:row>
      <xdr:rowOff>74995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59772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茨城県牛久市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83,820
81,881
58.92
35,090,675
34,279,647
379,639
17,769,693
24,138,862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43411</xdr:rowOff>
    </xdr:from>
    <xdr:to>
      <xdr:col>24</xdr:col>
      <xdr:colOff>63500</xdr:colOff>
      <xdr:row>38</xdr:row>
      <xdr:rowOff>111990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8511"/>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111696</xdr:rowOff>
    </xdr:from>
    <xdr:to>
      <xdr:col>19</xdr:col>
      <xdr:colOff>177800</xdr:colOff>
      <xdr:row>38</xdr:row>
      <xdr:rowOff>111990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26796"/>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111696</xdr:rowOff>
    </xdr:from>
    <xdr:to>
      <xdr:col>15</xdr:col>
      <xdr:colOff>50800</xdr:colOff>
      <xdr:row>38</xdr:row>
      <xdr:rowOff>126767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6796"/>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116595</xdr:rowOff>
    </xdr:from>
    <xdr:to>
      <xdr:col>10</xdr:col>
      <xdr:colOff>114300</xdr:colOff>
      <xdr:row>38</xdr:row>
      <xdr:rowOff>126767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31695"/>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164061</xdr:rowOff>
    </xdr:from>
    <xdr:to>
      <xdr:col>24</xdr:col>
      <xdr:colOff>114300</xdr:colOff>
      <xdr:row>38</xdr:row>
      <xdr:rowOff>94211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61190</xdr:rowOff>
    </xdr:from>
    <xdr:to>
      <xdr:col>20</xdr:col>
      <xdr:colOff>38100</xdr:colOff>
      <xdr:row>38</xdr:row>
      <xdr:rowOff>162790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153917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60896</xdr:rowOff>
    </xdr:from>
    <xdr:to>
      <xdr:col>15</xdr:col>
      <xdr:colOff>101600</xdr:colOff>
      <xdr:row>38</xdr:row>
      <xdr:rowOff>162496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153623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75967</xdr:rowOff>
    </xdr:from>
    <xdr:to>
      <xdr:col>10</xdr:col>
      <xdr:colOff>165100</xdr:colOff>
      <xdr:row>39</xdr:row>
      <xdr:rowOff>6117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168694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65795</xdr:rowOff>
    </xdr:from>
    <xdr:to>
      <xdr:col>6</xdr:col>
      <xdr:colOff>38100</xdr:colOff>
      <xdr:row>38</xdr:row>
      <xdr:rowOff>167395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158522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10257</xdr:rowOff>
    </xdr:from>
    <xdr:to>
      <xdr:col>24</xdr:col>
      <xdr:colOff>63500</xdr:colOff>
      <xdr:row>58</xdr:row>
      <xdr:rowOff>23813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4357"/>
          <a:ext cx="8382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23813</xdr:rowOff>
    </xdr:from>
    <xdr:to>
      <xdr:col>19</xdr:col>
      <xdr:colOff>177800</xdr:colOff>
      <xdr:row>58</xdr:row>
      <xdr:rowOff>24401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67913"/>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24401</xdr:rowOff>
    </xdr:from>
    <xdr:to>
      <xdr:col>15</xdr:col>
      <xdr:colOff>50800</xdr:colOff>
      <xdr:row>58</xdr:row>
      <xdr:rowOff>49037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8501"/>
          <a:ext cx="8890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49037</xdr:rowOff>
    </xdr:from>
    <xdr:to>
      <xdr:col>10</xdr:col>
      <xdr:colOff>114300</xdr:colOff>
      <xdr:row>58</xdr:row>
      <xdr:rowOff>82795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3137"/>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130907</xdr:rowOff>
    </xdr:from>
    <xdr:to>
      <xdr:col>24</xdr:col>
      <xdr:colOff>114300</xdr:colOff>
      <xdr:row>58</xdr:row>
      <xdr:rowOff>61057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144463</xdr:rowOff>
    </xdr:from>
    <xdr:to>
      <xdr:col>20</xdr:col>
      <xdr:colOff>38100</xdr:colOff>
      <xdr:row>58</xdr:row>
      <xdr:rowOff>74613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91140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145051</xdr:rowOff>
    </xdr:from>
    <xdr:to>
      <xdr:col>15</xdr:col>
      <xdr:colOff>101600</xdr:colOff>
      <xdr:row>58</xdr:row>
      <xdr:rowOff>75201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91728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169687</xdr:rowOff>
    </xdr:from>
    <xdr:to>
      <xdr:col>10</xdr:col>
      <xdr:colOff>165100</xdr:colOff>
      <xdr:row>58</xdr:row>
      <xdr:rowOff>99837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116364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31995</xdr:rowOff>
    </xdr:from>
    <xdr:to>
      <xdr:col>6</xdr:col>
      <xdr:colOff>38100</xdr:colOff>
      <xdr:row>58</xdr:row>
      <xdr:rowOff>133595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124722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66396</xdr:rowOff>
    </xdr:from>
    <xdr:to>
      <xdr:col>24</xdr:col>
      <xdr:colOff>63500</xdr:colOff>
      <xdr:row>78</xdr:row>
      <xdr:rowOff>78893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39496"/>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65139</xdr:rowOff>
    </xdr:from>
    <xdr:to>
      <xdr:col>19</xdr:col>
      <xdr:colOff>177800</xdr:colOff>
      <xdr:row>78</xdr:row>
      <xdr:rowOff>78893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38239"/>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65139</xdr:rowOff>
    </xdr:from>
    <xdr:to>
      <xdr:col>15</xdr:col>
      <xdr:colOff>50800</xdr:colOff>
      <xdr:row>78</xdr:row>
      <xdr:rowOff>95123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38239"/>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80150</xdr:rowOff>
    </xdr:from>
    <xdr:to>
      <xdr:col>10</xdr:col>
      <xdr:colOff>114300</xdr:colOff>
      <xdr:row>78</xdr:row>
      <xdr:rowOff>95123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53250"/>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15596</xdr:rowOff>
    </xdr:from>
    <xdr:to>
      <xdr:col>24</xdr:col>
      <xdr:colOff>114300</xdr:colOff>
      <xdr:row>78</xdr:row>
      <xdr:rowOff>117196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165473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28093</xdr:rowOff>
    </xdr:from>
    <xdr:to>
      <xdr:col>20</xdr:col>
      <xdr:colOff>38100</xdr:colOff>
      <xdr:row>78</xdr:row>
      <xdr:rowOff>129693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120820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9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14339</xdr:rowOff>
    </xdr:from>
    <xdr:to>
      <xdr:col>15</xdr:col>
      <xdr:colOff>101600</xdr:colOff>
      <xdr:row>78</xdr:row>
      <xdr:rowOff>115939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107066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8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44323</xdr:rowOff>
    </xdr:from>
    <xdr:to>
      <xdr:col>10</xdr:col>
      <xdr:colOff>165100</xdr:colOff>
      <xdr:row>78</xdr:row>
      <xdr:rowOff>145923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137050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29350</xdr:rowOff>
    </xdr:from>
    <xdr:to>
      <xdr:col>6</xdr:col>
      <xdr:colOff>38100</xdr:colOff>
      <xdr:row>78</xdr:row>
      <xdr:rowOff>130950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122077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73197</xdr:rowOff>
    </xdr:from>
    <xdr:to>
      <xdr:col>24</xdr:col>
      <xdr:colOff>62865</xdr:colOff>
      <xdr:row>98</xdr:row>
      <xdr:rowOff>86494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697"/>
          <a:ext cx="127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90321</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86494</xdr:rowOff>
    </xdr:from>
    <xdr:to>
      <xdr:col>24</xdr:col>
      <xdr:colOff>152400</xdr:colOff>
      <xdr:row>98</xdr:row>
      <xdr:rowOff>86494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19874</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73197</xdr:rowOff>
    </xdr:from>
    <xdr:to>
      <xdr:col>24</xdr:col>
      <xdr:colOff>152400</xdr:colOff>
      <xdr:row>90</xdr:row>
      <xdr:rowOff>73197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49842</xdr:rowOff>
    </xdr:from>
    <xdr:to>
      <xdr:col>24</xdr:col>
      <xdr:colOff>63500</xdr:colOff>
      <xdr:row>98</xdr:row>
      <xdr:rowOff>2750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680492"/>
          <a:ext cx="8382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89891</xdr:rowOff>
    </xdr:from>
    <xdr:to>
      <xdr:col>24</xdr:col>
      <xdr:colOff>114300</xdr:colOff>
      <xdr:row>96</xdr:row>
      <xdr:rowOff>20041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2750</xdr:rowOff>
    </xdr:from>
    <xdr:to>
      <xdr:col>19</xdr:col>
      <xdr:colOff>177800</xdr:colOff>
      <xdr:row>98</xdr:row>
      <xdr:rowOff>42517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804850"/>
          <a:ext cx="889000" cy="3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10852</xdr:rowOff>
    </xdr:from>
    <xdr:to>
      <xdr:col>20</xdr:col>
      <xdr:colOff>38100</xdr:colOff>
      <xdr:row>96</xdr:row>
      <xdr:rowOff>112452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7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128979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76654</xdr:rowOff>
    </xdr:from>
    <xdr:to>
      <xdr:col>15</xdr:col>
      <xdr:colOff>50800</xdr:colOff>
      <xdr:row>98</xdr:row>
      <xdr:rowOff>42517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707304"/>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89796</xdr:rowOff>
    </xdr:from>
    <xdr:to>
      <xdr:col>15</xdr:col>
      <xdr:colOff>101600</xdr:colOff>
      <xdr:row>97</xdr:row>
      <xdr:rowOff>19946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36473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76654</xdr:rowOff>
    </xdr:from>
    <xdr:to>
      <xdr:col>10</xdr:col>
      <xdr:colOff>114300</xdr:colOff>
      <xdr:row>98</xdr:row>
      <xdr:rowOff>109629</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707304"/>
          <a:ext cx="889000" cy="2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141030</xdr:rowOff>
    </xdr:from>
    <xdr:to>
      <xdr:col>10</xdr:col>
      <xdr:colOff>165100</xdr:colOff>
      <xdr:row>96</xdr:row>
      <xdr:rowOff>71180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87707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45523</xdr:rowOff>
    </xdr:from>
    <xdr:to>
      <xdr:col>6</xdr:col>
      <xdr:colOff>38100</xdr:colOff>
      <xdr:row>97</xdr:row>
      <xdr:rowOff>147123</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7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163650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5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170492</xdr:rowOff>
    </xdr:from>
    <xdr:to>
      <xdr:col>24</xdr:col>
      <xdr:colOff>114300</xdr:colOff>
      <xdr:row>97</xdr:row>
      <xdr:rowOff>100642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6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148919</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60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123400</xdr:rowOff>
    </xdr:from>
    <xdr:to>
      <xdr:col>20</xdr:col>
      <xdr:colOff>38100</xdr:colOff>
      <xdr:row>98</xdr:row>
      <xdr:rowOff>53550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7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44677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8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163167</xdr:rowOff>
    </xdr:from>
    <xdr:to>
      <xdr:col>15</xdr:col>
      <xdr:colOff>101600</xdr:colOff>
      <xdr:row>98</xdr:row>
      <xdr:rowOff>93317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84444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88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25854</xdr:rowOff>
    </xdr:from>
    <xdr:to>
      <xdr:col>10</xdr:col>
      <xdr:colOff>165100</xdr:colOff>
      <xdr:row>97</xdr:row>
      <xdr:rowOff>127454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5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118581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4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58829</xdr:rowOff>
    </xdr:from>
    <xdr:to>
      <xdr:col>6</xdr:col>
      <xdr:colOff>38100</xdr:colOff>
      <xdr:row>98</xdr:row>
      <xdr:rowOff>160429</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151556</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74800</xdr:rowOff>
    </xdr:from>
    <xdr:to>
      <xdr:col>55</xdr:col>
      <xdr:colOff>0</xdr:colOff>
      <xdr:row>37</xdr:row>
      <xdr:rowOff>98377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18450"/>
          <a:ext cx="838200" cy="2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74800</xdr:rowOff>
    </xdr:from>
    <xdr:to>
      <xdr:col>50</xdr:col>
      <xdr:colOff>114300</xdr:colOff>
      <xdr:row>37</xdr:row>
      <xdr:rowOff>81247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18450"/>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81247</xdr:rowOff>
    </xdr:from>
    <xdr:to>
      <xdr:col>45</xdr:col>
      <xdr:colOff>177800</xdr:colOff>
      <xdr:row>37</xdr:row>
      <xdr:rowOff>100206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42489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148966</xdr:rowOff>
    </xdr:from>
    <xdr:to>
      <xdr:col>41</xdr:col>
      <xdr:colOff>50800</xdr:colOff>
      <xdr:row>37</xdr:row>
      <xdr:rowOff>100206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35366"/>
          <a:ext cx="889000" cy="80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47577</xdr:rowOff>
    </xdr:from>
    <xdr:to>
      <xdr:col>55</xdr:col>
      <xdr:colOff>50800</xdr:colOff>
      <xdr:row>37</xdr:row>
      <xdr:rowOff>149177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9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26004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6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24000</xdr:rowOff>
    </xdr:from>
    <xdr:to>
      <xdr:col>50</xdr:col>
      <xdr:colOff>165100</xdr:colOff>
      <xdr:row>37</xdr:row>
      <xdr:rowOff>125600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116727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6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30447</xdr:rowOff>
    </xdr:from>
    <xdr:to>
      <xdr:col>46</xdr:col>
      <xdr:colOff>38100</xdr:colOff>
      <xdr:row>37</xdr:row>
      <xdr:rowOff>132047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123174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49406</xdr:rowOff>
    </xdr:from>
    <xdr:to>
      <xdr:col>41</xdr:col>
      <xdr:colOff>101600</xdr:colOff>
      <xdr:row>37</xdr:row>
      <xdr:rowOff>151006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142133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8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98166</xdr:rowOff>
    </xdr:from>
    <xdr:to>
      <xdr:col>36</xdr:col>
      <xdr:colOff>165100</xdr:colOff>
      <xdr:row>33</xdr:row>
      <xdr:rowOff>28316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19443</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7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155637</xdr:rowOff>
    </xdr:from>
    <xdr:to>
      <xdr:col>55</xdr:col>
      <xdr:colOff>0</xdr:colOff>
      <xdr:row>57</xdr:row>
      <xdr:rowOff>104887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56837"/>
          <a:ext cx="838200" cy="1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104887</xdr:rowOff>
    </xdr:from>
    <xdr:to>
      <xdr:col>50</xdr:col>
      <xdr:colOff>114300</xdr:colOff>
      <xdr:row>57</xdr:row>
      <xdr:rowOff>167034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877537"/>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139733</xdr:rowOff>
    </xdr:from>
    <xdr:to>
      <xdr:col>45</xdr:col>
      <xdr:colOff>177800</xdr:colOff>
      <xdr:row>57</xdr:row>
      <xdr:rowOff>167034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912383"/>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98617</xdr:rowOff>
    </xdr:from>
    <xdr:to>
      <xdr:col>41</xdr:col>
      <xdr:colOff>50800</xdr:colOff>
      <xdr:row>57</xdr:row>
      <xdr:rowOff>139733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871267"/>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104837</xdr:rowOff>
    </xdr:from>
    <xdr:to>
      <xdr:col>55</xdr:col>
      <xdr:colOff>50800</xdr:colOff>
      <xdr:row>57</xdr:row>
      <xdr:rowOff>34987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83264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54087</xdr:rowOff>
    </xdr:from>
    <xdr:to>
      <xdr:col>50</xdr:col>
      <xdr:colOff>165100</xdr:colOff>
      <xdr:row>57</xdr:row>
      <xdr:rowOff>155687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146814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116234</xdr:rowOff>
    </xdr:from>
    <xdr:to>
      <xdr:col>46</xdr:col>
      <xdr:colOff>38100</xdr:colOff>
      <xdr:row>58</xdr:row>
      <xdr:rowOff>46384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8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37511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88933</xdr:rowOff>
    </xdr:from>
    <xdr:to>
      <xdr:col>41</xdr:col>
      <xdr:colOff>101600</xdr:colOff>
      <xdr:row>58</xdr:row>
      <xdr:rowOff>19083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47817</xdr:rowOff>
    </xdr:from>
    <xdr:to>
      <xdr:col>36</xdr:col>
      <xdr:colOff>165100</xdr:colOff>
      <xdr:row>57</xdr:row>
      <xdr:rowOff>149417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140544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1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87218</xdr:rowOff>
    </xdr:from>
    <xdr:to>
      <xdr:col>55</xdr:col>
      <xdr:colOff>0</xdr:colOff>
      <xdr:row>77</xdr:row>
      <xdr:rowOff>168923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88868"/>
          <a:ext cx="838200" cy="8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168923</xdr:rowOff>
    </xdr:from>
    <xdr:to>
      <xdr:col>50</xdr:col>
      <xdr:colOff>114300</xdr:colOff>
      <xdr:row>79</xdr:row>
      <xdr:rowOff>19114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70573"/>
          <a:ext cx="889000" cy="1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125146</xdr:rowOff>
    </xdr:from>
    <xdr:to>
      <xdr:col>45</xdr:col>
      <xdr:colOff>177800</xdr:colOff>
      <xdr:row>79</xdr:row>
      <xdr:rowOff>19114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98246"/>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61748</xdr:rowOff>
    </xdr:from>
    <xdr:to>
      <xdr:col>41</xdr:col>
      <xdr:colOff>50800</xdr:colOff>
      <xdr:row>78</xdr:row>
      <xdr:rowOff>125146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34848"/>
          <a:ext cx="889000"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36418</xdr:rowOff>
    </xdr:from>
    <xdr:to>
      <xdr:col>55</xdr:col>
      <xdr:colOff>50800</xdr:colOff>
      <xdr:row>77</xdr:row>
      <xdr:rowOff>138018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59295</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8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118123</xdr:rowOff>
    </xdr:from>
    <xdr:to>
      <xdr:col>50</xdr:col>
      <xdr:colOff>165100</xdr:colOff>
      <xdr:row>78</xdr:row>
      <xdr:rowOff>48273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9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139764</xdr:rowOff>
    </xdr:from>
    <xdr:to>
      <xdr:col>46</xdr:col>
      <xdr:colOff>38100</xdr:colOff>
      <xdr:row>79</xdr:row>
      <xdr:rowOff>69914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61041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6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74346</xdr:rowOff>
    </xdr:from>
    <xdr:to>
      <xdr:col>41</xdr:col>
      <xdr:colOff>101600</xdr:colOff>
      <xdr:row>79</xdr:row>
      <xdr:rowOff>4496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167073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4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10948</xdr:rowOff>
    </xdr:from>
    <xdr:to>
      <xdr:col>36</xdr:col>
      <xdr:colOff>165100</xdr:colOff>
      <xdr:row>78</xdr:row>
      <xdr:rowOff>112548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103675</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63551</xdr:rowOff>
    </xdr:from>
    <xdr:to>
      <xdr:col>55</xdr:col>
      <xdr:colOff>0</xdr:colOff>
      <xdr:row>97</xdr:row>
      <xdr:rowOff>153493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94201"/>
          <a:ext cx="838200" cy="8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102997</xdr:rowOff>
    </xdr:from>
    <xdr:to>
      <xdr:col>50</xdr:col>
      <xdr:colOff>114300</xdr:colOff>
      <xdr:row>97</xdr:row>
      <xdr:rowOff>153493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33647"/>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102997</xdr:rowOff>
    </xdr:from>
    <xdr:to>
      <xdr:col>45</xdr:col>
      <xdr:colOff>177800</xdr:colOff>
      <xdr:row>97</xdr:row>
      <xdr:rowOff>145872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33647"/>
          <a:ext cx="889000" cy="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126225</xdr:rowOff>
    </xdr:from>
    <xdr:to>
      <xdr:col>41</xdr:col>
      <xdr:colOff>50800</xdr:colOff>
      <xdr:row>97</xdr:row>
      <xdr:rowOff>145872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56875"/>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12751</xdr:rowOff>
    </xdr:from>
    <xdr:to>
      <xdr:col>55</xdr:col>
      <xdr:colOff>50800</xdr:colOff>
      <xdr:row>97</xdr:row>
      <xdr:rowOff>114351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162628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102693</xdr:rowOff>
    </xdr:from>
    <xdr:to>
      <xdr:col>50</xdr:col>
      <xdr:colOff>165100</xdr:colOff>
      <xdr:row>98</xdr:row>
      <xdr:rowOff>32843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23970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52197</xdr:rowOff>
    </xdr:from>
    <xdr:to>
      <xdr:col>46</xdr:col>
      <xdr:colOff>38100</xdr:colOff>
      <xdr:row>97</xdr:row>
      <xdr:rowOff>153797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144924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95072</xdr:rowOff>
    </xdr:from>
    <xdr:to>
      <xdr:col>41</xdr:col>
      <xdr:colOff>101600</xdr:colOff>
      <xdr:row>98</xdr:row>
      <xdr:rowOff>25222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75425</xdr:rowOff>
    </xdr:from>
    <xdr:to>
      <xdr:col>36</xdr:col>
      <xdr:colOff>165100</xdr:colOff>
      <xdr:row>98</xdr:row>
      <xdr:rowOff>5575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168152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95352</xdr:rowOff>
    </xdr:from>
    <xdr:to>
      <xdr:col>85</xdr:col>
      <xdr:colOff>127000</xdr:colOff>
      <xdr:row>39</xdr:row>
      <xdr:rowOff>97061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1902"/>
          <a:ext cx="8382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95352</xdr:rowOff>
    </xdr:from>
    <xdr:to>
      <xdr:col>81</xdr:col>
      <xdr:colOff>50800</xdr:colOff>
      <xdr:row>39</xdr:row>
      <xdr:rowOff>97050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1902"/>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97050</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8360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98182</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4732"/>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46261</xdr:rowOff>
    </xdr:from>
    <xdr:to>
      <xdr:col>85</xdr:col>
      <xdr:colOff>177800</xdr:colOff>
      <xdr:row>39</xdr:row>
      <xdr:rowOff>147861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44552</xdr:rowOff>
    </xdr:from>
    <xdr:to>
      <xdr:col>81</xdr:col>
      <xdr:colOff>101600</xdr:colOff>
      <xdr:row>39</xdr:row>
      <xdr:rowOff>146152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137279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2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46250</xdr:rowOff>
    </xdr:from>
    <xdr:to>
      <xdr:col>76</xdr:col>
      <xdr:colOff>165100</xdr:colOff>
      <xdr:row>39</xdr:row>
      <xdr:rowOff>147850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138977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25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47382</xdr:rowOff>
    </xdr:from>
    <xdr:to>
      <xdr:col>67</xdr:col>
      <xdr:colOff>101600</xdr:colOff>
      <xdr:row>39</xdr:row>
      <xdr:rowOff>148982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140109</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161316</xdr:rowOff>
    </xdr:from>
    <xdr:to>
      <xdr:col>85</xdr:col>
      <xdr:colOff>127000</xdr:colOff>
      <xdr:row>77</xdr:row>
      <xdr:rowOff>44614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91516"/>
          <a:ext cx="838200" cy="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160286</xdr:rowOff>
    </xdr:from>
    <xdr:to>
      <xdr:col>81</xdr:col>
      <xdr:colOff>50800</xdr:colOff>
      <xdr:row>77</xdr:row>
      <xdr:rowOff>44614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190486"/>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160286</xdr:rowOff>
    </xdr:from>
    <xdr:to>
      <xdr:col>76</xdr:col>
      <xdr:colOff>114300</xdr:colOff>
      <xdr:row>77</xdr:row>
      <xdr:rowOff>59195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90486"/>
          <a:ext cx="8890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59195</xdr:rowOff>
    </xdr:from>
    <xdr:to>
      <xdr:col>71</xdr:col>
      <xdr:colOff>177800</xdr:colOff>
      <xdr:row>77</xdr:row>
      <xdr:rowOff>80798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260845"/>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110516</xdr:rowOff>
    </xdr:from>
    <xdr:to>
      <xdr:col>85</xdr:col>
      <xdr:colOff>177800</xdr:colOff>
      <xdr:row>77</xdr:row>
      <xdr:rowOff>40666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1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88943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165264</xdr:rowOff>
    </xdr:from>
    <xdr:to>
      <xdr:col>81</xdr:col>
      <xdr:colOff>101600</xdr:colOff>
      <xdr:row>77</xdr:row>
      <xdr:rowOff>95414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86541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2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109486</xdr:rowOff>
    </xdr:from>
    <xdr:to>
      <xdr:col>76</xdr:col>
      <xdr:colOff>165100</xdr:colOff>
      <xdr:row>77</xdr:row>
      <xdr:rowOff>39636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30763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8395</xdr:rowOff>
    </xdr:from>
    <xdr:to>
      <xdr:col>72</xdr:col>
      <xdr:colOff>38100</xdr:colOff>
      <xdr:row>77</xdr:row>
      <xdr:rowOff>109995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101122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29998</xdr:rowOff>
    </xdr:from>
    <xdr:to>
      <xdr:col>67</xdr:col>
      <xdr:colOff>101600</xdr:colOff>
      <xdr:row>77</xdr:row>
      <xdr:rowOff>131598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122725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79121</xdr:rowOff>
    </xdr:from>
    <xdr:to>
      <xdr:col>85</xdr:col>
      <xdr:colOff>127000</xdr:colOff>
      <xdr:row>97</xdr:row>
      <xdr:rowOff>107934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09771"/>
          <a:ext cx="838200" cy="2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60449</xdr:rowOff>
    </xdr:from>
    <xdr:to>
      <xdr:col>81</xdr:col>
      <xdr:colOff>50800</xdr:colOff>
      <xdr:row>97</xdr:row>
      <xdr:rowOff>79121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691099"/>
          <a:ext cx="889000" cy="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60449</xdr:rowOff>
    </xdr:from>
    <xdr:to>
      <xdr:col>76</xdr:col>
      <xdr:colOff>114300</xdr:colOff>
      <xdr:row>97</xdr:row>
      <xdr:rowOff>76981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91099"/>
          <a:ext cx="889000" cy="1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76981</xdr:rowOff>
    </xdr:from>
    <xdr:to>
      <xdr:col>71</xdr:col>
      <xdr:colOff>177800</xdr:colOff>
      <xdr:row>98</xdr:row>
      <xdr:rowOff>34461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07631"/>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57134</xdr:rowOff>
    </xdr:from>
    <xdr:to>
      <xdr:col>85</xdr:col>
      <xdr:colOff>177800</xdr:colOff>
      <xdr:row>97</xdr:row>
      <xdr:rowOff>158734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80011</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3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28321</xdr:rowOff>
    </xdr:from>
    <xdr:to>
      <xdr:col>81</xdr:col>
      <xdr:colOff>101600</xdr:colOff>
      <xdr:row>97</xdr:row>
      <xdr:rowOff>129921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146448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9649</xdr:rowOff>
    </xdr:from>
    <xdr:to>
      <xdr:col>76</xdr:col>
      <xdr:colOff>165100</xdr:colOff>
      <xdr:row>97</xdr:row>
      <xdr:rowOff>111249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127776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41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26181</xdr:rowOff>
    </xdr:from>
    <xdr:to>
      <xdr:col>72</xdr:col>
      <xdr:colOff>38100</xdr:colOff>
      <xdr:row>97</xdr:row>
      <xdr:rowOff>127781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144308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155111</xdr:rowOff>
    </xdr:from>
    <xdr:to>
      <xdr:col>67</xdr:col>
      <xdr:colOff>101600</xdr:colOff>
      <xdr:row>98</xdr:row>
      <xdr:rowOff>85261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76388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8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100457</xdr:rowOff>
    </xdr:from>
    <xdr:to>
      <xdr:col>116</xdr:col>
      <xdr:colOff>63500</xdr:colOff>
      <xdr:row>38</xdr:row>
      <xdr:rowOff>151765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15557"/>
          <a:ext cx="8382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74041</xdr:rowOff>
    </xdr:from>
    <xdr:to>
      <xdr:col>111</xdr:col>
      <xdr:colOff>177800</xdr:colOff>
      <xdr:row>38</xdr:row>
      <xdr:rowOff>100457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589141"/>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21336</xdr:rowOff>
    </xdr:from>
    <xdr:to>
      <xdr:col>107</xdr:col>
      <xdr:colOff>50800</xdr:colOff>
      <xdr:row>38</xdr:row>
      <xdr:rowOff>74041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536436"/>
          <a:ext cx="889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xdr:rowOff>
    </xdr:from>
    <xdr:to>
      <xdr:col>102</xdr:col>
      <xdr:colOff>114300</xdr:colOff>
      <xdr:row>38</xdr:row>
      <xdr:rowOff>21336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517640"/>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100965</xdr:rowOff>
    </xdr:from>
    <xdr:to>
      <xdr:col>116</xdr:col>
      <xdr:colOff>114300</xdr:colOff>
      <xdr:row>39</xdr:row>
      <xdr:rowOff>31115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15892</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49657</xdr:rowOff>
    </xdr:from>
    <xdr:to>
      <xdr:col>112</xdr:col>
      <xdr:colOff>38100</xdr:colOff>
      <xdr:row>38</xdr:row>
      <xdr:rowOff>151257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142384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23241</xdr:rowOff>
    </xdr:from>
    <xdr:to>
      <xdr:col>107</xdr:col>
      <xdr:colOff>101600</xdr:colOff>
      <xdr:row>38</xdr:row>
      <xdr:rowOff>124841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115968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63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141986</xdr:rowOff>
    </xdr:from>
    <xdr:to>
      <xdr:col>102</xdr:col>
      <xdr:colOff>165100</xdr:colOff>
      <xdr:row>38</xdr:row>
      <xdr:rowOff>72136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88663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123190</xdr:rowOff>
    </xdr:from>
    <xdr:to>
      <xdr:col>98</xdr:col>
      <xdr:colOff>38100</xdr:colOff>
      <xdr:row>38</xdr:row>
      <xdr:rowOff>53340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69867</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2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133436</xdr:rowOff>
    </xdr:from>
    <xdr:to>
      <xdr:col>116</xdr:col>
      <xdr:colOff>63500</xdr:colOff>
      <xdr:row>58</xdr:row>
      <xdr:rowOff>134259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7753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134259</xdr:rowOff>
    </xdr:from>
    <xdr:to>
      <xdr:col>111</xdr:col>
      <xdr:colOff>177800</xdr:colOff>
      <xdr:row>58</xdr:row>
      <xdr:rowOff>134556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78359"/>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134488</xdr:rowOff>
    </xdr:from>
    <xdr:to>
      <xdr:col>107</xdr:col>
      <xdr:colOff>50800</xdr:colOff>
      <xdr:row>58</xdr:row>
      <xdr:rowOff>134556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7858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134488</xdr:rowOff>
    </xdr:from>
    <xdr:to>
      <xdr:col>102</xdr:col>
      <xdr:colOff>114300</xdr:colOff>
      <xdr:row>58</xdr:row>
      <xdr:rowOff>134854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7858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82636</xdr:rowOff>
    </xdr:from>
    <xdr:to>
      <xdr:col>116</xdr:col>
      <xdr:colOff>114300</xdr:colOff>
      <xdr:row>59</xdr:row>
      <xdr:rowOff>12786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83459</xdr:rowOff>
    </xdr:from>
    <xdr:to>
      <xdr:col>112</xdr:col>
      <xdr:colOff>38100</xdr:colOff>
      <xdr:row>59</xdr:row>
      <xdr:rowOff>13609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4736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2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83756</xdr:rowOff>
    </xdr:from>
    <xdr:to>
      <xdr:col>107</xdr:col>
      <xdr:colOff>101600</xdr:colOff>
      <xdr:row>59</xdr:row>
      <xdr:rowOff>13906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5033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2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83688</xdr:rowOff>
    </xdr:from>
    <xdr:to>
      <xdr:col>102</xdr:col>
      <xdr:colOff>165100</xdr:colOff>
      <xdr:row>59</xdr:row>
      <xdr:rowOff>13838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4965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20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84054</xdr:rowOff>
    </xdr:from>
    <xdr:to>
      <xdr:col>98</xdr:col>
      <xdr:colOff>38100</xdr:colOff>
      <xdr:row>59</xdr:row>
      <xdr:rowOff>14204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5331</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115012</xdr:rowOff>
    </xdr:from>
    <xdr:to>
      <xdr:col>116</xdr:col>
      <xdr:colOff>63500</xdr:colOff>
      <xdr:row>77</xdr:row>
      <xdr:rowOff>25628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45212"/>
          <a:ext cx="838200" cy="8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25628</xdr:rowOff>
    </xdr:from>
    <xdr:to>
      <xdr:col>111</xdr:col>
      <xdr:colOff>177800</xdr:colOff>
      <xdr:row>77</xdr:row>
      <xdr:rowOff>78130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27278"/>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78130</xdr:rowOff>
    </xdr:from>
    <xdr:to>
      <xdr:col>107</xdr:col>
      <xdr:colOff>50800</xdr:colOff>
      <xdr:row>77</xdr:row>
      <xdr:rowOff>127012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79780"/>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127012</xdr:rowOff>
    </xdr:from>
    <xdr:to>
      <xdr:col>102</xdr:col>
      <xdr:colOff>114300</xdr:colOff>
      <xdr:row>77</xdr:row>
      <xdr:rowOff>170751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28662"/>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64212</xdr:rowOff>
    </xdr:from>
    <xdr:to>
      <xdr:col>116</xdr:col>
      <xdr:colOff>114300</xdr:colOff>
      <xdr:row>76</xdr:row>
      <xdr:rowOff>165812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42639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146278</xdr:rowOff>
    </xdr:from>
    <xdr:to>
      <xdr:col>112</xdr:col>
      <xdr:colOff>38100</xdr:colOff>
      <xdr:row>77</xdr:row>
      <xdr:rowOff>76428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67555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6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27330</xdr:rowOff>
    </xdr:from>
    <xdr:to>
      <xdr:col>107</xdr:col>
      <xdr:colOff>101600</xdr:colOff>
      <xdr:row>77</xdr:row>
      <xdr:rowOff>128930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120057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2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76212</xdr:rowOff>
    </xdr:from>
    <xdr:to>
      <xdr:col>102</xdr:col>
      <xdr:colOff>165100</xdr:colOff>
      <xdr:row>78</xdr:row>
      <xdr:rowOff>6362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168939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119951</xdr:rowOff>
    </xdr:from>
    <xdr:to>
      <xdr:col>98</xdr:col>
      <xdr:colOff>38100</xdr:colOff>
      <xdr:row>78</xdr:row>
      <xdr:rowOff>50101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3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41228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4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408,967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円となっている。主な構成費目である扶助費について、定額減税補足給付金や低所得者支援給付金の皆増のほか、障害児・障害者給付費や民間保育園運営費負担金の増の影響により、前年度決算と比較すると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増となっている。類似団体と比較すると低い水準で推移しているが、今後加速度的に伸びる恐れがあり、介護・医療費をはじめとした扶助費抑制施策を継続していく必要がある。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他項目において大きな増減があったものは普通建設事業費で、住民一人当たり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％）の増となった。おくの義務教育学校一体型校舎建設工事や庁舎非常用電源装置整備工事、小中学校空調更新工事によるものである。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牛久市は昭和後期からベッドタウンとして施設やインフラ等を大規模に整備しており、近年は公共施設総合管理計画等に基づいた施設改修を見込んでいるため、施設整備の老朽化による維持管理費の増に伴う物件費及び維持補修費が今後増加していくと考えられる。また、公債費については、類似団体と比較すると依然として低い水準であるものの増加傾向にあり、前述の施設更新や、ひたち野うしく中学校建設事業等の大型投資事業の影響で、今後もある程度の増加が見込まれる。財政負担の平準化や、公債費残高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茨城県牛久市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83,820
81,881
58.92
35,090,675
34,279,647
379,639
17,769,693
24,138,862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140157</xdr:rowOff>
    </xdr:from>
    <xdr:to>
      <xdr:col>24</xdr:col>
      <xdr:colOff>63500</xdr:colOff>
      <xdr:row>37</xdr:row>
      <xdr:rowOff>35001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12357"/>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35001</xdr:rowOff>
    </xdr:from>
    <xdr:to>
      <xdr:col>19</xdr:col>
      <xdr:colOff>177800</xdr:colOff>
      <xdr:row>37</xdr:row>
      <xdr:rowOff>102667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78651"/>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97637</xdr:rowOff>
    </xdr:from>
    <xdr:to>
      <xdr:col>15</xdr:col>
      <xdr:colOff>50800</xdr:colOff>
      <xdr:row>37</xdr:row>
      <xdr:rowOff>102667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4128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24943</xdr:rowOff>
    </xdr:from>
    <xdr:to>
      <xdr:col>10</xdr:col>
      <xdr:colOff>114300</xdr:colOff>
      <xdr:row>37</xdr:row>
      <xdr:rowOff>97637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68593"/>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89357</xdr:rowOff>
    </xdr:from>
    <xdr:to>
      <xdr:col>24</xdr:col>
      <xdr:colOff>114300</xdr:colOff>
      <xdr:row>37</xdr:row>
      <xdr:rowOff>19507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67784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155651</xdr:rowOff>
    </xdr:from>
    <xdr:to>
      <xdr:col>20</xdr:col>
      <xdr:colOff>38100</xdr:colOff>
      <xdr:row>37</xdr:row>
      <xdr:rowOff>85801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76928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51867</xdr:rowOff>
    </xdr:from>
    <xdr:to>
      <xdr:col>15</xdr:col>
      <xdr:colOff>101600</xdr:colOff>
      <xdr:row>37</xdr:row>
      <xdr:rowOff>153467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144594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46837</xdr:rowOff>
    </xdr:from>
    <xdr:to>
      <xdr:col>10</xdr:col>
      <xdr:colOff>165100</xdr:colOff>
      <xdr:row>37</xdr:row>
      <xdr:rowOff>148437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139564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145593</xdr:rowOff>
    </xdr:from>
    <xdr:to>
      <xdr:col>6</xdr:col>
      <xdr:colOff>38100</xdr:colOff>
      <xdr:row>37</xdr:row>
      <xdr:rowOff>75743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66870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146519</xdr:rowOff>
    </xdr:from>
    <xdr:to>
      <xdr:col>24</xdr:col>
      <xdr:colOff>63500</xdr:colOff>
      <xdr:row>56</xdr:row>
      <xdr:rowOff>167491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7719"/>
          <a:ext cx="838200" cy="2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162364</xdr:rowOff>
    </xdr:from>
    <xdr:to>
      <xdr:col>19</xdr:col>
      <xdr:colOff>177800</xdr:colOff>
      <xdr:row>56</xdr:row>
      <xdr:rowOff>167491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63564"/>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162364</xdr:rowOff>
    </xdr:from>
    <xdr:to>
      <xdr:col>15</xdr:col>
      <xdr:colOff>50800</xdr:colOff>
      <xdr:row>57</xdr:row>
      <xdr:rowOff>22768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63564"/>
          <a:ext cx="889000" cy="3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24557</xdr:rowOff>
    </xdr:from>
    <xdr:to>
      <xdr:col>10</xdr:col>
      <xdr:colOff>114300</xdr:colOff>
      <xdr:row>57</xdr:row>
      <xdr:rowOff>22768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2857"/>
          <a:ext cx="889000" cy="5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95719</xdr:rowOff>
    </xdr:from>
    <xdr:to>
      <xdr:col>24</xdr:col>
      <xdr:colOff>114300</xdr:colOff>
      <xdr:row>57</xdr:row>
      <xdr:rowOff>25869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118596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116691</xdr:rowOff>
    </xdr:from>
    <xdr:to>
      <xdr:col>20</xdr:col>
      <xdr:colOff>38100</xdr:colOff>
      <xdr:row>57</xdr:row>
      <xdr:rowOff>46841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63368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9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111564</xdr:rowOff>
    </xdr:from>
    <xdr:to>
      <xdr:col>15</xdr:col>
      <xdr:colOff>101600</xdr:colOff>
      <xdr:row>57</xdr:row>
      <xdr:rowOff>41714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58241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143418</xdr:rowOff>
    </xdr:from>
    <xdr:to>
      <xdr:col>10</xdr:col>
      <xdr:colOff>165100</xdr:colOff>
      <xdr:row>57</xdr:row>
      <xdr:rowOff>73568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64695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3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145207</xdr:rowOff>
    </xdr:from>
    <xdr:to>
      <xdr:col>6</xdr:col>
      <xdr:colOff>38100</xdr:colOff>
      <xdr:row>54</xdr:row>
      <xdr:rowOff>75357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66484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2952</xdr:rowOff>
    </xdr:from>
    <xdr:to>
      <xdr:col>24</xdr:col>
      <xdr:colOff>63500</xdr:colOff>
      <xdr:row>77</xdr:row>
      <xdr:rowOff>104854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4602"/>
          <a:ext cx="838200" cy="10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104854</xdr:rowOff>
    </xdr:from>
    <xdr:to>
      <xdr:col>19</xdr:col>
      <xdr:colOff>177800</xdr:colOff>
      <xdr:row>77</xdr:row>
      <xdr:rowOff>151633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6504"/>
          <a:ext cx="889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40610</xdr:rowOff>
    </xdr:from>
    <xdr:to>
      <xdr:col>15</xdr:col>
      <xdr:colOff>50800</xdr:colOff>
      <xdr:row>77</xdr:row>
      <xdr:rowOff>151633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2260"/>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40610</xdr:rowOff>
    </xdr:from>
    <xdr:to>
      <xdr:col>10</xdr:col>
      <xdr:colOff>114300</xdr:colOff>
      <xdr:row>78</xdr:row>
      <xdr:rowOff>63897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2260"/>
          <a:ext cx="889000" cy="19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123602</xdr:rowOff>
    </xdr:from>
    <xdr:to>
      <xdr:col>24</xdr:col>
      <xdr:colOff>114300</xdr:colOff>
      <xdr:row>77</xdr:row>
      <xdr:rowOff>53752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38529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54054</xdr:rowOff>
    </xdr:from>
    <xdr:to>
      <xdr:col>20</xdr:col>
      <xdr:colOff>38100</xdr:colOff>
      <xdr:row>77</xdr:row>
      <xdr:rowOff>155654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146781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100833</xdr:rowOff>
    </xdr:from>
    <xdr:to>
      <xdr:col>15</xdr:col>
      <xdr:colOff>101600</xdr:colOff>
      <xdr:row>78</xdr:row>
      <xdr:rowOff>30983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22110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161260</xdr:rowOff>
    </xdr:from>
    <xdr:to>
      <xdr:col>10</xdr:col>
      <xdr:colOff>165100</xdr:colOff>
      <xdr:row>77</xdr:row>
      <xdr:rowOff>91410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82537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13097</xdr:rowOff>
    </xdr:from>
    <xdr:to>
      <xdr:col>6</xdr:col>
      <xdr:colOff>38100</xdr:colOff>
      <xdr:row>78</xdr:row>
      <xdr:rowOff>114697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105824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90021</xdr:rowOff>
    </xdr:from>
    <xdr:to>
      <xdr:col>24</xdr:col>
      <xdr:colOff>63500</xdr:colOff>
      <xdr:row>98</xdr:row>
      <xdr:rowOff>93512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2121"/>
          <a:ext cx="8382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65565</xdr:rowOff>
    </xdr:from>
    <xdr:to>
      <xdr:col>19</xdr:col>
      <xdr:colOff>177800</xdr:colOff>
      <xdr:row>98</xdr:row>
      <xdr:rowOff>90021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67665"/>
          <a:ext cx="889000" cy="2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65565</xdr:rowOff>
    </xdr:from>
    <xdr:to>
      <xdr:col>15</xdr:col>
      <xdr:colOff>50800</xdr:colOff>
      <xdr:row>98</xdr:row>
      <xdr:rowOff>72761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67665"/>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72761</xdr:rowOff>
    </xdr:from>
    <xdr:to>
      <xdr:col>10</xdr:col>
      <xdr:colOff>114300</xdr:colOff>
      <xdr:row>98</xdr:row>
      <xdr:rowOff>106420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4861"/>
          <a:ext cx="889000" cy="3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42712</xdr:rowOff>
    </xdr:from>
    <xdr:to>
      <xdr:col>24</xdr:col>
      <xdr:colOff>114300</xdr:colOff>
      <xdr:row>98</xdr:row>
      <xdr:rowOff>144312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39221</xdr:rowOff>
    </xdr:from>
    <xdr:to>
      <xdr:col>20</xdr:col>
      <xdr:colOff>38100</xdr:colOff>
      <xdr:row>98</xdr:row>
      <xdr:rowOff>140821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131948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14765</xdr:rowOff>
    </xdr:from>
    <xdr:to>
      <xdr:col>15</xdr:col>
      <xdr:colOff>101600</xdr:colOff>
      <xdr:row>98</xdr:row>
      <xdr:rowOff>116365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0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21961</xdr:rowOff>
    </xdr:from>
    <xdr:to>
      <xdr:col>10</xdr:col>
      <xdr:colOff>165100</xdr:colOff>
      <xdr:row>98</xdr:row>
      <xdr:rowOff>123561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114688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55620</xdr:rowOff>
    </xdr:from>
    <xdr:to>
      <xdr:col>6</xdr:col>
      <xdr:colOff>38100</xdr:colOff>
      <xdr:row>98</xdr:row>
      <xdr:rowOff>157220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148347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37592</xdr:rowOff>
    </xdr:from>
    <xdr:to>
      <xdr:col>55</xdr:col>
      <xdr:colOff>0</xdr:colOff>
      <xdr:row>39</xdr:row>
      <xdr:rowOff>37846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4142"/>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37719</xdr:rowOff>
    </xdr:from>
    <xdr:to>
      <xdr:col>50</xdr:col>
      <xdr:colOff>114300</xdr:colOff>
      <xdr:row>39</xdr:row>
      <xdr:rowOff>37846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426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37084</xdr:rowOff>
    </xdr:from>
    <xdr:to>
      <xdr:col>45</xdr:col>
      <xdr:colOff>177800</xdr:colOff>
      <xdr:row>39</xdr:row>
      <xdr:rowOff>37719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23634"/>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34925</xdr:rowOff>
    </xdr:from>
    <xdr:to>
      <xdr:col>41</xdr:col>
      <xdr:colOff>50800</xdr:colOff>
      <xdr:row>39</xdr:row>
      <xdr:rowOff>37084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21475"/>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158242</xdr:rowOff>
    </xdr:from>
    <xdr:to>
      <xdr:col>55</xdr:col>
      <xdr:colOff>50800</xdr:colOff>
      <xdr:row>39</xdr:row>
      <xdr:rowOff>88392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73169</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158496</xdr:rowOff>
    </xdr:from>
    <xdr:to>
      <xdr:col>50</xdr:col>
      <xdr:colOff>165100</xdr:colOff>
      <xdr:row>39</xdr:row>
      <xdr:rowOff>88646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79773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66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158369</xdr:rowOff>
    </xdr:from>
    <xdr:to>
      <xdr:col>46</xdr:col>
      <xdr:colOff>38100</xdr:colOff>
      <xdr:row>39</xdr:row>
      <xdr:rowOff>88519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79646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6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157734</xdr:rowOff>
    </xdr:from>
    <xdr:to>
      <xdr:col>41</xdr:col>
      <xdr:colOff>101600</xdr:colOff>
      <xdr:row>39</xdr:row>
      <xdr:rowOff>87884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79011</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65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155575</xdr:rowOff>
    </xdr:from>
    <xdr:to>
      <xdr:col>36</xdr:col>
      <xdr:colOff>165100</xdr:colOff>
      <xdr:row>39</xdr:row>
      <xdr:rowOff>85725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76852</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118516</xdr:rowOff>
    </xdr:from>
    <xdr:to>
      <xdr:col>55</xdr:col>
      <xdr:colOff>0</xdr:colOff>
      <xdr:row>58</xdr:row>
      <xdr:rowOff>123051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2616"/>
          <a:ext cx="8382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118516</xdr:rowOff>
    </xdr:from>
    <xdr:to>
      <xdr:col>50</xdr:col>
      <xdr:colOff>114300</xdr:colOff>
      <xdr:row>58</xdr:row>
      <xdr:rowOff>126784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62616"/>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126784</xdr:rowOff>
    </xdr:from>
    <xdr:to>
      <xdr:col>45</xdr:col>
      <xdr:colOff>177800</xdr:colOff>
      <xdr:row>58</xdr:row>
      <xdr:rowOff>133756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70884"/>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132956</xdr:rowOff>
    </xdr:from>
    <xdr:to>
      <xdr:col>41</xdr:col>
      <xdr:colOff>50800</xdr:colOff>
      <xdr:row>58</xdr:row>
      <xdr:rowOff>133756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7705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72251</xdr:rowOff>
    </xdr:from>
    <xdr:to>
      <xdr:col>55</xdr:col>
      <xdr:colOff>50800</xdr:colOff>
      <xdr:row>59</xdr:row>
      <xdr:rowOff>2401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158628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67716</xdr:rowOff>
    </xdr:from>
    <xdr:to>
      <xdr:col>50</xdr:col>
      <xdr:colOff>165100</xdr:colOff>
      <xdr:row>58</xdr:row>
      <xdr:rowOff>169316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160443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0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75984</xdr:rowOff>
    </xdr:from>
    <xdr:to>
      <xdr:col>46</xdr:col>
      <xdr:colOff>38100</xdr:colOff>
      <xdr:row>59</xdr:row>
      <xdr:rowOff>6134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168711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1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82956</xdr:rowOff>
    </xdr:from>
    <xdr:to>
      <xdr:col>41</xdr:col>
      <xdr:colOff>101600</xdr:colOff>
      <xdr:row>59</xdr:row>
      <xdr:rowOff>13106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1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82156</xdr:rowOff>
    </xdr:from>
    <xdr:to>
      <xdr:col>36</xdr:col>
      <xdr:colOff>165100</xdr:colOff>
      <xdr:row>59</xdr:row>
      <xdr:rowOff>12306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158750</xdr:rowOff>
    </xdr:from>
    <xdr:to>
      <xdr:col>55</xdr:col>
      <xdr:colOff>0</xdr:colOff>
      <xdr:row>78</xdr:row>
      <xdr:rowOff>36144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60400"/>
          <a:ext cx="8382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24715</xdr:rowOff>
    </xdr:from>
    <xdr:to>
      <xdr:col>50</xdr:col>
      <xdr:colOff>114300</xdr:colOff>
      <xdr:row>78</xdr:row>
      <xdr:rowOff>36144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978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125907</xdr:rowOff>
    </xdr:from>
    <xdr:to>
      <xdr:col>45</xdr:col>
      <xdr:colOff>177800</xdr:colOff>
      <xdr:row>78</xdr:row>
      <xdr:rowOff>24715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27557"/>
          <a:ext cx="8890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32716</xdr:rowOff>
    </xdr:from>
    <xdr:to>
      <xdr:col>41</xdr:col>
      <xdr:colOff>50800</xdr:colOff>
      <xdr:row>77</xdr:row>
      <xdr:rowOff>125907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62916"/>
          <a:ext cx="889000" cy="26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107950</xdr:rowOff>
    </xdr:from>
    <xdr:to>
      <xdr:col>55</xdr:col>
      <xdr:colOff>50800</xdr:colOff>
      <xdr:row>78</xdr:row>
      <xdr:rowOff>38100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86377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156794</xdr:rowOff>
    </xdr:from>
    <xdr:to>
      <xdr:col>50</xdr:col>
      <xdr:colOff>165100</xdr:colOff>
      <xdr:row>78</xdr:row>
      <xdr:rowOff>86944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78071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145365</xdr:rowOff>
    </xdr:from>
    <xdr:to>
      <xdr:col>46</xdr:col>
      <xdr:colOff>38100</xdr:colOff>
      <xdr:row>78</xdr:row>
      <xdr:rowOff>75515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66642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75107</xdr:rowOff>
    </xdr:from>
    <xdr:to>
      <xdr:col>41</xdr:col>
      <xdr:colOff>101600</xdr:colOff>
      <xdr:row>78</xdr:row>
      <xdr:rowOff>5257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167834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6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153366</xdr:rowOff>
    </xdr:from>
    <xdr:to>
      <xdr:col>36</xdr:col>
      <xdr:colOff>165100</xdr:colOff>
      <xdr:row>76</xdr:row>
      <xdr:rowOff>83516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100042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108401</xdr:rowOff>
    </xdr:from>
    <xdr:to>
      <xdr:col>55</xdr:col>
      <xdr:colOff>0</xdr:colOff>
      <xdr:row>98</xdr:row>
      <xdr:rowOff>140500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10501"/>
          <a:ext cx="8382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46089</xdr:rowOff>
    </xdr:from>
    <xdr:to>
      <xdr:col>50</xdr:col>
      <xdr:colOff>114300</xdr:colOff>
      <xdr:row>98</xdr:row>
      <xdr:rowOff>108401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48189"/>
          <a:ext cx="889000" cy="6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43250</xdr:rowOff>
    </xdr:from>
    <xdr:to>
      <xdr:col>45</xdr:col>
      <xdr:colOff>177800</xdr:colOff>
      <xdr:row>98</xdr:row>
      <xdr:rowOff>46089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4535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36658</xdr:rowOff>
    </xdr:from>
    <xdr:to>
      <xdr:col>41</xdr:col>
      <xdr:colOff>50800</xdr:colOff>
      <xdr:row>98</xdr:row>
      <xdr:rowOff>43250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875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89700</xdr:rowOff>
    </xdr:from>
    <xdr:to>
      <xdr:col>55</xdr:col>
      <xdr:colOff>50800</xdr:colOff>
      <xdr:row>99</xdr:row>
      <xdr:rowOff>19850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68127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57601</xdr:rowOff>
    </xdr:from>
    <xdr:to>
      <xdr:col>50</xdr:col>
      <xdr:colOff>165100</xdr:colOff>
      <xdr:row>98</xdr:row>
      <xdr:rowOff>159201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5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166739</xdr:rowOff>
    </xdr:from>
    <xdr:to>
      <xdr:col>46</xdr:col>
      <xdr:colOff>38100</xdr:colOff>
      <xdr:row>98</xdr:row>
      <xdr:rowOff>96889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88016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163900</xdr:rowOff>
    </xdr:from>
    <xdr:to>
      <xdr:col>41</xdr:col>
      <xdr:colOff>101600</xdr:colOff>
      <xdr:row>98</xdr:row>
      <xdr:rowOff>94050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85177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157308</xdr:rowOff>
    </xdr:from>
    <xdr:to>
      <xdr:col>36</xdr:col>
      <xdr:colOff>165100</xdr:colOff>
      <xdr:row>98</xdr:row>
      <xdr:rowOff>87458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78585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98990</xdr:rowOff>
    </xdr:from>
    <xdr:to>
      <xdr:col>85</xdr:col>
      <xdr:colOff>127000</xdr:colOff>
      <xdr:row>37</xdr:row>
      <xdr:rowOff>104534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42640"/>
          <a:ext cx="8382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104534</xdr:rowOff>
    </xdr:from>
    <xdr:to>
      <xdr:col>81</xdr:col>
      <xdr:colOff>50800</xdr:colOff>
      <xdr:row>37</xdr:row>
      <xdr:rowOff>133737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48184"/>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133737</xdr:rowOff>
    </xdr:from>
    <xdr:to>
      <xdr:col>76</xdr:col>
      <xdr:colOff>114300</xdr:colOff>
      <xdr:row>37</xdr:row>
      <xdr:rowOff>153797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7387"/>
          <a:ext cx="889000" cy="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135071</xdr:rowOff>
    </xdr:from>
    <xdr:to>
      <xdr:col>71</xdr:col>
      <xdr:colOff>177800</xdr:colOff>
      <xdr:row>37</xdr:row>
      <xdr:rowOff>153797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8721"/>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48190</xdr:rowOff>
    </xdr:from>
    <xdr:to>
      <xdr:col>85</xdr:col>
      <xdr:colOff>177800</xdr:colOff>
      <xdr:row>37</xdr:row>
      <xdr:rowOff>149790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53734</xdr:rowOff>
    </xdr:from>
    <xdr:to>
      <xdr:col>81</xdr:col>
      <xdr:colOff>101600</xdr:colOff>
      <xdr:row>37</xdr:row>
      <xdr:rowOff>155334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146461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82937</xdr:rowOff>
    </xdr:from>
    <xdr:to>
      <xdr:col>76</xdr:col>
      <xdr:colOff>165100</xdr:colOff>
      <xdr:row>38</xdr:row>
      <xdr:rowOff>13088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6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102997</xdr:rowOff>
    </xdr:from>
    <xdr:to>
      <xdr:col>72</xdr:col>
      <xdr:colOff>38100</xdr:colOff>
      <xdr:row>38</xdr:row>
      <xdr:rowOff>33147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24274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84271</xdr:rowOff>
    </xdr:from>
    <xdr:to>
      <xdr:col>67</xdr:col>
      <xdr:colOff>101600</xdr:colOff>
      <xdr:row>38</xdr:row>
      <xdr:rowOff>14421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11061</xdr:rowOff>
    </xdr:from>
    <xdr:to>
      <xdr:col>85</xdr:col>
      <xdr:colOff>127000</xdr:colOff>
      <xdr:row>57</xdr:row>
      <xdr:rowOff>1727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12261"/>
          <a:ext cx="838200" cy="16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1727</xdr:rowOff>
    </xdr:from>
    <xdr:to>
      <xdr:col>81</xdr:col>
      <xdr:colOff>50800</xdr:colOff>
      <xdr:row>57</xdr:row>
      <xdr:rowOff>159359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74377"/>
          <a:ext cx="889000" cy="1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159359</xdr:rowOff>
    </xdr:from>
    <xdr:to>
      <xdr:col>76</xdr:col>
      <xdr:colOff>114300</xdr:colOff>
      <xdr:row>58</xdr:row>
      <xdr:rowOff>64960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32009"/>
          <a:ext cx="889000" cy="7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91377</xdr:rowOff>
    </xdr:from>
    <xdr:to>
      <xdr:col>71</xdr:col>
      <xdr:colOff>177800</xdr:colOff>
      <xdr:row>58</xdr:row>
      <xdr:rowOff>64960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4027"/>
          <a:ext cx="889000" cy="1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131711</xdr:rowOff>
    </xdr:from>
    <xdr:to>
      <xdr:col>85</xdr:col>
      <xdr:colOff>177800</xdr:colOff>
      <xdr:row>56</xdr:row>
      <xdr:rowOff>61861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154588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122377</xdr:rowOff>
    </xdr:from>
    <xdr:to>
      <xdr:col>81</xdr:col>
      <xdr:colOff>101600</xdr:colOff>
      <xdr:row>57</xdr:row>
      <xdr:rowOff>52527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69054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108559</xdr:rowOff>
    </xdr:from>
    <xdr:to>
      <xdr:col>76</xdr:col>
      <xdr:colOff>165100</xdr:colOff>
      <xdr:row>58</xdr:row>
      <xdr:rowOff>38709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29836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14160</xdr:rowOff>
    </xdr:from>
    <xdr:to>
      <xdr:col>72</xdr:col>
      <xdr:colOff>38100</xdr:colOff>
      <xdr:row>58</xdr:row>
      <xdr:rowOff>115760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106887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5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40577</xdr:rowOff>
    </xdr:from>
    <xdr:to>
      <xdr:col>67</xdr:col>
      <xdr:colOff>101600</xdr:colOff>
      <xdr:row>57</xdr:row>
      <xdr:rowOff>142177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95352</xdr:rowOff>
    </xdr:from>
    <xdr:to>
      <xdr:col>85</xdr:col>
      <xdr:colOff>127000</xdr:colOff>
      <xdr:row>79</xdr:row>
      <xdr:rowOff>97061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39902"/>
          <a:ext cx="8382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95352</xdr:rowOff>
    </xdr:from>
    <xdr:to>
      <xdr:col>81</xdr:col>
      <xdr:colOff>50800</xdr:colOff>
      <xdr:row>79</xdr:row>
      <xdr:rowOff>97050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39902"/>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97050</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4160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98182</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2732"/>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46261</xdr:rowOff>
    </xdr:from>
    <xdr:to>
      <xdr:col>85</xdr:col>
      <xdr:colOff>177800</xdr:colOff>
      <xdr:row>79</xdr:row>
      <xdr:rowOff>147861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44552</xdr:rowOff>
    </xdr:from>
    <xdr:to>
      <xdr:col>81</xdr:col>
      <xdr:colOff>101600</xdr:colOff>
      <xdr:row>79</xdr:row>
      <xdr:rowOff>146152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137279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81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46250</xdr:rowOff>
    </xdr:from>
    <xdr:to>
      <xdr:col>76</xdr:col>
      <xdr:colOff>165100</xdr:colOff>
      <xdr:row>79</xdr:row>
      <xdr:rowOff>147850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138977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8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47382</xdr:rowOff>
    </xdr:from>
    <xdr:to>
      <xdr:col>67</xdr:col>
      <xdr:colOff>101600</xdr:colOff>
      <xdr:row>79</xdr:row>
      <xdr:rowOff>148982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140109</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8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161125</xdr:rowOff>
    </xdr:from>
    <xdr:to>
      <xdr:col>85</xdr:col>
      <xdr:colOff>127000</xdr:colOff>
      <xdr:row>97</xdr:row>
      <xdr:rowOff>44614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20325"/>
          <a:ext cx="838200" cy="5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160286</xdr:rowOff>
    </xdr:from>
    <xdr:to>
      <xdr:col>81</xdr:col>
      <xdr:colOff>50800</xdr:colOff>
      <xdr:row>97</xdr:row>
      <xdr:rowOff>44614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19486"/>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160286</xdr:rowOff>
    </xdr:from>
    <xdr:to>
      <xdr:col>76</xdr:col>
      <xdr:colOff>114300</xdr:colOff>
      <xdr:row>97</xdr:row>
      <xdr:rowOff>59195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19486"/>
          <a:ext cx="8890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59195</xdr:rowOff>
    </xdr:from>
    <xdr:to>
      <xdr:col>71</xdr:col>
      <xdr:colOff>177800</xdr:colOff>
      <xdr:row>97</xdr:row>
      <xdr:rowOff>80798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89845"/>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88752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165264</xdr:rowOff>
    </xdr:from>
    <xdr:to>
      <xdr:col>81</xdr:col>
      <xdr:colOff>101600</xdr:colOff>
      <xdr:row>97</xdr:row>
      <xdr:rowOff>95414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86541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109486</xdr:rowOff>
    </xdr:from>
    <xdr:to>
      <xdr:col>76</xdr:col>
      <xdr:colOff>165100</xdr:colOff>
      <xdr:row>97</xdr:row>
      <xdr:rowOff>39636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30763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8395</xdr:rowOff>
    </xdr:from>
    <xdr:to>
      <xdr:col>72</xdr:col>
      <xdr:colOff>38100</xdr:colOff>
      <xdr:row>97</xdr:row>
      <xdr:rowOff>109995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101122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29998</xdr:rowOff>
    </xdr:from>
    <xdr:to>
      <xdr:col>67</xdr:col>
      <xdr:colOff>101600</xdr:colOff>
      <xdr:row>97</xdr:row>
      <xdr:rowOff>131598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122725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年度と比較して大きな増減があった項目としては、まず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民生費で、低所得者支援及び定額減税を補足する給付金の実施や、人事院勧告による保育士等の給与改定に伴う民間保育園運営費負担金の増の影響から、住民一人当たり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次に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教育費は、おくの義務教育学校一体型校舎建設工事等により、対前年度比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公債費は、ひたち野うしく中学校建設事業債を含む令和２年度借入債の元金償還が始まったことや、繰上償還を実施した影響から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一方で、衛生費は、新型コロナウイルス感染症予防接種費や出産・子育て応援交付金の減により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円、土木費は、下水道事業会計負担金の減により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円、それぞれ減額となった。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高齢化の影響が加速度的に進むことが見込まれることから、医療費をはじめとした扶助費抑制施策を継続し、動向を注視していく必要がある。また、総合福祉センターや下根中学校等公共施設の長寿命化が予定されていることから、民生費や教育費が増加する見込みである。投資的事業に伴う公債費の増加に対応するため、徹底した事業の取捨選択や繰上償還等の実施により、財政負担の平準化や公債費残高の抑制に取り組んでいか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茨城県牛久市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の繰入を行わなかったため、財政調整基金残高の標準財政規模比が高くなっている。一方、繰越となった「低所得者支援及び定額減税を補足する給付金を支給する」事業における未収入特定財源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年度中に収入され、令和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見込んだ特定財源の収入が減少したことに伴い、実質収支比率が低下しており、併せて実質単年度収支もマイナスとなっている。複数年にわたり実質単年度収支がマイナスとならないようにするとともに、事務事業の見直し・統廃合など歳出の合理化等行財政改革を推進し、健全な行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茨城県牛久市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年度は国民健康保険事業特別会計において、国民健康保険税の延滞金や第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者納付金の減額等により赤字に転じており、また、一般会計において、繰越となった「低所得者支援及び定額減税を補足する給付金を支給する」事業における未収入特定財源が令和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年度中に収入され、令和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見込んだ特定財源の収入が減少したことに伴い、実質収支比率が低下している。複数年にわたり赤字や大幅な比率の低下等とならないようにするとともに、今後も高齢化はますます進むことが懸念されており、特に介護保険事業や、後期高齢者医療事業において、現状と今後の見込を正確に把握し、適正な財政運営が行えるよう管理し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9"/>
      <c r="DK1" s="169"/>
      <c r="DL1" s="169"/>
      <c r="DM1" s="169"/>
      <c r="DN1" s="169"/>
      <c r="DO1" s="169"/>
    </row>
    <row r="2" spans="1:119" ht="24.75" thickBot="1" x14ac:dyDescent="0.2">
      <c r="B2" s="170" t="s">
        <v>77</v>
      </c>
      <c r="C2" s="170"/>
      <c r="D2" s="171"/>
    </row>
    <row r="3" spans="1:119" ht="18.75" customHeight="1" thickBot="1" x14ac:dyDescent="0.2">
      <c r="A3" s="169"/>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9"/>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35090675</v>
      </c>
      <c r="BO4" s="372"/>
      <c r="BP4" s="372"/>
      <c r="BQ4" s="372"/>
      <c r="BR4" s="372"/>
      <c r="BS4" s="372"/>
      <c r="BT4" s="372"/>
      <c r="BU4" s="373"/>
      <c r="BV4" s="371">
        <v>33445031</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2.1</v>
      </c>
      <c r="CU4" s="378"/>
      <c r="CV4" s="378"/>
      <c r="CW4" s="378"/>
      <c r="CX4" s="378"/>
      <c r="CY4" s="378"/>
      <c r="CZ4" s="378"/>
      <c r="DA4" s="379"/>
      <c r="DB4" s="377">
        <v>8.9</v>
      </c>
      <c r="DC4" s="378"/>
      <c r="DD4" s="378"/>
      <c r="DE4" s="378"/>
      <c r="DF4" s="378"/>
      <c r="DG4" s="378"/>
      <c r="DH4" s="378"/>
      <c r="DI4" s="379"/>
    </row>
    <row r="5" spans="1:119" ht="18.75" customHeight="1" x14ac:dyDescent="0.15">
      <c r="A5" s="169"/>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34279647</v>
      </c>
      <c r="BO5" s="409"/>
      <c r="BP5" s="409"/>
      <c r="BQ5" s="409"/>
      <c r="BR5" s="409"/>
      <c r="BS5" s="409"/>
      <c r="BT5" s="409"/>
      <c r="BU5" s="410"/>
      <c r="BV5" s="408">
        <v>31653629</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94.3</v>
      </c>
      <c r="CU5" s="406"/>
      <c r="CV5" s="406"/>
      <c r="CW5" s="406"/>
      <c r="CX5" s="406"/>
      <c r="CY5" s="406"/>
      <c r="CZ5" s="406"/>
      <c r="DA5" s="407"/>
      <c r="DB5" s="405">
        <v>93.6</v>
      </c>
      <c r="DC5" s="406"/>
      <c r="DD5" s="406"/>
      <c r="DE5" s="406"/>
      <c r="DF5" s="406"/>
      <c r="DG5" s="406"/>
      <c r="DH5" s="406"/>
      <c r="DI5" s="407"/>
    </row>
    <row r="6" spans="1:119" ht="18.75" customHeight="1" x14ac:dyDescent="0.15">
      <c r="A6" s="169"/>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811028</v>
      </c>
      <c r="BO6" s="409"/>
      <c r="BP6" s="409"/>
      <c r="BQ6" s="409"/>
      <c r="BR6" s="409"/>
      <c r="BS6" s="409"/>
      <c r="BT6" s="409"/>
      <c r="BU6" s="410"/>
      <c r="BV6" s="408">
        <v>1791402</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94.8</v>
      </c>
      <c r="CU6" s="446"/>
      <c r="CV6" s="446"/>
      <c r="CW6" s="446"/>
      <c r="CX6" s="446"/>
      <c r="CY6" s="446"/>
      <c r="CZ6" s="446"/>
      <c r="DA6" s="447"/>
      <c r="DB6" s="445">
        <v>94.7</v>
      </c>
      <c r="DC6" s="446"/>
      <c r="DD6" s="446"/>
      <c r="DE6" s="446"/>
      <c r="DF6" s="446"/>
      <c r="DG6" s="446"/>
      <c r="DH6" s="446"/>
      <c r="DI6" s="447"/>
    </row>
    <row r="7" spans="1:119" ht="18.75" customHeight="1" x14ac:dyDescent="0.15">
      <c r="A7" s="169"/>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101</v>
      </c>
      <c r="AV7" s="441"/>
      <c r="AW7" s="441"/>
      <c r="AX7" s="441"/>
      <c r="AY7" s="442" t="s">
        <v>102</v>
      </c>
      <c r="AZ7" s="443"/>
      <c r="BA7" s="443"/>
      <c r="BB7" s="443"/>
      <c r="BC7" s="443"/>
      <c r="BD7" s="443"/>
      <c r="BE7" s="443"/>
      <c r="BF7" s="443"/>
      <c r="BG7" s="443"/>
      <c r="BH7" s="443"/>
      <c r="BI7" s="443"/>
      <c r="BJ7" s="443"/>
      <c r="BK7" s="443"/>
      <c r="BL7" s="443"/>
      <c r="BM7" s="444"/>
      <c r="BN7" s="408">
        <v>431389</v>
      </c>
      <c r="BO7" s="409"/>
      <c r="BP7" s="409"/>
      <c r="BQ7" s="409"/>
      <c r="BR7" s="409"/>
      <c r="BS7" s="409"/>
      <c r="BT7" s="409"/>
      <c r="BU7" s="410"/>
      <c r="BV7" s="408">
        <v>261793</v>
      </c>
      <c r="BW7" s="409"/>
      <c r="BX7" s="409"/>
      <c r="BY7" s="409"/>
      <c r="BZ7" s="409"/>
      <c r="CA7" s="409"/>
      <c r="CB7" s="409"/>
      <c r="CC7" s="410"/>
      <c r="CD7" s="411" t="s">
        <v>103</v>
      </c>
      <c r="CE7" s="412"/>
      <c r="CF7" s="412"/>
      <c r="CG7" s="412"/>
      <c r="CH7" s="412"/>
      <c r="CI7" s="412"/>
      <c r="CJ7" s="412"/>
      <c r="CK7" s="412"/>
      <c r="CL7" s="412"/>
      <c r="CM7" s="412"/>
      <c r="CN7" s="412"/>
      <c r="CO7" s="412"/>
      <c r="CP7" s="412"/>
      <c r="CQ7" s="412"/>
      <c r="CR7" s="412"/>
      <c r="CS7" s="413"/>
      <c r="CT7" s="408">
        <v>17769693</v>
      </c>
      <c r="CU7" s="409"/>
      <c r="CV7" s="409"/>
      <c r="CW7" s="409"/>
      <c r="CX7" s="409"/>
      <c r="CY7" s="409"/>
      <c r="CZ7" s="409"/>
      <c r="DA7" s="410"/>
      <c r="DB7" s="408">
        <v>17146802</v>
      </c>
      <c r="DC7" s="409"/>
      <c r="DD7" s="409"/>
      <c r="DE7" s="409"/>
      <c r="DF7" s="409"/>
      <c r="DG7" s="409"/>
      <c r="DH7" s="409"/>
      <c r="DI7" s="410"/>
    </row>
    <row r="8" spans="1:119" ht="18.75" customHeight="1" thickBot="1" x14ac:dyDescent="0.2">
      <c r="A8" s="169"/>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104</v>
      </c>
      <c r="AN8" s="438"/>
      <c r="AO8" s="438"/>
      <c r="AP8" s="438"/>
      <c r="AQ8" s="438"/>
      <c r="AR8" s="438"/>
      <c r="AS8" s="438"/>
      <c r="AT8" s="439"/>
      <c r="AU8" s="440" t="s">
        <v>90</v>
      </c>
      <c r="AV8" s="441"/>
      <c r="AW8" s="441"/>
      <c r="AX8" s="441"/>
      <c r="AY8" s="442" t="s">
        <v>105</v>
      </c>
      <c r="AZ8" s="443"/>
      <c r="BA8" s="443"/>
      <c r="BB8" s="443"/>
      <c r="BC8" s="443"/>
      <c r="BD8" s="443"/>
      <c r="BE8" s="443"/>
      <c r="BF8" s="443"/>
      <c r="BG8" s="443"/>
      <c r="BH8" s="443"/>
      <c r="BI8" s="443"/>
      <c r="BJ8" s="443"/>
      <c r="BK8" s="443"/>
      <c r="BL8" s="443"/>
      <c r="BM8" s="444"/>
      <c r="BN8" s="408">
        <v>379639</v>
      </c>
      <c r="BO8" s="409"/>
      <c r="BP8" s="409"/>
      <c r="BQ8" s="409"/>
      <c r="BR8" s="409"/>
      <c r="BS8" s="409"/>
      <c r="BT8" s="409"/>
      <c r="BU8" s="410"/>
      <c r="BV8" s="408">
        <v>1529609</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0.78</v>
      </c>
      <c r="CU8" s="449"/>
      <c r="CV8" s="449"/>
      <c r="CW8" s="449"/>
      <c r="CX8" s="449"/>
      <c r="CY8" s="449"/>
      <c r="CZ8" s="449"/>
      <c r="DA8" s="450"/>
      <c r="DB8" s="448">
        <v>0.8</v>
      </c>
      <c r="DC8" s="449"/>
      <c r="DD8" s="449"/>
      <c r="DE8" s="449"/>
      <c r="DF8" s="449"/>
      <c r="DG8" s="449"/>
      <c r="DH8" s="449"/>
      <c r="DI8" s="450"/>
    </row>
    <row r="9" spans="1:119" ht="18.75" customHeight="1" thickBot="1" x14ac:dyDescent="0.2">
      <c r="A9" s="169"/>
      <c r="B9" s="402" t="s">
        <v>107</v>
      </c>
      <c r="C9" s="403"/>
      <c r="D9" s="403"/>
      <c r="E9" s="403"/>
      <c r="F9" s="403"/>
      <c r="G9" s="403"/>
      <c r="H9" s="403"/>
      <c r="I9" s="403"/>
      <c r="J9" s="403"/>
      <c r="K9" s="451"/>
      <c r="L9" s="452" t="s">
        <v>108</v>
      </c>
      <c r="M9" s="453"/>
      <c r="N9" s="453"/>
      <c r="O9" s="453"/>
      <c r="P9" s="453"/>
      <c r="Q9" s="454"/>
      <c r="R9" s="455">
        <v>84651</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90</v>
      </c>
      <c r="AV9" s="441"/>
      <c r="AW9" s="441"/>
      <c r="AX9" s="441"/>
      <c r="AY9" s="442" t="s">
        <v>111</v>
      </c>
      <c r="AZ9" s="443"/>
      <c r="BA9" s="443"/>
      <c r="BB9" s="443"/>
      <c r="BC9" s="443"/>
      <c r="BD9" s="443"/>
      <c r="BE9" s="443"/>
      <c r="BF9" s="443"/>
      <c r="BG9" s="443"/>
      <c r="BH9" s="443"/>
      <c r="BI9" s="443"/>
      <c r="BJ9" s="443"/>
      <c r="BK9" s="443"/>
      <c r="BL9" s="443"/>
      <c r="BM9" s="444"/>
      <c r="BN9" s="408">
        <v>-1149970</v>
      </c>
      <c r="BO9" s="409"/>
      <c r="BP9" s="409"/>
      <c r="BQ9" s="409"/>
      <c r="BR9" s="409"/>
      <c r="BS9" s="409"/>
      <c r="BT9" s="409"/>
      <c r="BU9" s="410"/>
      <c r="BV9" s="408">
        <v>-235326</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11.7</v>
      </c>
      <c r="CU9" s="406"/>
      <c r="CV9" s="406"/>
      <c r="CW9" s="406"/>
      <c r="CX9" s="406"/>
      <c r="CY9" s="406"/>
      <c r="CZ9" s="406"/>
      <c r="DA9" s="407"/>
      <c r="DB9" s="405">
        <v>10.199999999999999</v>
      </c>
      <c r="DC9" s="406"/>
      <c r="DD9" s="406"/>
      <c r="DE9" s="406"/>
      <c r="DF9" s="406"/>
      <c r="DG9" s="406"/>
      <c r="DH9" s="406"/>
      <c r="DI9" s="407"/>
    </row>
    <row r="10" spans="1:119" ht="18.75" customHeight="1" thickBot="1" x14ac:dyDescent="0.2">
      <c r="A10" s="169"/>
      <c r="B10" s="402"/>
      <c r="C10" s="403"/>
      <c r="D10" s="403"/>
      <c r="E10" s="403"/>
      <c r="F10" s="403"/>
      <c r="G10" s="403"/>
      <c r="H10" s="403"/>
      <c r="I10" s="403"/>
      <c r="J10" s="403"/>
      <c r="K10" s="451"/>
      <c r="L10" s="458" t="s">
        <v>113</v>
      </c>
      <c r="M10" s="438"/>
      <c r="N10" s="438"/>
      <c r="O10" s="438"/>
      <c r="P10" s="438"/>
      <c r="Q10" s="439"/>
      <c r="R10" s="459">
        <v>84317</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302233</v>
      </c>
      <c r="BO10" s="409"/>
      <c r="BP10" s="409"/>
      <c r="BQ10" s="409"/>
      <c r="BR10" s="409"/>
      <c r="BS10" s="409"/>
      <c r="BT10" s="409"/>
      <c r="BU10" s="410"/>
      <c r="BV10" s="408">
        <v>733027</v>
      </c>
      <c r="BW10" s="409"/>
      <c r="BX10" s="409"/>
      <c r="BY10" s="409"/>
      <c r="BZ10" s="409"/>
      <c r="CA10" s="409"/>
      <c r="CB10" s="409"/>
      <c r="CC10" s="41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283700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9"/>
      <c r="B12" s="468" t="s">
        <v>123</v>
      </c>
      <c r="C12" s="469"/>
      <c r="D12" s="469"/>
      <c r="E12" s="469"/>
      <c r="F12" s="469"/>
      <c r="G12" s="469"/>
      <c r="H12" s="469"/>
      <c r="I12" s="469"/>
      <c r="J12" s="469"/>
      <c r="K12" s="470"/>
      <c r="L12" s="477" t="s">
        <v>124</v>
      </c>
      <c r="M12" s="478"/>
      <c r="N12" s="478"/>
      <c r="O12" s="478"/>
      <c r="P12" s="478"/>
      <c r="Q12" s="479"/>
      <c r="R12" s="480">
        <v>83820</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9"/>
      <c r="B13" s="471"/>
      <c r="C13" s="472"/>
      <c r="D13" s="472"/>
      <c r="E13" s="472"/>
      <c r="F13" s="472"/>
      <c r="G13" s="472"/>
      <c r="H13" s="472"/>
      <c r="I13" s="472"/>
      <c r="J13" s="472"/>
      <c r="K13" s="473"/>
      <c r="L13" s="178"/>
      <c r="M13" s="499" t="s">
        <v>130</v>
      </c>
      <c r="N13" s="500"/>
      <c r="O13" s="500"/>
      <c r="P13" s="500"/>
      <c r="Q13" s="501"/>
      <c r="R13" s="492">
        <v>81881</v>
      </c>
      <c r="S13" s="493"/>
      <c r="T13" s="493"/>
      <c r="U13" s="493"/>
      <c r="V13" s="494"/>
      <c r="W13" s="424" t="s">
        <v>131</v>
      </c>
      <c r="X13" s="425"/>
      <c r="Y13" s="425"/>
      <c r="Z13" s="425"/>
      <c r="AA13" s="425"/>
      <c r="AB13" s="415"/>
      <c r="AC13" s="459">
        <v>677</v>
      </c>
      <c r="AD13" s="460"/>
      <c r="AE13" s="460"/>
      <c r="AF13" s="460"/>
      <c r="AG13" s="502"/>
      <c r="AH13" s="459">
        <v>726</v>
      </c>
      <c r="AI13" s="460"/>
      <c r="AJ13" s="460"/>
      <c r="AK13" s="460"/>
      <c r="AL13" s="461"/>
      <c r="AM13" s="437" t="s">
        <v>132</v>
      </c>
      <c r="AN13" s="438"/>
      <c r="AO13" s="438"/>
      <c r="AP13" s="438"/>
      <c r="AQ13" s="438"/>
      <c r="AR13" s="438"/>
      <c r="AS13" s="438"/>
      <c r="AT13" s="439"/>
      <c r="AU13" s="440" t="s">
        <v>101</v>
      </c>
      <c r="AV13" s="441"/>
      <c r="AW13" s="441"/>
      <c r="AX13" s="441"/>
      <c r="AY13" s="442" t="s">
        <v>133</v>
      </c>
      <c r="AZ13" s="443"/>
      <c r="BA13" s="443"/>
      <c r="BB13" s="443"/>
      <c r="BC13" s="443"/>
      <c r="BD13" s="443"/>
      <c r="BE13" s="443"/>
      <c r="BF13" s="443"/>
      <c r="BG13" s="443"/>
      <c r="BH13" s="443"/>
      <c r="BI13" s="443"/>
      <c r="BJ13" s="443"/>
      <c r="BK13" s="443"/>
      <c r="BL13" s="443"/>
      <c r="BM13" s="444"/>
      <c r="BN13" s="408">
        <v>-564037</v>
      </c>
      <c r="BO13" s="409"/>
      <c r="BP13" s="409"/>
      <c r="BQ13" s="409"/>
      <c r="BR13" s="409"/>
      <c r="BS13" s="409"/>
      <c r="BT13" s="409"/>
      <c r="BU13" s="410"/>
      <c r="BV13" s="408">
        <v>497701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3.4</v>
      </c>
      <c r="CU13" s="406"/>
      <c r="CV13" s="406"/>
      <c r="CW13" s="406"/>
      <c r="CX13" s="406"/>
      <c r="CY13" s="406"/>
      <c r="CZ13" s="406"/>
      <c r="DA13" s="407"/>
      <c r="DB13" s="405">
        <v>3</v>
      </c>
      <c r="DC13" s="406"/>
      <c r="DD13" s="406"/>
      <c r="DE13" s="406"/>
      <c r="DF13" s="406"/>
      <c r="DG13" s="406"/>
      <c r="DH13" s="406"/>
      <c r="DI13" s="407"/>
    </row>
    <row r="14" spans="1:119" ht="18.75" customHeight="1" thickBot="1" x14ac:dyDescent="0.2">
      <c r="A14" s="169"/>
      <c r="B14" s="471"/>
      <c r="C14" s="472"/>
      <c r="D14" s="472"/>
      <c r="E14" s="472"/>
      <c r="F14" s="472"/>
      <c r="G14" s="472"/>
      <c r="H14" s="472"/>
      <c r="I14" s="472"/>
      <c r="J14" s="472"/>
      <c r="K14" s="473"/>
      <c r="L14" s="489" t="s">
        <v>135</v>
      </c>
      <c r="M14" s="490"/>
      <c r="N14" s="490"/>
      <c r="O14" s="490"/>
      <c r="P14" s="490"/>
      <c r="Q14" s="491"/>
      <c r="R14" s="492">
        <v>84085</v>
      </c>
      <c r="S14" s="493"/>
      <c r="T14" s="493"/>
      <c r="U14" s="493"/>
      <c r="V14" s="494"/>
      <c r="W14" s="398"/>
      <c r="X14" s="399"/>
      <c r="Y14" s="399"/>
      <c r="Z14" s="399"/>
      <c r="AA14" s="399"/>
      <c r="AB14" s="388"/>
      <c r="AC14" s="495">
        <v>1.9</v>
      </c>
      <c r="AD14" s="496"/>
      <c r="AE14" s="496"/>
      <c r="AF14" s="496"/>
      <c r="AG14" s="497"/>
      <c r="AH14" s="495">
        <v>1.9</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15">
      <c r="A15" s="169"/>
      <c r="B15" s="471"/>
      <c r="C15" s="472"/>
      <c r="D15" s="472"/>
      <c r="E15" s="472"/>
      <c r="F15" s="472"/>
      <c r="G15" s="472"/>
      <c r="H15" s="472"/>
      <c r="I15" s="472"/>
      <c r="J15" s="472"/>
      <c r="K15" s="473"/>
      <c r="L15" s="178"/>
      <c r="M15" s="499" t="s">
        <v>130</v>
      </c>
      <c r="N15" s="500"/>
      <c r="O15" s="500"/>
      <c r="P15" s="500"/>
      <c r="Q15" s="501"/>
      <c r="R15" s="492">
        <v>82272</v>
      </c>
      <c r="S15" s="493"/>
      <c r="T15" s="493"/>
      <c r="U15" s="493"/>
      <c r="V15" s="494"/>
      <c r="W15" s="424" t="s">
        <v>137</v>
      </c>
      <c r="X15" s="425"/>
      <c r="Y15" s="425"/>
      <c r="Z15" s="425"/>
      <c r="AA15" s="425"/>
      <c r="AB15" s="415"/>
      <c r="AC15" s="459">
        <v>9009</v>
      </c>
      <c r="AD15" s="460"/>
      <c r="AE15" s="460"/>
      <c r="AF15" s="460"/>
      <c r="AG15" s="502"/>
      <c r="AH15" s="459">
        <v>9465</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11286988</v>
      </c>
      <c r="BO15" s="372"/>
      <c r="BP15" s="372"/>
      <c r="BQ15" s="372"/>
      <c r="BR15" s="372"/>
      <c r="BS15" s="372"/>
      <c r="BT15" s="372"/>
      <c r="BU15" s="373"/>
      <c r="BV15" s="371">
        <v>10956264</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24.6</v>
      </c>
      <c r="AD16" s="496"/>
      <c r="AE16" s="496"/>
      <c r="AF16" s="496"/>
      <c r="AG16" s="497"/>
      <c r="AH16" s="495">
        <v>25.3</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14649576</v>
      </c>
      <c r="BO16" s="409"/>
      <c r="BP16" s="409"/>
      <c r="BQ16" s="409"/>
      <c r="BR16" s="409"/>
      <c r="BS16" s="409"/>
      <c r="BT16" s="409"/>
      <c r="BU16" s="410"/>
      <c r="BV16" s="408">
        <v>14022595</v>
      </c>
      <c r="BW16" s="409"/>
      <c r="BX16" s="409"/>
      <c r="BY16" s="409"/>
      <c r="BZ16" s="409"/>
      <c r="CA16" s="409"/>
      <c r="CB16" s="409"/>
      <c r="CC16" s="410"/>
      <c r="CD16" s="18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9"/>
      <c r="B17" s="474"/>
      <c r="C17" s="475"/>
      <c r="D17" s="475"/>
      <c r="E17" s="475"/>
      <c r="F17" s="475"/>
      <c r="G17" s="475"/>
      <c r="H17" s="475"/>
      <c r="I17" s="475"/>
      <c r="J17" s="475"/>
      <c r="K17" s="476"/>
      <c r="L17" s="183"/>
      <c r="M17" s="519" t="s">
        <v>143</v>
      </c>
      <c r="N17" s="520"/>
      <c r="O17" s="520"/>
      <c r="P17" s="520"/>
      <c r="Q17" s="521"/>
      <c r="R17" s="514" t="s">
        <v>144</v>
      </c>
      <c r="S17" s="515"/>
      <c r="T17" s="515"/>
      <c r="U17" s="515"/>
      <c r="V17" s="516"/>
      <c r="W17" s="424" t="s">
        <v>145</v>
      </c>
      <c r="X17" s="425"/>
      <c r="Y17" s="425"/>
      <c r="Z17" s="425"/>
      <c r="AA17" s="425"/>
      <c r="AB17" s="415"/>
      <c r="AC17" s="459">
        <v>26876</v>
      </c>
      <c r="AD17" s="460"/>
      <c r="AE17" s="460"/>
      <c r="AF17" s="460"/>
      <c r="AG17" s="502"/>
      <c r="AH17" s="459">
        <v>27231</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14326127</v>
      </c>
      <c r="BO17" s="409"/>
      <c r="BP17" s="409"/>
      <c r="BQ17" s="409"/>
      <c r="BR17" s="409"/>
      <c r="BS17" s="409"/>
      <c r="BT17" s="409"/>
      <c r="BU17" s="410"/>
      <c r="BV17" s="408">
        <v>13881044</v>
      </c>
      <c r="BW17" s="409"/>
      <c r="BX17" s="409"/>
      <c r="BY17" s="409"/>
      <c r="BZ17" s="409"/>
      <c r="CA17" s="409"/>
      <c r="CB17" s="409"/>
      <c r="CC17" s="410"/>
      <c r="CD17" s="18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9"/>
      <c r="B18" s="530" t="s">
        <v>147</v>
      </c>
      <c r="C18" s="451"/>
      <c r="D18" s="451"/>
      <c r="E18" s="531"/>
      <c r="F18" s="531"/>
      <c r="G18" s="531"/>
      <c r="H18" s="531"/>
      <c r="I18" s="531"/>
      <c r="J18" s="531"/>
      <c r="K18" s="531"/>
      <c r="L18" s="532">
        <v>58.92</v>
      </c>
      <c r="M18" s="532"/>
      <c r="N18" s="532"/>
      <c r="O18" s="532"/>
      <c r="P18" s="532"/>
      <c r="Q18" s="532"/>
      <c r="R18" s="533"/>
      <c r="S18" s="533"/>
      <c r="T18" s="533"/>
      <c r="U18" s="533"/>
      <c r="V18" s="534"/>
      <c r="W18" s="426"/>
      <c r="X18" s="427"/>
      <c r="Y18" s="427"/>
      <c r="Z18" s="427"/>
      <c r="AA18" s="427"/>
      <c r="AB18" s="418"/>
      <c r="AC18" s="535">
        <v>73.5</v>
      </c>
      <c r="AD18" s="536"/>
      <c r="AE18" s="536"/>
      <c r="AF18" s="536"/>
      <c r="AG18" s="537"/>
      <c r="AH18" s="535">
        <v>72.8</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17114890</v>
      </c>
      <c r="BO18" s="409"/>
      <c r="BP18" s="409"/>
      <c r="BQ18" s="409"/>
      <c r="BR18" s="409"/>
      <c r="BS18" s="409"/>
      <c r="BT18" s="409"/>
      <c r="BU18" s="410"/>
      <c r="BV18" s="408">
        <v>16363753</v>
      </c>
      <c r="BW18" s="409"/>
      <c r="BX18" s="409"/>
      <c r="BY18" s="409"/>
      <c r="BZ18" s="409"/>
      <c r="CA18" s="409"/>
      <c r="CB18" s="409"/>
      <c r="CC18" s="410"/>
      <c r="CD18" s="18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9"/>
      <c r="B19" s="530" t="s">
        <v>149</v>
      </c>
      <c r="C19" s="451"/>
      <c r="D19" s="451"/>
      <c r="E19" s="531"/>
      <c r="F19" s="531"/>
      <c r="G19" s="531"/>
      <c r="H19" s="531"/>
      <c r="I19" s="531"/>
      <c r="J19" s="531"/>
      <c r="K19" s="531"/>
      <c r="L19" s="539">
        <v>1437</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22351890</v>
      </c>
      <c r="BO19" s="409"/>
      <c r="BP19" s="409"/>
      <c r="BQ19" s="409"/>
      <c r="BR19" s="409"/>
      <c r="BS19" s="409"/>
      <c r="BT19" s="409"/>
      <c r="BU19" s="410"/>
      <c r="BV19" s="408">
        <v>22225274</v>
      </c>
      <c r="BW19" s="409"/>
      <c r="BX19" s="409"/>
      <c r="BY19" s="409"/>
      <c r="BZ19" s="409"/>
      <c r="CA19" s="409"/>
      <c r="CB19" s="409"/>
      <c r="CC19" s="410"/>
      <c r="CD19" s="18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9"/>
      <c r="B20" s="530" t="s">
        <v>151</v>
      </c>
      <c r="C20" s="451"/>
      <c r="D20" s="451"/>
      <c r="E20" s="531"/>
      <c r="F20" s="531"/>
      <c r="G20" s="531"/>
      <c r="H20" s="531"/>
      <c r="I20" s="531"/>
      <c r="J20" s="531"/>
      <c r="K20" s="531"/>
      <c r="L20" s="539">
        <v>35195</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9"/>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9"/>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24138862</v>
      </c>
      <c r="BO22" s="372"/>
      <c r="BP22" s="372"/>
      <c r="BQ22" s="372"/>
      <c r="BR22" s="372"/>
      <c r="BS22" s="372"/>
      <c r="BT22" s="372"/>
      <c r="BU22" s="373"/>
      <c r="BV22" s="371">
        <v>24803821</v>
      </c>
      <c r="BW22" s="372"/>
      <c r="BX22" s="372"/>
      <c r="BY22" s="372"/>
      <c r="BZ22" s="372"/>
      <c r="CA22" s="372"/>
      <c r="CB22" s="372"/>
      <c r="CC22" s="373"/>
      <c r="CD22" s="18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9"/>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15659571</v>
      </c>
      <c r="BO23" s="409"/>
      <c r="BP23" s="409"/>
      <c r="BQ23" s="409"/>
      <c r="BR23" s="409"/>
      <c r="BS23" s="409"/>
      <c r="BT23" s="409"/>
      <c r="BU23" s="410"/>
      <c r="BV23" s="408">
        <v>14982669</v>
      </c>
      <c r="BW23" s="409"/>
      <c r="BX23" s="409"/>
      <c r="BY23" s="409"/>
      <c r="BZ23" s="409"/>
      <c r="CA23" s="409"/>
      <c r="CB23" s="409"/>
      <c r="CC23" s="410"/>
      <c r="CD23" s="18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9"/>
      <c r="B24" s="579"/>
      <c r="C24" s="555"/>
      <c r="D24" s="556"/>
      <c r="E24" s="458" t="s">
        <v>161</v>
      </c>
      <c r="F24" s="438"/>
      <c r="G24" s="438"/>
      <c r="H24" s="438"/>
      <c r="I24" s="438"/>
      <c r="J24" s="438"/>
      <c r="K24" s="439"/>
      <c r="L24" s="459">
        <v>1</v>
      </c>
      <c r="M24" s="460"/>
      <c r="N24" s="460"/>
      <c r="O24" s="460"/>
      <c r="P24" s="502"/>
      <c r="Q24" s="459">
        <v>8800</v>
      </c>
      <c r="R24" s="460"/>
      <c r="S24" s="460"/>
      <c r="T24" s="460"/>
      <c r="U24" s="460"/>
      <c r="V24" s="502"/>
      <c r="W24" s="554"/>
      <c r="X24" s="555"/>
      <c r="Y24" s="556"/>
      <c r="Z24" s="458" t="s">
        <v>162</v>
      </c>
      <c r="AA24" s="438"/>
      <c r="AB24" s="438"/>
      <c r="AC24" s="438"/>
      <c r="AD24" s="438"/>
      <c r="AE24" s="438"/>
      <c r="AF24" s="438"/>
      <c r="AG24" s="439"/>
      <c r="AH24" s="459">
        <v>336</v>
      </c>
      <c r="AI24" s="460"/>
      <c r="AJ24" s="460"/>
      <c r="AK24" s="460"/>
      <c r="AL24" s="502"/>
      <c r="AM24" s="459">
        <v>990864</v>
      </c>
      <c r="AN24" s="460"/>
      <c r="AO24" s="460"/>
      <c r="AP24" s="460"/>
      <c r="AQ24" s="460"/>
      <c r="AR24" s="502"/>
      <c r="AS24" s="459">
        <v>2949</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13280094</v>
      </c>
      <c r="BO24" s="409"/>
      <c r="BP24" s="409"/>
      <c r="BQ24" s="409"/>
      <c r="BR24" s="409"/>
      <c r="BS24" s="409"/>
      <c r="BT24" s="409"/>
      <c r="BU24" s="410"/>
      <c r="BV24" s="408">
        <v>13043953</v>
      </c>
      <c r="BW24" s="409"/>
      <c r="BX24" s="409"/>
      <c r="BY24" s="409"/>
      <c r="BZ24" s="409"/>
      <c r="CA24" s="409"/>
      <c r="CB24" s="409"/>
      <c r="CC24" s="410"/>
      <c r="CD24" s="18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9"/>
      <c r="B25" s="579"/>
      <c r="C25" s="555"/>
      <c r="D25" s="556"/>
      <c r="E25" s="458" t="s">
        <v>164</v>
      </c>
      <c r="F25" s="438"/>
      <c r="G25" s="438"/>
      <c r="H25" s="438"/>
      <c r="I25" s="438"/>
      <c r="J25" s="438"/>
      <c r="K25" s="439"/>
      <c r="L25" s="459">
        <v>1</v>
      </c>
      <c r="M25" s="460"/>
      <c r="N25" s="460"/>
      <c r="O25" s="460"/>
      <c r="P25" s="502"/>
      <c r="Q25" s="459">
        <v>6800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5538095</v>
      </c>
      <c r="BO25" s="372"/>
      <c r="BP25" s="372"/>
      <c r="BQ25" s="372"/>
      <c r="BR25" s="372"/>
      <c r="BS25" s="372"/>
      <c r="BT25" s="372"/>
      <c r="BU25" s="373"/>
      <c r="BV25" s="371">
        <v>6161259</v>
      </c>
      <c r="BW25" s="372"/>
      <c r="BX25" s="372"/>
      <c r="BY25" s="372"/>
      <c r="BZ25" s="372"/>
      <c r="CA25" s="372"/>
      <c r="CB25" s="372"/>
      <c r="CC25" s="373"/>
      <c r="CD25" s="18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9"/>
      <c r="B26" s="579"/>
      <c r="C26" s="555"/>
      <c r="D26" s="556"/>
      <c r="E26" s="458" t="s">
        <v>167</v>
      </c>
      <c r="F26" s="438"/>
      <c r="G26" s="438"/>
      <c r="H26" s="438"/>
      <c r="I26" s="438"/>
      <c r="J26" s="438"/>
      <c r="K26" s="439"/>
      <c r="L26" s="459">
        <v>1</v>
      </c>
      <c r="M26" s="460"/>
      <c r="N26" s="460"/>
      <c r="O26" s="460"/>
      <c r="P26" s="502"/>
      <c r="Q26" s="459">
        <v>6400</v>
      </c>
      <c r="R26" s="460"/>
      <c r="S26" s="460"/>
      <c r="T26" s="460"/>
      <c r="U26" s="460"/>
      <c r="V26" s="502"/>
      <c r="W26" s="554"/>
      <c r="X26" s="555"/>
      <c r="Y26" s="556"/>
      <c r="Z26" s="458" t="s">
        <v>168</v>
      </c>
      <c r="AA26" s="560"/>
      <c r="AB26" s="560"/>
      <c r="AC26" s="560"/>
      <c r="AD26" s="560"/>
      <c r="AE26" s="560"/>
      <c r="AF26" s="560"/>
      <c r="AG26" s="561"/>
      <c r="AH26" s="459">
        <v>4</v>
      </c>
      <c r="AI26" s="460"/>
      <c r="AJ26" s="460"/>
      <c r="AK26" s="460"/>
      <c r="AL26" s="502"/>
      <c r="AM26" s="459">
        <v>10704</v>
      </c>
      <c r="AN26" s="460"/>
      <c r="AO26" s="460"/>
      <c r="AP26" s="460"/>
      <c r="AQ26" s="460"/>
      <c r="AR26" s="502"/>
      <c r="AS26" s="459">
        <v>2676</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8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9"/>
      <c r="B27" s="579"/>
      <c r="C27" s="555"/>
      <c r="D27" s="556"/>
      <c r="E27" s="458" t="s">
        <v>170</v>
      </c>
      <c r="F27" s="438"/>
      <c r="G27" s="438"/>
      <c r="H27" s="438"/>
      <c r="I27" s="438"/>
      <c r="J27" s="438"/>
      <c r="K27" s="439"/>
      <c r="L27" s="459">
        <v>1</v>
      </c>
      <c r="M27" s="460"/>
      <c r="N27" s="460"/>
      <c r="O27" s="460"/>
      <c r="P27" s="502"/>
      <c r="Q27" s="459">
        <v>4500</v>
      </c>
      <c r="R27" s="460"/>
      <c r="S27" s="460"/>
      <c r="T27" s="460"/>
      <c r="U27" s="460"/>
      <c r="V27" s="502"/>
      <c r="W27" s="554"/>
      <c r="X27" s="555"/>
      <c r="Y27" s="556"/>
      <c r="Z27" s="458" t="s">
        <v>171</v>
      </c>
      <c r="AA27" s="438"/>
      <c r="AB27" s="438"/>
      <c r="AC27" s="438"/>
      <c r="AD27" s="438"/>
      <c r="AE27" s="438"/>
      <c r="AF27" s="438"/>
      <c r="AG27" s="439"/>
      <c r="AH27" s="459">
        <v>3</v>
      </c>
      <c r="AI27" s="460"/>
      <c r="AJ27" s="460"/>
      <c r="AK27" s="460"/>
      <c r="AL27" s="502"/>
      <c r="AM27" s="459">
        <v>8160</v>
      </c>
      <c r="AN27" s="460"/>
      <c r="AO27" s="460"/>
      <c r="AP27" s="460"/>
      <c r="AQ27" s="460"/>
      <c r="AR27" s="502"/>
      <c r="AS27" s="459">
        <v>2720</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84"/>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9"/>
      <c r="B28" s="579"/>
      <c r="C28" s="555"/>
      <c r="D28" s="556"/>
      <c r="E28" s="458" t="s">
        <v>173</v>
      </c>
      <c r="F28" s="438"/>
      <c r="G28" s="438"/>
      <c r="H28" s="438"/>
      <c r="I28" s="438"/>
      <c r="J28" s="438"/>
      <c r="K28" s="439"/>
      <c r="L28" s="459">
        <v>1</v>
      </c>
      <c r="M28" s="460"/>
      <c r="N28" s="460"/>
      <c r="O28" s="460"/>
      <c r="P28" s="502"/>
      <c r="Q28" s="459">
        <v>4100</v>
      </c>
      <c r="R28" s="460"/>
      <c r="S28" s="460"/>
      <c r="T28" s="460"/>
      <c r="U28" s="460"/>
      <c r="V28" s="502"/>
      <c r="W28" s="554"/>
      <c r="X28" s="555"/>
      <c r="Y28" s="556"/>
      <c r="Z28" s="458" t="s">
        <v>174</v>
      </c>
      <c r="AA28" s="438"/>
      <c r="AB28" s="438"/>
      <c r="AC28" s="438"/>
      <c r="AD28" s="438"/>
      <c r="AE28" s="438"/>
      <c r="AF28" s="438"/>
      <c r="AG28" s="439"/>
      <c r="AH28" s="459">
        <v>8</v>
      </c>
      <c r="AI28" s="460"/>
      <c r="AJ28" s="460"/>
      <c r="AK28" s="460"/>
      <c r="AL28" s="502"/>
      <c r="AM28" s="459">
        <v>21624</v>
      </c>
      <c r="AN28" s="460"/>
      <c r="AO28" s="460"/>
      <c r="AP28" s="460"/>
      <c r="AQ28" s="460"/>
      <c r="AR28" s="502"/>
      <c r="AS28" s="459">
        <v>2703</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4593500</v>
      </c>
      <c r="BO28" s="372"/>
      <c r="BP28" s="372"/>
      <c r="BQ28" s="372"/>
      <c r="BR28" s="372"/>
      <c r="BS28" s="372"/>
      <c r="BT28" s="372"/>
      <c r="BU28" s="373"/>
      <c r="BV28" s="371">
        <v>4291267</v>
      </c>
      <c r="BW28" s="372"/>
      <c r="BX28" s="372"/>
      <c r="BY28" s="372"/>
      <c r="BZ28" s="372"/>
      <c r="CA28" s="372"/>
      <c r="CB28" s="372"/>
      <c r="CC28" s="373"/>
      <c r="CD28" s="18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9"/>
      <c r="B29" s="579"/>
      <c r="C29" s="555"/>
      <c r="D29" s="556"/>
      <c r="E29" s="458" t="s">
        <v>176</v>
      </c>
      <c r="F29" s="438"/>
      <c r="G29" s="438"/>
      <c r="H29" s="438"/>
      <c r="I29" s="438"/>
      <c r="J29" s="438"/>
      <c r="K29" s="439"/>
      <c r="L29" s="459">
        <v>20</v>
      </c>
      <c r="M29" s="460"/>
      <c r="N29" s="460"/>
      <c r="O29" s="460"/>
      <c r="P29" s="502"/>
      <c r="Q29" s="459">
        <v>3900</v>
      </c>
      <c r="R29" s="460"/>
      <c r="S29" s="460"/>
      <c r="T29" s="460"/>
      <c r="U29" s="460"/>
      <c r="V29" s="502"/>
      <c r="W29" s="557"/>
      <c r="X29" s="558"/>
      <c r="Y29" s="559"/>
      <c r="Z29" s="458" t="s">
        <v>177</v>
      </c>
      <c r="AA29" s="438"/>
      <c r="AB29" s="438"/>
      <c r="AC29" s="438"/>
      <c r="AD29" s="438"/>
      <c r="AE29" s="438"/>
      <c r="AF29" s="438"/>
      <c r="AG29" s="439"/>
      <c r="AH29" s="459">
        <v>347</v>
      </c>
      <c r="AI29" s="460"/>
      <c r="AJ29" s="460"/>
      <c r="AK29" s="460"/>
      <c r="AL29" s="502"/>
      <c r="AM29" s="459">
        <v>1020648</v>
      </c>
      <c r="AN29" s="460"/>
      <c r="AO29" s="460"/>
      <c r="AP29" s="460"/>
      <c r="AQ29" s="460"/>
      <c r="AR29" s="502"/>
      <c r="AS29" s="459">
        <v>2941</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1398657</v>
      </c>
      <c r="BO29" s="409"/>
      <c r="BP29" s="409"/>
      <c r="BQ29" s="409"/>
      <c r="BR29" s="409"/>
      <c r="BS29" s="409"/>
      <c r="BT29" s="409"/>
      <c r="BU29" s="410"/>
      <c r="BV29" s="408">
        <v>1587480</v>
      </c>
      <c r="BW29" s="409"/>
      <c r="BX29" s="409"/>
      <c r="BY29" s="409"/>
      <c r="BZ29" s="409"/>
      <c r="CA29" s="409"/>
      <c r="CB29" s="409"/>
      <c r="CC29" s="410"/>
      <c r="CD29" s="184"/>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9"/>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94.9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3611342</v>
      </c>
      <c r="BO30" s="528"/>
      <c r="BP30" s="528"/>
      <c r="BQ30" s="528"/>
      <c r="BR30" s="528"/>
      <c r="BS30" s="528"/>
      <c r="BT30" s="528"/>
      <c r="BU30" s="529"/>
      <c r="BV30" s="527">
        <v>3450289</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92"/>
    </row>
    <row r="33" spans="1:113" ht="13.5" customHeight="1" x14ac:dyDescent="0.15">
      <c r="A33" s="169"/>
      <c r="B33" s="193"/>
      <c r="C33" s="432" t="s">
        <v>186</v>
      </c>
      <c r="D33" s="432"/>
      <c r="E33" s="397" t="s">
        <v>187</v>
      </c>
      <c r="F33" s="397"/>
      <c r="G33" s="397"/>
      <c r="H33" s="397"/>
      <c r="I33" s="397"/>
      <c r="J33" s="397"/>
      <c r="K33" s="397"/>
      <c r="L33" s="397"/>
      <c r="M33" s="397"/>
      <c r="N33" s="397"/>
      <c r="O33" s="397"/>
      <c r="P33" s="397"/>
      <c r="Q33" s="397"/>
      <c r="R33" s="397"/>
      <c r="S33" s="397"/>
      <c r="T33" s="194"/>
      <c r="U33" s="432" t="s">
        <v>186</v>
      </c>
      <c r="V33" s="432"/>
      <c r="W33" s="397" t="s">
        <v>187</v>
      </c>
      <c r="X33" s="397"/>
      <c r="Y33" s="397"/>
      <c r="Z33" s="397"/>
      <c r="AA33" s="397"/>
      <c r="AB33" s="397"/>
      <c r="AC33" s="397"/>
      <c r="AD33" s="397"/>
      <c r="AE33" s="397"/>
      <c r="AF33" s="397"/>
      <c r="AG33" s="397"/>
      <c r="AH33" s="397"/>
      <c r="AI33" s="397"/>
      <c r="AJ33" s="397"/>
      <c r="AK33" s="397"/>
      <c r="AL33" s="194"/>
      <c r="AM33" s="432" t="s">
        <v>186</v>
      </c>
      <c r="AN33" s="432"/>
      <c r="AO33" s="397" t="s">
        <v>187</v>
      </c>
      <c r="AP33" s="397"/>
      <c r="AQ33" s="397"/>
      <c r="AR33" s="397"/>
      <c r="AS33" s="397"/>
      <c r="AT33" s="397"/>
      <c r="AU33" s="397"/>
      <c r="AV33" s="397"/>
      <c r="AW33" s="397"/>
      <c r="AX33" s="397"/>
      <c r="AY33" s="397"/>
      <c r="AZ33" s="397"/>
      <c r="BA33" s="397"/>
      <c r="BB33" s="397"/>
      <c r="BC33" s="397"/>
      <c r="BD33" s="195"/>
      <c r="BE33" s="397" t="s">
        <v>188</v>
      </c>
      <c r="BF33" s="397"/>
      <c r="BG33" s="397" t="s">
        <v>189</v>
      </c>
      <c r="BH33" s="397"/>
      <c r="BI33" s="397"/>
      <c r="BJ33" s="397"/>
      <c r="BK33" s="397"/>
      <c r="BL33" s="397"/>
      <c r="BM33" s="397"/>
      <c r="BN33" s="397"/>
      <c r="BO33" s="397"/>
      <c r="BP33" s="397"/>
      <c r="BQ33" s="397"/>
      <c r="BR33" s="397"/>
      <c r="BS33" s="397"/>
      <c r="BT33" s="397"/>
      <c r="BU33" s="397"/>
      <c r="BV33" s="195"/>
      <c r="BW33" s="432" t="s">
        <v>188</v>
      </c>
      <c r="BX33" s="432"/>
      <c r="BY33" s="397" t="s">
        <v>190</v>
      </c>
      <c r="BZ33" s="397"/>
      <c r="CA33" s="397"/>
      <c r="CB33" s="397"/>
      <c r="CC33" s="397"/>
      <c r="CD33" s="397"/>
      <c r="CE33" s="397"/>
      <c r="CF33" s="397"/>
      <c r="CG33" s="397"/>
      <c r="CH33" s="397"/>
      <c r="CI33" s="397"/>
      <c r="CJ33" s="397"/>
      <c r="CK33" s="397"/>
      <c r="CL33" s="397"/>
      <c r="CM33" s="397"/>
      <c r="CN33" s="194"/>
      <c r="CO33" s="432" t="s">
        <v>186</v>
      </c>
      <c r="CP33" s="432"/>
      <c r="CQ33" s="397" t="s">
        <v>191</v>
      </c>
      <c r="CR33" s="397"/>
      <c r="CS33" s="397"/>
      <c r="CT33" s="397"/>
      <c r="CU33" s="397"/>
      <c r="CV33" s="397"/>
      <c r="CW33" s="397"/>
      <c r="CX33" s="397"/>
      <c r="CY33" s="397"/>
      <c r="CZ33" s="397"/>
      <c r="DA33" s="397"/>
      <c r="DB33" s="397"/>
      <c r="DC33" s="397"/>
      <c r="DD33" s="397"/>
      <c r="DE33" s="397"/>
      <c r="DF33" s="194"/>
      <c r="DG33" s="597" t="s">
        <v>192</v>
      </c>
      <c r="DH33" s="597"/>
      <c r="DI33" s="196"/>
    </row>
    <row r="34" spans="1:113" ht="32.25" customHeight="1" x14ac:dyDescent="0.15">
      <c r="A34" s="169"/>
      <c r="B34" s="193"/>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9"/>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9"/>
      <c r="AM34" s="598">
        <f>IF(AO34="","",MAX(C34:D43,U34:V43)+1)</f>
        <v>5</v>
      </c>
      <c r="AN34" s="598"/>
      <c r="AO34" s="599" t="str">
        <f>IF('各会計、関係団体の財政状況及び健全化判断比率'!B31="","",'各会計、関係団体の財政状況及び健全化判断比率'!B31)</f>
        <v>下水道事業会計</v>
      </c>
      <c r="AP34" s="599"/>
      <c r="AQ34" s="599"/>
      <c r="AR34" s="599"/>
      <c r="AS34" s="599"/>
      <c r="AT34" s="599"/>
      <c r="AU34" s="599"/>
      <c r="AV34" s="599"/>
      <c r="AW34" s="599"/>
      <c r="AX34" s="599"/>
      <c r="AY34" s="599"/>
      <c r="AZ34" s="599"/>
      <c r="BA34" s="599"/>
      <c r="BB34" s="599"/>
      <c r="BC34" s="599"/>
      <c r="BD34" s="169"/>
      <c r="BE34" s="598">
        <f>IF(BG34="","",MAX(C34:D43,U34:V43,AM34:AN43)+1)</f>
        <v>6</v>
      </c>
      <c r="BF34" s="598"/>
      <c r="BG34" s="599" t="str">
        <f>IF('各会計、関係団体の財政状況及び健全化判断比率'!B32="","",'各会計、関係団体の財政状況及び健全化判断比率'!B32)</f>
        <v>青果市場事業特別会計</v>
      </c>
      <c r="BH34" s="599"/>
      <c r="BI34" s="599"/>
      <c r="BJ34" s="599"/>
      <c r="BK34" s="599"/>
      <c r="BL34" s="599"/>
      <c r="BM34" s="599"/>
      <c r="BN34" s="599"/>
      <c r="BO34" s="599"/>
      <c r="BP34" s="599"/>
      <c r="BQ34" s="599"/>
      <c r="BR34" s="599"/>
      <c r="BS34" s="599"/>
      <c r="BT34" s="599"/>
      <c r="BU34" s="599"/>
      <c r="BV34" s="169"/>
      <c r="BW34" s="598">
        <f>IF(BY34="","",MAX(C34:D43,U34:V43,AM34:AN43,BE34:BF43)+1)</f>
        <v>8</v>
      </c>
      <c r="BX34" s="598"/>
      <c r="BY34" s="599" t="str">
        <f>IF('各会計、関係団体の財政状況及び健全化判断比率'!B68="","",'各会計、関係団体の財政状況及び健全化判断比率'!B68)</f>
        <v>茨城県南水道企業団</v>
      </c>
      <c r="BZ34" s="599"/>
      <c r="CA34" s="599"/>
      <c r="CB34" s="599"/>
      <c r="CC34" s="599"/>
      <c r="CD34" s="599"/>
      <c r="CE34" s="599"/>
      <c r="CF34" s="599"/>
      <c r="CG34" s="599"/>
      <c r="CH34" s="599"/>
      <c r="CI34" s="599"/>
      <c r="CJ34" s="599"/>
      <c r="CK34" s="599"/>
      <c r="CL34" s="599"/>
      <c r="CM34" s="599"/>
      <c r="CN34" s="169"/>
      <c r="CO34" s="598">
        <f>IF(CQ34="","",MAX(C34:D43,U34:V43,AM34:AN43,BE34:BF43,BW34:BX43)+1)</f>
        <v>18</v>
      </c>
      <c r="CP34" s="598"/>
      <c r="CQ34" s="599" t="str">
        <f>IF('各会計、関係団体の財政状況及び健全化判断比率'!BS7="","",'各会計、関係団体の財政状況及び健全化判断比率'!BS7)</f>
        <v>牛久都市開発</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6"/>
    </row>
    <row r="35" spans="1:113" ht="32.25" customHeight="1" x14ac:dyDescent="0.15">
      <c r="A35" s="169"/>
      <c r="B35" s="193"/>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9"/>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9"/>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9"/>
      <c r="BE35" s="598">
        <f t="shared" ref="BE35:BE43" si="1">IF(BG35="","",BE34+1)</f>
        <v>7</v>
      </c>
      <c r="BF35" s="598"/>
      <c r="BG35" s="599" t="str">
        <f>IF('各会計、関係団体の財政状況及び健全化判断比率'!B33="","",'各会計、関係団体の財政状況及び健全化判断比率'!B33)</f>
        <v>工業用地造成事業特別会計</v>
      </c>
      <c r="BH35" s="599"/>
      <c r="BI35" s="599"/>
      <c r="BJ35" s="599"/>
      <c r="BK35" s="599"/>
      <c r="BL35" s="599"/>
      <c r="BM35" s="599"/>
      <c r="BN35" s="599"/>
      <c r="BO35" s="599"/>
      <c r="BP35" s="599"/>
      <c r="BQ35" s="599"/>
      <c r="BR35" s="599"/>
      <c r="BS35" s="599"/>
      <c r="BT35" s="599"/>
      <c r="BU35" s="599"/>
      <c r="BV35" s="169"/>
      <c r="BW35" s="598">
        <f t="shared" ref="BW35:BW43" si="2">IF(BY35="","",BW34+1)</f>
        <v>9</v>
      </c>
      <c r="BX35" s="598"/>
      <c r="BY35" s="599" t="str">
        <f>IF('各会計、関係団体の財政状況及び健全化判断比率'!B69="","",'各会計、関係団体の財政状況及び健全化判断比率'!B69)</f>
        <v>龍ケ崎地方衛生組合</v>
      </c>
      <c r="BZ35" s="599"/>
      <c r="CA35" s="599"/>
      <c r="CB35" s="599"/>
      <c r="CC35" s="599"/>
      <c r="CD35" s="599"/>
      <c r="CE35" s="599"/>
      <c r="CF35" s="599"/>
      <c r="CG35" s="599"/>
      <c r="CH35" s="599"/>
      <c r="CI35" s="599"/>
      <c r="CJ35" s="599"/>
      <c r="CK35" s="599"/>
      <c r="CL35" s="599"/>
      <c r="CM35" s="599"/>
      <c r="CN35" s="169"/>
      <c r="CO35" s="598">
        <f t="shared" ref="CO35:CO43" si="3">IF(CQ35="","",CO34+1)</f>
        <v>19</v>
      </c>
      <c r="CP35" s="598"/>
      <c r="CQ35" s="599" t="str">
        <f>IF('各会計、関係団体の財政状況及び健全化判断比率'!BS8="","",'各会計、関係団体の財政状況及び健全化判断比率'!BS8)</f>
        <v>牛久シャトー</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6"/>
    </row>
    <row r="36" spans="1:113" ht="32.25" customHeight="1" x14ac:dyDescent="0.15">
      <c r="A36" s="169"/>
      <c r="B36" s="193"/>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9"/>
      <c r="U36" s="598">
        <f t="shared" ref="U36:U43" si="4">IF(W36="","",U35+1)</f>
        <v>4</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9"/>
      <c r="AM36" s="598" t="str">
        <f t="shared" si="0"/>
        <v/>
      </c>
      <c r="AN36" s="598"/>
      <c r="AO36" s="599"/>
      <c r="AP36" s="599"/>
      <c r="AQ36" s="599"/>
      <c r="AR36" s="599"/>
      <c r="AS36" s="599"/>
      <c r="AT36" s="599"/>
      <c r="AU36" s="599"/>
      <c r="AV36" s="599"/>
      <c r="AW36" s="599"/>
      <c r="AX36" s="599"/>
      <c r="AY36" s="599"/>
      <c r="AZ36" s="599"/>
      <c r="BA36" s="599"/>
      <c r="BB36" s="599"/>
      <c r="BC36" s="599"/>
      <c r="BD36" s="169"/>
      <c r="BE36" s="598" t="str">
        <f t="shared" si="1"/>
        <v/>
      </c>
      <c r="BF36" s="598"/>
      <c r="BG36" s="599"/>
      <c r="BH36" s="599"/>
      <c r="BI36" s="599"/>
      <c r="BJ36" s="599"/>
      <c r="BK36" s="599"/>
      <c r="BL36" s="599"/>
      <c r="BM36" s="599"/>
      <c r="BN36" s="599"/>
      <c r="BO36" s="599"/>
      <c r="BP36" s="599"/>
      <c r="BQ36" s="599"/>
      <c r="BR36" s="599"/>
      <c r="BS36" s="599"/>
      <c r="BT36" s="599"/>
      <c r="BU36" s="599"/>
      <c r="BV36" s="169"/>
      <c r="BW36" s="598">
        <f t="shared" si="2"/>
        <v>10</v>
      </c>
      <c r="BX36" s="598"/>
      <c r="BY36" s="599" t="str">
        <f>IF('各会計、関係団体の財政状況及び健全化判断比率'!B70="","",'各会計、関係団体の財政状況及び健全化判断比率'!B70)</f>
        <v>稲敷地方広域市町村圏事務組合</v>
      </c>
      <c r="BZ36" s="599"/>
      <c r="CA36" s="599"/>
      <c r="CB36" s="599"/>
      <c r="CC36" s="599"/>
      <c r="CD36" s="599"/>
      <c r="CE36" s="599"/>
      <c r="CF36" s="599"/>
      <c r="CG36" s="599"/>
      <c r="CH36" s="599"/>
      <c r="CI36" s="599"/>
      <c r="CJ36" s="599"/>
      <c r="CK36" s="599"/>
      <c r="CL36" s="599"/>
      <c r="CM36" s="599"/>
      <c r="CN36" s="169"/>
      <c r="CO36" s="598">
        <f t="shared" si="3"/>
        <v>20</v>
      </c>
      <c r="CP36" s="598"/>
      <c r="CQ36" s="599" t="str">
        <f>IF('各会計、関係団体の財政状況及び健全化判断比率'!BS9="","",'各会計、関係団体の財政状況及び健全化判断比率'!BS9)</f>
        <v>うしくグリーンファーム</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6"/>
    </row>
    <row r="37" spans="1:113" ht="32.25" customHeight="1" x14ac:dyDescent="0.15">
      <c r="A37" s="169"/>
      <c r="B37" s="193"/>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9"/>
      <c r="U37" s="598" t="str">
        <f t="shared" si="4"/>
        <v/>
      </c>
      <c r="V37" s="598"/>
      <c r="W37" s="599"/>
      <c r="X37" s="599"/>
      <c r="Y37" s="599"/>
      <c r="Z37" s="599"/>
      <c r="AA37" s="599"/>
      <c r="AB37" s="599"/>
      <c r="AC37" s="599"/>
      <c r="AD37" s="599"/>
      <c r="AE37" s="599"/>
      <c r="AF37" s="599"/>
      <c r="AG37" s="599"/>
      <c r="AH37" s="599"/>
      <c r="AI37" s="599"/>
      <c r="AJ37" s="599"/>
      <c r="AK37" s="599"/>
      <c r="AL37" s="169"/>
      <c r="AM37" s="598" t="str">
        <f t="shared" si="0"/>
        <v/>
      </c>
      <c r="AN37" s="598"/>
      <c r="AO37" s="599"/>
      <c r="AP37" s="599"/>
      <c r="AQ37" s="599"/>
      <c r="AR37" s="599"/>
      <c r="AS37" s="599"/>
      <c r="AT37" s="599"/>
      <c r="AU37" s="599"/>
      <c r="AV37" s="599"/>
      <c r="AW37" s="599"/>
      <c r="AX37" s="599"/>
      <c r="AY37" s="599"/>
      <c r="AZ37" s="599"/>
      <c r="BA37" s="599"/>
      <c r="BB37" s="599"/>
      <c r="BC37" s="599"/>
      <c r="BD37" s="169"/>
      <c r="BE37" s="598" t="str">
        <f t="shared" si="1"/>
        <v/>
      </c>
      <c r="BF37" s="598"/>
      <c r="BG37" s="599"/>
      <c r="BH37" s="599"/>
      <c r="BI37" s="599"/>
      <c r="BJ37" s="599"/>
      <c r="BK37" s="599"/>
      <c r="BL37" s="599"/>
      <c r="BM37" s="599"/>
      <c r="BN37" s="599"/>
      <c r="BO37" s="599"/>
      <c r="BP37" s="599"/>
      <c r="BQ37" s="599"/>
      <c r="BR37" s="599"/>
      <c r="BS37" s="599"/>
      <c r="BT37" s="599"/>
      <c r="BU37" s="599"/>
      <c r="BV37" s="169"/>
      <c r="BW37" s="598">
        <f t="shared" si="2"/>
        <v>11</v>
      </c>
      <c r="BX37" s="598"/>
      <c r="BY37" s="599" t="str">
        <f>IF('各会計、関係団体の財政状況及び健全化判断比率'!B71="","",'各会計、関係団体の財政状況及び健全化判断比率'!B71)</f>
        <v>茨城県市町村総合事務組合（一般会計）</v>
      </c>
      <c r="BZ37" s="599"/>
      <c r="CA37" s="599"/>
      <c r="CB37" s="599"/>
      <c r="CC37" s="599"/>
      <c r="CD37" s="599"/>
      <c r="CE37" s="599"/>
      <c r="CF37" s="599"/>
      <c r="CG37" s="599"/>
      <c r="CH37" s="599"/>
      <c r="CI37" s="599"/>
      <c r="CJ37" s="599"/>
      <c r="CK37" s="599"/>
      <c r="CL37" s="599"/>
      <c r="CM37" s="599"/>
      <c r="CN37" s="169"/>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6"/>
    </row>
    <row r="38" spans="1:113" ht="32.25" customHeight="1" x14ac:dyDescent="0.15">
      <c r="A38" s="169"/>
      <c r="B38" s="193"/>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9"/>
      <c r="U38" s="598" t="str">
        <f t="shared" si="4"/>
        <v/>
      </c>
      <c r="V38" s="598"/>
      <c r="W38" s="599"/>
      <c r="X38" s="599"/>
      <c r="Y38" s="599"/>
      <c r="Z38" s="599"/>
      <c r="AA38" s="599"/>
      <c r="AB38" s="599"/>
      <c r="AC38" s="599"/>
      <c r="AD38" s="599"/>
      <c r="AE38" s="599"/>
      <c r="AF38" s="599"/>
      <c r="AG38" s="599"/>
      <c r="AH38" s="599"/>
      <c r="AI38" s="599"/>
      <c r="AJ38" s="599"/>
      <c r="AK38" s="599"/>
      <c r="AL38" s="169"/>
      <c r="AM38" s="598" t="str">
        <f t="shared" si="0"/>
        <v/>
      </c>
      <c r="AN38" s="598"/>
      <c r="AO38" s="599"/>
      <c r="AP38" s="599"/>
      <c r="AQ38" s="599"/>
      <c r="AR38" s="599"/>
      <c r="AS38" s="599"/>
      <c r="AT38" s="599"/>
      <c r="AU38" s="599"/>
      <c r="AV38" s="599"/>
      <c r="AW38" s="599"/>
      <c r="AX38" s="599"/>
      <c r="AY38" s="599"/>
      <c r="AZ38" s="599"/>
      <c r="BA38" s="599"/>
      <c r="BB38" s="599"/>
      <c r="BC38" s="599"/>
      <c r="BD38" s="169"/>
      <c r="BE38" s="598" t="str">
        <f t="shared" si="1"/>
        <v/>
      </c>
      <c r="BF38" s="598"/>
      <c r="BG38" s="599"/>
      <c r="BH38" s="599"/>
      <c r="BI38" s="599"/>
      <c r="BJ38" s="599"/>
      <c r="BK38" s="599"/>
      <c r="BL38" s="599"/>
      <c r="BM38" s="599"/>
      <c r="BN38" s="599"/>
      <c r="BO38" s="599"/>
      <c r="BP38" s="599"/>
      <c r="BQ38" s="599"/>
      <c r="BR38" s="599"/>
      <c r="BS38" s="599"/>
      <c r="BT38" s="599"/>
      <c r="BU38" s="599"/>
      <c r="BV38" s="169"/>
      <c r="BW38" s="598">
        <f t="shared" si="2"/>
        <v>12</v>
      </c>
      <c r="BX38" s="598"/>
      <c r="BY38" s="599" t="str">
        <f>IF('各会計、関係団体の財政状況及び健全化判断比率'!B72="","",'各会計、関係団体の財政状況及び健全化判断比率'!B72)</f>
        <v>茨城県市町村総合事務組合（県民交通災害共済事業特別会計）</v>
      </c>
      <c r="BZ38" s="599"/>
      <c r="CA38" s="599"/>
      <c r="CB38" s="599"/>
      <c r="CC38" s="599"/>
      <c r="CD38" s="599"/>
      <c r="CE38" s="599"/>
      <c r="CF38" s="599"/>
      <c r="CG38" s="599"/>
      <c r="CH38" s="599"/>
      <c r="CI38" s="599"/>
      <c r="CJ38" s="599"/>
      <c r="CK38" s="599"/>
      <c r="CL38" s="599"/>
      <c r="CM38" s="599"/>
      <c r="CN38" s="169"/>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6"/>
    </row>
    <row r="39" spans="1:113" ht="32.25" customHeight="1" x14ac:dyDescent="0.15">
      <c r="A39" s="169"/>
      <c r="B39" s="193"/>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9"/>
      <c r="U39" s="598" t="str">
        <f t="shared" si="4"/>
        <v/>
      </c>
      <c r="V39" s="598"/>
      <c r="W39" s="599"/>
      <c r="X39" s="599"/>
      <c r="Y39" s="599"/>
      <c r="Z39" s="599"/>
      <c r="AA39" s="599"/>
      <c r="AB39" s="599"/>
      <c r="AC39" s="599"/>
      <c r="AD39" s="599"/>
      <c r="AE39" s="599"/>
      <c r="AF39" s="599"/>
      <c r="AG39" s="599"/>
      <c r="AH39" s="599"/>
      <c r="AI39" s="599"/>
      <c r="AJ39" s="599"/>
      <c r="AK39" s="599"/>
      <c r="AL39" s="169"/>
      <c r="AM39" s="598" t="str">
        <f t="shared" si="0"/>
        <v/>
      </c>
      <c r="AN39" s="598"/>
      <c r="AO39" s="599"/>
      <c r="AP39" s="599"/>
      <c r="AQ39" s="599"/>
      <c r="AR39" s="599"/>
      <c r="AS39" s="599"/>
      <c r="AT39" s="599"/>
      <c r="AU39" s="599"/>
      <c r="AV39" s="599"/>
      <c r="AW39" s="599"/>
      <c r="AX39" s="599"/>
      <c r="AY39" s="599"/>
      <c r="AZ39" s="599"/>
      <c r="BA39" s="599"/>
      <c r="BB39" s="599"/>
      <c r="BC39" s="599"/>
      <c r="BD39" s="169"/>
      <c r="BE39" s="598" t="str">
        <f t="shared" si="1"/>
        <v/>
      </c>
      <c r="BF39" s="598"/>
      <c r="BG39" s="599"/>
      <c r="BH39" s="599"/>
      <c r="BI39" s="599"/>
      <c r="BJ39" s="599"/>
      <c r="BK39" s="599"/>
      <c r="BL39" s="599"/>
      <c r="BM39" s="599"/>
      <c r="BN39" s="599"/>
      <c r="BO39" s="599"/>
      <c r="BP39" s="599"/>
      <c r="BQ39" s="599"/>
      <c r="BR39" s="599"/>
      <c r="BS39" s="599"/>
      <c r="BT39" s="599"/>
      <c r="BU39" s="599"/>
      <c r="BV39" s="169"/>
      <c r="BW39" s="598">
        <f t="shared" si="2"/>
        <v>13</v>
      </c>
      <c r="BX39" s="598"/>
      <c r="BY39" s="599" t="str">
        <f>IF('各会計、関係団体の財政状況及び健全化判断比率'!B73="","",'各会計、関係団体の財政状況及び健全化判断比率'!B73)</f>
        <v>牛久市・阿見町斎場組合</v>
      </c>
      <c r="BZ39" s="599"/>
      <c r="CA39" s="599"/>
      <c r="CB39" s="599"/>
      <c r="CC39" s="599"/>
      <c r="CD39" s="599"/>
      <c r="CE39" s="599"/>
      <c r="CF39" s="599"/>
      <c r="CG39" s="599"/>
      <c r="CH39" s="599"/>
      <c r="CI39" s="599"/>
      <c r="CJ39" s="599"/>
      <c r="CK39" s="599"/>
      <c r="CL39" s="599"/>
      <c r="CM39" s="599"/>
      <c r="CN39" s="169"/>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6"/>
    </row>
    <row r="40" spans="1:113" ht="32.25" customHeight="1" x14ac:dyDescent="0.15">
      <c r="A40" s="169"/>
      <c r="B40" s="193"/>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9"/>
      <c r="U40" s="598" t="str">
        <f t="shared" si="4"/>
        <v/>
      </c>
      <c r="V40" s="598"/>
      <c r="W40" s="599"/>
      <c r="X40" s="599"/>
      <c r="Y40" s="599"/>
      <c r="Z40" s="599"/>
      <c r="AA40" s="599"/>
      <c r="AB40" s="599"/>
      <c r="AC40" s="599"/>
      <c r="AD40" s="599"/>
      <c r="AE40" s="599"/>
      <c r="AF40" s="599"/>
      <c r="AG40" s="599"/>
      <c r="AH40" s="599"/>
      <c r="AI40" s="599"/>
      <c r="AJ40" s="599"/>
      <c r="AK40" s="599"/>
      <c r="AL40" s="169"/>
      <c r="AM40" s="598" t="str">
        <f t="shared" si="0"/>
        <v/>
      </c>
      <c r="AN40" s="598"/>
      <c r="AO40" s="599"/>
      <c r="AP40" s="599"/>
      <c r="AQ40" s="599"/>
      <c r="AR40" s="599"/>
      <c r="AS40" s="599"/>
      <c r="AT40" s="599"/>
      <c r="AU40" s="599"/>
      <c r="AV40" s="599"/>
      <c r="AW40" s="599"/>
      <c r="AX40" s="599"/>
      <c r="AY40" s="599"/>
      <c r="AZ40" s="599"/>
      <c r="BA40" s="599"/>
      <c r="BB40" s="599"/>
      <c r="BC40" s="599"/>
      <c r="BD40" s="169"/>
      <c r="BE40" s="598" t="str">
        <f t="shared" si="1"/>
        <v/>
      </c>
      <c r="BF40" s="598"/>
      <c r="BG40" s="599"/>
      <c r="BH40" s="599"/>
      <c r="BI40" s="599"/>
      <c r="BJ40" s="599"/>
      <c r="BK40" s="599"/>
      <c r="BL40" s="599"/>
      <c r="BM40" s="599"/>
      <c r="BN40" s="599"/>
      <c r="BO40" s="599"/>
      <c r="BP40" s="599"/>
      <c r="BQ40" s="599"/>
      <c r="BR40" s="599"/>
      <c r="BS40" s="599"/>
      <c r="BT40" s="599"/>
      <c r="BU40" s="599"/>
      <c r="BV40" s="169"/>
      <c r="BW40" s="598">
        <f t="shared" si="2"/>
        <v>14</v>
      </c>
      <c r="BX40" s="598"/>
      <c r="BY40" s="599" t="str">
        <f>IF('各会計、関係団体の財政状況及び健全化判断比率'!B74="","",'各会計、関係団体の財政状況及び健全化判断比率'!B74)</f>
        <v>茨城県租税債権管理機構</v>
      </c>
      <c r="BZ40" s="599"/>
      <c r="CA40" s="599"/>
      <c r="CB40" s="599"/>
      <c r="CC40" s="599"/>
      <c r="CD40" s="599"/>
      <c r="CE40" s="599"/>
      <c r="CF40" s="599"/>
      <c r="CG40" s="599"/>
      <c r="CH40" s="599"/>
      <c r="CI40" s="599"/>
      <c r="CJ40" s="599"/>
      <c r="CK40" s="599"/>
      <c r="CL40" s="599"/>
      <c r="CM40" s="599"/>
      <c r="CN40" s="169"/>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6"/>
    </row>
    <row r="41" spans="1:113" ht="32.25" customHeight="1" x14ac:dyDescent="0.15">
      <c r="A41" s="169"/>
      <c r="B41" s="193"/>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9"/>
      <c r="U41" s="598" t="str">
        <f t="shared" si="4"/>
        <v/>
      </c>
      <c r="V41" s="598"/>
      <c r="W41" s="599"/>
      <c r="X41" s="599"/>
      <c r="Y41" s="599"/>
      <c r="Z41" s="599"/>
      <c r="AA41" s="599"/>
      <c r="AB41" s="599"/>
      <c r="AC41" s="599"/>
      <c r="AD41" s="599"/>
      <c r="AE41" s="599"/>
      <c r="AF41" s="599"/>
      <c r="AG41" s="599"/>
      <c r="AH41" s="599"/>
      <c r="AI41" s="599"/>
      <c r="AJ41" s="599"/>
      <c r="AK41" s="599"/>
      <c r="AL41" s="169"/>
      <c r="AM41" s="598" t="str">
        <f t="shared" si="0"/>
        <v/>
      </c>
      <c r="AN41" s="598"/>
      <c r="AO41" s="599"/>
      <c r="AP41" s="599"/>
      <c r="AQ41" s="599"/>
      <c r="AR41" s="599"/>
      <c r="AS41" s="599"/>
      <c r="AT41" s="599"/>
      <c r="AU41" s="599"/>
      <c r="AV41" s="599"/>
      <c r="AW41" s="599"/>
      <c r="AX41" s="599"/>
      <c r="AY41" s="599"/>
      <c r="AZ41" s="599"/>
      <c r="BA41" s="599"/>
      <c r="BB41" s="599"/>
      <c r="BC41" s="599"/>
      <c r="BD41" s="169"/>
      <c r="BE41" s="598" t="str">
        <f t="shared" si="1"/>
        <v/>
      </c>
      <c r="BF41" s="598"/>
      <c r="BG41" s="599"/>
      <c r="BH41" s="599"/>
      <c r="BI41" s="599"/>
      <c r="BJ41" s="599"/>
      <c r="BK41" s="599"/>
      <c r="BL41" s="599"/>
      <c r="BM41" s="599"/>
      <c r="BN41" s="599"/>
      <c r="BO41" s="599"/>
      <c r="BP41" s="599"/>
      <c r="BQ41" s="599"/>
      <c r="BR41" s="599"/>
      <c r="BS41" s="599"/>
      <c r="BT41" s="599"/>
      <c r="BU41" s="599"/>
      <c r="BV41" s="169"/>
      <c r="BW41" s="598">
        <f t="shared" si="2"/>
        <v>15</v>
      </c>
      <c r="BX41" s="598"/>
      <c r="BY41" s="599" t="str">
        <f>IF('各会計、関係団体の財政状況及び健全化判断比率'!B75="","",'各会計、関係団体の財政状況及び健全化判断比率'!B75)</f>
        <v>利根川水系県南水防事務組合</v>
      </c>
      <c r="BZ41" s="599"/>
      <c r="CA41" s="599"/>
      <c r="CB41" s="599"/>
      <c r="CC41" s="599"/>
      <c r="CD41" s="599"/>
      <c r="CE41" s="599"/>
      <c r="CF41" s="599"/>
      <c r="CG41" s="599"/>
      <c r="CH41" s="599"/>
      <c r="CI41" s="599"/>
      <c r="CJ41" s="599"/>
      <c r="CK41" s="599"/>
      <c r="CL41" s="599"/>
      <c r="CM41" s="599"/>
      <c r="CN41" s="169"/>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6"/>
    </row>
    <row r="42" spans="1:113" ht="32.25" customHeight="1" x14ac:dyDescent="0.15">
      <c r="B42" s="193"/>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9"/>
      <c r="U42" s="598" t="str">
        <f t="shared" si="4"/>
        <v/>
      </c>
      <c r="V42" s="598"/>
      <c r="W42" s="599"/>
      <c r="X42" s="599"/>
      <c r="Y42" s="599"/>
      <c r="Z42" s="599"/>
      <c r="AA42" s="599"/>
      <c r="AB42" s="599"/>
      <c r="AC42" s="599"/>
      <c r="AD42" s="599"/>
      <c r="AE42" s="599"/>
      <c r="AF42" s="599"/>
      <c r="AG42" s="599"/>
      <c r="AH42" s="599"/>
      <c r="AI42" s="599"/>
      <c r="AJ42" s="599"/>
      <c r="AK42" s="599"/>
      <c r="AL42" s="169"/>
      <c r="AM42" s="598" t="str">
        <f t="shared" si="0"/>
        <v/>
      </c>
      <c r="AN42" s="598"/>
      <c r="AO42" s="599"/>
      <c r="AP42" s="599"/>
      <c r="AQ42" s="599"/>
      <c r="AR42" s="599"/>
      <c r="AS42" s="599"/>
      <c r="AT42" s="599"/>
      <c r="AU42" s="599"/>
      <c r="AV42" s="599"/>
      <c r="AW42" s="599"/>
      <c r="AX42" s="599"/>
      <c r="AY42" s="599"/>
      <c r="AZ42" s="599"/>
      <c r="BA42" s="599"/>
      <c r="BB42" s="599"/>
      <c r="BC42" s="599"/>
      <c r="BD42" s="169"/>
      <c r="BE42" s="598" t="str">
        <f t="shared" si="1"/>
        <v/>
      </c>
      <c r="BF42" s="598"/>
      <c r="BG42" s="599"/>
      <c r="BH42" s="599"/>
      <c r="BI42" s="599"/>
      <c r="BJ42" s="599"/>
      <c r="BK42" s="599"/>
      <c r="BL42" s="599"/>
      <c r="BM42" s="599"/>
      <c r="BN42" s="599"/>
      <c r="BO42" s="599"/>
      <c r="BP42" s="599"/>
      <c r="BQ42" s="599"/>
      <c r="BR42" s="599"/>
      <c r="BS42" s="599"/>
      <c r="BT42" s="599"/>
      <c r="BU42" s="599"/>
      <c r="BV42" s="169"/>
      <c r="BW42" s="598">
        <f t="shared" si="2"/>
        <v>16</v>
      </c>
      <c r="BX42" s="598"/>
      <c r="BY42" s="599" t="str">
        <f>IF('各会計、関係団体の財政状況及び健全化判断比率'!B76="","",'各会計、関係団体の財政状況及び健全化判断比率'!B76)</f>
        <v>茨城県後期高齢者医療広域連合（一般会計）</v>
      </c>
      <c r="BZ42" s="599"/>
      <c r="CA42" s="599"/>
      <c r="CB42" s="599"/>
      <c r="CC42" s="599"/>
      <c r="CD42" s="599"/>
      <c r="CE42" s="599"/>
      <c r="CF42" s="599"/>
      <c r="CG42" s="599"/>
      <c r="CH42" s="599"/>
      <c r="CI42" s="599"/>
      <c r="CJ42" s="599"/>
      <c r="CK42" s="599"/>
      <c r="CL42" s="599"/>
      <c r="CM42" s="599"/>
      <c r="CN42" s="169"/>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6"/>
    </row>
    <row r="43" spans="1:113" ht="32.25" customHeight="1" x14ac:dyDescent="0.15">
      <c r="B43" s="193"/>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9"/>
      <c r="U43" s="598" t="str">
        <f t="shared" si="4"/>
        <v/>
      </c>
      <c r="V43" s="598"/>
      <c r="W43" s="599"/>
      <c r="X43" s="599"/>
      <c r="Y43" s="599"/>
      <c r="Z43" s="599"/>
      <c r="AA43" s="599"/>
      <c r="AB43" s="599"/>
      <c r="AC43" s="599"/>
      <c r="AD43" s="599"/>
      <c r="AE43" s="599"/>
      <c r="AF43" s="599"/>
      <c r="AG43" s="599"/>
      <c r="AH43" s="599"/>
      <c r="AI43" s="599"/>
      <c r="AJ43" s="599"/>
      <c r="AK43" s="599"/>
      <c r="AL43" s="169"/>
      <c r="AM43" s="598" t="str">
        <f t="shared" si="0"/>
        <v/>
      </c>
      <c r="AN43" s="598"/>
      <c r="AO43" s="599"/>
      <c r="AP43" s="599"/>
      <c r="AQ43" s="599"/>
      <c r="AR43" s="599"/>
      <c r="AS43" s="599"/>
      <c r="AT43" s="599"/>
      <c r="AU43" s="599"/>
      <c r="AV43" s="599"/>
      <c r="AW43" s="599"/>
      <c r="AX43" s="599"/>
      <c r="AY43" s="599"/>
      <c r="AZ43" s="599"/>
      <c r="BA43" s="599"/>
      <c r="BB43" s="599"/>
      <c r="BC43" s="599"/>
      <c r="BD43" s="169"/>
      <c r="BE43" s="598" t="str">
        <f t="shared" si="1"/>
        <v/>
      </c>
      <c r="BF43" s="598"/>
      <c r="BG43" s="599"/>
      <c r="BH43" s="599"/>
      <c r="BI43" s="599"/>
      <c r="BJ43" s="599"/>
      <c r="BK43" s="599"/>
      <c r="BL43" s="599"/>
      <c r="BM43" s="599"/>
      <c r="BN43" s="599"/>
      <c r="BO43" s="599"/>
      <c r="BP43" s="599"/>
      <c r="BQ43" s="599"/>
      <c r="BR43" s="599"/>
      <c r="BS43" s="599"/>
      <c r="BT43" s="599"/>
      <c r="BU43" s="599"/>
      <c r="BV43" s="169"/>
      <c r="BW43" s="598">
        <f t="shared" si="2"/>
        <v>17</v>
      </c>
      <c r="BX43" s="598"/>
      <c r="BY43" s="599" t="str">
        <f>IF('各会計、関係団体の財政状況及び健全化判断比率'!B77="","",'各会計、関係団体の財政状況及び健全化判断比率'!B77)</f>
        <v>茨城県後期高齢者医療広域連合（後期高齢医療特別会計）</v>
      </c>
      <c r="BZ43" s="599"/>
      <c r="CA43" s="599"/>
      <c r="CB43" s="599"/>
      <c r="CC43" s="599"/>
      <c r="CD43" s="599"/>
      <c r="CE43" s="599"/>
      <c r="CF43" s="599"/>
      <c r="CG43" s="599"/>
      <c r="CH43" s="599"/>
      <c r="CI43" s="599"/>
      <c r="CJ43" s="599"/>
      <c r="CK43" s="599"/>
      <c r="CL43" s="599"/>
      <c r="CM43" s="599"/>
      <c r="CN43" s="169"/>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mLdvUgbAFmYdxiDf1OUoELLpxM7bj20sAUF/l/HL22CRIYPPZHhT4SW7B2AIjiL8L14I647PFZQFH27q1nVXsQ==" saltValue="n6zOxrR3jqKK4mynwyLM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532</v>
      </c>
      <c r="D34" s="1152"/>
      <c r="E34" s="1153"/>
      <c r="F34" s="32">
        <v>1.36</v>
      </c>
      <c r="G34" s="33">
        <v>1.05</v>
      </c>
      <c r="H34" s="33">
        <v>0</v>
      </c>
      <c r="I34" s="33">
        <v>0</v>
      </c>
      <c r="J34" s="34" t="s">
        <v>533</v>
      </c>
      <c r="K34" s="22"/>
      <c r="L34" s="22"/>
      <c r="M34" s="22"/>
      <c r="N34" s="22"/>
      <c r="O34" s="22"/>
      <c r="P34" s="22"/>
    </row>
    <row r="35" spans="1:16" ht="39" customHeight="1" x14ac:dyDescent="0.15">
      <c r="A35" s="22"/>
      <c r="B35" s="35"/>
      <c r="C35" s="1146" t="s">
        <v>534</v>
      </c>
      <c r="D35" s="1147"/>
      <c r="E35" s="1148"/>
      <c r="F35" s="36">
        <v>8.6</v>
      </c>
      <c r="G35" s="37">
        <v>12.47</v>
      </c>
      <c r="H35" s="37">
        <v>10.47</v>
      </c>
      <c r="I35" s="37">
        <v>8.92</v>
      </c>
      <c r="J35" s="38">
        <v>2.13</v>
      </c>
      <c r="K35" s="22"/>
      <c r="L35" s="22"/>
      <c r="M35" s="22"/>
      <c r="N35" s="22"/>
      <c r="O35" s="22"/>
      <c r="P35" s="22"/>
    </row>
    <row r="36" spans="1:16" ht="39" customHeight="1" x14ac:dyDescent="0.15">
      <c r="A36" s="22"/>
      <c r="B36" s="35"/>
      <c r="C36" s="1146" t="s">
        <v>535</v>
      </c>
      <c r="D36" s="1147"/>
      <c r="E36" s="1148"/>
      <c r="F36" s="36">
        <v>0.09</v>
      </c>
      <c r="G36" s="37">
        <v>0.48</v>
      </c>
      <c r="H36" s="37">
        <v>1.07</v>
      </c>
      <c r="I36" s="37">
        <v>1.0900000000000001</v>
      </c>
      <c r="J36" s="38">
        <v>1.93</v>
      </c>
      <c r="K36" s="22"/>
      <c r="L36" s="22"/>
      <c r="M36" s="22"/>
      <c r="N36" s="22"/>
      <c r="O36" s="22"/>
      <c r="P36" s="22"/>
    </row>
    <row r="37" spans="1:16" ht="39" customHeight="1" x14ac:dyDescent="0.15">
      <c r="A37" s="22"/>
      <c r="B37" s="35"/>
      <c r="C37" s="1146" t="s">
        <v>536</v>
      </c>
      <c r="D37" s="1147"/>
      <c r="E37" s="1148"/>
      <c r="F37" s="36">
        <v>0.01</v>
      </c>
      <c r="G37" s="37">
        <v>0.01</v>
      </c>
      <c r="H37" s="37">
        <v>0</v>
      </c>
      <c r="I37" s="37">
        <v>0.01</v>
      </c>
      <c r="J37" s="38">
        <v>0.01</v>
      </c>
      <c r="K37" s="22"/>
      <c r="L37" s="22"/>
      <c r="M37" s="22"/>
      <c r="N37" s="22"/>
      <c r="O37" s="22"/>
      <c r="P37" s="22"/>
    </row>
    <row r="38" spans="1:16" ht="39" customHeight="1" x14ac:dyDescent="0.15">
      <c r="A38" s="22"/>
      <c r="B38" s="35"/>
      <c r="C38" s="1146" t="s">
        <v>537</v>
      </c>
      <c r="D38" s="1147"/>
      <c r="E38" s="1148"/>
      <c r="F38" s="36">
        <v>3.26</v>
      </c>
      <c r="G38" s="37">
        <v>0.98</v>
      </c>
      <c r="H38" s="37">
        <v>0.77</v>
      </c>
      <c r="I38" s="37">
        <v>3.37</v>
      </c>
      <c r="J38" s="38">
        <v>0</v>
      </c>
      <c r="K38" s="22"/>
      <c r="L38" s="22"/>
      <c r="M38" s="22"/>
      <c r="N38" s="22"/>
      <c r="O38" s="22"/>
      <c r="P38" s="22"/>
    </row>
    <row r="39" spans="1:16" ht="39" customHeight="1" x14ac:dyDescent="0.15">
      <c r="A39" s="22"/>
      <c r="B39" s="35"/>
      <c r="C39" s="1146" t="s">
        <v>538</v>
      </c>
      <c r="D39" s="1147"/>
      <c r="E39" s="1148"/>
      <c r="F39" s="36">
        <v>0</v>
      </c>
      <c r="G39" s="37">
        <v>0</v>
      </c>
      <c r="H39" s="37">
        <v>0</v>
      </c>
      <c r="I39" s="37">
        <v>0</v>
      </c>
      <c r="J39" s="38">
        <v>0</v>
      </c>
      <c r="K39" s="22"/>
      <c r="L39" s="22"/>
      <c r="M39" s="22"/>
      <c r="N39" s="22"/>
      <c r="O39" s="22"/>
      <c r="P39" s="22"/>
    </row>
    <row r="40" spans="1:16" ht="39" customHeight="1" x14ac:dyDescent="0.15">
      <c r="A40" s="22"/>
      <c r="B40" s="35"/>
      <c r="C40" s="1146" t="s">
        <v>539</v>
      </c>
      <c r="D40" s="1147"/>
      <c r="E40" s="1148"/>
      <c r="F40" s="36">
        <v>0</v>
      </c>
      <c r="G40" s="37">
        <v>0</v>
      </c>
      <c r="H40" s="37">
        <v>0</v>
      </c>
      <c r="I40" s="37">
        <v>0</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540</v>
      </c>
      <c r="D42" s="1147"/>
      <c r="E42" s="1148"/>
      <c r="F42" s="36" t="s">
        <v>487</v>
      </c>
      <c r="G42" s="37" t="s">
        <v>487</v>
      </c>
      <c r="H42" s="37" t="s">
        <v>487</v>
      </c>
      <c r="I42" s="37" t="s">
        <v>487</v>
      </c>
      <c r="J42" s="38" t="s">
        <v>487</v>
      </c>
      <c r="K42" s="22"/>
      <c r="L42" s="22"/>
      <c r="M42" s="22"/>
      <c r="N42" s="22"/>
      <c r="O42" s="22"/>
      <c r="P42" s="22"/>
    </row>
    <row r="43" spans="1:16" ht="39" customHeight="1" thickBot="1" x14ac:dyDescent="0.2">
      <c r="A43" s="22"/>
      <c r="B43" s="40"/>
      <c r="C43" s="1149" t="s">
        <v>541</v>
      </c>
      <c r="D43" s="1150"/>
      <c r="E43" s="1151"/>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IoQR22vUmQcFQogg6ZeBi61TtGeG4qw1awQEtCqzfkB7NxpJs4Z2UmV7c/qet4xE0ikqWNnHa178Wsd//Fh9w==" saltValue="xp5CIdgTwP8QTH53gCVz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5" zoomScale="55" zoomScaleNormal="55" zoomScaleSheetLayoutView="55" workbookViewId="0">
      <selection activeCell="K58" sqref="K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2049</v>
      </c>
      <c r="L45" s="60">
        <v>2166</v>
      </c>
      <c r="M45" s="60">
        <v>2244</v>
      </c>
      <c r="N45" s="60">
        <v>2269</v>
      </c>
      <c r="O45" s="61">
        <v>2322</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15">
      <c r="A48" s="48"/>
      <c r="B48" s="1156"/>
      <c r="C48" s="1157"/>
      <c r="D48" s="62"/>
      <c r="E48" s="1162" t="s">
        <v>13</v>
      </c>
      <c r="F48" s="1162"/>
      <c r="G48" s="1162"/>
      <c r="H48" s="1162"/>
      <c r="I48" s="1162"/>
      <c r="J48" s="1163"/>
      <c r="K48" s="63">
        <v>552</v>
      </c>
      <c r="L48" s="64">
        <v>522</v>
      </c>
      <c r="M48" s="64">
        <v>509</v>
      </c>
      <c r="N48" s="64">
        <v>470</v>
      </c>
      <c r="O48" s="65">
        <v>192</v>
      </c>
      <c r="P48" s="48"/>
      <c r="Q48" s="48"/>
      <c r="R48" s="48"/>
      <c r="S48" s="48"/>
      <c r="T48" s="48"/>
      <c r="U48" s="48"/>
    </row>
    <row r="49" spans="1:21" ht="30.75" customHeight="1" x14ac:dyDescent="0.15">
      <c r="A49" s="48"/>
      <c r="B49" s="1156"/>
      <c r="C49" s="1157"/>
      <c r="D49" s="62"/>
      <c r="E49" s="1162" t="s">
        <v>14</v>
      </c>
      <c r="F49" s="1162"/>
      <c r="G49" s="1162"/>
      <c r="H49" s="1162"/>
      <c r="I49" s="1162"/>
      <c r="J49" s="1163"/>
      <c r="K49" s="63">
        <v>68</v>
      </c>
      <c r="L49" s="64">
        <v>14</v>
      </c>
      <c r="M49" s="64">
        <v>50</v>
      </c>
      <c r="N49" s="64">
        <v>59</v>
      </c>
      <c r="O49" s="65">
        <v>63</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487</v>
      </c>
      <c r="L50" s="64" t="s">
        <v>487</v>
      </c>
      <c r="M50" s="64" t="s">
        <v>487</v>
      </c>
      <c r="N50" s="64" t="s">
        <v>487</v>
      </c>
      <c r="O50" s="65" t="s">
        <v>487</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487</v>
      </c>
      <c r="L51" s="64" t="s">
        <v>487</v>
      </c>
      <c r="M51" s="64" t="s">
        <v>487</v>
      </c>
      <c r="N51" s="64" t="s">
        <v>487</v>
      </c>
      <c r="O51" s="65" t="s">
        <v>487</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2317</v>
      </c>
      <c r="L52" s="64">
        <v>2341</v>
      </c>
      <c r="M52" s="64">
        <v>2301</v>
      </c>
      <c r="N52" s="64">
        <v>2268</v>
      </c>
      <c r="O52" s="65">
        <v>1986</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352</v>
      </c>
      <c r="L53" s="69">
        <v>361</v>
      </c>
      <c r="M53" s="69">
        <v>502</v>
      </c>
      <c r="N53" s="69">
        <v>530</v>
      </c>
      <c r="O53" s="70">
        <v>591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560</v>
      </c>
      <c r="L58" s="84" t="s">
        <v>560</v>
      </c>
      <c r="M58" s="84" t="s">
        <v>560</v>
      </c>
      <c r="N58" s="84" t="s">
        <v>560</v>
      </c>
      <c r="O58" s="85" t="s">
        <v>560</v>
      </c>
    </row>
    <row r="59" spans="1:21" ht="31.5" customHeight="1" x14ac:dyDescent="0.15">
      <c r="B59" s="1172"/>
      <c r="C59" s="1173"/>
      <c r="D59" s="1179" t="s">
        <v>26</v>
      </c>
      <c r="E59" s="1180"/>
      <c r="F59" s="1180"/>
      <c r="G59" s="1180"/>
      <c r="H59" s="1180"/>
      <c r="I59" s="1180"/>
      <c r="J59" s="1181"/>
      <c r="K59" s="86" t="s">
        <v>560</v>
      </c>
      <c r="L59" s="87" t="s">
        <v>560</v>
      </c>
      <c r="M59" s="87" t="s">
        <v>560</v>
      </c>
      <c r="N59" s="87" t="s">
        <v>560</v>
      </c>
      <c r="O59" s="88" t="s">
        <v>560</v>
      </c>
    </row>
    <row r="60" spans="1:21" ht="31.5" customHeight="1" thickBot="1" x14ac:dyDescent="0.2">
      <c r="B60" s="1174"/>
      <c r="C60" s="1175"/>
      <c r="D60" s="1182" t="s">
        <v>27</v>
      </c>
      <c r="E60" s="1183"/>
      <c r="F60" s="1183"/>
      <c r="G60" s="1183"/>
      <c r="H60" s="1183"/>
      <c r="I60" s="1183"/>
      <c r="J60" s="1184"/>
      <c r="K60" s="89" t="s">
        <v>560</v>
      </c>
      <c r="L60" s="90" t="s">
        <v>560</v>
      </c>
      <c r="M60" s="90" t="s">
        <v>560</v>
      </c>
      <c r="N60" s="90" t="s">
        <v>560</v>
      </c>
      <c r="O60" s="91" t="s">
        <v>560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4F9QKNdgMWNBLnEj8mQvz60r0OlCZixheSu7P3fzhzL2HD5yH2SwyD37M2iDzXekeaST8qyD/Y7ryg+pu99fA==" saltValue="ofNHUCrd8KXdJEH4GYHv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8"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5" t="s">
        <v>30</v>
      </c>
      <c r="C41" s="1186"/>
      <c r="D41" s="105"/>
      <c r="E41" s="1191" t="s">
        <v>31</v>
      </c>
      <c r="F41" s="1191"/>
      <c r="G41" s="1191"/>
      <c r="H41" s="1192"/>
      <c r="I41" s="343">
        <v>26071</v>
      </c>
      <c r="J41" s="344">
        <v>26480</v>
      </c>
      <c r="K41" s="344">
        <v>25425</v>
      </c>
      <c r="L41" s="344">
        <v>24804</v>
      </c>
      <c r="M41" s="345">
        <v>24139</v>
      </c>
    </row>
    <row r="42" spans="2:13" ht="27.75" customHeight="1" x14ac:dyDescent="0.15">
      <c r="B42" s="1187"/>
      <c r="C42" s="1188"/>
      <c r="D42" s="106"/>
      <c r="E42" s="1193" t="s">
        <v>32</v>
      </c>
      <c r="F42" s="1193"/>
      <c r="G42" s="1193"/>
      <c r="H42" s="1194"/>
      <c r="I42" s="346" t="s">
        <v>487</v>
      </c>
      <c r="J42" s="347" t="s">
        <v>487</v>
      </c>
      <c r="K42" s="347" t="s">
        <v>487</v>
      </c>
      <c r="L42" s="347" t="s">
        <v>487</v>
      </c>
      <c r="M42" s="348" t="s">
        <v>487</v>
      </c>
    </row>
    <row r="43" spans="2:13" ht="27.75" customHeight="1" x14ac:dyDescent="0.15">
      <c r="B43" s="1187"/>
      <c r="C43" s="1188"/>
      <c r="D43" s="106"/>
      <c r="E43" s="1193" t="s">
        <v>33</v>
      </c>
      <c r="F43" s="1193"/>
      <c r="G43" s="1193"/>
      <c r="H43" s="1194"/>
      <c r="I43" s="346">
        <v>3951</v>
      </c>
      <c r="J43" s="347">
        <v>4165</v>
      </c>
      <c r="K43" s="347">
        <v>4333</v>
      </c>
      <c r="L43" s="347">
        <v>4004</v>
      </c>
      <c r="M43" s="348">
        <v>3104</v>
      </c>
    </row>
    <row r="44" spans="2:13" ht="27.75" customHeight="1" x14ac:dyDescent="0.15">
      <c r="B44" s="1187"/>
      <c r="C44" s="1188"/>
      <c r="D44" s="106"/>
      <c r="E44" s="1193" t="s">
        <v>34</v>
      </c>
      <c r="F44" s="1193"/>
      <c r="G44" s="1193"/>
      <c r="H44" s="1194"/>
      <c r="I44" s="346">
        <v>315</v>
      </c>
      <c r="J44" s="347">
        <v>333</v>
      </c>
      <c r="K44" s="347">
        <v>409</v>
      </c>
      <c r="L44" s="347">
        <v>504</v>
      </c>
      <c r="M44" s="348">
        <v>467</v>
      </c>
    </row>
    <row r="45" spans="2:13" ht="27.75" customHeight="1" x14ac:dyDescent="0.15">
      <c r="B45" s="1187"/>
      <c r="C45" s="1188"/>
      <c r="D45" s="106"/>
      <c r="E45" s="1193" t="s">
        <v>35</v>
      </c>
      <c r="F45" s="1193"/>
      <c r="G45" s="1193"/>
      <c r="H45" s="1194"/>
      <c r="I45" s="346">
        <v>992</v>
      </c>
      <c r="J45" s="347">
        <v>999</v>
      </c>
      <c r="K45" s="347">
        <v>1036</v>
      </c>
      <c r="L45" s="347">
        <v>1042</v>
      </c>
      <c r="M45" s="348">
        <v>1163</v>
      </c>
    </row>
    <row r="46" spans="2:13" ht="27.75" customHeight="1" x14ac:dyDescent="0.15">
      <c r="B46" s="1187"/>
      <c r="C46" s="1188"/>
      <c r="D46" s="107"/>
      <c r="E46" s="1193" t="s">
        <v>36</v>
      </c>
      <c r="F46" s="1193"/>
      <c r="G46" s="1193"/>
      <c r="H46" s="1194"/>
      <c r="I46" s="346" t="s">
        <v>487</v>
      </c>
      <c r="J46" s="347">
        <v>4</v>
      </c>
      <c r="K46" s="347" t="s">
        <v>487</v>
      </c>
      <c r="L46" s="347" t="s">
        <v>487</v>
      </c>
      <c r="M46" s="348" t="s">
        <v>487</v>
      </c>
    </row>
    <row r="47" spans="2:13" ht="27.75" customHeight="1" x14ac:dyDescent="0.15">
      <c r="B47" s="1187"/>
      <c r="C47" s="1188"/>
      <c r="D47" s="108"/>
      <c r="E47" s="1195" t="s">
        <v>37</v>
      </c>
      <c r="F47" s="1196"/>
      <c r="G47" s="1196"/>
      <c r="H47" s="1197"/>
      <c r="I47" s="346" t="s">
        <v>487</v>
      </c>
      <c r="J47" s="347" t="s">
        <v>487</v>
      </c>
      <c r="K47" s="347" t="s">
        <v>487</v>
      </c>
      <c r="L47" s="347" t="s">
        <v>487</v>
      </c>
      <c r="M47" s="348" t="s">
        <v>487</v>
      </c>
    </row>
    <row r="48" spans="2:13" ht="27.75" customHeight="1" x14ac:dyDescent="0.15">
      <c r="B48" s="1187"/>
      <c r="C48" s="1188"/>
      <c r="D48" s="106"/>
      <c r="E48" s="1193" t="s">
        <v>38</v>
      </c>
      <c r="F48" s="1193"/>
      <c r="G48" s="1193"/>
      <c r="H48" s="1194"/>
      <c r="I48" s="346" t="s">
        <v>487</v>
      </c>
      <c r="J48" s="347" t="s">
        <v>487</v>
      </c>
      <c r="K48" s="347" t="s">
        <v>487</v>
      </c>
      <c r="L48" s="347" t="s">
        <v>487</v>
      </c>
      <c r="M48" s="348" t="s">
        <v>487</v>
      </c>
    </row>
    <row r="49" spans="2:13" ht="27.75" customHeight="1" x14ac:dyDescent="0.15">
      <c r="B49" s="1189"/>
      <c r="C49" s="1190"/>
      <c r="D49" s="106"/>
      <c r="E49" s="1193" t="s">
        <v>39</v>
      </c>
      <c r="F49" s="1193"/>
      <c r="G49" s="1193"/>
      <c r="H49" s="1194"/>
      <c r="I49" s="346" t="s">
        <v>487</v>
      </c>
      <c r="J49" s="347" t="s">
        <v>487</v>
      </c>
      <c r="K49" s="347" t="s">
        <v>487</v>
      </c>
      <c r="L49" s="347" t="s">
        <v>487</v>
      </c>
      <c r="M49" s="348" t="s">
        <v>487</v>
      </c>
    </row>
    <row r="50" spans="2:13" ht="27.75" customHeight="1" x14ac:dyDescent="0.15">
      <c r="B50" s="1198" t="s">
        <v>40</v>
      </c>
      <c r="C50" s="1199"/>
      <c r="D50" s="109"/>
      <c r="E50" s="1193" t="s">
        <v>41</v>
      </c>
      <c r="F50" s="1193"/>
      <c r="G50" s="1193"/>
      <c r="H50" s="1194"/>
      <c r="I50" s="346">
        <v>6970</v>
      </c>
      <c r="J50" s="347">
        <v>9225</v>
      </c>
      <c r="K50" s="347">
        <v>10712</v>
      </c>
      <c r="L50" s="347">
        <v>11069</v>
      </c>
      <c r="M50" s="348">
        <v>11716</v>
      </c>
    </row>
    <row r="51" spans="2:13" ht="27.75" customHeight="1" x14ac:dyDescent="0.15">
      <c r="B51" s="1187"/>
      <c r="C51" s="1188"/>
      <c r="D51" s="106"/>
      <c r="E51" s="1193" t="s">
        <v>42</v>
      </c>
      <c r="F51" s="1193"/>
      <c r="G51" s="1193"/>
      <c r="H51" s="1194"/>
      <c r="I51" s="346">
        <v>4757</v>
      </c>
      <c r="J51" s="347">
        <v>4884</v>
      </c>
      <c r="K51" s="347">
        <v>4960</v>
      </c>
      <c r="L51" s="347">
        <v>4540</v>
      </c>
      <c r="M51" s="348">
        <v>3510</v>
      </c>
    </row>
    <row r="52" spans="2:13" ht="27.75" customHeight="1" x14ac:dyDescent="0.15">
      <c r="B52" s="1189"/>
      <c r="C52" s="1190"/>
      <c r="D52" s="106"/>
      <c r="E52" s="1193" t="s">
        <v>43</v>
      </c>
      <c r="F52" s="1193"/>
      <c r="G52" s="1193"/>
      <c r="H52" s="1194"/>
      <c r="I52" s="346">
        <v>21208</v>
      </c>
      <c r="J52" s="347">
        <v>21204</v>
      </c>
      <c r="K52" s="347">
        <v>20379</v>
      </c>
      <c r="L52" s="347">
        <v>19365</v>
      </c>
      <c r="M52" s="348">
        <v>18453</v>
      </c>
    </row>
    <row r="53" spans="2:13" ht="27.75" customHeight="1" thickBot="1" x14ac:dyDescent="0.2">
      <c r="B53" s="1200" t="s">
        <v>19</v>
      </c>
      <c r="C53" s="1201"/>
      <c r="D53" s="110"/>
      <c r="E53" s="1202" t="s">
        <v>44</v>
      </c>
      <c r="F53" s="1202"/>
      <c r="G53" s="1202"/>
      <c r="H53" s="1203"/>
      <c r="I53" s="349">
        <v>-1606</v>
      </c>
      <c r="J53" s="350">
        <v>-3333</v>
      </c>
      <c r="K53" s="350">
        <v>-4848</v>
      </c>
      <c r="L53" s="350">
        <v>-4621</v>
      </c>
      <c r="M53" s="351">
        <v>-4806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GmEMVYLpO8x/2bdeX5mTeukUUVutnD5RxemqoCUJxpTPk5ONxHP6s2hghe3NHZKzpge453KQI80Enqco1gxMg==" saltValue="sey7NG94IpFQvOls7Dst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52"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2">
        <v>3558</v>
      </c>
      <c r="G55" s="352">
        <v>4291</v>
      </c>
      <c r="H55" s="353">
        <v>4594</v>
      </c>
    </row>
    <row r="56" spans="2:8" ht="52.5" customHeight="1" x14ac:dyDescent="0.15">
      <c r="B56" s="122"/>
      <c r="C56" s="1214" t="s">
        <v>47</v>
      </c>
      <c r="D56" s="1214"/>
      <c r="E56" s="1215"/>
      <c r="F56" s="354">
        <v>1502</v>
      </c>
      <c r="G56" s="354">
        <v>1587</v>
      </c>
      <c r="H56" s="355">
        <v>1399</v>
      </c>
    </row>
    <row r="57" spans="2:8" ht="53.25" customHeight="1" x14ac:dyDescent="0.15">
      <c r="B57" s="122"/>
      <c r="C57" s="1216" t="s">
        <v>48</v>
      </c>
      <c r="D57" s="1216"/>
      <c r="E57" s="1217"/>
      <c r="F57" s="356">
        <v>3188</v>
      </c>
      <c r="G57" s="356">
        <v>3450</v>
      </c>
      <c r="H57" s="357">
        <v>3611</v>
      </c>
    </row>
    <row r="58" spans="2:8" ht="45.75" customHeight="1" x14ac:dyDescent="0.15">
      <c r="B58" s="123"/>
      <c r="C58" s="1204" t="s">
        <v>561</v>
      </c>
      <c r="D58" s="1205"/>
      <c r="E58" s="1206"/>
      <c r="F58" s="363">
        <v>1999</v>
      </c>
      <c r="G58" s="358">
        <v>2207</v>
      </c>
      <c r="H58" s="359">
        <v>2347</v>
      </c>
    </row>
    <row r="59" spans="2:8" ht="45.75" customHeight="1" x14ac:dyDescent="0.15">
      <c r="B59" s="123"/>
      <c r="C59" s="1204" t="s">
        <v>562</v>
      </c>
      <c r="D59" s="1205"/>
      <c r="E59" s="1206"/>
      <c r="F59" s="363">
        <v>806</v>
      </c>
      <c r="G59" s="358">
        <v>806</v>
      </c>
      <c r="H59" s="359">
        <v>807</v>
      </c>
    </row>
    <row r="60" spans="2:8" ht="45.75" customHeight="1" x14ac:dyDescent="0.15">
      <c r="B60" s="123"/>
      <c r="C60" s="1204" t="s">
        <v>563</v>
      </c>
      <c r="D60" s="1205"/>
      <c r="E60" s="1206"/>
      <c r="F60" s="363">
        <v>316</v>
      </c>
      <c r="G60" s="358">
        <v>316</v>
      </c>
      <c r="H60" s="359">
        <v>316</v>
      </c>
    </row>
    <row r="61" spans="2:8" ht="45.75" customHeight="1" x14ac:dyDescent="0.15">
      <c r="B61" s="123"/>
      <c r="C61" s="1204" t="s">
        <v>564</v>
      </c>
      <c r="D61" s="1205"/>
      <c r="E61" s="1206"/>
      <c r="F61" s="363">
        <v>23</v>
      </c>
      <c r="G61" s="358">
        <v>66</v>
      </c>
      <c r="H61" s="359">
        <v>77</v>
      </c>
    </row>
    <row r="62" spans="2:8" ht="45.75" customHeight="1" thickBot="1" x14ac:dyDescent="0.2">
      <c r="B62" s="124"/>
      <c r="C62" s="1207" t="s">
        <v>565</v>
      </c>
      <c r="D62" s="1208"/>
      <c r="E62" s="1209"/>
      <c r="F62" s="364">
        <v>39</v>
      </c>
      <c r="G62" s="358">
        <v>39</v>
      </c>
      <c r="H62" s="360">
        <v>39</v>
      </c>
    </row>
    <row r="63" spans="2:8" ht="52.5" customHeight="1" thickBot="1" x14ac:dyDescent="0.2">
      <c r="B63" s="125"/>
      <c r="C63" s="1210" t="s">
        <v>49</v>
      </c>
      <c r="D63" s="1210"/>
      <c r="E63" s="1211"/>
      <c r="F63" s="361">
        <v>8249</v>
      </c>
      <c r="G63" s="361">
        <v>9329</v>
      </c>
      <c r="H63" s="362">
        <v>9603</v>
      </c>
    </row>
    <row r="64" spans="2:8" x14ac:dyDescent="0.15"/>
  </sheetData>
  <sheetProtection algorithmName="SHA-512" hashValue="wlFrEuBqVShif0IYeOFY5JgX+WLVs9iJ4JFvHoxPY/vr6Pi/xSQMcnodkfEc8FqTujerEZZWDOCb7RGqJWYrFQ==" saltValue="vhhskzfGzpOu3AJRBgcf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31524</v>
      </c>
      <c r="E3" s="144"/>
      <c r="F3" s="145">
        <v>45483</v>
      </c>
      <c r="G3" s="146"/>
      <c r="H3" s="147"/>
    </row>
    <row r="4" spans="1:8" x14ac:dyDescent="0.15">
      <c r="A4" s="148"/>
      <c r="B4" s="149"/>
      <c r="C4" s="150"/>
      <c r="D4" s="151">
        <v>14419</v>
      </c>
      <c r="E4" s="152"/>
      <c r="F4" s="153">
        <v>24241</v>
      </c>
      <c r="G4" s="154"/>
      <c r="H4" s="155"/>
    </row>
    <row r="5" spans="1:8" x14ac:dyDescent="0.15">
      <c r="A5" s="136" t="s">
        <v>520</v>
      </c>
      <c r="B5" s="141"/>
      <c r="C5" s="142"/>
      <c r="D5" s="143">
        <v>27747</v>
      </c>
      <c r="E5" s="144"/>
      <c r="F5" s="145">
        <v>45945</v>
      </c>
      <c r="G5" s="146"/>
      <c r="H5" s="147"/>
    </row>
    <row r="6" spans="1:8" x14ac:dyDescent="0.15">
      <c r="A6" s="148"/>
      <c r="B6" s="149"/>
      <c r="C6" s="150"/>
      <c r="D6" s="151">
        <v>17457</v>
      </c>
      <c r="E6" s="152"/>
      <c r="F6" s="153">
        <v>25180</v>
      </c>
      <c r="G6" s="154"/>
      <c r="H6" s="155"/>
    </row>
    <row r="7" spans="1:8" x14ac:dyDescent="0.15">
      <c r="A7" s="136" t="s">
        <v>521</v>
      </c>
      <c r="B7" s="141"/>
      <c r="C7" s="142"/>
      <c r="D7" s="143">
        <v>25239</v>
      </c>
      <c r="E7" s="144"/>
      <c r="F7" s="145">
        <v>44475</v>
      </c>
      <c r="G7" s="146"/>
      <c r="H7" s="147"/>
    </row>
    <row r="8" spans="1:8" x14ac:dyDescent="0.15">
      <c r="A8" s="148"/>
      <c r="B8" s="149"/>
      <c r="C8" s="150"/>
      <c r="D8" s="151">
        <v>13061</v>
      </c>
      <c r="E8" s="152"/>
      <c r="F8" s="153">
        <v>24780</v>
      </c>
      <c r="G8" s="154"/>
      <c r="H8" s="155"/>
    </row>
    <row r="9" spans="1:8" x14ac:dyDescent="0.15">
      <c r="A9" s="136" t="s">
        <v>522</v>
      </c>
      <c r="B9" s="141"/>
      <c r="C9" s="142"/>
      <c r="D9" s="143">
        <v>30948</v>
      </c>
      <c r="E9" s="144"/>
      <c r="F9" s="145">
        <v>45982</v>
      </c>
      <c r="G9" s="146"/>
      <c r="H9" s="147"/>
    </row>
    <row r="10" spans="1:8" x14ac:dyDescent="0.15">
      <c r="A10" s="148"/>
      <c r="B10" s="149"/>
      <c r="C10" s="150"/>
      <c r="D10" s="151">
        <v>19876</v>
      </c>
      <c r="E10" s="152"/>
      <c r="F10" s="153">
        <v>25583</v>
      </c>
      <c r="G10" s="154"/>
      <c r="H10" s="155"/>
    </row>
    <row r="11" spans="1:8" x14ac:dyDescent="0.15">
      <c r="A11" s="136" t="s">
        <v>523</v>
      </c>
      <c r="B11" s="141"/>
      <c r="C11" s="142"/>
      <c r="D11" s="143">
        <v>42036</v>
      </c>
      <c r="E11" s="144"/>
      <c r="F11" s="145">
        <v>50538</v>
      </c>
      <c r="G11" s="146"/>
      <c r="H11" s="147"/>
    </row>
    <row r="12" spans="1:8" x14ac:dyDescent="0.15">
      <c r="A12" s="148"/>
      <c r="B12" s="149"/>
      <c r="C12" s="156"/>
      <c r="D12" s="151">
        <v>22990</v>
      </c>
      <c r="E12" s="152"/>
      <c r="F12" s="153">
        <v>29053</v>
      </c>
      <c r="G12" s="154"/>
      <c r="H12" s="155"/>
    </row>
    <row r="13" spans="1:8" x14ac:dyDescent="0.15">
      <c r="A13" s="136"/>
      <c r="B13" s="141"/>
      <c r="C13" s="157"/>
      <c r="D13" s="158">
        <v>31499</v>
      </c>
      <c r="E13" s="159"/>
      <c r="F13" s="160">
        <v>46485</v>
      </c>
      <c r="G13" s="161"/>
      <c r="H13" s="147"/>
    </row>
    <row r="14" spans="1:8" x14ac:dyDescent="0.15">
      <c r="A14" s="148"/>
      <c r="B14" s="149"/>
      <c r="C14" s="150"/>
      <c r="D14" s="151">
        <v>17561</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8.61</v>
      </c>
      <c r="C19" s="162">
        <f>ROUND(VALUE(SUBSTITUTE(実質収支比率等に係る経年分析!G$48,"▲","-")),2)</f>
        <v>12.47</v>
      </c>
      <c r="D19" s="162">
        <f>ROUND(VALUE(SUBSTITUTE(実質収支比率等に係る経年分析!H$48,"▲","-")),2)</f>
        <v>10.47</v>
      </c>
      <c r="E19" s="162">
        <f>ROUND(VALUE(SUBSTITUTE(実質収支比率等に係る経年分析!I$48,"▲","-")),2)</f>
        <v>8.92</v>
      </c>
      <c r="F19" s="162">
        <f>ROUND(VALUE(SUBSTITUTE(実質収支比率等に係る経年分析!J$48,"▲","-")),2)</f>
        <v>2.14</v>
      </c>
    </row>
    <row r="20" spans="1:11" x14ac:dyDescent="0.15">
      <c r="A20" s="162" t="s">
        <v>53</v>
      </c>
      <c r="B20" s="162">
        <f>ROUND(VALUE(SUBSTITUTE(実質収支比率等に係る経年分析!F$47,"▲","-")),2)</f>
        <v>16.09</v>
      </c>
      <c r="C20" s="162">
        <f>ROUND(VALUE(SUBSTITUTE(実質収支比率等に係る経年分析!G$47,"▲","-")),2)</f>
        <v>17.559999999999999</v>
      </c>
      <c r="D20" s="162">
        <f>ROUND(VALUE(SUBSTITUTE(実質収支比率等に係る経年分析!H$47,"▲","-")),2)</f>
        <v>21.12</v>
      </c>
      <c r="E20" s="162">
        <f>ROUND(VALUE(SUBSTITUTE(実質収支比率等に係る経年分析!I$47,"▲","-")),2)</f>
        <v>25.03</v>
      </c>
      <c r="F20" s="162">
        <f>ROUND(VALUE(SUBSTITUTE(実質収支比率等に係る経年分析!J$47,"▲","-")),2)</f>
        <v>25.85</v>
      </c>
    </row>
    <row r="21" spans="1:11" x14ac:dyDescent="0.15">
      <c r="A21" s="162" t="s">
        <v>54</v>
      </c>
      <c r="B21" s="162">
        <f>IF(ISNUMBER(VALUE(SUBSTITUTE(実質収支比率等に係る経年分析!F$49,"▲","-"))),ROUND(VALUE(SUBSTITUTE(実質収支比率等に係る経年分析!F$49,"▲","-")),2),NA())</f>
        <v>5.98</v>
      </c>
      <c r="C21" s="162">
        <f>IF(ISNUMBER(VALUE(SUBSTITUTE(実質収支比率等に係る経年分析!G$49,"▲","-"))),ROUND(VALUE(SUBSTITUTE(実質収支比率等に係る経年分析!G$49,"▲","-")),2),NA())</f>
        <v>6.97</v>
      </c>
      <c r="D21" s="162">
        <f>IF(ISNUMBER(VALUE(SUBSTITUTE(実質収支比率等に係る経年分析!H$49,"▲","-"))),ROUND(VALUE(SUBSTITUTE(実質収支比率等に係る経年分析!H$49,"▲","-")),2),NA())</f>
        <v>3.14</v>
      </c>
      <c r="E21" s="162">
        <f>IF(ISNUMBER(VALUE(SUBSTITUTE(実質収支比率等に係る経年分析!I$49,"▲","-"))),ROUND(VALUE(SUBSTITUTE(実質収支比率等に係る経年分析!I$49,"▲","-")),2),NA())</f>
        <v>2.9</v>
      </c>
      <c r="F21" s="162">
        <f>IF(ISNUMBER(VALUE(SUBSTITUTE(実質収支比率等に係る経年分析!J$49,"▲","-"))),ROUND(VALUE(SUBSTITUTE(実質収支比率等に係る経年分析!J$49,"▲","-")),2),NA())</f>
        <v>-3.17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工業用地造成事業特別会計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青果市場事業特別会計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1.0900000000000001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2.13</v>
      </c>
    </row>
    <row r="36" spans="1:16" x14ac:dyDescent="0.15">
      <c r="A36" s="163" t="str">
        <f>IF(連結実質赤字比率に係る赤字・黒字の構成分析!C$34="",NA(),連結実質赤字比率に係る赤字・黒字の構成分析!C$34)</f>
        <v>国民健康保険事業特別会計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0.01</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2317</v>
      </c>
      <c r="E42" s="164"/>
      <c r="F42" s="164"/>
      <c r="G42" s="164">
        <f>'実質公債費比率（分子）の構造'!L$52</f>
        <v>2341</v>
      </c>
      <c r="H42" s="164"/>
      <c r="I42" s="164"/>
      <c r="J42" s="164">
        <f>'実質公債費比率（分子）の構造'!M$52</f>
        <v>2301</v>
      </c>
      <c r="K42" s="164"/>
      <c r="L42" s="164"/>
      <c r="M42" s="164">
        <f>'実質公債費比率（分子）の構造'!N$52</f>
        <v>2268</v>
      </c>
      <c r="N42" s="164"/>
      <c r="O42" s="164"/>
      <c r="P42" s="164">
        <f>'実質公債費比率（分子）の構造'!O$52</f>
        <v>1986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68</v>
      </c>
      <c r="C45" s="164"/>
      <c r="D45" s="164"/>
      <c r="E45" s="164">
        <f>'実質公債費比率（分子）の構造'!L$49</f>
        <v>14</v>
      </c>
      <c r="F45" s="164"/>
      <c r="G45" s="164"/>
      <c r="H45" s="164">
        <f>'実質公債費比率（分子）の構造'!M$49</f>
        <v>50</v>
      </c>
      <c r="I45" s="164"/>
      <c r="J45" s="164"/>
      <c r="K45" s="164">
        <f>'実質公債費比率（分子）の構造'!N$49</f>
        <v>59</v>
      </c>
      <c r="L45" s="164"/>
      <c r="M45" s="164"/>
      <c r="N45" s="164">
        <f>'実質公債費比率（分子）の構造'!O$49</f>
        <v>63</v>
      </c>
      <c r="O45" s="164"/>
      <c r="P45" s="164"/>
    </row>
    <row r="46" spans="1:16" x14ac:dyDescent="0.15">
      <c r="A46" s="164" t="s">
        <v>64</v>
      </c>
      <c r="B46" s="164">
        <f>'実質公債費比率（分子）の構造'!K$48</f>
        <v>552</v>
      </c>
      <c r="C46" s="164"/>
      <c r="D46" s="164"/>
      <c r="E46" s="164">
        <f>'実質公債費比率（分子）の構造'!L$48</f>
        <v>522</v>
      </c>
      <c r="F46" s="164"/>
      <c r="G46" s="164"/>
      <c r="H46" s="164">
        <f>'実質公債費比率（分子）の構造'!M$48</f>
        <v>509</v>
      </c>
      <c r="I46" s="164"/>
      <c r="J46" s="164"/>
      <c r="K46" s="164">
        <f>'実質公債費比率（分子）の構造'!N$48</f>
        <v>470</v>
      </c>
      <c r="L46" s="164"/>
      <c r="M46" s="164"/>
      <c r="N46" s="164">
        <f>'実質公債費比率（分子）の構造'!O$48</f>
        <v>192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2049</v>
      </c>
      <c r="C49" s="164"/>
      <c r="D49" s="164"/>
      <c r="E49" s="164">
        <f>'実質公債費比率（分子）の構造'!L$45</f>
        <v>2166</v>
      </c>
      <c r="F49" s="164"/>
      <c r="G49" s="164"/>
      <c r="H49" s="164">
        <f>'実質公債費比率（分子）の構造'!M$45</f>
        <v>2244</v>
      </c>
      <c r="I49" s="164"/>
      <c r="J49" s="164"/>
      <c r="K49" s="164">
        <f>'実質公債費比率（分子）の構造'!N$45</f>
        <v>2269</v>
      </c>
      <c r="L49" s="164"/>
      <c r="M49" s="164"/>
      <c r="N49" s="164">
        <f>'実質公債費比率（分子）の構造'!O$45</f>
        <v>2322</v>
      </c>
      <c r="O49" s="164"/>
      <c r="P49" s="164"/>
    </row>
    <row r="50" spans="1:16" x14ac:dyDescent="0.15">
      <c r="A50" s="164" t="s">
        <v>67</v>
      </c>
      <c r="B50" s="164" t="e">
        <f>NA()</f>
        <v>#N/A</v>
      </c>
      <c r="C50" s="164">
        <f>IF(ISNUMBER('実質公債費比率（分子）の構造'!K$53),'実質公債費比率（分子）の構造'!K$53,NA())</f>
        <v>352</v>
      </c>
      <c r="D50" s="164" t="e">
        <f>NA()</f>
        <v>#N/A</v>
      </c>
      <c r="E50" s="164" t="e">
        <f>NA()</f>
        <v>#N/A</v>
      </c>
      <c r="F50" s="164">
        <f>IF(ISNUMBER('実質公債費比率（分子）の構造'!L$53),'実質公債費比率（分子）の構造'!L$53,NA())</f>
        <v>361</v>
      </c>
      <c r="G50" s="164" t="e">
        <f>NA()</f>
        <v>#N/A</v>
      </c>
      <c r="H50" s="164" t="e">
        <f>NA()</f>
        <v>#N/A</v>
      </c>
      <c r="I50" s="164">
        <f>IF(ISNUMBER('実質公債費比率（分子）の構造'!M$53),'実質公債費比率（分子）の構造'!M$53,NA())</f>
        <v>502</v>
      </c>
      <c r="J50" s="164" t="e">
        <f>NA()</f>
        <v>#N/A</v>
      </c>
      <c r="K50" s="164" t="e">
        <f>NA()</f>
        <v>#N/A</v>
      </c>
      <c r="L50" s="164">
        <f>IF(ISNUMBER('実質公債費比率（分子）の構造'!N$53),'実質公債費比率（分子）の構造'!N$53,NA())</f>
        <v>530</v>
      </c>
      <c r="M50" s="164" t="e">
        <f>NA()</f>
        <v>#N/A</v>
      </c>
      <c r="N50" s="164" t="e">
        <f>NA()</f>
        <v>#N/A</v>
      </c>
      <c r="O50" s="164">
        <f>IF(ISNUMBER('実質公債費比率（分子）の構造'!O$53),'実質公債費比率（分子）の構造'!O$53,NA())</f>
        <v>591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21208</v>
      </c>
      <c r="E56" s="163"/>
      <c r="F56" s="163"/>
      <c r="G56" s="163">
        <f>'将来負担比率（分子）の構造'!J$52</f>
        <v>21204</v>
      </c>
      <c r="H56" s="163"/>
      <c r="I56" s="163"/>
      <c r="J56" s="163">
        <f>'将来負担比率（分子）の構造'!K$52</f>
        <v>20379</v>
      </c>
      <c r="K56" s="163"/>
      <c r="L56" s="163"/>
      <c r="M56" s="163">
        <f>'将来負担比率（分子）の構造'!L$52</f>
        <v>19365</v>
      </c>
      <c r="N56" s="163"/>
      <c r="O56" s="163"/>
      <c r="P56" s="163">
        <f>'将来負担比率（分子）の構造'!M$52</f>
        <v>18453</v>
      </c>
    </row>
    <row r="57" spans="1:16" x14ac:dyDescent="0.15">
      <c r="A57" s="163" t="s">
        <v>42</v>
      </c>
      <c r="B57" s="163"/>
      <c r="C57" s="163"/>
      <c r="D57" s="163">
        <f>'将来負担比率（分子）の構造'!I$51</f>
        <v>4757</v>
      </c>
      <c r="E57" s="163"/>
      <c r="F57" s="163"/>
      <c r="G57" s="163">
        <f>'将来負担比率（分子）の構造'!J$51</f>
        <v>4884</v>
      </c>
      <c r="H57" s="163"/>
      <c r="I57" s="163"/>
      <c r="J57" s="163">
        <f>'将来負担比率（分子）の構造'!K$51</f>
        <v>4960</v>
      </c>
      <c r="K57" s="163"/>
      <c r="L57" s="163"/>
      <c r="M57" s="163">
        <f>'将来負担比率（分子）の構造'!L$51</f>
        <v>4540</v>
      </c>
      <c r="N57" s="163"/>
      <c r="O57" s="163"/>
      <c r="P57" s="163">
        <f>'将来負担比率（分子）の構造'!M$51</f>
        <v>3510</v>
      </c>
    </row>
    <row r="58" spans="1:16" x14ac:dyDescent="0.15">
      <c r="A58" s="163" t="s">
        <v>41</v>
      </c>
      <c r="B58" s="163"/>
      <c r="C58" s="163"/>
      <c r="D58" s="163">
        <f>'将来負担比率（分子）の構造'!I$50</f>
        <v>6970</v>
      </c>
      <c r="E58" s="163"/>
      <c r="F58" s="163"/>
      <c r="G58" s="163">
        <f>'将来負担比率（分子）の構造'!J$50</f>
        <v>9225</v>
      </c>
      <c r="H58" s="163"/>
      <c r="I58" s="163"/>
      <c r="J58" s="163">
        <f>'将来負担比率（分子）の構造'!K$50</f>
        <v>10712</v>
      </c>
      <c r="K58" s="163"/>
      <c r="L58" s="163"/>
      <c r="M58" s="163">
        <f>'将来負担比率（分子）の構造'!L$50</f>
        <v>11069</v>
      </c>
      <c r="N58" s="163"/>
      <c r="O58" s="163"/>
      <c r="P58" s="163">
        <f>'将来負担比率（分子）の構造'!M$50</f>
        <v>11716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4</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992</v>
      </c>
      <c r="C62" s="163"/>
      <c r="D62" s="163"/>
      <c r="E62" s="163">
        <f>'将来負担比率（分子）の構造'!J$45</f>
        <v>999</v>
      </c>
      <c r="F62" s="163"/>
      <c r="G62" s="163"/>
      <c r="H62" s="163">
        <f>'将来負担比率（分子）の構造'!K$45</f>
        <v>1036</v>
      </c>
      <c r="I62" s="163"/>
      <c r="J62" s="163"/>
      <c r="K62" s="163">
        <f>'将来負担比率（分子）の構造'!L$45</f>
        <v>1042</v>
      </c>
      <c r="L62" s="163"/>
      <c r="M62" s="163"/>
      <c r="N62" s="163">
        <f>'将来負担比率（分子）の構造'!M$45</f>
        <v>1163</v>
      </c>
      <c r="O62" s="163"/>
      <c r="P62" s="163"/>
    </row>
    <row r="63" spans="1:16" x14ac:dyDescent="0.15">
      <c r="A63" s="163" t="s">
        <v>34</v>
      </c>
      <c r="B63" s="163">
        <f>'将来負担比率（分子）の構造'!I$44</f>
        <v>315</v>
      </c>
      <c r="C63" s="163"/>
      <c r="D63" s="163"/>
      <c r="E63" s="163">
        <f>'将来負担比率（分子）の構造'!J$44</f>
        <v>333</v>
      </c>
      <c r="F63" s="163"/>
      <c r="G63" s="163"/>
      <c r="H63" s="163">
        <f>'将来負担比率（分子）の構造'!K$44</f>
        <v>409</v>
      </c>
      <c r="I63" s="163"/>
      <c r="J63" s="163"/>
      <c r="K63" s="163">
        <f>'将来負担比率（分子）の構造'!L$44</f>
        <v>504</v>
      </c>
      <c r="L63" s="163"/>
      <c r="M63" s="163"/>
      <c r="N63" s="163">
        <f>'将来負担比率（分子）の構造'!M$44</f>
        <v>467</v>
      </c>
      <c r="O63" s="163"/>
      <c r="P63" s="163"/>
    </row>
    <row r="64" spans="1:16" x14ac:dyDescent="0.15">
      <c r="A64" s="163" t="s">
        <v>33</v>
      </c>
      <c r="B64" s="163">
        <f>'将来負担比率（分子）の構造'!I$43</f>
        <v>3951</v>
      </c>
      <c r="C64" s="163"/>
      <c r="D64" s="163"/>
      <c r="E64" s="163">
        <f>'将来負担比率（分子）の構造'!J$43</f>
        <v>4165</v>
      </c>
      <c r="F64" s="163"/>
      <c r="G64" s="163"/>
      <c r="H64" s="163">
        <f>'将来負担比率（分子）の構造'!K$43</f>
        <v>4333</v>
      </c>
      <c r="I64" s="163"/>
      <c r="J64" s="163"/>
      <c r="K64" s="163">
        <f>'将来負担比率（分子）の構造'!L$43</f>
        <v>4004</v>
      </c>
      <c r="L64" s="163"/>
      <c r="M64" s="163"/>
      <c r="N64" s="163">
        <f>'将来負担比率（分子）の構造'!M$43</f>
        <v>3104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26071</v>
      </c>
      <c r="C66" s="163"/>
      <c r="D66" s="163"/>
      <c r="E66" s="163">
        <f>'将来負担比率（分子）の構造'!J$41</f>
        <v>26480</v>
      </c>
      <c r="F66" s="163"/>
      <c r="G66" s="163"/>
      <c r="H66" s="163">
        <f>'将来負担比率（分子）の構造'!K$41</f>
        <v>25425</v>
      </c>
      <c r="I66" s="163"/>
      <c r="J66" s="163"/>
      <c r="K66" s="163">
        <f>'将来負担比率（分子）の構造'!L$41</f>
        <v>24804</v>
      </c>
      <c r="L66" s="163"/>
      <c r="M66" s="163"/>
      <c r="N66" s="163">
        <f>'将来負担比率（分子）の構造'!M$41</f>
        <v>24139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3558</v>
      </c>
      <c r="C72" s="167">
        <f>基金残高に係る経年分析!G55</f>
        <v>4291</v>
      </c>
      <c r="D72" s="167">
        <f>基金残高に係る経年分析!H55</f>
        <v>4594</v>
      </c>
    </row>
    <row r="73" spans="1:16" x14ac:dyDescent="0.15">
      <c r="A73" s="166" t="s">
        <v>74</v>
      </c>
      <c r="B73" s="167">
        <f>基金残高に係る経年分析!F56</f>
        <v>1502</v>
      </c>
      <c r="C73" s="167">
        <f>基金残高に係る経年分析!G56</f>
        <v>1587</v>
      </c>
      <c r="D73" s="167">
        <f>基金残高に係る経年分析!H56</f>
        <v>1399</v>
      </c>
    </row>
    <row r="74" spans="1:16" x14ac:dyDescent="0.15">
      <c r="A74" s="166" t="s">
        <v>75</v>
      </c>
      <c r="B74" s="167">
        <f>基金残高に係る経年分析!F57</f>
        <v>3188</v>
      </c>
      <c r="C74" s="167">
        <f>基金残高に係る経年分析!G57</f>
        <v>3450</v>
      </c>
      <c r="D74" s="167">
        <f>基金残高に係る経年分析!H57</f>
        <v>3611</v>
      </c>
    </row>
  </sheetData>
  <sheetProtection algorithmName="SHA-512" hashValue="YvAebPAtwXGGYHK+NV3ORxxHrsS+mIRZ0PdlOrJCWKR7UCbfNaIdjPW0dADOMkn9w5umWs/zfwSJ+u8Yx21bAA==" saltValue="fDe1TxgmROsPdMfp+yA/6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3" t="s">
        <v>202</v>
      </c>
      <c r="DI1" s="604"/>
      <c r="DJ1" s="604"/>
      <c r="DK1" s="604"/>
      <c r="DL1" s="604"/>
      <c r="DM1" s="604"/>
      <c r="DN1" s="605"/>
      <c r="DO1" s="202"/>
      <c r="DP1" s="603" t="s">
        <v>203</v>
      </c>
      <c r="DQ1" s="604"/>
      <c r="DR1" s="604"/>
      <c r="DS1" s="604"/>
      <c r="DT1" s="604"/>
      <c r="DU1" s="604"/>
      <c r="DV1" s="604"/>
      <c r="DW1" s="604"/>
      <c r="DX1" s="604"/>
      <c r="DY1" s="604"/>
      <c r="DZ1" s="604"/>
      <c r="EA1" s="604"/>
      <c r="EB1" s="604"/>
      <c r="EC1" s="605"/>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12077521</v>
      </c>
      <c r="S5" s="614"/>
      <c r="T5" s="614"/>
      <c r="U5" s="614"/>
      <c r="V5" s="614"/>
      <c r="W5" s="614"/>
      <c r="X5" s="614"/>
      <c r="Y5" s="615"/>
      <c r="Z5" s="616">
        <v>34.4</v>
      </c>
      <c r="AA5" s="616"/>
      <c r="AB5" s="616"/>
      <c r="AC5" s="616"/>
      <c r="AD5" s="617">
        <v>11281261</v>
      </c>
      <c r="AE5" s="617"/>
      <c r="AF5" s="617"/>
      <c r="AG5" s="617"/>
      <c r="AH5" s="617"/>
      <c r="AI5" s="617"/>
      <c r="AJ5" s="617"/>
      <c r="AK5" s="617"/>
      <c r="AL5" s="618">
        <v>62.5</v>
      </c>
      <c r="AM5" s="619"/>
      <c r="AN5" s="619"/>
      <c r="AO5" s="620"/>
      <c r="AP5" s="610" t="s">
        <v>216</v>
      </c>
      <c r="AQ5" s="611"/>
      <c r="AR5" s="611"/>
      <c r="AS5" s="611"/>
      <c r="AT5" s="611"/>
      <c r="AU5" s="611"/>
      <c r="AV5" s="611"/>
      <c r="AW5" s="611"/>
      <c r="AX5" s="611"/>
      <c r="AY5" s="611"/>
      <c r="AZ5" s="611"/>
      <c r="BA5" s="611"/>
      <c r="BB5" s="611"/>
      <c r="BC5" s="611"/>
      <c r="BD5" s="611"/>
      <c r="BE5" s="611"/>
      <c r="BF5" s="612"/>
      <c r="BG5" s="624">
        <v>11281261</v>
      </c>
      <c r="BH5" s="625"/>
      <c r="BI5" s="625"/>
      <c r="BJ5" s="625"/>
      <c r="BK5" s="625"/>
      <c r="BL5" s="625"/>
      <c r="BM5" s="625"/>
      <c r="BN5" s="626"/>
      <c r="BO5" s="627">
        <v>93.4</v>
      </c>
      <c r="BP5" s="627"/>
      <c r="BQ5" s="627"/>
      <c r="BR5" s="627"/>
      <c r="BS5" s="628" t="s">
        <v>122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259966</v>
      </c>
      <c r="S6" s="625"/>
      <c r="T6" s="625"/>
      <c r="U6" s="625"/>
      <c r="V6" s="625"/>
      <c r="W6" s="625"/>
      <c r="X6" s="625"/>
      <c r="Y6" s="626"/>
      <c r="Z6" s="627">
        <v>0.7</v>
      </c>
      <c r="AA6" s="627"/>
      <c r="AB6" s="627"/>
      <c r="AC6" s="627"/>
      <c r="AD6" s="628">
        <v>259966</v>
      </c>
      <c r="AE6" s="628"/>
      <c r="AF6" s="628"/>
      <c r="AG6" s="628"/>
      <c r="AH6" s="628"/>
      <c r="AI6" s="628"/>
      <c r="AJ6" s="628"/>
      <c r="AK6" s="628"/>
      <c r="AL6" s="629">
        <v>1.4</v>
      </c>
      <c r="AM6" s="630"/>
      <c r="AN6" s="630"/>
      <c r="AO6" s="631"/>
      <c r="AP6" s="621" t="s">
        <v>221</v>
      </c>
      <c r="AQ6" s="622"/>
      <c r="AR6" s="622"/>
      <c r="AS6" s="622"/>
      <c r="AT6" s="622"/>
      <c r="AU6" s="622"/>
      <c r="AV6" s="622"/>
      <c r="AW6" s="622"/>
      <c r="AX6" s="622"/>
      <c r="AY6" s="622"/>
      <c r="AZ6" s="622"/>
      <c r="BA6" s="622"/>
      <c r="BB6" s="622"/>
      <c r="BC6" s="622"/>
      <c r="BD6" s="622"/>
      <c r="BE6" s="622"/>
      <c r="BF6" s="623"/>
      <c r="BG6" s="624">
        <v>11281261</v>
      </c>
      <c r="BH6" s="625"/>
      <c r="BI6" s="625"/>
      <c r="BJ6" s="625"/>
      <c r="BK6" s="625"/>
      <c r="BL6" s="625"/>
      <c r="BM6" s="625"/>
      <c r="BN6" s="626"/>
      <c r="BO6" s="627">
        <v>93.4</v>
      </c>
      <c r="BP6" s="627"/>
      <c r="BQ6" s="627"/>
      <c r="BR6" s="627"/>
      <c r="BS6" s="628" t="s">
        <v>122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230384</v>
      </c>
      <c r="CS6" s="625"/>
      <c r="CT6" s="625"/>
      <c r="CU6" s="625"/>
      <c r="CV6" s="625"/>
      <c r="CW6" s="625"/>
      <c r="CX6" s="625"/>
      <c r="CY6" s="626"/>
      <c r="CZ6" s="618">
        <v>0.7</v>
      </c>
      <c r="DA6" s="619"/>
      <c r="DB6" s="619"/>
      <c r="DC6" s="635"/>
      <c r="DD6" s="633" t="s">
        <v>122</v>
      </c>
      <c r="DE6" s="625"/>
      <c r="DF6" s="625"/>
      <c r="DG6" s="625"/>
      <c r="DH6" s="625"/>
      <c r="DI6" s="625"/>
      <c r="DJ6" s="625"/>
      <c r="DK6" s="625"/>
      <c r="DL6" s="625"/>
      <c r="DM6" s="625"/>
      <c r="DN6" s="625"/>
      <c r="DO6" s="625"/>
      <c r="DP6" s="626"/>
      <c r="DQ6" s="633">
        <v>230050</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5527</v>
      </c>
      <c r="S7" s="625"/>
      <c r="T7" s="625"/>
      <c r="U7" s="625"/>
      <c r="V7" s="625"/>
      <c r="W7" s="625"/>
      <c r="X7" s="625"/>
      <c r="Y7" s="626"/>
      <c r="Z7" s="627">
        <v>0</v>
      </c>
      <c r="AA7" s="627"/>
      <c r="AB7" s="627"/>
      <c r="AC7" s="627"/>
      <c r="AD7" s="628">
        <v>5527</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5491912</v>
      </c>
      <c r="BH7" s="625"/>
      <c r="BI7" s="625"/>
      <c r="BJ7" s="625"/>
      <c r="BK7" s="625"/>
      <c r="BL7" s="625"/>
      <c r="BM7" s="625"/>
      <c r="BN7" s="626"/>
      <c r="BO7" s="627">
        <v>45.5</v>
      </c>
      <c r="BP7" s="627"/>
      <c r="BQ7" s="627"/>
      <c r="BR7" s="627"/>
      <c r="BS7" s="628" t="s">
        <v>122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5989420</v>
      </c>
      <c r="CS7" s="625"/>
      <c r="CT7" s="625"/>
      <c r="CU7" s="625"/>
      <c r="CV7" s="625"/>
      <c r="CW7" s="625"/>
      <c r="CX7" s="625"/>
      <c r="CY7" s="626"/>
      <c r="CZ7" s="627">
        <v>17.5</v>
      </c>
      <c r="DA7" s="627"/>
      <c r="DB7" s="627"/>
      <c r="DC7" s="627"/>
      <c r="DD7" s="633">
        <v>287565</v>
      </c>
      <c r="DE7" s="625"/>
      <c r="DF7" s="625"/>
      <c r="DG7" s="625"/>
      <c r="DH7" s="625"/>
      <c r="DI7" s="625"/>
      <c r="DJ7" s="625"/>
      <c r="DK7" s="625"/>
      <c r="DL7" s="625"/>
      <c r="DM7" s="625"/>
      <c r="DN7" s="625"/>
      <c r="DO7" s="625"/>
      <c r="DP7" s="626"/>
      <c r="DQ7" s="633">
        <v>4326642</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111512</v>
      </c>
      <c r="S8" s="625"/>
      <c r="T8" s="625"/>
      <c r="U8" s="625"/>
      <c r="V8" s="625"/>
      <c r="W8" s="625"/>
      <c r="X8" s="625"/>
      <c r="Y8" s="626"/>
      <c r="Z8" s="627">
        <v>0.3</v>
      </c>
      <c r="AA8" s="627"/>
      <c r="AB8" s="627"/>
      <c r="AC8" s="627"/>
      <c r="AD8" s="628">
        <v>111512</v>
      </c>
      <c r="AE8" s="628"/>
      <c r="AF8" s="628"/>
      <c r="AG8" s="628"/>
      <c r="AH8" s="628"/>
      <c r="AI8" s="628"/>
      <c r="AJ8" s="628"/>
      <c r="AK8" s="628"/>
      <c r="AL8" s="629">
        <v>0.6</v>
      </c>
      <c r="AM8" s="630"/>
      <c r="AN8" s="630"/>
      <c r="AO8" s="631"/>
      <c r="AP8" s="621" t="s">
        <v>227</v>
      </c>
      <c r="AQ8" s="622"/>
      <c r="AR8" s="622"/>
      <c r="AS8" s="622"/>
      <c r="AT8" s="622"/>
      <c r="AU8" s="622"/>
      <c r="AV8" s="622"/>
      <c r="AW8" s="622"/>
      <c r="AX8" s="622"/>
      <c r="AY8" s="622"/>
      <c r="AZ8" s="622"/>
      <c r="BA8" s="622"/>
      <c r="BB8" s="622"/>
      <c r="BC8" s="622"/>
      <c r="BD8" s="622"/>
      <c r="BE8" s="622"/>
      <c r="BF8" s="623"/>
      <c r="BG8" s="624">
        <v>135799</v>
      </c>
      <c r="BH8" s="625"/>
      <c r="BI8" s="625"/>
      <c r="BJ8" s="625"/>
      <c r="BK8" s="625"/>
      <c r="BL8" s="625"/>
      <c r="BM8" s="625"/>
      <c r="BN8" s="626"/>
      <c r="BO8" s="627">
        <v>1.1000000000000001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12610399</v>
      </c>
      <c r="CS8" s="625"/>
      <c r="CT8" s="625"/>
      <c r="CU8" s="625"/>
      <c r="CV8" s="625"/>
      <c r="CW8" s="625"/>
      <c r="CX8" s="625"/>
      <c r="CY8" s="626"/>
      <c r="CZ8" s="627">
        <v>36.799999999999997</v>
      </c>
      <c r="DA8" s="627"/>
      <c r="DB8" s="627"/>
      <c r="DC8" s="627"/>
      <c r="DD8" s="633">
        <v>18707</v>
      </c>
      <c r="DE8" s="625"/>
      <c r="DF8" s="625"/>
      <c r="DG8" s="625"/>
      <c r="DH8" s="625"/>
      <c r="DI8" s="625"/>
      <c r="DJ8" s="625"/>
      <c r="DK8" s="625"/>
      <c r="DL8" s="625"/>
      <c r="DM8" s="625"/>
      <c r="DN8" s="625"/>
      <c r="DO8" s="625"/>
      <c r="DP8" s="626"/>
      <c r="DQ8" s="633">
        <v>6573970</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155114</v>
      </c>
      <c r="S9" s="625"/>
      <c r="T9" s="625"/>
      <c r="U9" s="625"/>
      <c r="V9" s="625"/>
      <c r="W9" s="625"/>
      <c r="X9" s="625"/>
      <c r="Y9" s="626"/>
      <c r="Z9" s="627">
        <v>0.4</v>
      </c>
      <c r="AA9" s="627"/>
      <c r="AB9" s="627"/>
      <c r="AC9" s="627"/>
      <c r="AD9" s="628">
        <v>155114</v>
      </c>
      <c r="AE9" s="628"/>
      <c r="AF9" s="628"/>
      <c r="AG9" s="628"/>
      <c r="AH9" s="628"/>
      <c r="AI9" s="628"/>
      <c r="AJ9" s="628"/>
      <c r="AK9" s="628"/>
      <c r="AL9" s="629">
        <v>0.9</v>
      </c>
      <c r="AM9" s="630"/>
      <c r="AN9" s="630"/>
      <c r="AO9" s="631"/>
      <c r="AP9" s="621" t="s">
        <v>230</v>
      </c>
      <c r="AQ9" s="622"/>
      <c r="AR9" s="622"/>
      <c r="AS9" s="622"/>
      <c r="AT9" s="622"/>
      <c r="AU9" s="622"/>
      <c r="AV9" s="622"/>
      <c r="AW9" s="622"/>
      <c r="AX9" s="622"/>
      <c r="AY9" s="622"/>
      <c r="AZ9" s="622"/>
      <c r="BA9" s="622"/>
      <c r="BB9" s="622"/>
      <c r="BC9" s="622"/>
      <c r="BD9" s="622"/>
      <c r="BE9" s="622"/>
      <c r="BF9" s="623"/>
      <c r="BG9" s="624">
        <v>4896406</v>
      </c>
      <c r="BH9" s="625"/>
      <c r="BI9" s="625"/>
      <c r="BJ9" s="625"/>
      <c r="BK9" s="625"/>
      <c r="BL9" s="625"/>
      <c r="BM9" s="625"/>
      <c r="BN9" s="626"/>
      <c r="BO9" s="627">
        <v>40.5</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2692550</v>
      </c>
      <c r="CS9" s="625"/>
      <c r="CT9" s="625"/>
      <c r="CU9" s="625"/>
      <c r="CV9" s="625"/>
      <c r="CW9" s="625"/>
      <c r="CX9" s="625"/>
      <c r="CY9" s="626"/>
      <c r="CZ9" s="627">
        <v>7.9</v>
      </c>
      <c r="DA9" s="627"/>
      <c r="DB9" s="627"/>
      <c r="DC9" s="627"/>
      <c r="DD9" s="633">
        <v>122980</v>
      </c>
      <c r="DE9" s="625"/>
      <c r="DF9" s="625"/>
      <c r="DG9" s="625"/>
      <c r="DH9" s="625"/>
      <c r="DI9" s="625"/>
      <c r="DJ9" s="625"/>
      <c r="DK9" s="625"/>
      <c r="DL9" s="625"/>
      <c r="DM9" s="625"/>
      <c r="DN9" s="625"/>
      <c r="DO9" s="625"/>
      <c r="DP9" s="626"/>
      <c r="DQ9" s="633">
        <v>1972376</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213621</v>
      </c>
      <c r="BH10" s="625"/>
      <c r="BI10" s="625"/>
      <c r="BJ10" s="625"/>
      <c r="BK10" s="625"/>
      <c r="BL10" s="625"/>
      <c r="BM10" s="625"/>
      <c r="BN10" s="626"/>
      <c r="BO10" s="627">
        <v>1.8</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4492</v>
      </c>
      <c r="CS10" s="625"/>
      <c r="CT10" s="625"/>
      <c r="CU10" s="625"/>
      <c r="CV10" s="625"/>
      <c r="CW10" s="625"/>
      <c r="CX10" s="625"/>
      <c r="CY10" s="626"/>
      <c r="CZ10" s="627">
        <v>0</v>
      </c>
      <c r="DA10" s="627"/>
      <c r="DB10" s="627"/>
      <c r="DC10" s="627"/>
      <c r="DD10" s="633" t="s">
        <v>122</v>
      </c>
      <c r="DE10" s="625"/>
      <c r="DF10" s="625"/>
      <c r="DG10" s="625"/>
      <c r="DH10" s="625"/>
      <c r="DI10" s="625"/>
      <c r="DJ10" s="625"/>
      <c r="DK10" s="625"/>
      <c r="DL10" s="625"/>
      <c r="DM10" s="625"/>
      <c r="DN10" s="625"/>
      <c r="DO10" s="625"/>
      <c r="DP10" s="626"/>
      <c r="DQ10" s="633">
        <v>4492</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2036828</v>
      </c>
      <c r="S11" s="625"/>
      <c r="T11" s="625"/>
      <c r="U11" s="625"/>
      <c r="V11" s="625"/>
      <c r="W11" s="625"/>
      <c r="X11" s="625"/>
      <c r="Y11" s="626"/>
      <c r="Z11" s="629">
        <v>5.8</v>
      </c>
      <c r="AA11" s="630"/>
      <c r="AB11" s="630"/>
      <c r="AC11" s="636"/>
      <c r="AD11" s="633">
        <v>2036828</v>
      </c>
      <c r="AE11" s="625"/>
      <c r="AF11" s="625"/>
      <c r="AG11" s="625"/>
      <c r="AH11" s="625"/>
      <c r="AI11" s="625"/>
      <c r="AJ11" s="625"/>
      <c r="AK11" s="626"/>
      <c r="AL11" s="629">
        <v>11.3</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246086</v>
      </c>
      <c r="BH11" s="625"/>
      <c r="BI11" s="625"/>
      <c r="BJ11" s="625"/>
      <c r="BK11" s="625"/>
      <c r="BL11" s="625"/>
      <c r="BM11" s="625"/>
      <c r="BN11" s="626"/>
      <c r="BO11" s="627">
        <v>2</v>
      </c>
      <c r="BP11" s="627"/>
      <c r="BQ11" s="627"/>
      <c r="BR11" s="627"/>
      <c r="BS11" s="628" t="s">
        <v>122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204247</v>
      </c>
      <c r="CS11" s="625"/>
      <c r="CT11" s="625"/>
      <c r="CU11" s="625"/>
      <c r="CV11" s="625"/>
      <c r="CW11" s="625"/>
      <c r="CX11" s="625"/>
      <c r="CY11" s="626"/>
      <c r="CZ11" s="627">
        <v>0.6</v>
      </c>
      <c r="DA11" s="627"/>
      <c r="DB11" s="627"/>
      <c r="DC11" s="627"/>
      <c r="DD11" s="633">
        <v>4055</v>
      </c>
      <c r="DE11" s="625"/>
      <c r="DF11" s="625"/>
      <c r="DG11" s="625"/>
      <c r="DH11" s="625"/>
      <c r="DI11" s="625"/>
      <c r="DJ11" s="625"/>
      <c r="DK11" s="625"/>
      <c r="DL11" s="625"/>
      <c r="DM11" s="625"/>
      <c r="DN11" s="625"/>
      <c r="DO11" s="625"/>
      <c r="DP11" s="626"/>
      <c r="DQ11" s="633">
        <v>188353</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24695</v>
      </c>
      <c r="S12" s="625"/>
      <c r="T12" s="625"/>
      <c r="U12" s="625"/>
      <c r="V12" s="625"/>
      <c r="W12" s="625"/>
      <c r="X12" s="625"/>
      <c r="Y12" s="626"/>
      <c r="Z12" s="627">
        <v>0.1</v>
      </c>
      <c r="AA12" s="627"/>
      <c r="AB12" s="627"/>
      <c r="AC12" s="627"/>
      <c r="AD12" s="628">
        <v>24695</v>
      </c>
      <c r="AE12" s="628"/>
      <c r="AF12" s="628"/>
      <c r="AG12" s="628"/>
      <c r="AH12" s="628"/>
      <c r="AI12" s="628"/>
      <c r="AJ12" s="628"/>
      <c r="AK12" s="628"/>
      <c r="AL12" s="629">
        <v>0.1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5051337</v>
      </c>
      <c r="BH12" s="625"/>
      <c r="BI12" s="625"/>
      <c r="BJ12" s="625"/>
      <c r="BK12" s="625"/>
      <c r="BL12" s="625"/>
      <c r="BM12" s="625"/>
      <c r="BN12" s="626"/>
      <c r="BO12" s="627">
        <v>41.8</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502915</v>
      </c>
      <c r="CS12" s="625"/>
      <c r="CT12" s="625"/>
      <c r="CU12" s="625"/>
      <c r="CV12" s="625"/>
      <c r="CW12" s="625"/>
      <c r="CX12" s="625"/>
      <c r="CY12" s="626"/>
      <c r="CZ12" s="627">
        <v>1.5</v>
      </c>
      <c r="DA12" s="627"/>
      <c r="DB12" s="627"/>
      <c r="DC12" s="627"/>
      <c r="DD12" s="633">
        <v>135</v>
      </c>
      <c r="DE12" s="625"/>
      <c r="DF12" s="625"/>
      <c r="DG12" s="625"/>
      <c r="DH12" s="625"/>
      <c r="DI12" s="625"/>
      <c r="DJ12" s="625"/>
      <c r="DK12" s="625"/>
      <c r="DL12" s="625"/>
      <c r="DM12" s="625"/>
      <c r="DN12" s="625"/>
      <c r="DO12" s="625"/>
      <c r="DP12" s="626"/>
      <c r="DQ12" s="633">
        <v>412674</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5049774</v>
      </c>
      <c r="BH13" s="625"/>
      <c r="BI13" s="625"/>
      <c r="BJ13" s="625"/>
      <c r="BK13" s="625"/>
      <c r="BL13" s="625"/>
      <c r="BM13" s="625"/>
      <c r="BN13" s="626"/>
      <c r="BO13" s="627">
        <v>41.8</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2008131</v>
      </c>
      <c r="CS13" s="625"/>
      <c r="CT13" s="625"/>
      <c r="CU13" s="625"/>
      <c r="CV13" s="625"/>
      <c r="CW13" s="625"/>
      <c r="CX13" s="625"/>
      <c r="CY13" s="626"/>
      <c r="CZ13" s="627">
        <v>5.9</v>
      </c>
      <c r="DA13" s="627"/>
      <c r="DB13" s="627"/>
      <c r="DC13" s="627"/>
      <c r="DD13" s="633">
        <v>580700</v>
      </c>
      <c r="DE13" s="625"/>
      <c r="DF13" s="625"/>
      <c r="DG13" s="625"/>
      <c r="DH13" s="625"/>
      <c r="DI13" s="625"/>
      <c r="DJ13" s="625"/>
      <c r="DK13" s="625"/>
      <c r="DL13" s="625"/>
      <c r="DM13" s="625"/>
      <c r="DN13" s="625"/>
      <c r="DO13" s="625"/>
      <c r="DP13" s="626"/>
      <c r="DQ13" s="633">
        <v>1228274</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221453</v>
      </c>
      <c r="BH14" s="625"/>
      <c r="BI14" s="625"/>
      <c r="BJ14" s="625"/>
      <c r="BK14" s="625"/>
      <c r="BL14" s="625"/>
      <c r="BM14" s="625"/>
      <c r="BN14" s="626"/>
      <c r="BO14" s="627">
        <v>1.8</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1268800</v>
      </c>
      <c r="CS14" s="625"/>
      <c r="CT14" s="625"/>
      <c r="CU14" s="625"/>
      <c r="CV14" s="625"/>
      <c r="CW14" s="625"/>
      <c r="CX14" s="625"/>
      <c r="CY14" s="626"/>
      <c r="CZ14" s="627">
        <v>3.7</v>
      </c>
      <c r="DA14" s="627"/>
      <c r="DB14" s="627"/>
      <c r="DC14" s="627"/>
      <c r="DD14" s="633">
        <v>132191</v>
      </c>
      <c r="DE14" s="625"/>
      <c r="DF14" s="625"/>
      <c r="DG14" s="625"/>
      <c r="DH14" s="625"/>
      <c r="DI14" s="625"/>
      <c r="DJ14" s="625"/>
      <c r="DK14" s="625"/>
      <c r="DL14" s="625"/>
      <c r="DM14" s="625"/>
      <c r="DN14" s="625"/>
      <c r="DO14" s="625"/>
      <c r="DP14" s="626"/>
      <c r="DQ14" s="633">
        <v>1096695</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29953</v>
      </c>
      <c r="S15" s="625"/>
      <c r="T15" s="625"/>
      <c r="U15" s="625"/>
      <c r="V15" s="625"/>
      <c r="W15" s="625"/>
      <c r="X15" s="625"/>
      <c r="Y15" s="626"/>
      <c r="Z15" s="627">
        <v>0.1</v>
      </c>
      <c r="AA15" s="627"/>
      <c r="AB15" s="627"/>
      <c r="AC15" s="627"/>
      <c r="AD15" s="628">
        <v>29953</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516559</v>
      </c>
      <c r="BH15" s="625"/>
      <c r="BI15" s="625"/>
      <c r="BJ15" s="625"/>
      <c r="BK15" s="625"/>
      <c r="BL15" s="625"/>
      <c r="BM15" s="625"/>
      <c r="BN15" s="626"/>
      <c r="BO15" s="627">
        <v>4.3</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6129662</v>
      </c>
      <c r="CS15" s="625"/>
      <c r="CT15" s="625"/>
      <c r="CU15" s="625"/>
      <c r="CV15" s="625"/>
      <c r="CW15" s="625"/>
      <c r="CX15" s="625"/>
      <c r="CY15" s="626"/>
      <c r="CZ15" s="627">
        <v>17.899999999999999</v>
      </c>
      <c r="DA15" s="627"/>
      <c r="DB15" s="627"/>
      <c r="DC15" s="627"/>
      <c r="DD15" s="633">
        <v>2377164</v>
      </c>
      <c r="DE15" s="625"/>
      <c r="DF15" s="625"/>
      <c r="DG15" s="625"/>
      <c r="DH15" s="625"/>
      <c r="DI15" s="625"/>
      <c r="DJ15" s="625"/>
      <c r="DK15" s="625"/>
      <c r="DL15" s="625"/>
      <c r="DM15" s="625"/>
      <c r="DN15" s="625"/>
      <c r="DO15" s="625"/>
      <c r="DP15" s="626"/>
      <c r="DQ15" s="633">
        <v>2885217</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162691</v>
      </c>
      <c r="S16" s="625"/>
      <c r="T16" s="625"/>
      <c r="U16" s="625"/>
      <c r="V16" s="625"/>
      <c r="W16" s="625"/>
      <c r="X16" s="625"/>
      <c r="Y16" s="626"/>
      <c r="Z16" s="627">
        <v>0.5</v>
      </c>
      <c r="AA16" s="627"/>
      <c r="AB16" s="627"/>
      <c r="AC16" s="627"/>
      <c r="AD16" s="628">
        <v>162691</v>
      </c>
      <c r="AE16" s="628"/>
      <c r="AF16" s="628"/>
      <c r="AG16" s="628"/>
      <c r="AH16" s="628"/>
      <c r="AI16" s="628"/>
      <c r="AJ16" s="628"/>
      <c r="AK16" s="628"/>
      <c r="AL16" s="629">
        <v>0.9</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14001</v>
      </c>
      <c r="CS16" s="625"/>
      <c r="CT16" s="625"/>
      <c r="CU16" s="625"/>
      <c r="CV16" s="625"/>
      <c r="CW16" s="625"/>
      <c r="CX16" s="625"/>
      <c r="CY16" s="626"/>
      <c r="CZ16" s="627">
        <v>0</v>
      </c>
      <c r="DA16" s="627"/>
      <c r="DB16" s="627"/>
      <c r="DC16" s="627"/>
      <c r="DD16" s="633" t="s">
        <v>122</v>
      </c>
      <c r="DE16" s="625"/>
      <c r="DF16" s="625"/>
      <c r="DG16" s="625"/>
      <c r="DH16" s="625"/>
      <c r="DI16" s="625"/>
      <c r="DJ16" s="625"/>
      <c r="DK16" s="625"/>
      <c r="DL16" s="625"/>
      <c r="DM16" s="625"/>
      <c r="DN16" s="625"/>
      <c r="DO16" s="625"/>
      <c r="DP16" s="626"/>
      <c r="DQ16" s="633">
        <v>407</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475195</v>
      </c>
      <c r="S17" s="625"/>
      <c r="T17" s="625"/>
      <c r="U17" s="625"/>
      <c r="V17" s="625"/>
      <c r="W17" s="625"/>
      <c r="X17" s="625"/>
      <c r="Y17" s="626"/>
      <c r="Z17" s="627">
        <v>1.4</v>
      </c>
      <c r="AA17" s="627"/>
      <c r="AB17" s="627"/>
      <c r="AC17" s="627"/>
      <c r="AD17" s="628">
        <v>475195</v>
      </c>
      <c r="AE17" s="628"/>
      <c r="AF17" s="628"/>
      <c r="AG17" s="628"/>
      <c r="AH17" s="628"/>
      <c r="AI17" s="628"/>
      <c r="AJ17" s="628"/>
      <c r="AK17" s="628"/>
      <c r="AL17" s="629">
        <v>2.6</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2624646</v>
      </c>
      <c r="CS17" s="625"/>
      <c r="CT17" s="625"/>
      <c r="CU17" s="625"/>
      <c r="CV17" s="625"/>
      <c r="CW17" s="625"/>
      <c r="CX17" s="625"/>
      <c r="CY17" s="626"/>
      <c r="CZ17" s="627">
        <v>7.7</v>
      </c>
      <c r="DA17" s="627"/>
      <c r="DB17" s="627"/>
      <c r="DC17" s="627"/>
      <c r="DD17" s="633" t="s">
        <v>122</v>
      </c>
      <c r="DE17" s="625"/>
      <c r="DF17" s="625"/>
      <c r="DG17" s="625"/>
      <c r="DH17" s="625"/>
      <c r="DI17" s="625"/>
      <c r="DJ17" s="625"/>
      <c r="DK17" s="625"/>
      <c r="DL17" s="625"/>
      <c r="DM17" s="625"/>
      <c r="DN17" s="625"/>
      <c r="DO17" s="625"/>
      <c r="DP17" s="626"/>
      <c r="DQ17" s="633">
        <v>2621889</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68191</v>
      </c>
      <c r="S18" s="625"/>
      <c r="T18" s="625"/>
      <c r="U18" s="625"/>
      <c r="V18" s="625"/>
      <c r="W18" s="625"/>
      <c r="X18" s="625"/>
      <c r="Y18" s="626"/>
      <c r="Z18" s="627">
        <v>0.2</v>
      </c>
      <c r="AA18" s="627"/>
      <c r="AB18" s="627"/>
      <c r="AC18" s="627"/>
      <c r="AD18" s="628">
        <v>68191</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401825</v>
      </c>
      <c r="S19" s="625"/>
      <c r="T19" s="625"/>
      <c r="U19" s="625"/>
      <c r="V19" s="625"/>
      <c r="W19" s="625"/>
      <c r="X19" s="625"/>
      <c r="Y19" s="626"/>
      <c r="Z19" s="627">
        <v>1.1000000000000001</v>
      </c>
      <c r="AA19" s="627"/>
      <c r="AB19" s="627"/>
      <c r="AC19" s="627"/>
      <c r="AD19" s="628">
        <v>401825</v>
      </c>
      <c r="AE19" s="628"/>
      <c r="AF19" s="628"/>
      <c r="AG19" s="628"/>
      <c r="AH19" s="628"/>
      <c r="AI19" s="628"/>
      <c r="AJ19" s="628"/>
      <c r="AK19" s="628"/>
      <c r="AL19" s="629">
        <v>2.2000000000000002</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796260</v>
      </c>
      <c r="BH19" s="625"/>
      <c r="BI19" s="625"/>
      <c r="BJ19" s="625"/>
      <c r="BK19" s="625"/>
      <c r="BL19" s="625"/>
      <c r="BM19" s="625"/>
      <c r="BN19" s="626"/>
      <c r="BO19" s="627">
        <v>6.6</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5179</v>
      </c>
      <c r="S20" s="625"/>
      <c r="T20" s="625"/>
      <c r="U20" s="625"/>
      <c r="V20" s="625"/>
      <c r="W20" s="625"/>
      <c r="X20" s="625"/>
      <c r="Y20" s="626"/>
      <c r="Z20" s="627">
        <v>0</v>
      </c>
      <c r="AA20" s="627"/>
      <c r="AB20" s="627"/>
      <c r="AC20" s="627"/>
      <c r="AD20" s="628">
        <v>5179</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796260</v>
      </c>
      <c r="BH20" s="625"/>
      <c r="BI20" s="625"/>
      <c r="BJ20" s="625"/>
      <c r="BK20" s="625"/>
      <c r="BL20" s="625"/>
      <c r="BM20" s="625"/>
      <c r="BN20" s="626"/>
      <c r="BO20" s="627">
        <v>6.6</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34279647</v>
      </c>
      <c r="CS20" s="625"/>
      <c r="CT20" s="625"/>
      <c r="CU20" s="625"/>
      <c r="CV20" s="625"/>
      <c r="CW20" s="625"/>
      <c r="CX20" s="625"/>
      <c r="CY20" s="626"/>
      <c r="CZ20" s="627">
        <v>100</v>
      </c>
      <c r="DA20" s="627"/>
      <c r="DB20" s="627"/>
      <c r="DC20" s="627"/>
      <c r="DD20" s="633">
        <v>3523497</v>
      </c>
      <c r="DE20" s="625"/>
      <c r="DF20" s="625"/>
      <c r="DG20" s="625"/>
      <c r="DH20" s="625"/>
      <c r="DI20" s="625"/>
      <c r="DJ20" s="625"/>
      <c r="DK20" s="625"/>
      <c r="DL20" s="625"/>
      <c r="DM20" s="625"/>
      <c r="DN20" s="625"/>
      <c r="DO20" s="625"/>
      <c r="DP20" s="626"/>
      <c r="DQ20" s="633">
        <v>21541039</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3688968</v>
      </c>
      <c r="S21" s="625"/>
      <c r="T21" s="625"/>
      <c r="U21" s="625"/>
      <c r="V21" s="625"/>
      <c r="W21" s="625"/>
      <c r="X21" s="625"/>
      <c r="Y21" s="626"/>
      <c r="Z21" s="627">
        <v>10.5</v>
      </c>
      <c r="AA21" s="627"/>
      <c r="AB21" s="627"/>
      <c r="AC21" s="627"/>
      <c r="AD21" s="628">
        <v>3353299</v>
      </c>
      <c r="AE21" s="628"/>
      <c r="AF21" s="628"/>
      <c r="AG21" s="628"/>
      <c r="AH21" s="628"/>
      <c r="AI21" s="628"/>
      <c r="AJ21" s="628"/>
      <c r="AK21" s="628"/>
      <c r="AL21" s="629">
        <v>18.600000000000001</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3353299</v>
      </c>
      <c r="S22" s="625"/>
      <c r="T22" s="625"/>
      <c r="U22" s="625"/>
      <c r="V22" s="625"/>
      <c r="W22" s="625"/>
      <c r="X22" s="625"/>
      <c r="Y22" s="626"/>
      <c r="Z22" s="627">
        <v>9.6</v>
      </c>
      <c r="AA22" s="627"/>
      <c r="AB22" s="627"/>
      <c r="AC22" s="627"/>
      <c r="AD22" s="628">
        <v>3353299</v>
      </c>
      <c r="AE22" s="628"/>
      <c r="AF22" s="628"/>
      <c r="AG22" s="628"/>
      <c r="AH22" s="628"/>
      <c r="AI22" s="628"/>
      <c r="AJ22" s="628"/>
      <c r="AK22" s="628"/>
      <c r="AL22" s="629">
        <v>18.600000000000001</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334603</v>
      </c>
      <c r="S23" s="625"/>
      <c r="T23" s="625"/>
      <c r="U23" s="625"/>
      <c r="V23" s="625"/>
      <c r="W23" s="625"/>
      <c r="X23" s="625"/>
      <c r="Y23" s="626"/>
      <c r="Z23" s="627">
        <v>1</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796260</v>
      </c>
      <c r="BH23" s="625"/>
      <c r="BI23" s="625"/>
      <c r="BJ23" s="625"/>
      <c r="BK23" s="625"/>
      <c r="BL23" s="625"/>
      <c r="BM23" s="625"/>
      <c r="BN23" s="626"/>
      <c r="BO23" s="627">
        <v>6.6</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3" t="s">
        <v>275</v>
      </c>
      <c r="DM23" s="654"/>
      <c r="DN23" s="654"/>
      <c r="DO23" s="654"/>
      <c r="DP23" s="654"/>
      <c r="DQ23" s="654"/>
      <c r="DR23" s="654"/>
      <c r="DS23" s="654"/>
      <c r="DT23" s="654"/>
      <c r="DU23" s="654"/>
      <c r="DV23" s="655"/>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v>1066</v>
      </c>
      <c r="S24" s="625"/>
      <c r="T24" s="625"/>
      <c r="U24" s="625"/>
      <c r="V24" s="625"/>
      <c r="W24" s="625"/>
      <c r="X24" s="625"/>
      <c r="Y24" s="626"/>
      <c r="Z24" s="627">
        <v>0</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15978541</v>
      </c>
      <c r="CS24" s="614"/>
      <c r="CT24" s="614"/>
      <c r="CU24" s="614"/>
      <c r="CV24" s="614"/>
      <c r="CW24" s="614"/>
      <c r="CX24" s="614"/>
      <c r="CY24" s="615"/>
      <c r="CZ24" s="618">
        <v>46.6</v>
      </c>
      <c r="DA24" s="619"/>
      <c r="DB24" s="619"/>
      <c r="DC24" s="635"/>
      <c r="DD24" s="656">
        <v>9973799</v>
      </c>
      <c r="DE24" s="614"/>
      <c r="DF24" s="614"/>
      <c r="DG24" s="614"/>
      <c r="DH24" s="614"/>
      <c r="DI24" s="614"/>
      <c r="DJ24" s="614"/>
      <c r="DK24" s="615"/>
      <c r="DL24" s="656">
        <v>8583353</v>
      </c>
      <c r="DM24" s="614"/>
      <c r="DN24" s="614"/>
      <c r="DO24" s="614"/>
      <c r="DP24" s="614"/>
      <c r="DQ24" s="614"/>
      <c r="DR24" s="614"/>
      <c r="DS24" s="614"/>
      <c r="DT24" s="614"/>
      <c r="DU24" s="614"/>
      <c r="DV24" s="615"/>
      <c r="DW24" s="618">
        <v>47.3</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19027970</v>
      </c>
      <c r="S25" s="625"/>
      <c r="T25" s="625"/>
      <c r="U25" s="625"/>
      <c r="V25" s="625"/>
      <c r="W25" s="625"/>
      <c r="X25" s="625"/>
      <c r="Y25" s="626"/>
      <c r="Z25" s="627">
        <v>54.2</v>
      </c>
      <c r="AA25" s="627"/>
      <c r="AB25" s="627"/>
      <c r="AC25" s="627"/>
      <c r="AD25" s="628">
        <v>17896041</v>
      </c>
      <c r="AE25" s="628"/>
      <c r="AF25" s="628"/>
      <c r="AG25" s="628"/>
      <c r="AH25" s="628"/>
      <c r="AI25" s="628"/>
      <c r="AJ25" s="628"/>
      <c r="AK25" s="628"/>
      <c r="AL25" s="629">
        <v>99.1</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4517609</v>
      </c>
      <c r="CS25" s="645"/>
      <c r="CT25" s="645"/>
      <c r="CU25" s="645"/>
      <c r="CV25" s="645"/>
      <c r="CW25" s="645"/>
      <c r="CX25" s="645"/>
      <c r="CY25" s="646"/>
      <c r="CZ25" s="629">
        <v>13.2</v>
      </c>
      <c r="DA25" s="657"/>
      <c r="DB25" s="657"/>
      <c r="DC25" s="659"/>
      <c r="DD25" s="633">
        <v>4082535</v>
      </c>
      <c r="DE25" s="645"/>
      <c r="DF25" s="645"/>
      <c r="DG25" s="645"/>
      <c r="DH25" s="645"/>
      <c r="DI25" s="645"/>
      <c r="DJ25" s="645"/>
      <c r="DK25" s="646"/>
      <c r="DL25" s="633">
        <v>4035758</v>
      </c>
      <c r="DM25" s="645"/>
      <c r="DN25" s="645"/>
      <c r="DO25" s="645"/>
      <c r="DP25" s="645"/>
      <c r="DQ25" s="645"/>
      <c r="DR25" s="645"/>
      <c r="DS25" s="645"/>
      <c r="DT25" s="645"/>
      <c r="DU25" s="645"/>
      <c r="DV25" s="646"/>
      <c r="DW25" s="629">
        <v>22.2</v>
      </c>
      <c r="DX25" s="657"/>
      <c r="DY25" s="657"/>
      <c r="DZ25" s="657"/>
      <c r="EA25" s="657"/>
      <c r="EB25" s="657"/>
      <c r="EC25" s="658"/>
    </row>
    <row r="26" spans="2:133" ht="11.25" customHeight="1" x14ac:dyDescent="0.15">
      <c r="B26" s="621" t="s">
        <v>283</v>
      </c>
      <c r="C26" s="622"/>
      <c r="D26" s="622"/>
      <c r="E26" s="622"/>
      <c r="F26" s="622"/>
      <c r="G26" s="622"/>
      <c r="H26" s="622"/>
      <c r="I26" s="622"/>
      <c r="J26" s="622"/>
      <c r="K26" s="622"/>
      <c r="L26" s="622"/>
      <c r="M26" s="622"/>
      <c r="N26" s="622"/>
      <c r="O26" s="622"/>
      <c r="P26" s="622"/>
      <c r="Q26" s="623"/>
      <c r="R26" s="624">
        <v>9856</v>
      </c>
      <c r="S26" s="625"/>
      <c r="T26" s="625"/>
      <c r="U26" s="625"/>
      <c r="V26" s="625"/>
      <c r="W26" s="625"/>
      <c r="X26" s="625"/>
      <c r="Y26" s="626"/>
      <c r="Z26" s="627">
        <v>0</v>
      </c>
      <c r="AA26" s="627"/>
      <c r="AB26" s="627"/>
      <c r="AC26" s="627"/>
      <c r="AD26" s="628">
        <v>9856</v>
      </c>
      <c r="AE26" s="628"/>
      <c r="AF26" s="628"/>
      <c r="AG26" s="628"/>
      <c r="AH26" s="628"/>
      <c r="AI26" s="628"/>
      <c r="AJ26" s="628"/>
      <c r="AK26" s="628"/>
      <c r="AL26" s="629">
        <v>0.1</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2282157</v>
      </c>
      <c r="CS26" s="625"/>
      <c r="CT26" s="625"/>
      <c r="CU26" s="625"/>
      <c r="CV26" s="625"/>
      <c r="CW26" s="625"/>
      <c r="CX26" s="625"/>
      <c r="CY26" s="626"/>
      <c r="CZ26" s="629">
        <v>6.7</v>
      </c>
      <c r="DA26" s="657"/>
      <c r="DB26" s="657"/>
      <c r="DC26" s="659"/>
      <c r="DD26" s="633">
        <v>2121624</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7"/>
      <c r="DY26" s="657"/>
      <c r="DZ26" s="657"/>
      <c r="EA26" s="657"/>
      <c r="EB26" s="657"/>
      <c r="EC26" s="658"/>
    </row>
    <row r="27" spans="2:133" ht="11.25" customHeight="1" x14ac:dyDescent="0.15">
      <c r="B27" s="621" t="s">
        <v>286</v>
      </c>
      <c r="C27" s="622"/>
      <c r="D27" s="622"/>
      <c r="E27" s="622"/>
      <c r="F27" s="622"/>
      <c r="G27" s="622"/>
      <c r="H27" s="622"/>
      <c r="I27" s="622"/>
      <c r="J27" s="622"/>
      <c r="K27" s="622"/>
      <c r="L27" s="622"/>
      <c r="M27" s="622"/>
      <c r="N27" s="622"/>
      <c r="O27" s="622"/>
      <c r="P27" s="622"/>
      <c r="Q27" s="623"/>
      <c r="R27" s="624">
        <v>192741</v>
      </c>
      <c r="S27" s="625"/>
      <c r="T27" s="625"/>
      <c r="U27" s="625"/>
      <c r="V27" s="625"/>
      <c r="W27" s="625"/>
      <c r="X27" s="625"/>
      <c r="Y27" s="626"/>
      <c r="Z27" s="627">
        <v>0.5</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12077521</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8837502</v>
      </c>
      <c r="CS27" s="645"/>
      <c r="CT27" s="645"/>
      <c r="CU27" s="645"/>
      <c r="CV27" s="645"/>
      <c r="CW27" s="645"/>
      <c r="CX27" s="645"/>
      <c r="CY27" s="646"/>
      <c r="CZ27" s="629">
        <v>25.8</v>
      </c>
      <c r="DA27" s="657"/>
      <c r="DB27" s="657"/>
      <c r="DC27" s="659"/>
      <c r="DD27" s="633">
        <v>3270591</v>
      </c>
      <c r="DE27" s="645"/>
      <c r="DF27" s="645"/>
      <c r="DG27" s="645"/>
      <c r="DH27" s="645"/>
      <c r="DI27" s="645"/>
      <c r="DJ27" s="645"/>
      <c r="DK27" s="646"/>
      <c r="DL27" s="633">
        <v>2228822</v>
      </c>
      <c r="DM27" s="645"/>
      <c r="DN27" s="645"/>
      <c r="DO27" s="645"/>
      <c r="DP27" s="645"/>
      <c r="DQ27" s="645"/>
      <c r="DR27" s="645"/>
      <c r="DS27" s="645"/>
      <c r="DT27" s="645"/>
      <c r="DU27" s="645"/>
      <c r="DV27" s="646"/>
      <c r="DW27" s="629">
        <v>12.3</v>
      </c>
      <c r="DX27" s="657"/>
      <c r="DY27" s="657"/>
      <c r="DZ27" s="657"/>
      <c r="EA27" s="657"/>
      <c r="EB27" s="657"/>
      <c r="EC27" s="658"/>
    </row>
    <row r="28" spans="2:133" ht="11.25" customHeight="1" x14ac:dyDescent="0.15">
      <c r="B28" s="621" t="s">
        <v>289</v>
      </c>
      <c r="C28" s="622"/>
      <c r="D28" s="622"/>
      <c r="E28" s="622"/>
      <c r="F28" s="622"/>
      <c r="G28" s="622"/>
      <c r="H28" s="622"/>
      <c r="I28" s="622"/>
      <c r="J28" s="622"/>
      <c r="K28" s="622"/>
      <c r="L28" s="622"/>
      <c r="M28" s="622"/>
      <c r="N28" s="622"/>
      <c r="O28" s="622"/>
      <c r="P28" s="622"/>
      <c r="Q28" s="623"/>
      <c r="R28" s="624">
        <v>168865</v>
      </c>
      <c r="S28" s="625"/>
      <c r="T28" s="625"/>
      <c r="U28" s="625"/>
      <c r="V28" s="625"/>
      <c r="W28" s="625"/>
      <c r="X28" s="625"/>
      <c r="Y28" s="626"/>
      <c r="Z28" s="627">
        <v>0.5</v>
      </c>
      <c r="AA28" s="627"/>
      <c r="AB28" s="627"/>
      <c r="AC28" s="627"/>
      <c r="AD28" s="628">
        <v>60077</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2623430</v>
      </c>
      <c r="CS28" s="625"/>
      <c r="CT28" s="625"/>
      <c r="CU28" s="625"/>
      <c r="CV28" s="625"/>
      <c r="CW28" s="625"/>
      <c r="CX28" s="625"/>
      <c r="CY28" s="626"/>
      <c r="CZ28" s="629">
        <v>7.7</v>
      </c>
      <c r="DA28" s="657"/>
      <c r="DB28" s="657"/>
      <c r="DC28" s="659"/>
      <c r="DD28" s="633">
        <v>2620673</v>
      </c>
      <c r="DE28" s="625"/>
      <c r="DF28" s="625"/>
      <c r="DG28" s="625"/>
      <c r="DH28" s="625"/>
      <c r="DI28" s="625"/>
      <c r="DJ28" s="625"/>
      <c r="DK28" s="626"/>
      <c r="DL28" s="633">
        <v>2318773</v>
      </c>
      <c r="DM28" s="625"/>
      <c r="DN28" s="625"/>
      <c r="DO28" s="625"/>
      <c r="DP28" s="625"/>
      <c r="DQ28" s="625"/>
      <c r="DR28" s="625"/>
      <c r="DS28" s="625"/>
      <c r="DT28" s="625"/>
      <c r="DU28" s="625"/>
      <c r="DV28" s="626"/>
      <c r="DW28" s="629">
        <v>12.8</v>
      </c>
      <c r="DX28" s="657"/>
      <c r="DY28" s="657"/>
      <c r="DZ28" s="657"/>
      <c r="EA28" s="657"/>
      <c r="EB28" s="657"/>
      <c r="EC28" s="658"/>
    </row>
    <row r="29" spans="2:133" ht="11.25" customHeight="1" x14ac:dyDescent="0.15">
      <c r="B29" s="621" t="s">
        <v>291</v>
      </c>
      <c r="C29" s="622"/>
      <c r="D29" s="622"/>
      <c r="E29" s="622"/>
      <c r="F29" s="622"/>
      <c r="G29" s="622"/>
      <c r="H29" s="622"/>
      <c r="I29" s="622"/>
      <c r="J29" s="622"/>
      <c r="K29" s="622"/>
      <c r="L29" s="622"/>
      <c r="M29" s="622"/>
      <c r="N29" s="622"/>
      <c r="O29" s="622"/>
      <c r="P29" s="622"/>
      <c r="Q29" s="623"/>
      <c r="R29" s="624">
        <v>223316</v>
      </c>
      <c r="S29" s="625"/>
      <c r="T29" s="625"/>
      <c r="U29" s="625"/>
      <c r="V29" s="625"/>
      <c r="W29" s="625"/>
      <c r="X29" s="625"/>
      <c r="Y29" s="626"/>
      <c r="Z29" s="627">
        <v>0.6</v>
      </c>
      <c r="AA29" s="627"/>
      <c r="AB29" s="627"/>
      <c r="AC29" s="627"/>
      <c r="AD29" s="628" t="s">
        <v>122</v>
      </c>
      <c r="AE29" s="628"/>
      <c r="AF29" s="628"/>
      <c r="AG29" s="628"/>
      <c r="AH29" s="628"/>
      <c r="AI29" s="628"/>
      <c r="AJ29" s="628"/>
      <c r="AK29" s="628"/>
      <c r="AL29" s="629" t="s">
        <v>122</v>
      </c>
      <c r="AM29" s="630"/>
      <c r="AN29" s="630"/>
      <c r="AO29" s="631"/>
      <c r="AP29" s="647"/>
      <c r="AQ29" s="648"/>
      <c r="AR29" s="648"/>
      <c r="AS29" s="648"/>
      <c r="AT29" s="648"/>
      <c r="AU29" s="648"/>
      <c r="AV29" s="648"/>
      <c r="AW29" s="648"/>
      <c r="AX29" s="648"/>
      <c r="AY29" s="648"/>
      <c r="AZ29" s="648"/>
      <c r="BA29" s="648"/>
      <c r="BB29" s="648"/>
      <c r="BC29" s="648"/>
      <c r="BD29" s="648"/>
      <c r="BE29" s="648"/>
      <c r="BF29" s="649"/>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2623430</v>
      </c>
      <c r="CS29" s="645"/>
      <c r="CT29" s="645"/>
      <c r="CU29" s="645"/>
      <c r="CV29" s="645"/>
      <c r="CW29" s="645"/>
      <c r="CX29" s="645"/>
      <c r="CY29" s="646"/>
      <c r="CZ29" s="629">
        <v>7.7</v>
      </c>
      <c r="DA29" s="657"/>
      <c r="DB29" s="657"/>
      <c r="DC29" s="659"/>
      <c r="DD29" s="633">
        <v>2620673</v>
      </c>
      <c r="DE29" s="645"/>
      <c r="DF29" s="645"/>
      <c r="DG29" s="645"/>
      <c r="DH29" s="645"/>
      <c r="DI29" s="645"/>
      <c r="DJ29" s="645"/>
      <c r="DK29" s="646"/>
      <c r="DL29" s="633">
        <v>2318773</v>
      </c>
      <c r="DM29" s="645"/>
      <c r="DN29" s="645"/>
      <c r="DO29" s="645"/>
      <c r="DP29" s="645"/>
      <c r="DQ29" s="645"/>
      <c r="DR29" s="645"/>
      <c r="DS29" s="645"/>
      <c r="DT29" s="645"/>
      <c r="DU29" s="645"/>
      <c r="DV29" s="646"/>
      <c r="DW29" s="629">
        <v>12.8</v>
      </c>
      <c r="DX29" s="657"/>
      <c r="DY29" s="657"/>
      <c r="DZ29" s="657"/>
      <c r="EA29" s="657"/>
      <c r="EB29" s="657"/>
      <c r="EC29" s="658"/>
    </row>
    <row r="30" spans="2:133" ht="11.25" customHeight="1" x14ac:dyDescent="0.15">
      <c r="B30" s="621" t="s">
        <v>293</v>
      </c>
      <c r="C30" s="622"/>
      <c r="D30" s="622"/>
      <c r="E30" s="622"/>
      <c r="F30" s="622"/>
      <c r="G30" s="622"/>
      <c r="H30" s="622"/>
      <c r="I30" s="622"/>
      <c r="J30" s="622"/>
      <c r="K30" s="622"/>
      <c r="L30" s="622"/>
      <c r="M30" s="622"/>
      <c r="N30" s="622"/>
      <c r="O30" s="622"/>
      <c r="P30" s="622"/>
      <c r="Q30" s="623"/>
      <c r="R30" s="624">
        <v>6183347</v>
      </c>
      <c r="S30" s="625"/>
      <c r="T30" s="625"/>
      <c r="U30" s="625"/>
      <c r="V30" s="625"/>
      <c r="W30" s="625"/>
      <c r="X30" s="625"/>
      <c r="Y30" s="626"/>
      <c r="Z30" s="627">
        <v>17.600000000000001</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2482159</v>
      </c>
      <c r="CS30" s="625"/>
      <c r="CT30" s="625"/>
      <c r="CU30" s="625"/>
      <c r="CV30" s="625"/>
      <c r="CW30" s="625"/>
      <c r="CX30" s="625"/>
      <c r="CY30" s="626"/>
      <c r="CZ30" s="629">
        <v>7.2</v>
      </c>
      <c r="DA30" s="657"/>
      <c r="DB30" s="657"/>
      <c r="DC30" s="659"/>
      <c r="DD30" s="633">
        <v>2479402</v>
      </c>
      <c r="DE30" s="625"/>
      <c r="DF30" s="625"/>
      <c r="DG30" s="625"/>
      <c r="DH30" s="625"/>
      <c r="DI30" s="625"/>
      <c r="DJ30" s="625"/>
      <c r="DK30" s="626"/>
      <c r="DL30" s="633">
        <v>2177502</v>
      </c>
      <c r="DM30" s="625"/>
      <c r="DN30" s="625"/>
      <c r="DO30" s="625"/>
      <c r="DP30" s="625"/>
      <c r="DQ30" s="625"/>
      <c r="DR30" s="625"/>
      <c r="DS30" s="625"/>
      <c r="DT30" s="625"/>
      <c r="DU30" s="625"/>
      <c r="DV30" s="626"/>
      <c r="DW30" s="629">
        <v>12</v>
      </c>
      <c r="DX30" s="657"/>
      <c r="DY30" s="657"/>
      <c r="DZ30" s="657"/>
      <c r="EA30" s="657"/>
      <c r="EB30" s="657"/>
      <c r="EC30" s="658"/>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2" t="s">
        <v>298</v>
      </c>
      <c r="AQ31" s="673"/>
      <c r="AR31" s="673"/>
      <c r="AS31" s="673"/>
      <c r="AT31" s="678" t="s">
        <v>299</v>
      </c>
      <c r="AU31" s="206"/>
      <c r="AV31" s="206"/>
      <c r="AW31" s="206"/>
      <c r="AX31" s="610" t="s">
        <v>177</v>
      </c>
      <c r="AY31" s="611"/>
      <c r="AZ31" s="611"/>
      <c r="BA31" s="611"/>
      <c r="BB31" s="611"/>
      <c r="BC31" s="611"/>
      <c r="BD31" s="611"/>
      <c r="BE31" s="611"/>
      <c r="BF31" s="612"/>
      <c r="BG31" s="671">
        <v>99.1</v>
      </c>
      <c r="BH31" s="668"/>
      <c r="BI31" s="668"/>
      <c r="BJ31" s="668"/>
      <c r="BK31" s="668"/>
      <c r="BL31" s="668"/>
      <c r="BM31" s="619">
        <v>96.5</v>
      </c>
      <c r="BN31" s="668"/>
      <c r="BO31" s="668"/>
      <c r="BP31" s="668"/>
      <c r="BQ31" s="669"/>
      <c r="BR31" s="671">
        <v>99.1</v>
      </c>
      <c r="BS31" s="668"/>
      <c r="BT31" s="668"/>
      <c r="BU31" s="668"/>
      <c r="BV31" s="668"/>
      <c r="BW31" s="668"/>
      <c r="BX31" s="619">
        <v>96.5</v>
      </c>
      <c r="BY31" s="668"/>
      <c r="BZ31" s="668"/>
      <c r="CA31" s="668"/>
      <c r="CB31" s="669"/>
      <c r="CD31" s="664"/>
      <c r="CE31" s="665"/>
      <c r="CF31" s="621" t="s">
        <v>300</v>
      </c>
      <c r="CG31" s="622"/>
      <c r="CH31" s="622"/>
      <c r="CI31" s="622"/>
      <c r="CJ31" s="622"/>
      <c r="CK31" s="622"/>
      <c r="CL31" s="622"/>
      <c r="CM31" s="622"/>
      <c r="CN31" s="622"/>
      <c r="CO31" s="622"/>
      <c r="CP31" s="622"/>
      <c r="CQ31" s="623"/>
      <c r="CR31" s="624">
        <v>141271</v>
      </c>
      <c r="CS31" s="645"/>
      <c r="CT31" s="645"/>
      <c r="CU31" s="645"/>
      <c r="CV31" s="645"/>
      <c r="CW31" s="645"/>
      <c r="CX31" s="645"/>
      <c r="CY31" s="646"/>
      <c r="CZ31" s="629">
        <v>0.4</v>
      </c>
      <c r="DA31" s="657"/>
      <c r="DB31" s="657"/>
      <c r="DC31" s="659"/>
      <c r="DD31" s="633">
        <v>141271</v>
      </c>
      <c r="DE31" s="645"/>
      <c r="DF31" s="645"/>
      <c r="DG31" s="645"/>
      <c r="DH31" s="645"/>
      <c r="DI31" s="645"/>
      <c r="DJ31" s="645"/>
      <c r="DK31" s="646"/>
      <c r="DL31" s="633">
        <v>141271</v>
      </c>
      <c r="DM31" s="645"/>
      <c r="DN31" s="645"/>
      <c r="DO31" s="645"/>
      <c r="DP31" s="645"/>
      <c r="DQ31" s="645"/>
      <c r="DR31" s="645"/>
      <c r="DS31" s="645"/>
      <c r="DT31" s="645"/>
      <c r="DU31" s="645"/>
      <c r="DV31" s="646"/>
      <c r="DW31" s="629">
        <v>0.8</v>
      </c>
      <c r="DX31" s="657"/>
      <c r="DY31" s="657"/>
      <c r="DZ31" s="657"/>
      <c r="EA31" s="657"/>
      <c r="EB31" s="657"/>
      <c r="EC31" s="658"/>
    </row>
    <row r="32" spans="2:133" ht="11.25" customHeight="1" x14ac:dyDescent="0.15">
      <c r="B32" s="621" t="s">
        <v>301</v>
      </c>
      <c r="C32" s="622"/>
      <c r="D32" s="622"/>
      <c r="E32" s="622"/>
      <c r="F32" s="622"/>
      <c r="G32" s="622"/>
      <c r="H32" s="622"/>
      <c r="I32" s="622"/>
      <c r="J32" s="622"/>
      <c r="K32" s="622"/>
      <c r="L32" s="622"/>
      <c r="M32" s="622"/>
      <c r="N32" s="622"/>
      <c r="O32" s="622"/>
      <c r="P32" s="622"/>
      <c r="Q32" s="623"/>
      <c r="R32" s="624">
        <v>2062204</v>
      </c>
      <c r="S32" s="625"/>
      <c r="T32" s="625"/>
      <c r="U32" s="625"/>
      <c r="V32" s="625"/>
      <c r="W32" s="625"/>
      <c r="X32" s="625"/>
      <c r="Y32" s="626"/>
      <c r="Z32" s="627">
        <v>5.9</v>
      </c>
      <c r="AA32" s="627"/>
      <c r="AB32" s="627"/>
      <c r="AC32" s="627"/>
      <c r="AD32" s="628" t="s">
        <v>122</v>
      </c>
      <c r="AE32" s="628"/>
      <c r="AF32" s="628"/>
      <c r="AG32" s="628"/>
      <c r="AH32" s="628"/>
      <c r="AI32" s="628"/>
      <c r="AJ32" s="628"/>
      <c r="AK32" s="628"/>
      <c r="AL32" s="629" t="s">
        <v>122</v>
      </c>
      <c r="AM32" s="630"/>
      <c r="AN32" s="630"/>
      <c r="AO32" s="631"/>
      <c r="AP32" s="674"/>
      <c r="AQ32" s="675"/>
      <c r="AR32" s="675"/>
      <c r="AS32" s="675"/>
      <c r="AT32" s="679"/>
      <c r="AU32" s="202" t="s">
        <v>302</v>
      </c>
      <c r="AX32" s="621" t="s">
        <v>303</v>
      </c>
      <c r="AY32" s="622"/>
      <c r="AZ32" s="622"/>
      <c r="BA32" s="622"/>
      <c r="BB32" s="622"/>
      <c r="BC32" s="622"/>
      <c r="BD32" s="622"/>
      <c r="BE32" s="622"/>
      <c r="BF32" s="623"/>
      <c r="BG32" s="681">
        <v>99</v>
      </c>
      <c r="BH32" s="645"/>
      <c r="BI32" s="645"/>
      <c r="BJ32" s="645"/>
      <c r="BK32" s="645"/>
      <c r="BL32" s="645"/>
      <c r="BM32" s="630">
        <v>96</v>
      </c>
      <c r="BN32" s="645"/>
      <c r="BO32" s="645"/>
      <c r="BP32" s="645"/>
      <c r="BQ32" s="670"/>
      <c r="BR32" s="681">
        <v>98.9</v>
      </c>
      <c r="BS32" s="645"/>
      <c r="BT32" s="645"/>
      <c r="BU32" s="645"/>
      <c r="BV32" s="645"/>
      <c r="BW32" s="645"/>
      <c r="BX32" s="630">
        <v>96.1</v>
      </c>
      <c r="BY32" s="645"/>
      <c r="BZ32" s="645"/>
      <c r="CA32" s="645"/>
      <c r="CB32" s="670"/>
      <c r="CD32" s="666"/>
      <c r="CE32" s="667"/>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7"/>
      <c r="DB32" s="657"/>
      <c r="DC32" s="659"/>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7"/>
      <c r="DY32" s="657"/>
      <c r="DZ32" s="657"/>
      <c r="EA32" s="657"/>
      <c r="EB32" s="657"/>
      <c r="EC32" s="658"/>
    </row>
    <row r="33" spans="2:133" ht="11.25" customHeight="1" x14ac:dyDescent="0.15">
      <c r="B33" s="621" t="s">
        <v>305</v>
      </c>
      <c r="C33" s="622"/>
      <c r="D33" s="622"/>
      <c r="E33" s="622"/>
      <c r="F33" s="622"/>
      <c r="G33" s="622"/>
      <c r="H33" s="622"/>
      <c r="I33" s="622"/>
      <c r="J33" s="622"/>
      <c r="K33" s="622"/>
      <c r="L33" s="622"/>
      <c r="M33" s="622"/>
      <c r="N33" s="622"/>
      <c r="O33" s="622"/>
      <c r="P33" s="622"/>
      <c r="Q33" s="623"/>
      <c r="R33" s="624">
        <v>109934</v>
      </c>
      <c r="S33" s="625"/>
      <c r="T33" s="625"/>
      <c r="U33" s="625"/>
      <c r="V33" s="625"/>
      <c r="W33" s="625"/>
      <c r="X33" s="625"/>
      <c r="Y33" s="626"/>
      <c r="Z33" s="627">
        <v>0.3</v>
      </c>
      <c r="AA33" s="627"/>
      <c r="AB33" s="627"/>
      <c r="AC33" s="627"/>
      <c r="AD33" s="628">
        <v>90839</v>
      </c>
      <c r="AE33" s="628"/>
      <c r="AF33" s="628"/>
      <c r="AG33" s="628"/>
      <c r="AH33" s="628"/>
      <c r="AI33" s="628"/>
      <c r="AJ33" s="628"/>
      <c r="AK33" s="628"/>
      <c r="AL33" s="629">
        <v>0.5</v>
      </c>
      <c r="AM33" s="630"/>
      <c r="AN33" s="630"/>
      <c r="AO33" s="631"/>
      <c r="AP33" s="676"/>
      <c r="AQ33" s="677"/>
      <c r="AR33" s="677"/>
      <c r="AS33" s="677"/>
      <c r="AT33" s="680"/>
      <c r="AU33" s="207"/>
      <c r="AV33" s="207"/>
      <c r="AW33" s="207"/>
      <c r="AX33" s="647" t="s">
        <v>306</v>
      </c>
      <c r="AY33" s="648"/>
      <c r="AZ33" s="648"/>
      <c r="BA33" s="648"/>
      <c r="BB33" s="648"/>
      <c r="BC33" s="648"/>
      <c r="BD33" s="648"/>
      <c r="BE33" s="648"/>
      <c r="BF33" s="649"/>
      <c r="BG33" s="682">
        <v>99.2</v>
      </c>
      <c r="BH33" s="683"/>
      <c r="BI33" s="683"/>
      <c r="BJ33" s="683"/>
      <c r="BK33" s="683"/>
      <c r="BL33" s="683"/>
      <c r="BM33" s="684">
        <v>96.9</v>
      </c>
      <c r="BN33" s="683"/>
      <c r="BO33" s="683"/>
      <c r="BP33" s="683"/>
      <c r="BQ33" s="685"/>
      <c r="BR33" s="682">
        <v>99.2</v>
      </c>
      <c r="BS33" s="683"/>
      <c r="BT33" s="683"/>
      <c r="BU33" s="683"/>
      <c r="BV33" s="683"/>
      <c r="BW33" s="683"/>
      <c r="BX33" s="684">
        <v>96.9</v>
      </c>
      <c r="BY33" s="683"/>
      <c r="BZ33" s="683"/>
      <c r="CA33" s="683"/>
      <c r="CB33" s="685"/>
      <c r="CD33" s="621" t="s">
        <v>307</v>
      </c>
      <c r="CE33" s="622"/>
      <c r="CF33" s="622"/>
      <c r="CG33" s="622"/>
      <c r="CH33" s="622"/>
      <c r="CI33" s="622"/>
      <c r="CJ33" s="622"/>
      <c r="CK33" s="622"/>
      <c r="CL33" s="622"/>
      <c r="CM33" s="622"/>
      <c r="CN33" s="622"/>
      <c r="CO33" s="622"/>
      <c r="CP33" s="622"/>
      <c r="CQ33" s="623"/>
      <c r="CR33" s="624">
        <v>14763608</v>
      </c>
      <c r="CS33" s="645"/>
      <c r="CT33" s="645"/>
      <c r="CU33" s="645"/>
      <c r="CV33" s="645"/>
      <c r="CW33" s="645"/>
      <c r="CX33" s="645"/>
      <c r="CY33" s="646"/>
      <c r="CZ33" s="629">
        <v>43.1</v>
      </c>
      <c r="DA33" s="657"/>
      <c r="DB33" s="657"/>
      <c r="DC33" s="659"/>
      <c r="DD33" s="633">
        <v>10964581</v>
      </c>
      <c r="DE33" s="645"/>
      <c r="DF33" s="645"/>
      <c r="DG33" s="645"/>
      <c r="DH33" s="645"/>
      <c r="DI33" s="645"/>
      <c r="DJ33" s="645"/>
      <c r="DK33" s="646"/>
      <c r="DL33" s="633">
        <v>8531537</v>
      </c>
      <c r="DM33" s="645"/>
      <c r="DN33" s="645"/>
      <c r="DO33" s="645"/>
      <c r="DP33" s="645"/>
      <c r="DQ33" s="645"/>
      <c r="DR33" s="645"/>
      <c r="DS33" s="645"/>
      <c r="DT33" s="645"/>
      <c r="DU33" s="645"/>
      <c r="DV33" s="646"/>
      <c r="DW33" s="629">
        <v>47</v>
      </c>
      <c r="DX33" s="657"/>
      <c r="DY33" s="657"/>
      <c r="DZ33" s="657"/>
      <c r="EA33" s="657"/>
      <c r="EB33" s="657"/>
      <c r="EC33" s="658"/>
    </row>
    <row r="34" spans="2:133" ht="11.25" customHeight="1" x14ac:dyDescent="0.15">
      <c r="B34" s="621" t="s">
        <v>308</v>
      </c>
      <c r="C34" s="622"/>
      <c r="D34" s="622"/>
      <c r="E34" s="622"/>
      <c r="F34" s="622"/>
      <c r="G34" s="622"/>
      <c r="H34" s="622"/>
      <c r="I34" s="622"/>
      <c r="J34" s="622"/>
      <c r="K34" s="622"/>
      <c r="L34" s="622"/>
      <c r="M34" s="622"/>
      <c r="N34" s="622"/>
      <c r="O34" s="622"/>
      <c r="P34" s="622"/>
      <c r="Q34" s="623"/>
      <c r="R34" s="624">
        <v>930601</v>
      </c>
      <c r="S34" s="625"/>
      <c r="T34" s="625"/>
      <c r="U34" s="625"/>
      <c r="V34" s="625"/>
      <c r="W34" s="625"/>
      <c r="X34" s="625"/>
      <c r="Y34" s="626"/>
      <c r="Z34" s="627">
        <v>2.7</v>
      </c>
      <c r="AA34" s="627"/>
      <c r="AB34" s="627"/>
      <c r="AC34" s="627"/>
      <c r="AD34" s="628" t="s">
        <v>122</v>
      </c>
      <c r="AE34" s="628"/>
      <c r="AF34" s="628"/>
      <c r="AG34" s="628"/>
      <c r="AH34" s="628"/>
      <c r="AI34" s="628"/>
      <c r="AJ34" s="628"/>
      <c r="AK34" s="628"/>
      <c r="AL34" s="629" t="s">
        <v>122</v>
      </c>
      <c r="AM34" s="630"/>
      <c r="AN34" s="630"/>
      <c r="AO34" s="63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6675165</v>
      </c>
      <c r="CS34" s="625"/>
      <c r="CT34" s="625"/>
      <c r="CU34" s="625"/>
      <c r="CV34" s="625"/>
      <c r="CW34" s="625"/>
      <c r="CX34" s="625"/>
      <c r="CY34" s="626"/>
      <c r="CZ34" s="629">
        <v>19.5</v>
      </c>
      <c r="DA34" s="657"/>
      <c r="DB34" s="657"/>
      <c r="DC34" s="659"/>
      <c r="DD34" s="633">
        <v>4905630</v>
      </c>
      <c r="DE34" s="625"/>
      <c r="DF34" s="625"/>
      <c r="DG34" s="625"/>
      <c r="DH34" s="625"/>
      <c r="DI34" s="625"/>
      <c r="DJ34" s="625"/>
      <c r="DK34" s="626"/>
      <c r="DL34" s="633">
        <v>3980671</v>
      </c>
      <c r="DM34" s="625"/>
      <c r="DN34" s="625"/>
      <c r="DO34" s="625"/>
      <c r="DP34" s="625"/>
      <c r="DQ34" s="625"/>
      <c r="DR34" s="625"/>
      <c r="DS34" s="625"/>
      <c r="DT34" s="625"/>
      <c r="DU34" s="625"/>
      <c r="DV34" s="626"/>
      <c r="DW34" s="629">
        <v>21.9</v>
      </c>
      <c r="DX34" s="657"/>
      <c r="DY34" s="657"/>
      <c r="DZ34" s="657"/>
      <c r="EA34" s="657"/>
      <c r="EB34" s="657"/>
      <c r="EC34" s="658"/>
    </row>
    <row r="35" spans="2:133" ht="11.25" customHeight="1" x14ac:dyDescent="0.15">
      <c r="B35" s="621" t="s">
        <v>310</v>
      </c>
      <c r="C35" s="622"/>
      <c r="D35" s="622"/>
      <c r="E35" s="622"/>
      <c r="F35" s="622"/>
      <c r="G35" s="622"/>
      <c r="H35" s="622"/>
      <c r="I35" s="622"/>
      <c r="J35" s="622"/>
      <c r="K35" s="622"/>
      <c r="L35" s="622"/>
      <c r="M35" s="622"/>
      <c r="N35" s="622"/>
      <c r="O35" s="622"/>
      <c r="P35" s="622"/>
      <c r="Q35" s="623"/>
      <c r="R35" s="624">
        <v>1617760</v>
      </c>
      <c r="S35" s="625"/>
      <c r="T35" s="625"/>
      <c r="U35" s="625"/>
      <c r="V35" s="625"/>
      <c r="W35" s="625"/>
      <c r="X35" s="625"/>
      <c r="Y35" s="626"/>
      <c r="Z35" s="627">
        <v>4.5999999999999996</v>
      </c>
      <c r="AA35" s="627"/>
      <c r="AB35" s="627"/>
      <c r="AC35" s="627"/>
      <c r="AD35" s="628" t="s">
        <v>122</v>
      </c>
      <c r="AE35" s="628"/>
      <c r="AF35" s="628"/>
      <c r="AG35" s="628"/>
      <c r="AH35" s="628"/>
      <c r="AI35" s="628"/>
      <c r="AJ35" s="628"/>
      <c r="AK35" s="628"/>
      <c r="AL35" s="629" t="s">
        <v>122</v>
      </c>
      <c r="AM35" s="630"/>
      <c r="AN35" s="630"/>
      <c r="AO35" s="631"/>
      <c r="AP35" s="210"/>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328942</v>
      </c>
      <c r="CS35" s="645"/>
      <c r="CT35" s="645"/>
      <c r="CU35" s="645"/>
      <c r="CV35" s="645"/>
      <c r="CW35" s="645"/>
      <c r="CX35" s="645"/>
      <c r="CY35" s="646"/>
      <c r="CZ35" s="629">
        <v>1</v>
      </c>
      <c r="DA35" s="657"/>
      <c r="DB35" s="657"/>
      <c r="DC35" s="659"/>
      <c r="DD35" s="633">
        <v>86468</v>
      </c>
      <c r="DE35" s="645"/>
      <c r="DF35" s="645"/>
      <c r="DG35" s="645"/>
      <c r="DH35" s="645"/>
      <c r="DI35" s="645"/>
      <c r="DJ35" s="645"/>
      <c r="DK35" s="646"/>
      <c r="DL35" s="633">
        <v>86468</v>
      </c>
      <c r="DM35" s="645"/>
      <c r="DN35" s="645"/>
      <c r="DO35" s="645"/>
      <c r="DP35" s="645"/>
      <c r="DQ35" s="645"/>
      <c r="DR35" s="645"/>
      <c r="DS35" s="645"/>
      <c r="DT35" s="645"/>
      <c r="DU35" s="645"/>
      <c r="DV35" s="646"/>
      <c r="DW35" s="629">
        <v>0.5</v>
      </c>
      <c r="DX35" s="657"/>
      <c r="DY35" s="657"/>
      <c r="DZ35" s="657"/>
      <c r="EA35" s="657"/>
      <c r="EB35" s="657"/>
      <c r="EC35" s="658"/>
    </row>
    <row r="36" spans="2:133" ht="11.25" customHeight="1" x14ac:dyDescent="0.15">
      <c r="B36" s="621" t="s">
        <v>314</v>
      </c>
      <c r="C36" s="622"/>
      <c r="D36" s="622"/>
      <c r="E36" s="622"/>
      <c r="F36" s="622"/>
      <c r="G36" s="622"/>
      <c r="H36" s="622"/>
      <c r="I36" s="622"/>
      <c r="J36" s="622"/>
      <c r="K36" s="622"/>
      <c r="L36" s="622"/>
      <c r="M36" s="622"/>
      <c r="N36" s="622"/>
      <c r="O36" s="622"/>
      <c r="P36" s="622"/>
      <c r="Q36" s="623"/>
      <c r="R36" s="624">
        <v>1791402</v>
      </c>
      <c r="S36" s="625"/>
      <c r="T36" s="625"/>
      <c r="U36" s="625"/>
      <c r="V36" s="625"/>
      <c r="W36" s="625"/>
      <c r="X36" s="625"/>
      <c r="Y36" s="626"/>
      <c r="Z36" s="627">
        <v>5.0999999999999996</v>
      </c>
      <c r="AA36" s="627"/>
      <c r="AB36" s="627"/>
      <c r="AC36" s="627"/>
      <c r="AD36" s="628" t="s">
        <v>122</v>
      </c>
      <c r="AE36" s="628"/>
      <c r="AF36" s="628"/>
      <c r="AG36" s="628"/>
      <c r="AH36" s="628"/>
      <c r="AI36" s="628"/>
      <c r="AJ36" s="628"/>
      <c r="AK36" s="628"/>
      <c r="AL36" s="629" t="s">
        <v>122</v>
      </c>
      <c r="AM36" s="630"/>
      <c r="AN36" s="630"/>
      <c r="AO36" s="631"/>
      <c r="AP36" s="210"/>
      <c r="AQ36" s="690" t="s">
        <v>315</v>
      </c>
      <c r="AR36" s="691"/>
      <c r="AS36" s="691"/>
      <c r="AT36" s="691"/>
      <c r="AU36" s="691"/>
      <c r="AV36" s="691"/>
      <c r="AW36" s="691"/>
      <c r="AX36" s="691"/>
      <c r="AY36" s="692"/>
      <c r="AZ36" s="613">
        <v>3047317</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-3080</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3178671</v>
      </c>
      <c r="CS36" s="625"/>
      <c r="CT36" s="625"/>
      <c r="CU36" s="625"/>
      <c r="CV36" s="625"/>
      <c r="CW36" s="625"/>
      <c r="CX36" s="625"/>
      <c r="CY36" s="626"/>
      <c r="CZ36" s="629">
        <v>9.3000000000000007</v>
      </c>
      <c r="DA36" s="657"/>
      <c r="DB36" s="657"/>
      <c r="DC36" s="659"/>
      <c r="DD36" s="633">
        <v>2663983</v>
      </c>
      <c r="DE36" s="625"/>
      <c r="DF36" s="625"/>
      <c r="DG36" s="625"/>
      <c r="DH36" s="625"/>
      <c r="DI36" s="625"/>
      <c r="DJ36" s="625"/>
      <c r="DK36" s="626"/>
      <c r="DL36" s="633">
        <v>2206523</v>
      </c>
      <c r="DM36" s="625"/>
      <c r="DN36" s="625"/>
      <c r="DO36" s="625"/>
      <c r="DP36" s="625"/>
      <c r="DQ36" s="625"/>
      <c r="DR36" s="625"/>
      <c r="DS36" s="625"/>
      <c r="DT36" s="625"/>
      <c r="DU36" s="625"/>
      <c r="DV36" s="626"/>
      <c r="DW36" s="629">
        <v>12.2</v>
      </c>
      <c r="DX36" s="657"/>
      <c r="DY36" s="657"/>
      <c r="DZ36" s="657"/>
      <c r="EA36" s="657"/>
      <c r="EB36" s="657"/>
      <c r="EC36" s="658"/>
    </row>
    <row r="37" spans="2:133" ht="11.25" customHeight="1" x14ac:dyDescent="0.15">
      <c r="B37" s="621" t="s">
        <v>318</v>
      </c>
      <c r="C37" s="622"/>
      <c r="D37" s="622"/>
      <c r="E37" s="622"/>
      <c r="F37" s="622"/>
      <c r="G37" s="622"/>
      <c r="H37" s="622"/>
      <c r="I37" s="622"/>
      <c r="J37" s="622"/>
      <c r="K37" s="622"/>
      <c r="L37" s="622"/>
      <c r="M37" s="622"/>
      <c r="N37" s="622"/>
      <c r="O37" s="622"/>
      <c r="P37" s="622"/>
      <c r="Q37" s="623"/>
      <c r="R37" s="624">
        <v>955479</v>
      </c>
      <c r="S37" s="625"/>
      <c r="T37" s="625"/>
      <c r="U37" s="625"/>
      <c r="V37" s="625"/>
      <c r="W37" s="625"/>
      <c r="X37" s="625"/>
      <c r="Y37" s="626"/>
      <c r="Z37" s="627">
        <v>2.7</v>
      </c>
      <c r="AA37" s="627"/>
      <c r="AB37" s="627"/>
      <c r="AC37" s="627"/>
      <c r="AD37" s="628">
        <v>1199</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391059</v>
      </c>
      <c r="BA37" s="625"/>
      <c r="BB37" s="625"/>
      <c r="BC37" s="625"/>
      <c r="BD37" s="645"/>
      <c r="BE37" s="645"/>
      <c r="BF37" s="670"/>
      <c r="BG37" s="621" t="s">
        <v>320</v>
      </c>
      <c r="BH37" s="622"/>
      <c r="BI37" s="622"/>
      <c r="BJ37" s="622"/>
      <c r="BK37" s="622"/>
      <c r="BL37" s="622"/>
      <c r="BM37" s="622"/>
      <c r="BN37" s="622"/>
      <c r="BO37" s="622"/>
      <c r="BP37" s="622"/>
      <c r="BQ37" s="622"/>
      <c r="BR37" s="622"/>
      <c r="BS37" s="622"/>
      <c r="BT37" s="622"/>
      <c r="BU37" s="623"/>
      <c r="BV37" s="624">
        <v>-58237</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1152428</v>
      </c>
      <c r="CS37" s="645"/>
      <c r="CT37" s="645"/>
      <c r="CU37" s="645"/>
      <c r="CV37" s="645"/>
      <c r="CW37" s="645"/>
      <c r="CX37" s="645"/>
      <c r="CY37" s="646"/>
      <c r="CZ37" s="629">
        <v>3.4</v>
      </c>
      <c r="DA37" s="657"/>
      <c r="DB37" s="657"/>
      <c r="DC37" s="659"/>
      <c r="DD37" s="633">
        <v>1127012</v>
      </c>
      <c r="DE37" s="645"/>
      <c r="DF37" s="645"/>
      <c r="DG37" s="645"/>
      <c r="DH37" s="645"/>
      <c r="DI37" s="645"/>
      <c r="DJ37" s="645"/>
      <c r="DK37" s="646"/>
      <c r="DL37" s="633">
        <v>1069906</v>
      </c>
      <c r="DM37" s="645"/>
      <c r="DN37" s="645"/>
      <c r="DO37" s="645"/>
      <c r="DP37" s="645"/>
      <c r="DQ37" s="645"/>
      <c r="DR37" s="645"/>
      <c r="DS37" s="645"/>
      <c r="DT37" s="645"/>
      <c r="DU37" s="645"/>
      <c r="DV37" s="646"/>
      <c r="DW37" s="629">
        <v>5.9</v>
      </c>
      <c r="DX37" s="657"/>
      <c r="DY37" s="657"/>
      <c r="DZ37" s="657"/>
      <c r="EA37" s="657"/>
      <c r="EB37" s="657"/>
      <c r="EC37" s="658"/>
    </row>
    <row r="38" spans="2:133" ht="11.25" customHeight="1" x14ac:dyDescent="0.15">
      <c r="B38" s="621" t="s">
        <v>322</v>
      </c>
      <c r="C38" s="622"/>
      <c r="D38" s="622"/>
      <c r="E38" s="622"/>
      <c r="F38" s="622"/>
      <c r="G38" s="622"/>
      <c r="H38" s="622"/>
      <c r="I38" s="622"/>
      <c r="J38" s="622"/>
      <c r="K38" s="622"/>
      <c r="L38" s="622"/>
      <c r="M38" s="622"/>
      <c r="N38" s="622"/>
      <c r="O38" s="622"/>
      <c r="P38" s="622"/>
      <c r="Q38" s="623"/>
      <c r="R38" s="624">
        <v>1817200</v>
      </c>
      <c r="S38" s="625"/>
      <c r="T38" s="625"/>
      <c r="U38" s="625"/>
      <c r="V38" s="625"/>
      <c r="W38" s="625"/>
      <c r="X38" s="625"/>
      <c r="Y38" s="626"/>
      <c r="Z38" s="627">
        <v>5.2</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10624</v>
      </c>
      <c r="BA38" s="625"/>
      <c r="BB38" s="625"/>
      <c r="BC38" s="625"/>
      <c r="BD38" s="645"/>
      <c r="BE38" s="645"/>
      <c r="BF38" s="670"/>
      <c r="BG38" s="621" t="s">
        <v>324</v>
      </c>
      <c r="BH38" s="622"/>
      <c r="BI38" s="622"/>
      <c r="BJ38" s="622"/>
      <c r="BK38" s="622"/>
      <c r="BL38" s="622"/>
      <c r="BM38" s="622"/>
      <c r="BN38" s="622"/>
      <c r="BO38" s="622"/>
      <c r="BP38" s="622"/>
      <c r="BQ38" s="622"/>
      <c r="BR38" s="622"/>
      <c r="BS38" s="622"/>
      <c r="BT38" s="622"/>
      <c r="BU38" s="623"/>
      <c r="BV38" s="624">
        <v>10438</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2652726</v>
      </c>
      <c r="CS38" s="625"/>
      <c r="CT38" s="625"/>
      <c r="CU38" s="625"/>
      <c r="CV38" s="625"/>
      <c r="CW38" s="625"/>
      <c r="CX38" s="625"/>
      <c r="CY38" s="626"/>
      <c r="CZ38" s="629">
        <v>7.7</v>
      </c>
      <c r="DA38" s="657"/>
      <c r="DB38" s="657"/>
      <c r="DC38" s="659"/>
      <c r="DD38" s="633">
        <v>2278822</v>
      </c>
      <c r="DE38" s="625"/>
      <c r="DF38" s="625"/>
      <c r="DG38" s="625"/>
      <c r="DH38" s="625"/>
      <c r="DI38" s="625"/>
      <c r="DJ38" s="625"/>
      <c r="DK38" s="626"/>
      <c r="DL38" s="633">
        <v>2215586</v>
      </c>
      <c r="DM38" s="625"/>
      <c r="DN38" s="625"/>
      <c r="DO38" s="625"/>
      <c r="DP38" s="625"/>
      <c r="DQ38" s="625"/>
      <c r="DR38" s="625"/>
      <c r="DS38" s="625"/>
      <c r="DT38" s="625"/>
      <c r="DU38" s="625"/>
      <c r="DV38" s="626"/>
      <c r="DW38" s="629">
        <v>12.2</v>
      </c>
      <c r="DX38" s="657"/>
      <c r="DY38" s="657"/>
      <c r="DZ38" s="657"/>
      <c r="EA38" s="657"/>
      <c r="EB38" s="657"/>
      <c r="EC38" s="658"/>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v>3532</v>
      </c>
      <c r="BA39" s="625"/>
      <c r="BB39" s="625"/>
      <c r="BC39" s="625"/>
      <c r="BD39" s="645"/>
      <c r="BE39" s="645"/>
      <c r="BF39" s="670"/>
      <c r="BG39" s="621" t="s">
        <v>328</v>
      </c>
      <c r="BH39" s="622"/>
      <c r="BI39" s="622"/>
      <c r="BJ39" s="622"/>
      <c r="BK39" s="622"/>
      <c r="BL39" s="622"/>
      <c r="BM39" s="622"/>
      <c r="BN39" s="622"/>
      <c r="BO39" s="622"/>
      <c r="BP39" s="622"/>
      <c r="BQ39" s="622"/>
      <c r="BR39" s="622"/>
      <c r="BS39" s="622"/>
      <c r="BT39" s="622"/>
      <c r="BU39" s="623"/>
      <c r="BV39" s="624">
        <v>15143</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1862815</v>
      </c>
      <c r="CS39" s="645"/>
      <c r="CT39" s="645"/>
      <c r="CU39" s="645"/>
      <c r="CV39" s="645"/>
      <c r="CW39" s="645"/>
      <c r="CX39" s="645"/>
      <c r="CY39" s="646"/>
      <c r="CZ39" s="629">
        <v>5.4</v>
      </c>
      <c r="DA39" s="657"/>
      <c r="DB39" s="657"/>
      <c r="DC39" s="659"/>
      <c r="DD39" s="633">
        <v>987389</v>
      </c>
      <c r="DE39" s="645"/>
      <c r="DF39" s="645"/>
      <c r="DG39" s="645"/>
      <c r="DH39" s="645"/>
      <c r="DI39" s="645"/>
      <c r="DJ39" s="645"/>
      <c r="DK39" s="646"/>
      <c r="DL39" s="633" t="s">
        <v>122</v>
      </c>
      <c r="DM39" s="645"/>
      <c r="DN39" s="645"/>
      <c r="DO39" s="645"/>
      <c r="DP39" s="645"/>
      <c r="DQ39" s="645"/>
      <c r="DR39" s="645"/>
      <c r="DS39" s="645"/>
      <c r="DT39" s="645"/>
      <c r="DU39" s="645"/>
      <c r="DV39" s="646"/>
      <c r="DW39" s="629" t="s">
        <v>122</v>
      </c>
      <c r="DX39" s="657"/>
      <c r="DY39" s="657"/>
      <c r="DZ39" s="657"/>
      <c r="EA39" s="657"/>
      <c r="EB39" s="657"/>
      <c r="EC39" s="658"/>
    </row>
    <row r="40" spans="2:133" ht="11.25" customHeight="1" x14ac:dyDescent="0.15">
      <c r="B40" s="621" t="s">
        <v>330</v>
      </c>
      <c r="C40" s="622"/>
      <c r="D40" s="622"/>
      <c r="E40" s="622"/>
      <c r="F40" s="622"/>
      <c r="G40" s="622"/>
      <c r="H40" s="622"/>
      <c r="I40" s="622"/>
      <c r="J40" s="622"/>
      <c r="K40" s="622"/>
      <c r="L40" s="622"/>
      <c r="M40" s="622"/>
      <c r="N40" s="622"/>
      <c r="O40" s="622"/>
      <c r="P40" s="622"/>
      <c r="Q40" s="623"/>
      <c r="R40" s="624">
        <v>90200</v>
      </c>
      <c r="S40" s="625"/>
      <c r="T40" s="625"/>
      <c r="U40" s="625"/>
      <c r="V40" s="625"/>
      <c r="W40" s="625"/>
      <c r="X40" s="625"/>
      <c r="Y40" s="626"/>
      <c r="Z40" s="627">
        <v>0.3</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45"/>
      <c r="BE40" s="645"/>
      <c r="BF40" s="670"/>
      <c r="BG40" s="674" t="s">
        <v>332</v>
      </c>
      <c r="BH40" s="675"/>
      <c r="BI40" s="675"/>
      <c r="BJ40" s="675"/>
      <c r="BK40" s="675"/>
      <c r="BL40" s="211"/>
      <c r="BM40" s="622" t="s">
        <v>333</v>
      </c>
      <c r="BN40" s="622"/>
      <c r="BO40" s="622"/>
      <c r="BP40" s="622"/>
      <c r="BQ40" s="622"/>
      <c r="BR40" s="622"/>
      <c r="BS40" s="622"/>
      <c r="BT40" s="622"/>
      <c r="BU40" s="623"/>
      <c r="BV40" s="624">
        <v>82</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65289</v>
      </c>
      <c r="CS40" s="625"/>
      <c r="CT40" s="625"/>
      <c r="CU40" s="625"/>
      <c r="CV40" s="625"/>
      <c r="CW40" s="625"/>
      <c r="CX40" s="625"/>
      <c r="CY40" s="626"/>
      <c r="CZ40" s="629">
        <v>0.2</v>
      </c>
      <c r="DA40" s="657"/>
      <c r="DB40" s="657"/>
      <c r="DC40" s="659"/>
      <c r="DD40" s="633">
        <v>42289</v>
      </c>
      <c r="DE40" s="625"/>
      <c r="DF40" s="625"/>
      <c r="DG40" s="625"/>
      <c r="DH40" s="625"/>
      <c r="DI40" s="625"/>
      <c r="DJ40" s="625"/>
      <c r="DK40" s="626"/>
      <c r="DL40" s="633">
        <v>42289</v>
      </c>
      <c r="DM40" s="625"/>
      <c r="DN40" s="625"/>
      <c r="DO40" s="625"/>
      <c r="DP40" s="625"/>
      <c r="DQ40" s="625"/>
      <c r="DR40" s="625"/>
      <c r="DS40" s="625"/>
      <c r="DT40" s="625"/>
      <c r="DU40" s="625"/>
      <c r="DV40" s="626"/>
      <c r="DW40" s="629">
        <v>0.2</v>
      </c>
      <c r="DX40" s="657"/>
      <c r="DY40" s="657"/>
      <c r="DZ40" s="657"/>
      <c r="EA40" s="657"/>
      <c r="EB40" s="657"/>
      <c r="EC40" s="658"/>
    </row>
    <row r="41" spans="2:133" ht="11.25" customHeight="1" x14ac:dyDescent="0.15">
      <c r="B41" s="647" t="s">
        <v>335</v>
      </c>
      <c r="C41" s="648"/>
      <c r="D41" s="648"/>
      <c r="E41" s="648"/>
      <c r="F41" s="648"/>
      <c r="G41" s="648"/>
      <c r="H41" s="648"/>
      <c r="I41" s="648"/>
      <c r="J41" s="648"/>
      <c r="K41" s="648"/>
      <c r="L41" s="648"/>
      <c r="M41" s="648"/>
      <c r="N41" s="648"/>
      <c r="O41" s="648"/>
      <c r="P41" s="648"/>
      <c r="Q41" s="649"/>
      <c r="R41" s="696">
        <v>35090675</v>
      </c>
      <c r="S41" s="697"/>
      <c r="T41" s="697"/>
      <c r="U41" s="697"/>
      <c r="V41" s="697"/>
      <c r="W41" s="697"/>
      <c r="X41" s="697"/>
      <c r="Y41" s="701"/>
      <c r="Z41" s="702">
        <v>100</v>
      </c>
      <c r="AA41" s="702"/>
      <c r="AB41" s="702"/>
      <c r="AC41" s="702"/>
      <c r="AD41" s="703">
        <v>18058012</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391785</v>
      </c>
      <c r="BA41" s="625"/>
      <c r="BB41" s="625"/>
      <c r="BC41" s="625"/>
      <c r="BD41" s="645"/>
      <c r="BE41" s="645"/>
      <c r="BF41" s="670"/>
      <c r="BG41" s="674"/>
      <c r="BH41" s="675"/>
      <c r="BI41" s="675"/>
      <c r="BJ41" s="675"/>
      <c r="BK41" s="675"/>
      <c r="BL41" s="211"/>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45"/>
      <c r="CT41" s="645"/>
      <c r="CU41" s="645"/>
      <c r="CV41" s="645"/>
      <c r="CW41" s="645"/>
      <c r="CX41" s="645"/>
      <c r="CY41" s="646"/>
      <c r="CZ41" s="629" t="s">
        <v>122</v>
      </c>
      <c r="DA41" s="657"/>
      <c r="DB41" s="657"/>
      <c r="DC41" s="659"/>
      <c r="DD41" s="633" t="s">
        <v>122</v>
      </c>
      <c r="DE41" s="645"/>
      <c r="DF41" s="645"/>
      <c r="DG41" s="645"/>
      <c r="DH41" s="645"/>
      <c r="DI41" s="645"/>
      <c r="DJ41" s="645"/>
      <c r="DK41" s="646"/>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2250317</v>
      </c>
      <c r="BA42" s="697"/>
      <c r="BB42" s="697"/>
      <c r="BC42" s="697"/>
      <c r="BD42" s="683"/>
      <c r="BE42" s="683"/>
      <c r="BF42" s="685"/>
      <c r="BG42" s="676"/>
      <c r="BH42" s="677"/>
      <c r="BI42" s="677"/>
      <c r="BJ42" s="677"/>
      <c r="BK42" s="677"/>
      <c r="BL42" s="212"/>
      <c r="BM42" s="648" t="s">
        <v>340</v>
      </c>
      <c r="BN42" s="648"/>
      <c r="BO42" s="648"/>
      <c r="BP42" s="648"/>
      <c r="BQ42" s="648"/>
      <c r="BR42" s="648"/>
      <c r="BS42" s="648"/>
      <c r="BT42" s="648"/>
      <c r="BU42" s="649"/>
      <c r="BV42" s="696">
        <v>337</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3537498</v>
      </c>
      <c r="CS42" s="645"/>
      <c r="CT42" s="645"/>
      <c r="CU42" s="645"/>
      <c r="CV42" s="645"/>
      <c r="CW42" s="645"/>
      <c r="CX42" s="645"/>
      <c r="CY42" s="646"/>
      <c r="CZ42" s="629">
        <v>10.3</v>
      </c>
      <c r="DA42" s="657"/>
      <c r="DB42" s="657"/>
      <c r="DC42" s="659"/>
      <c r="DD42" s="633">
        <v>602659</v>
      </c>
      <c r="DE42" s="645"/>
      <c r="DF42" s="645"/>
      <c r="DG42" s="645"/>
      <c r="DH42" s="645"/>
      <c r="DI42" s="645"/>
      <c r="DJ42" s="645"/>
      <c r="DK42" s="646"/>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02" t="s">
        <v>342</v>
      </c>
      <c r="CD43" s="621" t="s">
        <v>343</v>
      </c>
      <c r="CE43" s="622"/>
      <c r="CF43" s="622"/>
      <c r="CG43" s="622"/>
      <c r="CH43" s="622"/>
      <c r="CI43" s="622"/>
      <c r="CJ43" s="622"/>
      <c r="CK43" s="622"/>
      <c r="CL43" s="622"/>
      <c r="CM43" s="622"/>
      <c r="CN43" s="622"/>
      <c r="CO43" s="622"/>
      <c r="CP43" s="622"/>
      <c r="CQ43" s="623"/>
      <c r="CR43" s="624">
        <v>103021</v>
      </c>
      <c r="CS43" s="645"/>
      <c r="CT43" s="645"/>
      <c r="CU43" s="645"/>
      <c r="CV43" s="645"/>
      <c r="CW43" s="645"/>
      <c r="CX43" s="645"/>
      <c r="CY43" s="646"/>
      <c r="CZ43" s="629">
        <v>0.3</v>
      </c>
      <c r="DA43" s="657"/>
      <c r="DB43" s="657"/>
      <c r="DC43" s="659"/>
      <c r="DD43" s="633">
        <v>102946</v>
      </c>
      <c r="DE43" s="645"/>
      <c r="DF43" s="645"/>
      <c r="DG43" s="645"/>
      <c r="DH43" s="645"/>
      <c r="DI43" s="645"/>
      <c r="DJ43" s="645"/>
      <c r="DK43" s="646"/>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3523497</v>
      </c>
      <c r="CS44" s="625"/>
      <c r="CT44" s="625"/>
      <c r="CU44" s="625"/>
      <c r="CV44" s="625"/>
      <c r="CW44" s="625"/>
      <c r="CX44" s="625"/>
      <c r="CY44" s="626"/>
      <c r="CZ44" s="629">
        <v>10.3</v>
      </c>
      <c r="DA44" s="630"/>
      <c r="DB44" s="630"/>
      <c r="DC44" s="636"/>
      <c r="DD44" s="633">
        <v>602252</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1596462</v>
      </c>
      <c r="CS45" s="645"/>
      <c r="CT45" s="645"/>
      <c r="CU45" s="645"/>
      <c r="CV45" s="645"/>
      <c r="CW45" s="645"/>
      <c r="CX45" s="645"/>
      <c r="CY45" s="646"/>
      <c r="CZ45" s="629">
        <v>4.7</v>
      </c>
      <c r="DA45" s="657"/>
      <c r="DB45" s="657"/>
      <c r="DC45" s="659"/>
      <c r="DD45" s="633">
        <v>81470</v>
      </c>
      <c r="DE45" s="645"/>
      <c r="DF45" s="645"/>
      <c r="DG45" s="645"/>
      <c r="DH45" s="645"/>
      <c r="DI45" s="645"/>
      <c r="DJ45" s="645"/>
      <c r="DK45" s="646"/>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13"/>
      <c r="CD46" s="664"/>
      <c r="CE46" s="665"/>
      <c r="CF46" s="621" t="s">
        <v>348</v>
      </c>
      <c r="CG46" s="622"/>
      <c r="CH46" s="622"/>
      <c r="CI46" s="622"/>
      <c r="CJ46" s="622"/>
      <c r="CK46" s="622"/>
      <c r="CL46" s="622"/>
      <c r="CM46" s="622"/>
      <c r="CN46" s="622"/>
      <c r="CO46" s="622"/>
      <c r="CP46" s="622"/>
      <c r="CQ46" s="623"/>
      <c r="CR46" s="624">
        <v>1927035</v>
      </c>
      <c r="CS46" s="625"/>
      <c r="CT46" s="625"/>
      <c r="CU46" s="625"/>
      <c r="CV46" s="625"/>
      <c r="CW46" s="625"/>
      <c r="CX46" s="625"/>
      <c r="CY46" s="626"/>
      <c r="CZ46" s="629">
        <v>5.6</v>
      </c>
      <c r="DA46" s="630"/>
      <c r="DB46" s="630"/>
      <c r="DC46" s="636"/>
      <c r="DD46" s="633">
        <v>520782</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13"/>
      <c r="CD47" s="664"/>
      <c r="CE47" s="665"/>
      <c r="CF47" s="621" t="s">
        <v>349</v>
      </c>
      <c r="CG47" s="622"/>
      <c r="CH47" s="622"/>
      <c r="CI47" s="622"/>
      <c r="CJ47" s="622"/>
      <c r="CK47" s="622"/>
      <c r="CL47" s="622"/>
      <c r="CM47" s="622"/>
      <c r="CN47" s="622"/>
      <c r="CO47" s="622"/>
      <c r="CP47" s="622"/>
      <c r="CQ47" s="623"/>
      <c r="CR47" s="624">
        <v>14001</v>
      </c>
      <c r="CS47" s="645"/>
      <c r="CT47" s="645"/>
      <c r="CU47" s="645"/>
      <c r="CV47" s="645"/>
      <c r="CW47" s="645"/>
      <c r="CX47" s="645"/>
      <c r="CY47" s="646"/>
      <c r="CZ47" s="629">
        <v>0</v>
      </c>
      <c r="DA47" s="657"/>
      <c r="DB47" s="657"/>
      <c r="DC47" s="659"/>
      <c r="DD47" s="633">
        <v>407</v>
      </c>
      <c r="DE47" s="645"/>
      <c r="DF47" s="645"/>
      <c r="DG47" s="645"/>
      <c r="DH47" s="645"/>
      <c r="DI47" s="645"/>
      <c r="DJ47" s="645"/>
      <c r="DK47" s="646"/>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13"/>
      <c r="CD48" s="666"/>
      <c r="CE48" s="667"/>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13"/>
      <c r="CD49" s="647" t="s">
        <v>351</v>
      </c>
      <c r="CE49" s="648"/>
      <c r="CF49" s="648"/>
      <c r="CG49" s="648"/>
      <c r="CH49" s="648"/>
      <c r="CI49" s="648"/>
      <c r="CJ49" s="648"/>
      <c r="CK49" s="648"/>
      <c r="CL49" s="648"/>
      <c r="CM49" s="648"/>
      <c r="CN49" s="648"/>
      <c r="CO49" s="648"/>
      <c r="CP49" s="648"/>
      <c r="CQ49" s="649"/>
      <c r="CR49" s="696">
        <v>34279647</v>
      </c>
      <c r="CS49" s="683"/>
      <c r="CT49" s="683"/>
      <c r="CU49" s="683"/>
      <c r="CV49" s="683"/>
      <c r="CW49" s="683"/>
      <c r="CX49" s="683"/>
      <c r="CY49" s="712"/>
      <c r="CZ49" s="704">
        <v>100</v>
      </c>
      <c r="DA49" s="713"/>
      <c r="DB49" s="713"/>
      <c r="DC49" s="714"/>
      <c r="DD49" s="715">
        <v>21541039</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g1h14jV0exr3in7zMx71j5j+1vDd9Ypnyrr9lJtzSkYLW7lJsssJJ5wG1xUlrYOhyxem60hpJficYAxPlPqyrA==" saltValue="8TRl5LuFyO62dhOzMisI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7" zoomScale="70" zoomScaleNormal="25" zoomScaleSheetLayoutView="70" workbookViewId="0">
      <selection activeCell="AU70" sqref="AU70:AY7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3" t="s">
        <v>353</v>
      </c>
      <c r="DK2" s="724"/>
      <c r="DL2" s="724"/>
      <c r="DM2" s="724"/>
      <c r="DN2" s="724"/>
      <c r="DO2" s="725"/>
      <c r="DP2" s="216"/>
      <c r="DQ2" s="723" t="s">
        <v>354</v>
      </c>
      <c r="DR2" s="724"/>
      <c r="DS2" s="724"/>
      <c r="DT2" s="724"/>
      <c r="DU2" s="724"/>
      <c r="DV2" s="724"/>
      <c r="DW2" s="724"/>
      <c r="DX2" s="724"/>
      <c r="DY2" s="724"/>
      <c r="DZ2" s="72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0"/>
      <c r="BA4" s="220"/>
      <c r="BB4" s="220"/>
      <c r="BC4" s="220"/>
      <c r="BD4" s="220"/>
      <c r="BE4" s="221"/>
      <c r="BF4" s="221"/>
      <c r="BG4" s="221"/>
      <c r="BH4" s="221"/>
      <c r="BI4" s="221"/>
      <c r="BJ4" s="221"/>
      <c r="BK4" s="221"/>
      <c r="BL4" s="221"/>
      <c r="BM4" s="221"/>
      <c r="BN4" s="221"/>
      <c r="BO4" s="221"/>
      <c r="BP4" s="221"/>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2"/>
    </row>
    <row r="5" spans="1:131" s="223"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20"/>
      <c r="BA5" s="220"/>
      <c r="BB5" s="220"/>
      <c r="BC5" s="220"/>
      <c r="BD5" s="220"/>
      <c r="BE5" s="221"/>
      <c r="BF5" s="221"/>
      <c r="BG5" s="221"/>
      <c r="BH5" s="221"/>
      <c r="BI5" s="221"/>
      <c r="BJ5" s="221"/>
      <c r="BK5" s="221"/>
      <c r="BL5" s="221"/>
      <c r="BM5" s="221"/>
      <c r="BN5" s="221"/>
      <c r="BO5" s="221"/>
      <c r="BP5" s="221"/>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22"/>
    </row>
    <row r="6" spans="1:131" s="223"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20"/>
      <c r="BA6" s="220"/>
      <c r="BB6" s="220"/>
      <c r="BC6" s="220"/>
      <c r="BD6" s="220"/>
      <c r="BE6" s="221"/>
      <c r="BF6" s="221"/>
      <c r="BG6" s="221"/>
      <c r="BH6" s="221"/>
      <c r="BI6" s="221"/>
      <c r="BJ6" s="221"/>
      <c r="BK6" s="221"/>
      <c r="BL6" s="221"/>
      <c r="BM6" s="221"/>
      <c r="BN6" s="221"/>
      <c r="BO6" s="221"/>
      <c r="BP6" s="221"/>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22"/>
    </row>
    <row r="7" spans="1:131" s="223" customFormat="1" ht="26.25" customHeight="1" thickTop="1" x14ac:dyDescent="0.15">
      <c r="A7" s="224">
        <v>1</v>
      </c>
      <c r="B7" s="750" t="s">
        <v>374</v>
      </c>
      <c r="C7" s="751"/>
      <c r="D7" s="751"/>
      <c r="E7" s="751"/>
      <c r="F7" s="751"/>
      <c r="G7" s="751"/>
      <c r="H7" s="751"/>
      <c r="I7" s="751"/>
      <c r="J7" s="751"/>
      <c r="K7" s="751"/>
      <c r="L7" s="751"/>
      <c r="M7" s="751"/>
      <c r="N7" s="751"/>
      <c r="O7" s="751"/>
      <c r="P7" s="752"/>
      <c r="Q7" s="753">
        <v>35154</v>
      </c>
      <c r="R7" s="754"/>
      <c r="S7" s="754"/>
      <c r="T7" s="754"/>
      <c r="U7" s="754"/>
      <c r="V7" s="754">
        <v>34343</v>
      </c>
      <c r="W7" s="754"/>
      <c r="X7" s="754"/>
      <c r="Y7" s="754"/>
      <c r="Z7" s="754"/>
      <c r="AA7" s="754">
        <v>811</v>
      </c>
      <c r="AB7" s="754"/>
      <c r="AC7" s="754"/>
      <c r="AD7" s="754"/>
      <c r="AE7" s="755"/>
      <c r="AF7" s="756">
        <v>380</v>
      </c>
      <c r="AG7" s="757"/>
      <c r="AH7" s="757"/>
      <c r="AI7" s="757"/>
      <c r="AJ7" s="758"/>
      <c r="AK7" s="759">
        <v>1618</v>
      </c>
      <c r="AL7" s="760"/>
      <c r="AM7" s="760"/>
      <c r="AN7" s="760"/>
      <c r="AO7" s="760"/>
      <c r="AP7" s="760">
        <v>24139</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t="s">
        <v>557</v>
      </c>
      <c r="BT7" s="748"/>
      <c r="BU7" s="748"/>
      <c r="BV7" s="748"/>
      <c r="BW7" s="748"/>
      <c r="BX7" s="748"/>
      <c r="BY7" s="748"/>
      <c r="BZ7" s="748"/>
      <c r="CA7" s="748"/>
      <c r="CB7" s="748"/>
      <c r="CC7" s="748"/>
      <c r="CD7" s="748"/>
      <c r="CE7" s="748"/>
      <c r="CF7" s="748"/>
      <c r="CG7" s="763"/>
      <c r="CH7" s="744">
        <v>11</v>
      </c>
      <c r="CI7" s="745"/>
      <c r="CJ7" s="745"/>
      <c r="CK7" s="745"/>
      <c r="CL7" s="746"/>
      <c r="CM7" s="744">
        <v>247</v>
      </c>
      <c r="CN7" s="745"/>
      <c r="CO7" s="745"/>
      <c r="CP7" s="745"/>
      <c r="CQ7" s="746"/>
      <c r="CR7" s="744">
        <v>51</v>
      </c>
      <c r="CS7" s="745"/>
      <c r="CT7" s="745"/>
      <c r="CU7" s="745"/>
      <c r="CV7" s="746"/>
      <c r="CW7" s="744">
        <v>9</v>
      </c>
      <c r="CX7" s="745"/>
      <c r="CY7" s="745"/>
      <c r="CZ7" s="745"/>
      <c r="DA7" s="746"/>
      <c r="DB7" s="744">
        <v>264</v>
      </c>
      <c r="DC7" s="745"/>
      <c r="DD7" s="745"/>
      <c r="DE7" s="745"/>
      <c r="DF7" s="746"/>
      <c r="DG7" s="744" t="s">
        <v>487</v>
      </c>
      <c r="DH7" s="745"/>
      <c r="DI7" s="745"/>
      <c r="DJ7" s="745"/>
      <c r="DK7" s="746"/>
      <c r="DL7" s="744" t="s">
        <v>487</v>
      </c>
      <c r="DM7" s="745"/>
      <c r="DN7" s="745"/>
      <c r="DO7" s="745"/>
      <c r="DP7" s="746"/>
      <c r="DQ7" s="744" t="s">
        <v>487</v>
      </c>
      <c r="DR7" s="745"/>
      <c r="DS7" s="745"/>
      <c r="DT7" s="745"/>
      <c r="DU7" s="746"/>
      <c r="DV7" s="747"/>
      <c r="DW7" s="748"/>
      <c r="DX7" s="748"/>
      <c r="DY7" s="748"/>
      <c r="DZ7" s="749"/>
      <c r="EA7" s="222"/>
    </row>
    <row r="8" spans="1:131" s="223" customFormat="1" ht="26.25" customHeight="1" x14ac:dyDescent="0.15">
      <c r="A8" s="226">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t="s">
        <v>558</v>
      </c>
      <c r="BT8" s="775"/>
      <c r="BU8" s="775"/>
      <c r="BV8" s="775"/>
      <c r="BW8" s="775"/>
      <c r="BX8" s="775"/>
      <c r="BY8" s="775"/>
      <c r="BZ8" s="775"/>
      <c r="CA8" s="775"/>
      <c r="CB8" s="775"/>
      <c r="CC8" s="775"/>
      <c r="CD8" s="775"/>
      <c r="CE8" s="775"/>
      <c r="CF8" s="775"/>
      <c r="CG8" s="776"/>
      <c r="CH8" s="777">
        <v>-58</v>
      </c>
      <c r="CI8" s="778"/>
      <c r="CJ8" s="778"/>
      <c r="CK8" s="778"/>
      <c r="CL8" s="779"/>
      <c r="CM8" s="777">
        <v>-200</v>
      </c>
      <c r="CN8" s="778"/>
      <c r="CO8" s="778"/>
      <c r="CP8" s="778"/>
      <c r="CQ8" s="779"/>
      <c r="CR8" s="777">
        <v>95</v>
      </c>
      <c r="CS8" s="778"/>
      <c r="CT8" s="778"/>
      <c r="CU8" s="778"/>
      <c r="CV8" s="779"/>
      <c r="CW8" s="777">
        <v>0</v>
      </c>
      <c r="CX8" s="778"/>
      <c r="CY8" s="778"/>
      <c r="CZ8" s="778"/>
      <c r="DA8" s="779"/>
      <c r="DB8" s="777">
        <v>0</v>
      </c>
      <c r="DC8" s="778"/>
      <c r="DD8" s="778"/>
      <c r="DE8" s="778"/>
      <c r="DF8" s="779"/>
      <c r="DG8" s="777" t="s">
        <v>487</v>
      </c>
      <c r="DH8" s="778"/>
      <c r="DI8" s="778"/>
      <c r="DJ8" s="778"/>
      <c r="DK8" s="779"/>
      <c r="DL8" s="777" t="s">
        <v>487</v>
      </c>
      <c r="DM8" s="778"/>
      <c r="DN8" s="778"/>
      <c r="DO8" s="778"/>
      <c r="DP8" s="779"/>
      <c r="DQ8" s="777" t="s">
        <v>487</v>
      </c>
      <c r="DR8" s="778"/>
      <c r="DS8" s="778"/>
      <c r="DT8" s="778"/>
      <c r="DU8" s="779"/>
      <c r="DV8" s="774"/>
      <c r="DW8" s="775"/>
      <c r="DX8" s="775"/>
      <c r="DY8" s="775"/>
      <c r="DZ8" s="780"/>
      <c r="EA8" s="222"/>
    </row>
    <row r="9" spans="1:131" s="223" customFormat="1" ht="26.25" customHeight="1" x14ac:dyDescent="0.15">
      <c r="A9" s="226">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t="s">
        <v>559</v>
      </c>
      <c r="BT9" s="775"/>
      <c r="BU9" s="775"/>
      <c r="BV9" s="775"/>
      <c r="BW9" s="775"/>
      <c r="BX9" s="775"/>
      <c r="BY9" s="775"/>
      <c r="BZ9" s="775"/>
      <c r="CA9" s="775"/>
      <c r="CB9" s="775"/>
      <c r="CC9" s="775"/>
      <c r="CD9" s="775"/>
      <c r="CE9" s="775"/>
      <c r="CF9" s="775"/>
      <c r="CG9" s="776"/>
      <c r="CH9" s="777">
        <v>1</v>
      </c>
      <c r="CI9" s="778"/>
      <c r="CJ9" s="778"/>
      <c r="CK9" s="778"/>
      <c r="CL9" s="779"/>
      <c r="CM9" s="777">
        <v>38</v>
      </c>
      <c r="CN9" s="778"/>
      <c r="CO9" s="778"/>
      <c r="CP9" s="778"/>
      <c r="CQ9" s="779"/>
      <c r="CR9" s="777">
        <v>50</v>
      </c>
      <c r="CS9" s="778"/>
      <c r="CT9" s="778"/>
      <c r="CU9" s="778"/>
      <c r="CV9" s="779"/>
      <c r="CW9" s="777">
        <v>0</v>
      </c>
      <c r="CX9" s="778"/>
      <c r="CY9" s="778"/>
      <c r="CZ9" s="778"/>
      <c r="DA9" s="779"/>
      <c r="DB9" s="777">
        <v>0</v>
      </c>
      <c r="DC9" s="778"/>
      <c r="DD9" s="778"/>
      <c r="DE9" s="778"/>
      <c r="DF9" s="779"/>
      <c r="DG9" s="777" t="s">
        <v>487</v>
      </c>
      <c r="DH9" s="778"/>
      <c r="DI9" s="778"/>
      <c r="DJ9" s="778"/>
      <c r="DK9" s="779"/>
      <c r="DL9" s="777" t="s">
        <v>487</v>
      </c>
      <c r="DM9" s="778"/>
      <c r="DN9" s="778"/>
      <c r="DO9" s="778"/>
      <c r="DP9" s="779"/>
      <c r="DQ9" s="777" t="s">
        <v>487</v>
      </c>
      <c r="DR9" s="778"/>
      <c r="DS9" s="778"/>
      <c r="DT9" s="778"/>
      <c r="DU9" s="779"/>
      <c r="DV9" s="774"/>
      <c r="DW9" s="775"/>
      <c r="DX9" s="775"/>
      <c r="DY9" s="775"/>
      <c r="DZ9" s="780"/>
      <c r="EA9" s="222"/>
    </row>
    <row r="10" spans="1:131" s="223" customFormat="1" ht="26.25" customHeight="1" x14ac:dyDescent="0.15">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15">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15">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15">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15">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15">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15">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15">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15">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15">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15">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15">
      <c r="A22" s="226">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375</v>
      </c>
      <c r="BA22" s="807"/>
      <c r="BB22" s="807"/>
      <c r="BC22" s="807"/>
      <c r="BD22" s="808"/>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
      <c r="A23" s="228" t="s">
        <v>376</v>
      </c>
      <c r="B23" s="790" t="s">
        <v>377</v>
      </c>
      <c r="C23" s="791"/>
      <c r="D23" s="791"/>
      <c r="E23" s="791"/>
      <c r="F23" s="791"/>
      <c r="G23" s="791"/>
      <c r="H23" s="791"/>
      <c r="I23" s="791"/>
      <c r="J23" s="791"/>
      <c r="K23" s="791"/>
      <c r="L23" s="791"/>
      <c r="M23" s="791"/>
      <c r="N23" s="791"/>
      <c r="O23" s="791"/>
      <c r="P23" s="792"/>
      <c r="Q23" s="793">
        <v>35091</v>
      </c>
      <c r="R23" s="794"/>
      <c r="S23" s="794"/>
      <c r="T23" s="794"/>
      <c r="U23" s="794"/>
      <c r="V23" s="794">
        <v>34280</v>
      </c>
      <c r="W23" s="794"/>
      <c r="X23" s="794"/>
      <c r="Y23" s="794"/>
      <c r="Z23" s="794"/>
      <c r="AA23" s="794">
        <v>811</v>
      </c>
      <c r="AB23" s="794"/>
      <c r="AC23" s="794"/>
      <c r="AD23" s="794"/>
      <c r="AE23" s="795"/>
      <c r="AF23" s="796">
        <v>380</v>
      </c>
      <c r="AG23" s="794"/>
      <c r="AH23" s="794"/>
      <c r="AI23" s="794"/>
      <c r="AJ23" s="797"/>
      <c r="AK23" s="798"/>
      <c r="AL23" s="799"/>
      <c r="AM23" s="799"/>
      <c r="AN23" s="799"/>
      <c r="AO23" s="799"/>
      <c r="AP23" s="794">
        <v>24139</v>
      </c>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15">
      <c r="A24" s="809" t="s">
        <v>378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380</v>
      </c>
      <c r="R26" s="735"/>
      <c r="S26" s="735"/>
      <c r="T26" s="735"/>
      <c r="U26" s="736"/>
      <c r="V26" s="734" t="s">
        <v>381</v>
      </c>
      <c r="W26" s="735"/>
      <c r="X26" s="735"/>
      <c r="Y26" s="735"/>
      <c r="Z26" s="736"/>
      <c r="AA26" s="734" t="s">
        <v>382</v>
      </c>
      <c r="AB26" s="735"/>
      <c r="AC26" s="735"/>
      <c r="AD26" s="735"/>
      <c r="AE26" s="735"/>
      <c r="AF26" s="815" t="s">
        <v>383</v>
      </c>
      <c r="AG26" s="816"/>
      <c r="AH26" s="816"/>
      <c r="AI26" s="816"/>
      <c r="AJ26" s="817"/>
      <c r="AK26" s="735" t="s">
        <v>384</v>
      </c>
      <c r="AL26" s="735"/>
      <c r="AM26" s="735"/>
      <c r="AN26" s="735"/>
      <c r="AO26" s="736"/>
      <c r="AP26" s="734" t="s">
        <v>385</v>
      </c>
      <c r="AQ26" s="735"/>
      <c r="AR26" s="735"/>
      <c r="AS26" s="735"/>
      <c r="AT26" s="736"/>
      <c r="AU26" s="734" t="s">
        <v>386</v>
      </c>
      <c r="AV26" s="735"/>
      <c r="AW26" s="735"/>
      <c r="AX26" s="735"/>
      <c r="AY26" s="736"/>
      <c r="AZ26" s="734" t="s">
        <v>387</v>
      </c>
      <c r="BA26" s="735"/>
      <c r="BB26" s="735"/>
      <c r="BC26" s="735"/>
      <c r="BD26" s="736"/>
      <c r="BE26" s="734" t="s">
        <v>364</v>
      </c>
      <c r="BF26" s="735"/>
      <c r="BG26" s="735"/>
      <c r="BH26" s="735"/>
      <c r="BI26" s="741"/>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15">
      <c r="A28" s="230">
        <v>1</v>
      </c>
      <c r="B28" s="750" t="s">
        <v>388</v>
      </c>
      <c r="C28" s="751"/>
      <c r="D28" s="751"/>
      <c r="E28" s="751"/>
      <c r="F28" s="751"/>
      <c r="G28" s="751"/>
      <c r="H28" s="751"/>
      <c r="I28" s="751"/>
      <c r="J28" s="751"/>
      <c r="K28" s="751"/>
      <c r="L28" s="751"/>
      <c r="M28" s="751"/>
      <c r="N28" s="751"/>
      <c r="O28" s="751"/>
      <c r="P28" s="752"/>
      <c r="Q28" s="823">
        <v>7214</v>
      </c>
      <c r="R28" s="824"/>
      <c r="S28" s="824"/>
      <c r="T28" s="824"/>
      <c r="U28" s="824"/>
      <c r="V28" s="824">
        <v>7214</v>
      </c>
      <c r="W28" s="824"/>
      <c r="X28" s="824"/>
      <c r="Y28" s="824"/>
      <c r="Z28" s="824"/>
      <c r="AA28" s="824">
        <v>0</v>
      </c>
      <c r="AB28" s="824"/>
      <c r="AC28" s="824"/>
      <c r="AD28" s="824"/>
      <c r="AE28" s="825"/>
      <c r="AF28" s="826">
        <v>0</v>
      </c>
      <c r="AG28" s="824"/>
      <c r="AH28" s="824"/>
      <c r="AI28" s="824"/>
      <c r="AJ28" s="827"/>
      <c r="AK28" s="828">
        <v>578</v>
      </c>
      <c r="AL28" s="829"/>
      <c r="AM28" s="829"/>
      <c r="AN28" s="829"/>
      <c r="AO28" s="829"/>
      <c r="AP28" s="829" t="s">
        <v>487</v>
      </c>
      <c r="AQ28" s="829"/>
      <c r="AR28" s="829"/>
      <c r="AS28" s="829"/>
      <c r="AT28" s="829"/>
      <c r="AU28" s="829" t="s">
        <v>487</v>
      </c>
      <c r="AV28" s="829"/>
      <c r="AW28" s="829"/>
      <c r="AX28" s="829"/>
      <c r="AY28" s="829"/>
      <c r="AZ28" s="830" t="s">
        <v>487</v>
      </c>
      <c r="BA28" s="830"/>
      <c r="BB28" s="830"/>
      <c r="BC28" s="830"/>
      <c r="BD28" s="830"/>
      <c r="BE28" s="821"/>
      <c r="BF28" s="821"/>
      <c r="BG28" s="821"/>
      <c r="BH28" s="821"/>
      <c r="BI28" s="822"/>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15">
      <c r="A29" s="230">
        <v>2</v>
      </c>
      <c r="B29" s="781" t="s">
        <v>389</v>
      </c>
      <c r="C29" s="782"/>
      <c r="D29" s="782"/>
      <c r="E29" s="782"/>
      <c r="F29" s="782"/>
      <c r="G29" s="782"/>
      <c r="H29" s="782"/>
      <c r="I29" s="782"/>
      <c r="J29" s="782"/>
      <c r="K29" s="782"/>
      <c r="L29" s="782"/>
      <c r="M29" s="782"/>
      <c r="N29" s="782"/>
      <c r="O29" s="782"/>
      <c r="P29" s="783"/>
      <c r="Q29" s="784">
        <v>6941</v>
      </c>
      <c r="R29" s="785"/>
      <c r="S29" s="785"/>
      <c r="T29" s="785"/>
      <c r="U29" s="785"/>
      <c r="V29" s="785">
        <v>6940</v>
      </c>
      <c r="W29" s="785"/>
      <c r="X29" s="785"/>
      <c r="Y29" s="785"/>
      <c r="Z29" s="785"/>
      <c r="AA29" s="785">
        <v>1</v>
      </c>
      <c r="AB29" s="785"/>
      <c r="AC29" s="785"/>
      <c r="AD29" s="785"/>
      <c r="AE29" s="786"/>
      <c r="AF29" s="787">
        <v>1</v>
      </c>
      <c r="AG29" s="788"/>
      <c r="AH29" s="788"/>
      <c r="AI29" s="788"/>
      <c r="AJ29" s="789"/>
      <c r="AK29" s="835">
        <v>1044</v>
      </c>
      <c r="AL29" s="831"/>
      <c r="AM29" s="831"/>
      <c r="AN29" s="831"/>
      <c r="AO29" s="831"/>
      <c r="AP29" s="831" t="s">
        <v>487</v>
      </c>
      <c r="AQ29" s="831"/>
      <c r="AR29" s="831"/>
      <c r="AS29" s="831"/>
      <c r="AT29" s="831"/>
      <c r="AU29" s="831" t="s">
        <v>487</v>
      </c>
      <c r="AV29" s="831"/>
      <c r="AW29" s="831"/>
      <c r="AX29" s="831"/>
      <c r="AY29" s="831"/>
      <c r="AZ29" s="832" t="s">
        <v>487</v>
      </c>
      <c r="BA29" s="832"/>
      <c r="BB29" s="832"/>
      <c r="BC29" s="832"/>
      <c r="BD29" s="832"/>
      <c r="BE29" s="833"/>
      <c r="BF29" s="833"/>
      <c r="BG29" s="833"/>
      <c r="BH29" s="833"/>
      <c r="BI29" s="834"/>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15">
      <c r="A30" s="230">
        <v>3</v>
      </c>
      <c r="B30" s="781" t="s">
        <v>390</v>
      </c>
      <c r="C30" s="782"/>
      <c r="D30" s="782"/>
      <c r="E30" s="782"/>
      <c r="F30" s="782"/>
      <c r="G30" s="782"/>
      <c r="H30" s="782"/>
      <c r="I30" s="782"/>
      <c r="J30" s="782"/>
      <c r="K30" s="782"/>
      <c r="L30" s="782"/>
      <c r="M30" s="782"/>
      <c r="N30" s="782"/>
      <c r="O30" s="782"/>
      <c r="P30" s="783"/>
      <c r="Q30" s="784">
        <v>2670</v>
      </c>
      <c r="R30" s="785"/>
      <c r="S30" s="785"/>
      <c r="T30" s="785"/>
      <c r="U30" s="785"/>
      <c r="V30" s="785">
        <v>2670</v>
      </c>
      <c r="W30" s="785"/>
      <c r="X30" s="785"/>
      <c r="Y30" s="785"/>
      <c r="Z30" s="785"/>
      <c r="AA30" s="785">
        <v>0</v>
      </c>
      <c r="AB30" s="785"/>
      <c r="AC30" s="785"/>
      <c r="AD30" s="785"/>
      <c r="AE30" s="786"/>
      <c r="AF30" s="787" t="s">
        <v>122</v>
      </c>
      <c r="AG30" s="788"/>
      <c r="AH30" s="788"/>
      <c r="AI30" s="788"/>
      <c r="AJ30" s="789"/>
      <c r="AK30" s="835">
        <v>1249</v>
      </c>
      <c r="AL30" s="831"/>
      <c r="AM30" s="831"/>
      <c r="AN30" s="831"/>
      <c r="AO30" s="831"/>
      <c r="AP30" s="831" t="s">
        <v>487</v>
      </c>
      <c r="AQ30" s="831"/>
      <c r="AR30" s="831"/>
      <c r="AS30" s="831"/>
      <c r="AT30" s="831"/>
      <c r="AU30" s="831" t="s">
        <v>487</v>
      </c>
      <c r="AV30" s="831"/>
      <c r="AW30" s="831"/>
      <c r="AX30" s="831"/>
      <c r="AY30" s="831"/>
      <c r="AZ30" s="832" t="s">
        <v>487</v>
      </c>
      <c r="BA30" s="832"/>
      <c r="BB30" s="832"/>
      <c r="BC30" s="832"/>
      <c r="BD30" s="832"/>
      <c r="BE30" s="833"/>
      <c r="BF30" s="833"/>
      <c r="BG30" s="833"/>
      <c r="BH30" s="833"/>
      <c r="BI30" s="834"/>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15">
      <c r="A31" s="230">
        <v>4</v>
      </c>
      <c r="B31" s="781" t="s">
        <v>391</v>
      </c>
      <c r="C31" s="782"/>
      <c r="D31" s="782"/>
      <c r="E31" s="782"/>
      <c r="F31" s="782"/>
      <c r="G31" s="782"/>
      <c r="H31" s="782"/>
      <c r="I31" s="782"/>
      <c r="J31" s="782"/>
      <c r="K31" s="782"/>
      <c r="L31" s="782"/>
      <c r="M31" s="782"/>
      <c r="N31" s="782"/>
      <c r="O31" s="782"/>
      <c r="P31" s="783"/>
      <c r="Q31" s="784">
        <v>1676</v>
      </c>
      <c r="R31" s="785"/>
      <c r="S31" s="785"/>
      <c r="T31" s="785"/>
      <c r="U31" s="785"/>
      <c r="V31" s="785">
        <v>1516</v>
      </c>
      <c r="W31" s="785"/>
      <c r="X31" s="785"/>
      <c r="Y31" s="785"/>
      <c r="Z31" s="785"/>
      <c r="AA31" s="785">
        <v>160</v>
      </c>
      <c r="AB31" s="785"/>
      <c r="AC31" s="785"/>
      <c r="AD31" s="785"/>
      <c r="AE31" s="786"/>
      <c r="AF31" s="787">
        <v>345</v>
      </c>
      <c r="AG31" s="788"/>
      <c r="AH31" s="788"/>
      <c r="AI31" s="788"/>
      <c r="AJ31" s="789"/>
      <c r="AK31" s="835">
        <v>113</v>
      </c>
      <c r="AL31" s="831"/>
      <c r="AM31" s="831"/>
      <c r="AN31" s="831"/>
      <c r="AO31" s="831"/>
      <c r="AP31" s="831">
        <v>5417</v>
      </c>
      <c r="AQ31" s="831"/>
      <c r="AR31" s="831"/>
      <c r="AS31" s="831"/>
      <c r="AT31" s="831"/>
      <c r="AU31" s="831">
        <v>3104</v>
      </c>
      <c r="AV31" s="831"/>
      <c r="AW31" s="831"/>
      <c r="AX31" s="831"/>
      <c r="AY31" s="831"/>
      <c r="AZ31" s="832" t="s">
        <v>487</v>
      </c>
      <c r="BA31" s="832"/>
      <c r="BB31" s="832"/>
      <c r="BC31" s="832"/>
      <c r="BD31" s="832"/>
      <c r="BE31" s="833" t="s">
        <v>392</v>
      </c>
      <c r="BF31" s="833"/>
      <c r="BG31" s="833"/>
      <c r="BH31" s="833"/>
      <c r="BI31" s="834"/>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15">
      <c r="A32" s="230">
        <v>5</v>
      </c>
      <c r="B32" s="781" t="s">
        <v>393</v>
      </c>
      <c r="C32" s="782"/>
      <c r="D32" s="782"/>
      <c r="E32" s="782"/>
      <c r="F32" s="782"/>
      <c r="G32" s="782"/>
      <c r="H32" s="782"/>
      <c r="I32" s="782"/>
      <c r="J32" s="782"/>
      <c r="K32" s="782"/>
      <c r="L32" s="782"/>
      <c r="M32" s="782"/>
      <c r="N32" s="782"/>
      <c r="O32" s="782"/>
      <c r="P32" s="783"/>
      <c r="Q32" s="784">
        <v>19</v>
      </c>
      <c r="R32" s="785"/>
      <c r="S32" s="785"/>
      <c r="T32" s="785"/>
      <c r="U32" s="785"/>
      <c r="V32" s="785">
        <v>19</v>
      </c>
      <c r="W32" s="785"/>
      <c r="X32" s="785"/>
      <c r="Y32" s="785"/>
      <c r="Z32" s="785"/>
      <c r="AA32" s="785">
        <v>0</v>
      </c>
      <c r="AB32" s="785"/>
      <c r="AC32" s="785"/>
      <c r="AD32" s="785"/>
      <c r="AE32" s="786"/>
      <c r="AF32" s="787">
        <v>0</v>
      </c>
      <c r="AG32" s="788"/>
      <c r="AH32" s="788"/>
      <c r="AI32" s="788"/>
      <c r="AJ32" s="789"/>
      <c r="AK32" s="835">
        <v>11</v>
      </c>
      <c r="AL32" s="831"/>
      <c r="AM32" s="831"/>
      <c r="AN32" s="831"/>
      <c r="AO32" s="831"/>
      <c r="AP32" s="831" t="s">
        <v>487</v>
      </c>
      <c r="AQ32" s="831"/>
      <c r="AR32" s="831"/>
      <c r="AS32" s="831"/>
      <c r="AT32" s="831"/>
      <c r="AU32" s="831" t="s">
        <v>487</v>
      </c>
      <c r="AV32" s="831"/>
      <c r="AW32" s="831"/>
      <c r="AX32" s="831"/>
      <c r="AY32" s="831"/>
      <c r="AZ32" s="832" t="s">
        <v>487</v>
      </c>
      <c r="BA32" s="832"/>
      <c r="BB32" s="832"/>
      <c r="BC32" s="832"/>
      <c r="BD32" s="832"/>
      <c r="BE32" s="833" t="s">
        <v>394</v>
      </c>
      <c r="BF32" s="833"/>
      <c r="BG32" s="833"/>
      <c r="BH32" s="833"/>
      <c r="BI32" s="834"/>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15">
      <c r="A33" s="230">
        <v>6</v>
      </c>
      <c r="B33" s="781" t="s">
        <v>395</v>
      </c>
      <c r="C33" s="782"/>
      <c r="D33" s="782"/>
      <c r="E33" s="782"/>
      <c r="F33" s="782"/>
      <c r="G33" s="782"/>
      <c r="H33" s="782"/>
      <c r="I33" s="782"/>
      <c r="J33" s="782"/>
      <c r="K33" s="782"/>
      <c r="L33" s="782"/>
      <c r="M33" s="782"/>
      <c r="N33" s="782"/>
      <c r="O33" s="782"/>
      <c r="P33" s="783"/>
      <c r="Q33" s="784" t="s">
        <v>487</v>
      </c>
      <c r="R33" s="785"/>
      <c r="S33" s="785"/>
      <c r="T33" s="785"/>
      <c r="U33" s="785"/>
      <c r="V33" s="785" t="s">
        <v>487</v>
      </c>
      <c r="W33" s="785"/>
      <c r="X33" s="785"/>
      <c r="Y33" s="785"/>
      <c r="Z33" s="785"/>
      <c r="AA33" s="785" t="s">
        <v>487</v>
      </c>
      <c r="AB33" s="785"/>
      <c r="AC33" s="785"/>
      <c r="AD33" s="785"/>
      <c r="AE33" s="786"/>
      <c r="AF33" s="787" t="s">
        <v>122</v>
      </c>
      <c r="AG33" s="788"/>
      <c r="AH33" s="788"/>
      <c r="AI33" s="788"/>
      <c r="AJ33" s="789"/>
      <c r="AK33" s="835" t="s">
        <v>487</v>
      </c>
      <c r="AL33" s="831"/>
      <c r="AM33" s="831"/>
      <c r="AN33" s="831"/>
      <c r="AO33" s="831"/>
      <c r="AP33" s="831" t="s">
        <v>487</v>
      </c>
      <c r="AQ33" s="831"/>
      <c r="AR33" s="831"/>
      <c r="AS33" s="831"/>
      <c r="AT33" s="831"/>
      <c r="AU33" s="831" t="s">
        <v>487</v>
      </c>
      <c r="AV33" s="831"/>
      <c r="AW33" s="831"/>
      <c r="AX33" s="831"/>
      <c r="AY33" s="831"/>
      <c r="AZ33" s="832" t="s">
        <v>487</v>
      </c>
      <c r="BA33" s="832"/>
      <c r="BB33" s="832"/>
      <c r="BC33" s="832"/>
      <c r="BD33" s="832"/>
      <c r="BE33" s="833" t="s">
        <v>394</v>
      </c>
      <c r="BF33" s="833"/>
      <c r="BG33" s="833"/>
      <c r="BH33" s="833"/>
      <c r="BI33" s="834"/>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15">
      <c r="A34" s="230">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15">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15">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15">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15">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15">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15">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15">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15">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15">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15">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15">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15">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15">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15">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15">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15">
      <c r="A50" s="226">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15">
      <c r="A51" s="226">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15">
      <c r="A52" s="226">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15">
      <c r="A53" s="226">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15">
      <c r="A54" s="226">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15">
      <c r="A55" s="226">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15">
      <c r="A56" s="226">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15">
      <c r="A57" s="226">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15">
      <c r="A58" s="226">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15">
      <c r="A59" s="226">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15">
      <c r="A60" s="226">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
      <c r="A61" s="226">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15">
      <c r="A62" s="226">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7"/>
      <c r="BL62" s="807"/>
      <c r="BM62" s="807"/>
      <c r="BN62" s="808"/>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
      <c r="A63" s="228" t="s">
        <v>376</v>
      </c>
      <c r="B63" s="790" t="s">
        <v>397</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346</v>
      </c>
      <c r="AG63" s="845"/>
      <c r="AH63" s="845"/>
      <c r="AI63" s="845"/>
      <c r="AJ63" s="846"/>
      <c r="AK63" s="847"/>
      <c r="AL63" s="842"/>
      <c r="AM63" s="842"/>
      <c r="AN63" s="842"/>
      <c r="AO63" s="842"/>
      <c r="AP63" s="845">
        <v>5417</v>
      </c>
      <c r="AQ63" s="845"/>
      <c r="AR63" s="845"/>
      <c r="AS63" s="845"/>
      <c r="AT63" s="845"/>
      <c r="AU63" s="845">
        <v>3104</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15">
      <c r="A66" s="728" t="s">
        <v>399</v>
      </c>
      <c r="B66" s="729"/>
      <c r="C66" s="729"/>
      <c r="D66" s="729"/>
      <c r="E66" s="729"/>
      <c r="F66" s="729"/>
      <c r="G66" s="729"/>
      <c r="H66" s="729"/>
      <c r="I66" s="729"/>
      <c r="J66" s="729"/>
      <c r="K66" s="729"/>
      <c r="L66" s="729"/>
      <c r="M66" s="729"/>
      <c r="N66" s="729"/>
      <c r="O66" s="729"/>
      <c r="P66" s="730"/>
      <c r="Q66" s="734" t="s">
        <v>380</v>
      </c>
      <c r="R66" s="735"/>
      <c r="S66" s="735"/>
      <c r="T66" s="735"/>
      <c r="U66" s="736"/>
      <c r="V66" s="734" t="s">
        <v>381</v>
      </c>
      <c r="W66" s="735"/>
      <c r="X66" s="735"/>
      <c r="Y66" s="735"/>
      <c r="Z66" s="736"/>
      <c r="AA66" s="734" t="s">
        <v>382</v>
      </c>
      <c r="AB66" s="735"/>
      <c r="AC66" s="735"/>
      <c r="AD66" s="735"/>
      <c r="AE66" s="736"/>
      <c r="AF66" s="855" t="s">
        <v>383</v>
      </c>
      <c r="AG66" s="816"/>
      <c r="AH66" s="816"/>
      <c r="AI66" s="816"/>
      <c r="AJ66" s="856"/>
      <c r="AK66" s="734" t="s">
        <v>384</v>
      </c>
      <c r="AL66" s="729"/>
      <c r="AM66" s="729"/>
      <c r="AN66" s="729"/>
      <c r="AO66" s="730"/>
      <c r="AP66" s="734" t="s">
        <v>385</v>
      </c>
      <c r="AQ66" s="735"/>
      <c r="AR66" s="735"/>
      <c r="AS66" s="735"/>
      <c r="AT66" s="736"/>
      <c r="AU66" s="734" t="s">
        <v>400</v>
      </c>
      <c r="AV66" s="735"/>
      <c r="AW66" s="735"/>
      <c r="AX66" s="735"/>
      <c r="AY66" s="736"/>
      <c r="AZ66" s="734" t="s">
        <v>364</v>
      </c>
      <c r="BA66" s="735"/>
      <c r="BB66" s="735"/>
      <c r="BC66" s="735"/>
      <c r="BD66" s="741"/>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547</v>
      </c>
      <c r="C68" s="871"/>
      <c r="D68" s="871"/>
      <c r="E68" s="871"/>
      <c r="F68" s="871"/>
      <c r="G68" s="871"/>
      <c r="H68" s="871"/>
      <c r="I68" s="871"/>
      <c r="J68" s="871"/>
      <c r="K68" s="871"/>
      <c r="L68" s="871"/>
      <c r="M68" s="871"/>
      <c r="N68" s="871"/>
      <c r="O68" s="871"/>
      <c r="P68" s="872"/>
      <c r="Q68" s="873">
        <v>6607</v>
      </c>
      <c r="R68" s="867"/>
      <c r="S68" s="867"/>
      <c r="T68" s="867"/>
      <c r="U68" s="867"/>
      <c r="V68" s="867">
        <v>5731</v>
      </c>
      <c r="W68" s="867"/>
      <c r="X68" s="867"/>
      <c r="Y68" s="867"/>
      <c r="Z68" s="867"/>
      <c r="AA68" s="867">
        <v>875</v>
      </c>
      <c r="AB68" s="867"/>
      <c r="AC68" s="867"/>
      <c r="AD68" s="867"/>
      <c r="AE68" s="867"/>
      <c r="AF68" s="867">
        <v>5240</v>
      </c>
      <c r="AG68" s="867"/>
      <c r="AH68" s="867"/>
      <c r="AI68" s="867"/>
      <c r="AJ68" s="867"/>
      <c r="AK68" s="867" t="s">
        <v>487</v>
      </c>
      <c r="AL68" s="867"/>
      <c r="AM68" s="867"/>
      <c r="AN68" s="867"/>
      <c r="AO68" s="867"/>
      <c r="AP68" s="867">
        <v>9020</v>
      </c>
      <c r="AQ68" s="867"/>
      <c r="AR68" s="867"/>
      <c r="AS68" s="867"/>
      <c r="AT68" s="867"/>
      <c r="AU68" s="867" t="s">
        <v>487</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548</v>
      </c>
      <c r="C69" s="875"/>
      <c r="D69" s="875"/>
      <c r="E69" s="875"/>
      <c r="F69" s="875"/>
      <c r="G69" s="875"/>
      <c r="H69" s="875"/>
      <c r="I69" s="875"/>
      <c r="J69" s="875"/>
      <c r="K69" s="875"/>
      <c r="L69" s="875"/>
      <c r="M69" s="875"/>
      <c r="N69" s="875"/>
      <c r="O69" s="875"/>
      <c r="P69" s="876"/>
      <c r="Q69" s="877">
        <v>462</v>
      </c>
      <c r="R69" s="831"/>
      <c r="S69" s="831"/>
      <c r="T69" s="831"/>
      <c r="U69" s="831"/>
      <c r="V69" s="831">
        <v>438</v>
      </c>
      <c r="W69" s="831"/>
      <c r="X69" s="831"/>
      <c r="Y69" s="831"/>
      <c r="Z69" s="831"/>
      <c r="AA69" s="831">
        <v>24</v>
      </c>
      <c r="AB69" s="831"/>
      <c r="AC69" s="831"/>
      <c r="AD69" s="831"/>
      <c r="AE69" s="831"/>
      <c r="AF69" s="831">
        <v>24</v>
      </c>
      <c r="AG69" s="831"/>
      <c r="AH69" s="831"/>
      <c r="AI69" s="831"/>
      <c r="AJ69" s="831"/>
      <c r="AK69" s="831">
        <v>10</v>
      </c>
      <c r="AL69" s="831"/>
      <c r="AM69" s="831"/>
      <c r="AN69" s="831"/>
      <c r="AO69" s="831"/>
      <c r="AP69" s="831" t="s">
        <v>487</v>
      </c>
      <c r="AQ69" s="831"/>
      <c r="AR69" s="831"/>
      <c r="AS69" s="831"/>
      <c r="AT69" s="831"/>
      <c r="AU69" s="831" t="s">
        <v>487</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549</v>
      </c>
      <c r="C70" s="875"/>
      <c r="D70" s="875"/>
      <c r="E70" s="875"/>
      <c r="F70" s="875"/>
      <c r="G70" s="875"/>
      <c r="H70" s="875"/>
      <c r="I70" s="875"/>
      <c r="J70" s="875"/>
      <c r="K70" s="875"/>
      <c r="L70" s="875"/>
      <c r="M70" s="875"/>
      <c r="N70" s="875"/>
      <c r="O70" s="875"/>
      <c r="P70" s="876"/>
      <c r="Q70" s="877">
        <v>4371</v>
      </c>
      <c r="R70" s="831"/>
      <c r="S70" s="831"/>
      <c r="T70" s="831"/>
      <c r="U70" s="831"/>
      <c r="V70" s="831">
        <v>4311</v>
      </c>
      <c r="W70" s="831"/>
      <c r="X70" s="831"/>
      <c r="Y70" s="831"/>
      <c r="Z70" s="831"/>
      <c r="AA70" s="831">
        <v>59</v>
      </c>
      <c r="AB70" s="831"/>
      <c r="AC70" s="831"/>
      <c r="AD70" s="831"/>
      <c r="AE70" s="831"/>
      <c r="AF70" s="831">
        <v>59</v>
      </c>
      <c r="AG70" s="831"/>
      <c r="AH70" s="831"/>
      <c r="AI70" s="831"/>
      <c r="AJ70" s="831"/>
      <c r="AK70" s="831" t="s">
        <v>487</v>
      </c>
      <c r="AL70" s="831"/>
      <c r="AM70" s="831"/>
      <c r="AN70" s="831"/>
      <c r="AO70" s="831"/>
      <c r="AP70" s="831">
        <v>1556</v>
      </c>
      <c r="AQ70" s="831"/>
      <c r="AR70" s="831"/>
      <c r="AS70" s="831"/>
      <c r="AT70" s="831"/>
      <c r="AU70" s="831">
        <v>288</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550</v>
      </c>
      <c r="C71" s="875"/>
      <c r="D71" s="875"/>
      <c r="E71" s="875"/>
      <c r="F71" s="875"/>
      <c r="G71" s="875"/>
      <c r="H71" s="875"/>
      <c r="I71" s="875"/>
      <c r="J71" s="875"/>
      <c r="K71" s="875"/>
      <c r="L71" s="875"/>
      <c r="M71" s="875"/>
      <c r="N71" s="875"/>
      <c r="O71" s="875"/>
      <c r="P71" s="876"/>
      <c r="Q71" s="877">
        <v>16725</v>
      </c>
      <c r="R71" s="831"/>
      <c r="S71" s="831"/>
      <c r="T71" s="831"/>
      <c r="U71" s="831"/>
      <c r="V71" s="831">
        <v>16704</v>
      </c>
      <c r="W71" s="831"/>
      <c r="X71" s="831"/>
      <c r="Y71" s="831"/>
      <c r="Z71" s="831"/>
      <c r="AA71" s="831">
        <v>21</v>
      </c>
      <c r="AB71" s="831"/>
      <c r="AC71" s="831"/>
      <c r="AD71" s="831"/>
      <c r="AE71" s="831"/>
      <c r="AF71" s="831">
        <v>21</v>
      </c>
      <c r="AG71" s="831"/>
      <c r="AH71" s="831"/>
      <c r="AI71" s="831"/>
      <c r="AJ71" s="831"/>
      <c r="AK71" s="831">
        <v>164</v>
      </c>
      <c r="AL71" s="831"/>
      <c r="AM71" s="831"/>
      <c r="AN71" s="831"/>
      <c r="AO71" s="831"/>
      <c r="AP71" s="831" t="s">
        <v>487</v>
      </c>
      <c r="AQ71" s="831"/>
      <c r="AR71" s="831"/>
      <c r="AS71" s="831"/>
      <c r="AT71" s="831"/>
      <c r="AU71" s="831" t="s">
        <v>487</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551</v>
      </c>
      <c r="C72" s="875"/>
      <c r="D72" s="875"/>
      <c r="E72" s="875"/>
      <c r="F72" s="875"/>
      <c r="G72" s="875"/>
      <c r="H72" s="875"/>
      <c r="I72" s="875"/>
      <c r="J72" s="875"/>
      <c r="K72" s="875"/>
      <c r="L72" s="875"/>
      <c r="M72" s="875"/>
      <c r="N72" s="875"/>
      <c r="O72" s="875"/>
      <c r="P72" s="876"/>
      <c r="Q72" s="877">
        <v>78</v>
      </c>
      <c r="R72" s="831"/>
      <c r="S72" s="831"/>
      <c r="T72" s="831"/>
      <c r="U72" s="831"/>
      <c r="V72" s="831">
        <v>77</v>
      </c>
      <c r="W72" s="831"/>
      <c r="X72" s="831"/>
      <c r="Y72" s="831"/>
      <c r="Z72" s="831"/>
      <c r="AA72" s="831">
        <v>1</v>
      </c>
      <c r="AB72" s="831"/>
      <c r="AC72" s="831"/>
      <c r="AD72" s="831"/>
      <c r="AE72" s="831"/>
      <c r="AF72" s="831">
        <v>1</v>
      </c>
      <c r="AG72" s="831"/>
      <c r="AH72" s="831"/>
      <c r="AI72" s="831"/>
      <c r="AJ72" s="831"/>
      <c r="AK72" s="831">
        <v>13</v>
      </c>
      <c r="AL72" s="831"/>
      <c r="AM72" s="831"/>
      <c r="AN72" s="831"/>
      <c r="AO72" s="831"/>
      <c r="AP72" s="831" t="s">
        <v>487</v>
      </c>
      <c r="AQ72" s="831"/>
      <c r="AR72" s="831"/>
      <c r="AS72" s="831"/>
      <c r="AT72" s="831"/>
      <c r="AU72" s="831" t="s">
        <v>487</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552</v>
      </c>
      <c r="C73" s="875"/>
      <c r="D73" s="875"/>
      <c r="E73" s="875"/>
      <c r="F73" s="875"/>
      <c r="G73" s="875"/>
      <c r="H73" s="875"/>
      <c r="I73" s="875"/>
      <c r="J73" s="875"/>
      <c r="K73" s="875"/>
      <c r="L73" s="875"/>
      <c r="M73" s="875"/>
      <c r="N73" s="875"/>
      <c r="O73" s="875"/>
      <c r="P73" s="876"/>
      <c r="Q73" s="877">
        <v>390</v>
      </c>
      <c r="R73" s="831"/>
      <c r="S73" s="831"/>
      <c r="T73" s="831"/>
      <c r="U73" s="831"/>
      <c r="V73" s="831">
        <v>369</v>
      </c>
      <c r="W73" s="831"/>
      <c r="X73" s="831"/>
      <c r="Y73" s="831"/>
      <c r="Z73" s="831"/>
      <c r="AA73" s="831">
        <v>21</v>
      </c>
      <c r="AB73" s="831"/>
      <c r="AC73" s="831"/>
      <c r="AD73" s="831"/>
      <c r="AE73" s="831"/>
      <c r="AF73" s="831">
        <v>21</v>
      </c>
      <c r="AG73" s="831"/>
      <c r="AH73" s="831"/>
      <c r="AI73" s="831"/>
      <c r="AJ73" s="831"/>
      <c r="AK73" s="831">
        <v>40</v>
      </c>
      <c r="AL73" s="831"/>
      <c r="AM73" s="831"/>
      <c r="AN73" s="831"/>
      <c r="AO73" s="831"/>
      <c r="AP73" s="831">
        <v>311</v>
      </c>
      <c r="AQ73" s="831"/>
      <c r="AR73" s="831"/>
      <c r="AS73" s="831"/>
      <c r="AT73" s="831"/>
      <c r="AU73" s="831">
        <v>180</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553</v>
      </c>
      <c r="C74" s="875"/>
      <c r="D74" s="875"/>
      <c r="E74" s="875"/>
      <c r="F74" s="875"/>
      <c r="G74" s="875"/>
      <c r="H74" s="875"/>
      <c r="I74" s="875"/>
      <c r="J74" s="875"/>
      <c r="K74" s="875"/>
      <c r="L74" s="875"/>
      <c r="M74" s="875"/>
      <c r="N74" s="875"/>
      <c r="O74" s="875"/>
      <c r="P74" s="876"/>
      <c r="Q74" s="877">
        <v>425</v>
      </c>
      <c r="R74" s="831"/>
      <c r="S74" s="831"/>
      <c r="T74" s="831"/>
      <c r="U74" s="831"/>
      <c r="V74" s="831">
        <v>237</v>
      </c>
      <c r="W74" s="831"/>
      <c r="X74" s="831"/>
      <c r="Y74" s="831"/>
      <c r="Z74" s="831"/>
      <c r="AA74" s="831">
        <v>188</v>
      </c>
      <c r="AB74" s="831"/>
      <c r="AC74" s="831"/>
      <c r="AD74" s="831"/>
      <c r="AE74" s="831"/>
      <c r="AF74" s="831">
        <v>188</v>
      </c>
      <c r="AG74" s="831"/>
      <c r="AH74" s="831"/>
      <c r="AI74" s="831"/>
      <c r="AJ74" s="831"/>
      <c r="AK74" s="831" t="s">
        <v>487</v>
      </c>
      <c r="AL74" s="831"/>
      <c r="AM74" s="831"/>
      <c r="AN74" s="831"/>
      <c r="AO74" s="831"/>
      <c r="AP74" s="831" t="s">
        <v>487</v>
      </c>
      <c r="AQ74" s="831"/>
      <c r="AR74" s="831"/>
      <c r="AS74" s="831"/>
      <c r="AT74" s="831"/>
      <c r="AU74" s="831" t="s">
        <v>487</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554</v>
      </c>
      <c r="C75" s="875"/>
      <c r="D75" s="875"/>
      <c r="E75" s="875"/>
      <c r="F75" s="875"/>
      <c r="G75" s="875"/>
      <c r="H75" s="875"/>
      <c r="I75" s="875"/>
      <c r="J75" s="875"/>
      <c r="K75" s="875"/>
      <c r="L75" s="875"/>
      <c r="M75" s="875"/>
      <c r="N75" s="875"/>
      <c r="O75" s="875"/>
      <c r="P75" s="876"/>
      <c r="Q75" s="878">
        <v>14</v>
      </c>
      <c r="R75" s="879"/>
      <c r="S75" s="879"/>
      <c r="T75" s="879"/>
      <c r="U75" s="835"/>
      <c r="V75" s="880">
        <v>13</v>
      </c>
      <c r="W75" s="879"/>
      <c r="X75" s="879"/>
      <c r="Y75" s="879"/>
      <c r="Z75" s="835"/>
      <c r="AA75" s="880">
        <v>1</v>
      </c>
      <c r="AB75" s="879"/>
      <c r="AC75" s="879"/>
      <c r="AD75" s="879"/>
      <c r="AE75" s="835"/>
      <c r="AF75" s="880">
        <v>1</v>
      </c>
      <c r="AG75" s="879"/>
      <c r="AH75" s="879"/>
      <c r="AI75" s="879"/>
      <c r="AJ75" s="835"/>
      <c r="AK75" s="880" t="s">
        <v>487</v>
      </c>
      <c r="AL75" s="879"/>
      <c r="AM75" s="879"/>
      <c r="AN75" s="879"/>
      <c r="AO75" s="835"/>
      <c r="AP75" s="880" t="s">
        <v>487</v>
      </c>
      <c r="AQ75" s="879"/>
      <c r="AR75" s="879"/>
      <c r="AS75" s="879"/>
      <c r="AT75" s="835"/>
      <c r="AU75" s="880" t="s">
        <v>487</v>
      </c>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555</v>
      </c>
      <c r="C76" s="875"/>
      <c r="D76" s="875"/>
      <c r="E76" s="875"/>
      <c r="F76" s="875"/>
      <c r="G76" s="875"/>
      <c r="H76" s="875"/>
      <c r="I76" s="875"/>
      <c r="J76" s="875"/>
      <c r="K76" s="875"/>
      <c r="L76" s="875"/>
      <c r="M76" s="875"/>
      <c r="N76" s="875"/>
      <c r="O76" s="875"/>
      <c r="P76" s="876"/>
      <c r="Q76" s="878">
        <v>1130</v>
      </c>
      <c r="R76" s="879"/>
      <c r="S76" s="879"/>
      <c r="T76" s="879"/>
      <c r="U76" s="835"/>
      <c r="V76" s="880">
        <v>1119</v>
      </c>
      <c r="W76" s="879"/>
      <c r="X76" s="879"/>
      <c r="Y76" s="879"/>
      <c r="Z76" s="835"/>
      <c r="AA76" s="880">
        <v>11</v>
      </c>
      <c r="AB76" s="879"/>
      <c r="AC76" s="879"/>
      <c r="AD76" s="879"/>
      <c r="AE76" s="835"/>
      <c r="AF76" s="880">
        <v>11</v>
      </c>
      <c r="AG76" s="879"/>
      <c r="AH76" s="879"/>
      <c r="AI76" s="879"/>
      <c r="AJ76" s="835"/>
      <c r="AK76" s="880" t="s">
        <v>487</v>
      </c>
      <c r="AL76" s="879"/>
      <c r="AM76" s="879"/>
      <c r="AN76" s="879"/>
      <c r="AO76" s="835"/>
      <c r="AP76" s="880" t="s">
        <v>487</v>
      </c>
      <c r="AQ76" s="879"/>
      <c r="AR76" s="879"/>
      <c r="AS76" s="879"/>
      <c r="AT76" s="835"/>
      <c r="AU76" s="880" t="s">
        <v>487</v>
      </c>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t="s">
        <v>556</v>
      </c>
      <c r="C77" s="875"/>
      <c r="D77" s="875"/>
      <c r="E77" s="875"/>
      <c r="F77" s="875"/>
      <c r="G77" s="875"/>
      <c r="H77" s="875"/>
      <c r="I77" s="875"/>
      <c r="J77" s="875"/>
      <c r="K77" s="875"/>
      <c r="L77" s="875"/>
      <c r="M77" s="875"/>
      <c r="N77" s="875"/>
      <c r="O77" s="875"/>
      <c r="P77" s="876"/>
      <c r="Q77" s="878">
        <v>395416</v>
      </c>
      <c r="R77" s="879"/>
      <c r="S77" s="879"/>
      <c r="T77" s="879"/>
      <c r="U77" s="835"/>
      <c r="V77" s="880">
        <v>387020</v>
      </c>
      <c r="W77" s="879"/>
      <c r="X77" s="879"/>
      <c r="Y77" s="879"/>
      <c r="Z77" s="835"/>
      <c r="AA77" s="880">
        <v>8396</v>
      </c>
      <c r="AB77" s="879"/>
      <c r="AC77" s="879"/>
      <c r="AD77" s="879"/>
      <c r="AE77" s="835"/>
      <c r="AF77" s="880">
        <v>8396</v>
      </c>
      <c r="AG77" s="879"/>
      <c r="AH77" s="879"/>
      <c r="AI77" s="879"/>
      <c r="AJ77" s="835"/>
      <c r="AK77" s="880">
        <v>755</v>
      </c>
      <c r="AL77" s="879"/>
      <c r="AM77" s="879"/>
      <c r="AN77" s="879"/>
      <c r="AO77" s="835"/>
      <c r="AP77" s="880" t="s">
        <v>487</v>
      </c>
      <c r="AQ77" s="879"/>
      <c r="AR77" s="879"/>
      <c r="AS77" s="879"/>
      <c r="AT77" s="835"/>
      <c r="AU77" s="880" t="s">
        <v>487</v>
      </c>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376</v>
      </c>
      <c r="B88" s="790" t="s">
        <v>401</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13962</v>
      </c>
      <c r="AG88" s="845"/>
      <c r="AH88" s="845"/>
      <c r="AI88" s="845"/>
      <c r="AJ88" s="845"/>
      <c r="AK88" s="842"/>
      <c r="AL88" s="842"/>
      <c r="AM88" s="842"/>
      <c r="AN88" s="842"/>
      <c r="AO88" s="842"/>
      <c r="AP88" s="845">
        <v>10887</v>
      </c>
      <c r="AQ88" s="845"/>
      <c r="AR88" s="845"/>
      <c r="AS88" s="845"/>
      <c r="AT88" s="845"/>
      <c r="AU88" s="845">
        <v>468</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0" t="s">
        <v>402</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196</v>
      </c>
      <c r="CS102" s="853"/>
      <c r="CT102" s="853"/>
      <c r="CU102" s="853"/>
      <c r="CV102" s="892"/>
      <c r="CW102" s="891">
        <v>9</v>
      </c>
      <c r="CX102" s="853"/>
      <c r="CY102" s="853"/>
      <c r="CZ102" s="853"/>
      <c r="DA102" s="892"/>
      <c r="DB102" s="891">
        <v>264</v>
      </c>
      <c r="DC102" s="853"/>
      <c r="DD102" s="853"/>
      <c r="DE102" s="853"/>
      <c r="DF102" s="892"/>
      <c r="DG102" s="891">
        <v>0</v>
      </c>
      <c r="DH102" s="853"/>
      <c r="DI102" s="853"/>
      <c r="DJ102" s="853"/>
      <c r="DK102" s="892"/>
      <c r="DL102" s="891">
        <v>0</v>
      </c>
      <c r="DM102" s="853"/>
      <c r="DN102" s="853"/>
      <c r="DO102" s="853"/>
      <c r="DP102" s="892"/>
      <c r="DQ102" s="891">
        <v>0</v>
      </c>
      <c r="DR102" s="853"/>
      <c r="DS102" s="853"/>
      <c r="DT102" s="853"/>
      <c r="DU102" s="892"/>
      <c r="DV102" s="790">
        <v>0</v>
      </c>
      <c r="DW102" s="791"/>
      <c r="DX102" s="791"/>
      <c r="DY102" s="791"/>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8"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2244055</v>
      </c>
      <c r="AB110" s="901"/>
      <c r="AC110" s="901"/>
      <c r="AD110" s="901"/>
      <c r="AE110" s="902"/>
      <c r="AF110" s="903">
        <v>2269161</v>
      </c>
      <c r="AG110" s="901"/>
      <c r="AH110" s="901"/>
      <c r="AI110" s="901"/>
      <c r="AJ110" s="902"/>
      <c r="AK110" s="903">
        <v>2321530</v>
      </c>
      <c r="AL110" s="901"/>
      <c r="AM110" s="901"/>
      <c r="AN110" s="901"/>
      <c r="AO110" s="902"/>
      <c r="AP110" s="904">
        <v>14.4</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25425226</v>
      </c>
      <c r="BR110" s="932"/>
      <c r="BS110" s="932"/>
      <c r="BT110" s="932"/>
      <c r="BU110" s="932"/>
      <c r="BV110" s="932">
        <v>24803821</v>
      </c>
      <c r="BW110" s="932"/>
      <c r="BX110" s="932"/>
      <c r="BY110" s="932"/>
      <c r="BZ110" s="932"/>
      <c r="CA110" s="932">
        <v>24138862</v>
      </c>
      <c r="CB110" s="932"/>
      <c r="CC110" s="932"/>
      <c r="CD110" s="932"/>
      <c r="CE110" s="932"/>
      <c r="CF110" s="945">
        <v>149.69999999999999</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4332695</v>
      </c>
      <c r="BR112" s="927"/>
      <c r="BS112" s="927"/>
      <c r="BT112" s="927"/>
      <c r="BU112" s="927"/>
      <c r="BV112" s="927">
        <v>4004043</v>
      </c>
      <c r="BW112" s="927"/>
      <c r="BX112" s="927"/>
      <c r="BY112" s="927"/>
      <c r="BZ112" s="927"/>
      <c r="CA112" s="927">
        <v>3104159</v>
      </c>
      <c r="CB112" s="927"/>
      <c r="CC112" s="927"/>
      <c r="CD112" s="927"/>
      <c r="CE112" s="927"/>
      <c r="CF112" s="921">
        <v>19.3</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508820</v>
      </c>
      <c r="AB113" s="939"/>
      <c r="AC113" s="939"/>
      <c r="AD113" s="939"/>
      <c r="AE113" s="940"/>
      <c r="AF113" s="941">
        <v>470192</v>
      </c>
      <c r="AG113" s="939"/>
      <c r="AH113" s="939"/>
      <c r="AI113" s="939"/>
      <c r="AJ113" s="940"/>
      <c r="AK113" s="941">
        <v>192277</v>
      </c>
      <c r="AL113" s="939"/>
      <c r="AM113" s="939"/>
      <c r="AN113" s="939"/>
      <c r="AO113" s="940"/>
      <c r="AP113" s="942">
        <v>1.2</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409271</v>
      </c>
      <c r="BR113" s="927"/>
      <c r="BS113" s="927"/>
      <c r="BT113" s="927"/>
      <c r="BU113" s="927"/>
      <c r="BV113" s="927">
        <v>503646</v>
      </c>
      <c r="BW113" s="927"/>
      <c r="BX113" s="927"/>
      <c r="BY113" s="927"/>
      <c r="BZ113" s="927"/>
      <c r="CA113" s="927">
        <v>467458</v>
      </c>
      <c r="CB113" s="927"/>
      <c r="CC113" s="927"/>
      <c r="CD113" s="927"/>
      <c r="CE113" s="927"/>
      <c r="CF113" s="921">
        <v>2.9</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49744</v>
      </c>
      <c r="AB114" s="960"/>
      <c r="AC114" s="960"/>
      <c r="AD114" s="960"/>
      <c r="AE114" s="961"/>
      <c r="AF114" s="962">
        <v>59400</v>
      </c>
      <c r="AG114" s="960"/>
      <c r="AH114" s="960"/>
      <c r="AI114" s="960"/>
      <c r="AJ114" s="961"/>
      <c r="AK114" s="962">
        <v>62618</v>
      </c>
      <c r="AL114" s="960"/>
      <c r="AM114" s="960"/>
      <c r="AN114" s="960"/>
      <c r="AO114" s="961"/>
      <c r="AP114" s="963">
        <v>0.4</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1035734</v>
      </c>
      <c r="BR114" s="927"/>
      <c r="BS114" s="927"/>
      <c r="BT114" s="927"/>
      <c r="BU114" s="927"/>
      <c r="BV114" s="927">
        <v>1041790</v>
      </c>
      <c r="BW114" s="927"/>
      <c r="BX114" s="927"/>
      <c r="BY114" s="927"/>
      <c r="BZ114" s="927"/>
      <c r="CA114" s="927">
        <v>1162911</v>
      </c>
      <c r="CB114" s="927"/>
      <c r="CC114" s="927"/>
      <c r="CD114" s="927"/>
      <c r="CE114" s="927"/>
      <c r="CF114" s="921">
        <v>7.2</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2802619</v>
      </c>
      <c r="AB117" s="980"/>
      <c r="AC117" s="980"/>
      <c r="AD117" s="980"/>
      <c r="AE117" s="981"/>
      <c r="AF117" s="982">
        <v>2798753</v>
      </c>
      <c r="AG117" s="980"/>
      <c r="AH117" s="980"/>
      <c r="AI117" s="980"/>
      <c r="AJ117" s="981"/>
      <c r="AK117" s="982">
        <v>2576425</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442</v>
      </c>
      <c r="BP119" s="1006"/>
      <c r="BQ119" s="1000">
        <v>31202926</v>
      </c>
      <c r="BR119" s="1001"/>
      <c r="BS119" s="1001"/>
      <c r="BT119" s="1001"/>
      <c r="BU119" s="1001"/>
      <c r="BV119" s="1001">
        <v>30353300</v>
      </c>
      <c r="BW119" s="1001"/>
      <c r="BX119" s="1001"/>
      <c r="BY119" s="1001"/>
      <c r="BZ119" s="1001"/>
      <c r="CA119" s="1001">
        <v>28873390</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10711736</v>
      </c>
      <c r="BR120" s="932"/>
      <c r="BS120" s="932"/>
      <c r="BT120" s="932"/>
      <c r="BU120" s="932"/>
      <c r="BV120" s="932">
        <v>11069163</v>
      </c>
      <c r="BW120" s="932"/>
      <c r="BX120" s="932"/>
      <c r="BY120" s="932"/>
      <c r="BZ120" s="932"/>
      <c r="CA120" s="932">
        <v>11715926</v>
      </c>
      <c r="CB120" s="932"/>
      <c r="CC120" s="932"/>
      <c r="CD120" s="932"/>
      <c r="CE120" s="932"/>
      <c r="CF120" s="945">
        <v>72.7</v>
      </c>
      <c r="CG120" s="946"/>
      <c r="CH120" s="946"/>
      <c r="CI120" s="946"/>
      <c r="CJ120" s="946"/>
      <c r="CK120" s="1007" t="s">
        <v>446</v>
      </c>
      <c r="CL120" s="1008"/>
      <c r="CM120" s="1008"/>
      <c r="CN120" s="1008"/>
      <c r="CO120" s="1009"/>
      <c r="CP120" s="1015" t="s">
        <v>391</v>
      </c>
      <c r="CQ120" s="1016"/>
      <c r="CR120" s="1016"/>
      <c r="CS120" s="1016"/>
      <c r="CT120" s="1016"/>
      <c r="CU120" s="1016"/>
      <c r="CV120" s="1016"/>
      <c r="CW120" s="1016"/>
      <c r="CX120" s="1016"/>
      <c r="CY120" s="1016"/>
      <c r="CZ120" s="1016"/>
      <c r="DA120" s="1016"/>
      <c r="DB120" s="1016"/>
      <c r="DC120" s="1016"/>
      <c r="DD120" s="1016"/>
      <c r="DE120" s="1016"/>
      <c r="DF120" s="1017"/>
      <c r="DG120" s="931">
        <v>4332695</v>
      </c>
      <c r="DH120" s="932"/>
      <c r="DI120" s="932"/>
      <c r="DJ120" s="932"/>
      <c r="DK120" s="932"/>
      <c r="DL120" s="932">
        <v>4004043</v>
      </c>
      <c r="DM120" s="932"/>
      <c r="DN120" s="932"/>
      <c r="DO120" s="932"/>
      <c r="DP120" s="932"/>
      <c r="DQ120" s="932">
        <v>3104159</v>
      </c>
      <c r="DR120" s="932"/>
      <c r="DS120" s="932"/>
      <c r="DT120" s="932"/>
      <c r="DU120" s="932"/>
      <c r="DV120" s="933">
        <v>19.3</v>
      </c>
      <c r="DW120" s="933"/>
      <c r="DX120" s="933"/>
      <c r="DY120" s="933"/>
      <c r="DZ120" s="934"/>
    </row>
    <row r="121" spans="1:130" s="218" customFormat="1" ht="26.25" customHeight="1" x14ac:dyDescent="0.1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4960088</v>
      </c>
      <c r="BR121" s="927"/>
      <c r="BS121" s="927"/>
      <c r="BT121" s="927"/>
      <c r="BU121" s="927"/>
      <c r="BV121" s="927">
        <v>4540320</v>
      </c>
      <c r="BW121" s="927"/>
      <c r="BX121" s="927"/>
      <c r="BY121" s="927"/>
      <c r="BZ121" s="927"/>
      <c r="CA121" s="927">
        <v>3510438</v>
      </c>
      <c r="CB121" s="927"/>
      <c r="CC121" s="927"/>
      <c r="CD121" s="927"/>
      <c r="CE121" s="927"/>
      <c r="CF121" s="921">
        <v>21.8</v>
      </c>
      <c r="CG121" s="922"/>
      <c r="CH121" s="922"/>
      <c r="CI121" s="922"/>
      <c r="CJ121" s="922"/>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8" customFormat="1" ht="26.25" customHeight="1" x14ac:dyDescent="0.1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20379109</v>
      </c>
      <c r="BR122" s="1001"/>
      <c r="BS122" s="1001"/>
      <c r="BT122" s="1001"/>
      <c r="BU122" s="1001"/>
      <c r="BV122" s="1001">
        <v>19364518</v>
      </c>
      <c r="BW122" s="1001"/>
      <c r="BX122" s="1001"/>
      <c r="BY122" s="1001"/>
      <c r="BZ122" s="1001"/>
      <c r="CA122" s="1001">
        <v>18453491</v>
      </c>
      <c r="CB122" s="1001"/>
      <c r="CC122" s="1001"/>
      <c r="CD122" s="1001"/>
      <c r="CE122" s="1001"/>
      <c r="CF122" s="1018">
        <v>114.5</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450</v>
      </c>
      <c r="BP123" s="1006"/>
      <c r="BQ123" s="1064">
        <v>36050933</v>
      </c>
      <c r="BR123" s="1065"/>
      <c r="BS123" s="1065"/>
      <c r="BT123" s="1065"/>
      <c r="BU123" s="1065"/>
      <c r="BV123" s="1065">
        <v>34974001</v>
      </c>
      <c r="BW123" s="1065"/>
      <c r="BX123" s="1065"/>
      <c r="BY123" s="1065"/>
      <c r="BZ123" s="1065"/>
      <c r="CA123" s="1065">
        <v>33679855</v>
      </c>
      <c r="CB123" s="1065"/>
      <c r="CC123" s="1065"/>
      <c r="CD123" s="1065"/>
      <c r="CE123" s="1065"/>
      <c r="CF123" s="1002"/>
      <c r="CG123" s="1003"/>
      <c r="CH123" s="1003"/>
      <c r="CI123" s="1003"/>
      <c r="CJ123" s="1004"/>
      <c r="CK123" s="1010"/>
      <c r="CL123" s="1011"/>
      <c r="CM123" s="1011"/>
      <c r="CN123" s="1011"/>
      <c r="CO123" s="1012"/>
      <c r="CP123" s="1020" t="s">
        <v>395</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611404</v>
      </c>
      <c r="AB128" s="1047"/>
      <c r="AC128" s="1047"/>
      <c r="AD128" s="1047"/>
      <c r="AE128" s="1048"/>
      <c r="AF128" s="1049">
        <v>572511</v>
      </c>
      <c r="AG128" s="1047"/>
      <c r="AH128" s="1047"/>
      <c r="AI128" s="1047"/>
      <c r="AJ128" s="1048"/>
      <c r="AK128" s="1049">
        <v>337993</v>
      </c>
      <c r="AL128" s="1047"/>
      <c r="AM128" s="1047"/>
      <c r="AN128" s="1047"/>
      <c r="AO128" s="1048"/>
      <c r="AP128" s="1050"/>
      <c r="AQ128" s="1051"/>
      <c r="AR128" s="1051"/>
      <c r="AS128" s="1051"/>
      <c r="AT128" s="1052"/>
      <c r="AU128" s="220"/>
      <c r="AV128" s="220"/>
      <c r="AW128" s="220"/>
      <c r="AX128" s="897" t="s">
        <v>464</v>
      </c>
      <c r="AY128" s="898"/>
      <c r="AZ128" s="898"/>
      <c r="BA128" s="898"/>
      <c r="BB128" s="898"/>
      <c r="BC128" s="898"/>
      <c r="BD128" s="898"/>
      <c r="BE128" s="899"/>
      <c r="BF128" s="1053" t="s">
        <v>122</v>
      </c>
      <c r="BG128" s="1054"/>
      <c r="BH128" s="1054"/>
      <c r="BI128" s="1054"/>
      <c r="BJ128" s="1054"/>
      <c r="BK128" s="1054"/>
      <c r="BL128" s="1055"/>
      <c r="BM128" s="1053">
        <v>12.6</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465</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16851090</v>
      </c>
      <c r="AB129" s="960"/>
      <c r="AC129" s="960"/>
      <c r="AD129" s="960"/>
      <c r="AE129" s="961"/>
      <c r="AF129" s="962">
        <v>17146802</v>
      </c>
      <c r="AG129" s="960"/>
      <c r="AH129" s="960"/>
      <c r="AI129" s="960"/>
      <c r="AJ129" s="961"/>
      <c r="AK129" s="962">
        <v>17769693</v>
      </c>
      <c r="AL129" s="960"/>
      <c r="AM129" s="960"/>
      <c r="AN129" s="960"/>
      <c r="AO129" s="961"/>
      <c r="AP129" s="1074"/>
      <c r="AQ129" s="1075"/>
      <c r="AR129" s="1075"/>
      <c r="AS129" s="1075"/>
      <c r="AT129" s="1076"/>
      <c r="AU129" s="221"/>
      <c r="AV129" s="221"/>
      <c r="AW129" s="221"/>
      <c r="AX129" s="1066" t="s">
        <v>467</v>
      </c>
      <c r="AY129" s="924"/>
      <c r="AZ129" s="924"/>
      <c r="BA129" s="924"/>
      <c r="BB129" s="924"/>
      <c r="BC129" s="924"/>
      <c r="BD129" s="924"/>
      <c r="BE129" s="925"/>
      <c r="BF129" s="1067" t="s">
        <v>122</v>
      </c>
      <c r="BG129" s="1068"/>
      <c r="BH129" s="1068"/>
      <c r="BI129" s="1068"/>
      <c r="BJ129" s="1068"/>
      <c r="BK129" s="1068"/>
      <c r="BL129" s="1069"/>
      <c r="BM129" s="1067">
        <v>17.600000000000001</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1689400</v>
      </c>
      <c r="AB130" s="960"/>
      <c r="AC130" s="960"/>
      <c r="AD130" s="960"/>
      <c r="AE130" s="961"/>
      <c r="AF130" s="962">
        <v>1695869</v>
      </c>
      <c r="AG130" s="960"/>
      <c r="AH130" s="960"/>
      <c r="AI130" s="960"/>
      <c r="AJ130" s="961"/>
      <c r="AK130" s="962">
        <v>1647752</v>
      </c>
      <c r="AL130" s="960"/>
      <c r="AM130" s="960"/>
      <c r="AN130" s="960"/>
      <c r="AO130" s="961"/>
      <c r="AP130" s="1074"/>
      <c r="AQ130" s="1075"/>
      <c r="AR130" s="1075"/>
      <c r="AS130" s="1075"/>
      <c r="AT130" s="1076"/>
      <c r="AU130" s="221"/>
      <c r="AV130" s="221"/>
      <c r="AW130" s="221"/>
      <c r="AX130" s="1066" t="s">
        <v>470</v>
      </c>
      <c r="AY130" s="924"/>
      <c r="AZ130" s="924"/>
      <c r="BA130" s="924"/>
      <c r="BB130" s="924"/>
      <c r="BC130" s="924"/>
      <c r="BD130" s="924"/>
      <c r="BE130" s="925"/>
      <c r="BF130" s="1102">
        <v>3.4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15161690</v>
      </c>
      <c r="AB131" s="987"/>
      <c r="AC131" s="987"/>
      <c r="AD131" s="987"/>
      <c r="AE131" s="988"/>
      <c r="AF131" s="986">
        <v>15450933</v>
      </c>
      <c r="AG131" s="987"/>
      <c r="AH131" s="987"/>
      <c r="AI131" s="987"/>
      <c r="AJ131" s="988"/>
      <c r="AK131" s="986">
        <v>16121941</v>
      </c>
      <c r="AL131" s="987"/>
      <c r="AM131" s="987"/>
      <c r="AN131" s="987"/>
      <c r="AO131" s="988"/>
      <c r="AP131" s="1111"/>
      <c r="AQ131" s="1112"/>
      <c r="AR131" s="1112"/>
      <c r="AS131" s="1112"/>
      <c r="AT131" s="1113"/>
      <c r="AU131" s="221"/>
      <c r="AV131" s="221"/>
      <c r="AW131" s="221"/>
      <c r="AX131" s="1084" t="s">
        <v>472</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3.3097563659999998</v>
      </c>
      <c r="AB132" s="1098"/>
      <c r="AC132" s="1098"/>
      <c r="AD132" s="1098"/>
      <c r="AE132" s="1099"/>
      <c r="AF132" s="1100">
        <v>3.4326276610000002</v>
      </c>
      <c r="AG132" s="1098"/>
      <c r="AH132" s="1098"/>
      <c r="AI132" s="1098"/>
      <c r="AJ132" s="1099"/>
      <c r="AK132" s="1100">
        <v>3.6638268310000002</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2.6</v>
      </c>
      <c r="AB133" s="1081"/>
      <c r="AC133" s="1081"/>
      <c r="AD133" s="1081"/>
      <c r="AE133" s="1082"/>
      <c r="AF133" s="1080">
        <v>3</v>
      </c>
      <c r="AG133" s="1081"/>
      <c r="AH133" s="1081"/>
      <c r="AI133" s="1081"/>
      <c r="AJ133" s="1082"/>
      <c r="AK133" s="1080">
        <v>3.4</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XOfIj894tPCMKiXX+NEfi0ZC1TW/oIHduq73+9b45PGrccrwEjPXW1gjkkz6fQ/SnLQpX3G3UBfoDcJalZWDg==" saltValue="How7NxldHqBCooMcJaD7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26"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5OQFS75UUBXvFJd+UiZRzPoa18PT/+3asDVOpiWCIcQqUid1QRt5Z16INemd9cCKo8hI8AQrKacKdzgvbziA==" saltValue="666v3hDj3varihjITigJ1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7"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dJk3yDGhhvl1pTdveZIaXn6hocidI159FRbqMjh+xnVORqSfs36mAtRVIizOZU9mrBue0f1Zs00NGPsSp86wg==" saltValue="/6XtbG0SCHXHdamrCv83r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484</v>
      </c>
      <c r="AL9" s="1118"/>
      <c r="AM9" s="1118"/>
      <c r="AN9" s="1119"/>
      <c r="AO9" s="269">
        <v>4517609</v>
      </c>
      <c r="AP9" s="269">
        <v>53897</v>
      </c>
      <c r="AQ9" s="270">
        <v>72348</v>
      </c>
      <c r="AR9" s="271">
        <v>-25.5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485</v>
      </c>
      <c r="AL10" s="1118"/>
      <c r="AM10" s="1118"/>
      <c r="AN10" s="1119"/>
      <c r="AO10" s="272">
        <v>817223</v>
      </c>
      <c r="AP10" s="272">
        <v>9750</v>
      </c>
      <c r="AQ10" s="273">
        <v>6364</v>
      </c>
      <c r="AR10" s="274">
        <v>53.2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486</v>
      </c>
      <c r="AL11" s="1118"/>
      <c r="AM11" s="1118"/>
      <c r="AN11" s="1119"/>
      <c r="AO11" s="272" t="s">
        <v>487</v>
      </c>
      <c r="AP11" s="272" t="s">
        <v>487</v>
      </c>
      <c r="AQ11" s="273">
        <v>1262</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489</v>
      </c>
      <c r="AL13" s="1118"/>
      <c r="AM13" s="1118"/>
      <c r="AN13" s="1119"/>
      <c r="AO13" s="272">
        <v>239497</v>
      </c>
      <c r="AP13" s="272">
        <v>2857</v>
      </c>
      <c r="AQ13" s="273">
        <v>3257</v>
      </c>
      <c r="AR13" s="274">
        <v>-12.3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490</v>
      </c>
      <c r="AL14" s="1118"/>
      <c r="AM14" s="1118"/>
      <c r="AN14" s="1119"/>
      <c r="AO14" s="272">
        <v>103021</v>
      </c>
      <c r="AP14" s="272">
        <v>1229</v>
      </c>
      <c r="AQ14" s="273">
        <v>1617</v>
      </c>
      <c r="AR14" s="274">
        <v>-24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491</v>
      </c>
      <c r="AL15" s="1121"/>
      <c r="AM15" s="1121"/>
      <c r="AN15" s="1122"/>
      <c r="AO15" s="272">
        <v>-224256</v>
      </c>
      <c r="AP15" s="272">
        <v>-2675</v>
      </c>
      <c r="AQ15" s="273">
        <v>-3947</v>
      </c>
      <c r="AR15" s="274">
        <v>-32.200000000000003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5453094</v>
      </c>
      <c r="AP16" s="272">
        <v>65057</v>
      </c>
      <c r="AQ16" s="273">
        <v>80912</v>
      </c>
      <c r="AR16" s="274">
        <v>-19.600000000000001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496</v>
      </c>
      <c r="AL21" s="1124"/>
      <c r="AM21" s="1124"/>
      <c r="AN21" s="1125"/>
      <c r="AO21" s="285">
        <v>4.1399999999999997</v>
      </c>
      <c r="AP21" s="286">
        <v>6.71</v>
      </c>
      <c r="AQ21" s="287">
        <v>-2.57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497</v>
      </c>
      <c r="AL22" s="1124"/>
      <c r="AM22" s="1124"/>
      <c r="AN22" s="1125"/>
      <c r="AO22" s="290">
        <v>94.9</v>
      </c>
      <c r="AP22" s="291">
        <v>98.3</v>
      </c>
      <c r="AQ22" s="292">
        <v>-3.4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501</v>
      </c>
      <c r="AL32" s="1132"/>
      <c r="AM32" s="1132"/>
      <c r="AN32" s="1133"/>
      <c r="AO32" s="300">
        <v>2321530</v>
      </c>
      <c r="AP32" s="300">
        <v>27697</v>
      </c>
      <c r="AQ32" s="301">
        <v>34344</v>
      </c>
      <c r="AR32" s="302">
        <v>-19.399999999999999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502</v>
      </c>
      <c r="AL33" s="1132"/>
      <c r="AM33" s="1132"/>
      <c r="AN33" s="1133"/>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503</v>
      </c>
      <c r="AL34" s="1132"/>
      <c r="AM34" s="1132"/>
      <c r="AN34" s="1133"/>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504</v>
      </c>
      <c r="AL35" s="1132"/>
      <c r="AM35" s="1132"/>
      <c r="AN35" s="1133"/>
      <c r="AO35" s="300">
        <v>192277</v>
      </c>
      <c r="AP35" s="300">
        <v>2294</v>
      </c>
      <c r="AQ35" s="301">
        <v>7806</v>
      </c>
      <c r="AR35" s="302">
        <v>-70.599999999999994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505</v>
      </c>
      <c r="AL36" s="1132"/>
      <c r="AM36" s="1132"/>
      <c r="AN36" s="1133"/>
      <c r="AO36" s="300">
        <v>62618</v>
      </c>
      <c r="AP36" s="300">
        <v>747</v>
      </c>
      <c r="AQ36" s="301">
        <v>1690</v>
      </c>
      <c r="AR36" s="302">
        <v>-55.8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506</v>
      </c>
      <c r="AL37" s="1132"/>
      <c r="AM37" s="1132"/>
      <c r="AN37" s="1133"/>
      <c r="AO37" s="300" t="s">
        <v>487</v>
      </c>
      <c r="AP37" s="300" t="s">
        <v>487</v>
      </c>
      <c r="AQ37" s="301">
        <v>666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507</v>
      </c>
      <c r="AL38" s="1135"/>
      <c r="AM38" s="1135"/>
      <c r="AN38" s="1136"/>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508</v>
      </c>
      <c r="AL39" s="1135"/>
      <c r="AM39" s="1135"/>
      <c r="AN39" s="1136"/>
      <c r="AO39" s="300">
        <v>-337993</v>
      </c>
      <c r="AP39" s="300">
        <v>-4032</v>
      </c>
      <c r="AQ39" s="301">
        <v>-5822</v>
      </c>
      <c r="AR39" s="302">
        <v>-30.7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509</v>
      </c>
      <c r="AL40" s="1132"/>
      <c r="AM40" s="1132"/>
      <c r="AN40" s="1133"/>
      <c r="AO40" s="300">
        <v>-1647752</v>
      </c>
      <c r="AP40" s="300">
        <v>-19658</v>
      </c>
      <c r="AQ40" s="301">
        <v>-26710</v>
      </c>
      <c r="AR40" s="302">
        <v>-26.4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590680</v>
      </c>
      <c r="AP41" s="300">
        <v>7047</v>
      </c>
      <c r="AQ41" s="301">
        <v>11979</v>
      </c>
      <c r="AR41" s="302">
        <v>-41.2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479</v>
      </c>
      <c r="AN49" s="1128" t="s">
        <v>512</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2675400</v>
      </c>
      <c r="AN51" s="322">
        <v>31524</v>
      </c>
      <c r="AO51" s="323">
        <v>-49.5</v>
      </c>
      <c r="AP51" s="324">
        <v>45483</v>
      </c>
      <c r="AQ51" s="325">
        <v>-0.2</v>
      </c>
      <c r="AR51" s="326">
        <v>-49.3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1223711</v>
      </c>
      <c r="AN52" s="330">
        <v>14419</v>
      </c>
      <c r="AO52" s="331">
        <v>-39</v>
      </c>
      <c r="AP52" s="332">
        <v>24241</v>
      </c>
      <c r="AQ52" s="333">
        <v>0.4</v>
      </c>
      <c r="AR52" s="334">
        <v>-39.4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2344558</v>
      </c>
      <c r="AN53" s="322">
        <v>27747</v>
      </c>
      <c r="AO53" s="323">
        <v>-12</v>
      </c>
      <c r="AP53" s="324">
        <v>45945</v>
      </c>
      <c r="AQ53" s="325">
        <v>1</v>
      </c>
      <c r="AR53" s="326">
        <v>-13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1475056</v>
      </c>
      <c r="AN54" s="330">
        <v>17457</v>
      </c>
      <c r="AO54" s="331">
        <v>21.1</v>
      </c>
      <c r="AP54" s="332">
        <v>25180</v>
      </c>
      <c r="AQ54" s="333">
        <v>3.9</v>
      </c>
      <c r="AR54" s="334">
        <v>17.2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2127506</v>
      </c>
      <c r="AN55" s="322">
        <v>25239</v>
      </c>
      <c r="AO55" s="323">
        <v>-9</v>
      </c>
      <c r="AP55" s="324">
        <v>44475</v>
      </c>
      <c r="AQ55" s="325">
        <v>-3.2</v>
      </c>
      <c r="AR55" s="326">
        <v>-5.8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1100931</v>
      </c>
      <c r="AN56" s="330">
        <v>13061</v>
      </c>
      <c r="AO56" s="331">
        <v>-25.2</v>
      </c>
      <c r="AP56" s="332">
        <v>24780</v>
      </c>
      <c r="AQ56" s="333">
        <v>-1.6</v>
      </c>
      <c r="AR56" s="334">
        <v>-23.6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2602244</v>
      </c>
      <c r="AN57" s="322">
        <v>30948</v>
      </c>
      <c r="AO57" s="323">
        <v>22.6</v>
      </c>
      <c r="AP57" s="324">
        <v>45982</v>
      </c>
      <c r="AQ57" s="325">
        <v>3.4</v>
      </c>
      <c r="AR57" s="326">
        <v>19.2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1671261</v>
      </c>
      <c r="AN58" s="330">
        <v>19876</v>
      </c>
      <c r="AO58" s="331">
        <v>52.2</v>
      </c>
      <c r="AP58" s="332">
        <v>25583</v>
      </c>
      <c r="AQ58" s="333">
        <v>3.2</v>
      </c>
      <c r="AR58" s="334">
        <v>49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3523497</v>
      </c>
      <c r="AN59" s="322">
        <v>42036</v>
      </c>
      <c r="AO59" s="323">
        <v>35.799999999999997</v>
      </c>
      <c r="AP59" s="324">
        <v>50538</v>
      </c>
      <c r="AQ59" s="325">
        <v>9.9</v>
      </c>
      <c r="AR59" s="326">
        <v>25.9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1927035</v>
      </c>
      <c r="AN60" s="330">
        <v>22990</v>
      </c>
      <c r="AO60" s="331">
        <v>15.7</v>
      </c>
      <c r="AP60" s="332">
        <v>29053</v>
      </c>
      <c r="AQ60" s="333">
        <v>13.6</v>
      </c>
      <c r="AR60" s="334">
        <v>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2654641</v>
      </c>
      <c r="AN61" s="337">
        <v>31499</v>
      </c>
      <c r="AO61" s="338">
        <v>-2.4</v>
      </c>
      <c r="AP61" s="339">
        <v>46485</v>
      </c>
      <c r="AQ61" s="340">
        <v>2.2000000000000002</v>
      </c>
      <c r="AR61" s="326">
        <v>-4.5999999999999996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1479599</v>
      </c>
      <c r="AN62" s="330">
        <v>17561</v>
      </c>
      <c r="AO62" s="331">
        <v>5</v>
      </c>
      <c r="AP62" s="332">
        <v>25767</v>
      </c>
      <c r="AQ62" s="333">
        <v>3.9</v>
      </c>
      <c r="AR62" s="334">
        <v>1.1000000000000001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w5N/FKnBvnCc9MSqrVKVYteWcgmtVVgwZP8hKOVKWKsLCTpGViSFIl5art2AUWmDKFJ5mYqCCm0rdU/u8EZww==" saltValue="hxy8uOsQjXbWRGOso/pr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U9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502cFeTjXsE1SzxDPj3CIuadVto61/yLbnh7B1YZhtz5OOFvApnQpaIRaqQ6NXI5jY9bXTnuSGgZG3jA6B+RMw==" saltValue="JH+1RO2PngyvGkujZwDZs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70" zoomScaleNormal="70" zoomScaleSheetLayoutView="55" workbookViewId="0">
      <selection activeCell="B104" sqref="B10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E6SboaTfhOI9EACLnXoLZOT29C3OC12OTpGl+jIC5XSTVQNzNEP+TR0Di2R7Lzqu0Dd9HCqKYldWuNlUNyof6Q==" saltValue="BnlMvankHyyZDcnuPbDc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16.09</v>
      </c>
      <c r="G47" s="12">
        <v>17.559999999999999</v>
      </c>
      <c r="H47" s="12">
        <v>21.12</v>
      </c>
      <c r="I47" s="12">
        <v>25.03</v>
      </c>
      <c r="J47" s="13">
        <v>25.85</v>
      </c>
    </row>
    <row r="48" spans="2:10" ht="57.75" customHeight="1" x14ac:dyDescent="0.15">
      <c r="B48" s="14"/>
      <c r="C48" s="1142" t="s">
        <v>4</v>
      </c>
      <c r="D48" s="1142"/>
      <c r="E48" s="1143"/>
      <c r="F48" s="15">
        <v>8.61</v>
      </c>
      <c r="G48" s="16">
        <v>12.47</v>
      </c>
      <c r="H48" s="16">
        <v>10.47</v>
      </c>
      <c r="I48" s="16">
        <v>8.92</v>
      </c>
      <c r="J48" s="17">
        <v>2.14</v>
      </c>
    </row>
    <row r="49" spans="2:10" ht="57.75" customHeight="1" thickBot="1" x14ac:dyDescent="0.2">
      <c r="B49" s="18"/>
      <c r="C49" s="1144" t="s">
        <v>5</v>
      </c>
      <c r="D49" s="1144"/>
      <c r="E49" s="1145"/>
      <c r="F49" s="19">
        <v>5.98</v>
      </c>
      <c r="G49" s="20">
        <v>6.97</v>
      </c>
      <c r="H49" s="20">
        <v>3.14</v>
      </c>
      <c r="I49" s="20">
        <v>2.9</v>
      </c>
      <c r="J49" s="21" t="s">
        <v>531</v>
      </c>
    </row>
    <row r="50" spans="2:10" x14ac:dyDescent="0.15"/>
  </sheetData>
  <sheetProtection algorithmName="SHA-512" hashValue="NLU7QwhYlOBvsMcEEYqstlnpK8XuxZx7hUQLttldFDEWJQQHSHQyZnPTEr5/Y36lHu1+zDVFXQQX4uzC1CrH9A==" saltValue="aVIpagZ8W/QS5uuwTyJLe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2026-03-10T07:06:57Z</cp:lastPrinted>
  <dcterms:created xsi:type="dcterms:W3CDTF">2026-02-23T05:05:57Z</dcterms:created>
  <dcterms:modified xsi:type="dcterms:W3CDTF">2026-03-16T02:21:13Z</dcterms:modified>
  <cp:category/>
</cp:coreProperties>
</file>