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326" windowWidth="12960" windowHeight="8535" tabRatio="874" activeTab="0"/>
  </bookViews>
  <sheets>
    <sheet name="第２・３表" sheetId="1" r:id="rId1"/>
  </sheets>
  <externalReferences>
    <externalReference r:id="rId4"/>
  </externalReferences>
  <definedNames>
    <definedName name="_xlnm.Print_Area" localSheetId="0">'第２・３表'!$A$1:$O$31</definedName>
  </definedNames>
  <calcPr fullCalcOnLoad="1"/>
</workbook>
</file>

<file path=xl/sharedStrings.xml><?xml version="1.0" encoding="utf-8"?>
<sst xmlns="http://schemas.openxmlformats.org/spreadsheetml/2006/main" count="79" uniqueCount="61">
  <si>
    <t>歳入歳出差引</t>
  </si>
  <si>
    <t>再差引</t>
  </si>
  <si>
    <t>歳入合計</t>
  </si>
  <si>
    <t>歳出合計</t>
  </si>
  <si>
    <t>A-B</t>
  </si>
  <si>
    <t>繰入金</t>
  </si>
  <si>
    <t>繰出金</t>
  </si>
  <si>
    <t>A</t>
  </si>
  <si>
    <t>B</t>
  </si>
  <si>
    <t>C</t>
  </si>
  <si>
    <t>D</t>
  </si>
  <si>
    <t>E</t>
  </si>
  <si>
    <t>F</t>
  </si>
  <si>
    <t>G</t>
  </si>
  <si>
    <t>H</t>
  </si>
  <si>
    <t>市</t>
  </si>
  <si>
    <t>計</t>
  </si>
  <si>
    <t>町</t>
  </si>
  <si>
    <t xml:space="preserve"> </t>
  </si>
  <si>
    <t>村</t>
  </si>
  <si>
    <t>一</t>
  </si>
  <si>
    <t>　</t>
  </si>
  <si>
    <t>組</t>
  </si>
  <si>
    <t>合</t>
  </si>
  <si>
    <t>収益金</t>
  </si>
  <si>
    <t>　　A　　の　　内　　訳</t>
  </si>
  <si>
    <t>税収入</t>
  </si>
  <si>
    <t>一般財源</t>
  </si>
  <si>
    <t>区　分</t>
  </si>
  <si>
    <t>民生費</t>
  </si>
  <si>
    <t>衛生費</t>
  </si>
  <si>
    <t>土木費</t>
  </si>
  <si>
    <t>商工費</t>
  </si>
  <si>
    <t>教育費</t>
  </si>
  <si>
    <t>災害</t>
  </si>
  <si>
    <t>その他</t>
  </si>
  <si>
    <t>A/C*100</t>
  </si>
  <si>
    <t>復旧費</t>
  </si>
  <si>
    <t>計への繰出</t>
  </si>
  <si>
    <t>取手市</t>
  </si>
  <si>
    <t>支払準備金</t>
  </si>
  <si>
    <t>責任準備金</t>
  </si>
  <si>
    <t>未収金</t>
  </si>
  <si>
    <t>未払金</t>
  </si>
  <si>
    <t>積立金</t>
  </si>
  <si>
    <t>C-D-E-F+G</t>
  </si>
  <si>
    <t>I</t>
  </si>
  <si>
    <t>+H-I=J</t>
  </si>
  <si>
    <t>（単位：千円）</t>
  </si>
  <si>
    <t>農林水</t>
  </si>
  <si>
    <t>公営事業会</t>
  </si>
  <si>
    <t>産業費</t>
  </si>
  <si>
    <t>（単位：千円，％）</t>
  </si>
  <si>
    <t>第２表　収益事業(競輪事業)会計収益金の使途状況</t>
  </si>
  <si>
    <t>団体数</t>
  </si>
  <si>
    <t>第３表　農業共済事業会計決算総括表</t>
  </si>
  <si>
    <t>A/B*100</t>
  </si>
  <si>
    <t>合  計</t>
  </si>
  <si>
    <t>区    分</t>
  </si>
  <si>
    <t>黒字団体</t>
  </si>
  <si>
    <t>赤字団体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</si>
</sst>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37" fontId="2" fillId="0" borderId="7" xfId="0" applyNumberFormat="1" applyFont="1" applyBorder="1" applyAlignment="1" applyProtection="1">
      <alignment vertical="center"/>
      <protection/>
    </xf>
    <xf numFmtId="177" fontId="2" fillId="0" borderId="7" xfId="0" applyNumberFormat="1" applyFont="1" applyBorder="1" applyAlignment="1" applyProtection="1">
      <alignment vertical="center"/>
      <protection/>
    </xf>
    <xf numFmtId="37" fontId="2" fillId="0" borderId="8" xfId="0" applyNumberFormat="1" applyFont="1" applyBorder="1" applyAlignment="1" applyProtection="1">
      <alignment vertical="center"/>
      <protection/>
    </xf>
    <xf numFmtId="177" fontId="2" fillId="0" borderId="8" xfId="0" applyNumberFormat="1" applyFont="1" applyBorder="1" applyAlignment="1" applyProtection="1">
      <alignment vertical="center"/>
      <protection/>
    </xf>
    <xf numFmtId="37" fontId="2" fillId="0" borderId="9" xfId="0" applyNumberFormat="1" applyFont="1" applyBorder="1" applyAlignment="1" applyProtection="1">
      <alignment vertical="center"/>
      <protection/>
    </xf>
    <xf numFmtId="177" fontId="2" fillId="0" borderId="9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 shrinkToFi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9" xfId="0" applyFont="1" applyFill="1" applyBorder="1" applyAlignment="1" applyProtection="1">
      <alignment horizontal="center"/>
      <protection/>
    </xf>
    <xf numFmtId="176" fontId="2" fillId="0" borderId="9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14" xfId="0" applyFont="1" applyFill="1" applyBorder="1" applyAlignment="1" applyProtection="1">
      <alignment horizontal="center"/>
      <protection/>
    </xf>
    <xf numFmtId="37" fontId="2" fillId="0" borderId="14" xfId="0" applyNumberFormat="1" applyFont="1" applyFill="1" applyBorder="1" applyAlignment="1" applyProtection="1">
      <alignment/>
      <protection/>
    </xf>
    <xf numFmtId="176" fontId="2" fillId="0" borderId="14" xfId="0" applyNumberFormat="1" applyFont="1" applyFill="1" applyBorder="1" applyAlignment="1" applyProtection="1">
      <alignment/>
      <protection/>
    </xf>
    <xf numFmtId="37" fontId="2" fillId="0" borderId="9" xfId="0" applyNumberFormat="1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kkatsu_koueijigyouH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①１収益"/>
      <sheetName val="帳票61_50(1)"/>
      <sheetName val="②２使途　３農済"/>
      <sheetName val="帳票61_51(1)"/>
      <sheetName val="帳票61_56(1)"/>
      <sheetName val="③４交災　５国保総括"/>
      <sheetName val="帳票61_57(1)"/>
      <sheetName val="④６国保個別"/>
      <sheetName val="帳票61_52(1)"/>
      <sheetName val="⑤７直診総括８直診個別"/>
      <sheetName val="帳票61_53(1)"/>
      <sheetName val="⑥９老健総括"/>
      <sheetName val="⑦１０老健個別"/>
      <sheetName val="帳票61_54(1)"/>
      <sheetName val="⑧１１介護総括"/>
      <sheetName val="⑨１２介護個別"/>
      <sheetName val="帳票61_63(1)"/>
      <sheetName val="⑩１３介護サ総括"/>
      <sheetName val="⑪１４介護サ個別"/>
      <sheetName val="帳票61_64(1)"/>
    </sheetNames>
    <sheetDataSet>
      <sheetData sheetId="3">
        <row r="6">
          <cell r="W6">
            <v>85000</v>
          </cell>
          <cell r="X6">
            <v>0</v>
          </cell>
          <cell r="Y6">
            <v>0</v>
          </cell>
          <cell r="Z6">
            <v>85000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</sheetData>
      <sheetData sheetId="4">
        <row r="8">
          <cell r="F8">
            <v>0</v>
          </cell>
          <cell r="R8">
            <v>1204751</v>
          </cell>
          <cell r="V8">
            <v>0</v>
          </cell>
          <cell r="AJ8">
            <v>1140257</v>
          </cell>
          <cell r="AL8">
            <v>0</v>
          </cell>
          <cell r="AM8">
            <v>19057</v>
          </cell>
          <cell r="AN8">
            <v>10857</v>
          </cell>
          <cell r="AO8">
            <v>7542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="75" zoomScaleSheetLayoutView="75" workbookViewId="0" topLeftCell="A1">
      <pane xSplit="1" topLeftCell="B1" activePane="topRight" state="frozen"/>
      <selection pane="topLeft" activeCell="H7" sqref="H7"/>
      <selection pane="topRight" activeCell="C38" sqref="C38"/>
    </sheetView>
  </sheetViews>
  <sheetFormatPr defaultColWidth="9.00390625" defaultRowHeight="13.5"/>
  <cols>
    <col min="1" max="1" width="9.00390625" style="2" customWidth="1"/>
    <col min="2" max="11" width="10.625" style="2" customWidth="1"/>
    <col min="12" max="12" width="12.875" style="2" bestFit="1" customWidth="1"/>
    <col min="13" max="13" width="13.125" style="2" customWidth="1"/>
    <col min="14" max="14" width="9.125" style="2" bestFit="1" customWidth="1"/>
    <col min="15" max="15" width="9.75390625" style="2" bestFit="1" customWidth="1"/>
    <col min="16" max="16384" width="9.00390625" style="2" customWidth="1"/>
  </cols>
  <sheetData>
    <row r="1" spans="1:15" ht="14.25">
      <c r="A1" s="16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9" t="s">
        <v>52</v>
      </c>
    </row>
    <row r="3" spans="1:15" ht="14.25">
      <c r="A3" s="9"/>
      <c r="B3" s="3" t="s">
        <v>24</v>
      </c>
      <c r="C3" s="10"/>
      <c r="D3" s="11"/>
      <c r="E3" s="38" t="s">
        <v>25</v>
      </c>
      <c r="F3" s="11"/>
      <c r="G3" s="11"/>
      <c r="H3" s="12"/>
      <c r="I3" s="11" t="s">
        <v>25</v>
      </c>
      <c r="J3" s="11"/>
      <c r="K3" s="12"/>
      <c r="L3" s="3" t="s">
        <v>26</v>
      </c>
      <c r="M3" s="3" t="s">
        <v>27</v>
      </c>
      <c r="N3" s="9"/>
      <c r="O3" s="9"/>
    </row>
    <row r="4" spans="1:15" ht="14.25">
      <c r="A4" s="4" t="s">
        <v>28</v>
      </c>
      <c r="B4" s="4" t="s">
        <v>5</v>
      </c>
      <c r="C4" s="3" t="s">
        <v>29</v>
      </c>
      <c r="D4" s="3" t="s">
        <v>30</v>
      </c>
      <c r="E4" s="3" t="s">
        <v>31</v>
      </c>
      <c r="F4" s="3" t="s">
        <v>49</v>
      </c>
      <c r="G4" s="3" t="s">
        <v>32</v>
      </c>
      <c r="H4" s="3" t="s">
        <v>33</v>
      </c>
      <c r="I4" s="3" t="s">
        <v>34</v>
      </c>
      <c r="J4" s="3" t="s">
        <v>35</v>
      </c>
      <c r="K4" s="14" t="s">
        <v>50</v>
      </c>
      <c r="L4" s="4" t="s">
        <v>8</v>
      </c>
      <c r="M4" s="4" t="s">
        <v>9</v>
      </c>
      <c r="N4" s="4" t="s">
        <v>56</v>
      </c>
      <c r="O4" s="4" t="s">
        <v>36</v>
      </c>
    </row>
    <row r="5" spans="1:15" ht="14.25">
      <c r="A5" s="13"/>
      <c r="B5" s="5" t="s">
        <v>7</v>
      </c>
      <c r="C5" s="5"/>
      <c r="D5" s="5"/>
      <c r="E5" s="5"/>
      <c r="F5" s="5" t="s">
        <v>51</v>
      </c>
      <c r="G5" s="5"/>
      <c r="H5" s="5"/>
      <c r="I5" s="5" t="s">
        <v>37</v>
      </c>
      <c r="J5" s="5"/>
      <c r="K5" s="15" t="s">
        <v>38</v>
      </c>
      <c r="L5" s="13"/>
      <c r="M5" s="13"/>
      <c r="N5" s="13"/>
      <c r="O5" s="13"/>
    </row>
    <row r="6" spans="1:15" s="41" customFormat="1" ht="25.5" customHeight="1">
      <c r="A6" s="39" t="s">
        <v>39</v>
      </c>
      <c r="B6" s="45">
        <f>'[1]帳票61_51(1)'!W6</f>
        <v>85000</v>
      </c>
      <c r="C6" s="45">
        <f>'[1]帳票61_51(1)'!X6</f>
        <v>0</v>
      </c>
      <c r="D6" s="45">
        <f>'[1]帳票61_51(1)'!Y6</f>
        <v>0</v>
      </c>
      <c r="E6" s="45">
        <f>'[1]帳票61_51(1)'!Z6</f>
        <v>85000</v>
      </c>
      <c r="F6" s="45">
        <f>'[1]帳票61_51(1)'!AA6</f>
        <v>0</v>
      </c>
      <c r="G6" s="45">
        <f>'[1]帳票61_51(1)'!AB6</f>
        <v>0</v>
      </c>
      <c r="H6" s="45">
        <f>'[1]帳票61_51(1)'!AC6</f>
        <v>0</v>
      </c>
      <c r="I6" s="45">
        <f>'[1]帳票61_51(1)'!AD6</f>
        <v>0</v>
      </c>
      <c r="J6" s="45">
        <f>'[1]帳票61_51(1)'!AE6</f>
        <v>0</v>
      </c>
      <c r="K6" s="45">
        <f>'[1]帳票61_51(1)'!AF6</f>
        <v>0</v>
      </c>
      <c r="L6" s="45">
        <v>20265725</v>
      </c>
      <c r="M6" s="45">
        <v>26467043</v>
      </c>
      <c r="N6" s="40">
        <f>B6/L6*100</f>
        <v>0.41942738293349974</v>
      </c>
      <c r="O6" s="40">
        <f>B6/M6*100</f>
        <v>0.3211541236397281</v>
      </c>
    </row>
    <row r="7" spans="1:15" s="41" customFormat="1" ht="25.5" customHeight="1">
      <c r="A7" s="42" t="s">
        <v>57</v>
      </c>
      <c r="B7" s="43">
        <f aca="true" t="shared" si="0" ref="B7:M7">SUM(B6:B6)</f>
        <v>85000</v>
      </c>
      <c r="C7" s="43">
        <f t="shared" si="0"/>
        <v>0</v>
      </c>
      <c r="D7" s="43">
        <f t="shared" si="0"/>
        <v>0</v>
      </c>
      <c r="E7" s="43">
        <f t="shared" si="0"/>
        <v>85000</v>
      </c>
      <c r="F7" s="43">
        <f t="shared" si="0"/>
        <v>0</v>
      </c>
      <c r="G7" s="43">
        <f t="shared" si="0"/>
        <v>0</v>
      </c>
      <c r="H7" s="43">
        <f t="shared" si="0"/>
        <v>0</v>
      </c>
      <c r="I7" s="43">
        <f t="shared" si="0"/>
        <v>0</v>
      </c>
      <c r="J7" s="43">
        <f t="shared" si="0"/>
        <v>0</v>
      </c>
      <c r="K7" s="43">
        <f t="shared" si="0"/>
        <v>0</v>
      </c>
      <c r="L7" s="43">
        <f t="shared" si="0"/>
        <v>20265725</v>
      </c>
      <c r="M7" s="43">
        <f t="shared" si="0"/>
        <v>26467043</v>
      </c>
      <c r="N7" s="44">
        <f>B7/L7*100</f>
        <v>0.41942738293349974</v>
      </c>
      <c r="O7" s="44">
        <f>B7/M7*100</f>
        <v>0.3211541236397281</v>
      </c>
    </row>
    <row r="15" spans="1:13" ht="14.25">
      <c r="A15" s="16" t="s">
        <v>55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9" t="s">
        <v>48</v>
      </c>
    </row>
    <row r="17" spans="1:13" s="32" customFormat="1" ht="14.25">
      <c r="A17" s="30"/>
      <c r="B17" s="31" t="s">
        <v>21</v>
      </c>
      <c r="C17" s="6"/>
      <c r="D17" s="6" t="s">
        <v>2</v>
      </c>
      <c r="E17" s="6" t="s">
        <v>3</v>
      </c>
      <c r="F17" s="35" t="s">
        <v>0</v>
      </c>
      <c r="G17" s="36" t="s">
        <v>40</v>
      </c>
      <c r="H17" s="36" t="s">
        <v>41</v>
      </c>
      <c r="I17" s="6" t="s">
        <v>5</v>
      </c>
      <c r="J17" s="6" t="s">
        <v>6</v>
      </c>
      <c r="K17" s="6" t="s">
        <v>42</v>
      </c>
      <c r="L17" s="6" t="s">
        <v>43</v>
      </c>
      <c r="M17" s="6" t="s">
        <v>1</v>
      </c>
    </row>
    <row r="18" spans="1:13" s="32" customFormat="1" ht="14.25">
      <c r="A18" s="46" t="s">
        <v>58</v>
      </c>
      <c r="B18" s="47"/>
      <c r="C18" s="7" t="s">
        <v>54</v>
      </c>
      <c r="D18" s="7"/>
      <c r="E18" s="7"/>
      <c r="F18" s="7" t="s">
        <v>4</v>
      </c>
      <c r="G18" s="37" t="s">
        <v>44</v>
      </c>
      <c r="H18" s="37" t="s">
        <v>44</v>
      </c>
      <c r="I18" s="7"/>
      <c r="J18" s="7"/>
      <c r="K18" s="7"/>
      <c r="L18" s="7"/>
      <c r="M18" s="7" t="s">
        <v>45</v>
      </c>
    </row>
    <row r="19" spans="1:13" s="32" customFormat="1" ht="14.25">
      <c r="A19" s="33"/>
      <c r="B19" s="34"/>
      <c r="C19" s="8"/>
      <c r="D19" s="8" t="s">
        <v>7</v>
      </c>
      <c r="E19" s="8" t="s">
        <v>8</v>
      </c>
      <c r="F19" s="8" t="s">
        <v>9</v>
      </c>
      <c r="G19" s="8" t="s">
        <v>10</v>
      </c>
      <c r="H19" s="8" t="s">
        <v>11</v>
      </c>
      <c r="I19" s="8" t="s">
        <v>12</v>
      </c>
      <c r="J19" s="8" t="s">
        <v>13</v>
      </c>
      <c r="K19" s="8" t="s">
        <v>14</v>
      </c>
      <c r="L19" s="8" t="s">
        <v>46</v>
      </c>
      <c r="M19" s="8" t="s">
        <v>47</v>
      </c>
    </row>
    <row r="20" spans="1:13" ht="25.5" customHeight="1">
      <c r="A20" s="6"/>
      <c r="B20" s="17" t="s">
        <v>59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</row>
    <row r="21" spans="1:13" ht="25.5" customHeight="1">
      <c r="A21" s="7" t="s">
        <v>15</v>
      </c>
      <c r="B21" s="19" t="s">
        <v>60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  <row r="22" spans="1:13" ht="25.5" customHeight="1">
      <c r="A22" s="8"/>
      <c r="B22" s="21" t="s">
        <v>16</v>
      </c>
      <c r="C22" s="22">
        <f>C21+C20</f>
        <v>0</v>
      </c>
      <c r="D22" s="22">
        <f aca="true" t="shared" si="1" ref="D22:M22">D21+D20</f>
        <v>0</v>
      </c>
      <c r="E22" s="22">
        <f t="shared" si="1"/>
        <v>0</v>
      </c>
      <c r="F22" s="22">
        <f t="shared" si="1"/>
        <v>0</v>
      </c>
      <c r="G22" s="22">
        <f t="shared" si="1"/>
        <v>0</v>
      </c>
      <c r="H22" s="22">
        <f t="shared" si="1"/>
        <v>0</v>
      </c>
      <c r="I22" s="22">
        <f t="shared" si="1"/>
        <v>0</v>
      </c>
      <c r="J22" s="22">
        <f t="shared" si="1"/>
        <v>0</v>
      </c>
      <c r="K22" s="22">
        <f t="shared" si="1"/>
        <v>0</v>
      </c>
      <c r="L22" s="22">
        <f t="shared" si="1"/>
        <v>0</v>
      </c>
      <c r="M22" s="22">
        <f t="shared" si="1"/>
        <v>0</v>
      </c>
    </row>
    <row r="23" spans="1:13" ht="25.5" customHeight="1">
      <c r="A23" s="6" t="s">
        <v>17</v>
      </c>
      <c r="B23" s="17" t="s">
        <v>59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</row>
    <row r="24" spans="1:13" ht="25.5" customHeight="1">
      <c r="A24" s="7" t="s">
        <v>18</v>
      </c>
      <c r="B24" s="19" t="s">
        <v>60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</row>
    <row r="25" spans="1:13" ht="25.5" customHeight="1">
      <c r="A25" s="8" t="s">
        <v>19</v>
      </c>
      <c r="B25" s="21" t="s">
        <v>16</v>
      </c>
      <c r="C25" s="22">
        <f>C24+C23</f>
        <v>0</v>
      </c>
      <c r="D25" s="22">
        <f aca="true" t="shared" si="2" ref="D25:M25">D24+D23</f>
        <v>0</v>
      </c>
      <c r="E25" s="22">
        <f t="shared" si="2"/>
        <v>0</v>
      </c>
      <c r="F25" s="22">
        <f t="shared" si="2"/>
        <v>0</v>
      </c>
      <c r="G25" s="22">
        <f t="shared" si="2"/>
        <v>0</v>
      </c>
      <c r="H25" s="22">
        <f t="shared" si="2"/>
        <v>0</v>
      </c>
      <c r="I25" s="22">
        <f t="shared" si="2"/>
        <v>0</v>
      </c>
      <c r="J25" s="22">
        <f t="shared" si="2"/>
        <v>0</v>
      </c>
      <c r="K25" s="22">
        <f t="shared" si="2"/>
        <v>0</v>
      </c>
      <c r="L25" s="22">
        <f t="shared" si="2"/>
        <v>0</v>
      </c>
      <c r="M25" s="22">
        <f t="shared" si="2"/>
        <v>0</v>
      </c>
    </row>
    <row r="26" spans="1:13" ht="25.5" customHeight="1">
      <c r="A26" s="6" t="s">
        <v>20</v>
      </c>
      <c r="B26" s="17" t="s">
        <v>59</v>
      </c>
      <c r="C26" s="18">
        <v>2</v>
      </c>
      <c r="D26" s="23">
        <f>'[1]帳票61_56(1)'!R8</f>
        <v>1204751</v>
      </c>
      <c r="E26" s="23">
        <f>'[1]帳票61_56(1)'!AJ8</f>
        <v>1140257</v>
      </c>
      <c r="F26" s="23">
        <f>D26-E26</f>
        <v>64494</v>
      </c>
      <c r="G26" s="23">
        <f>'[1]帳票61_56(1)'!AL8</f>
        <v>0</v>
      </c>
      <c r="H26" s="23">
        <f>'[1]帳票61_56(1)'!AM8</f>
        <v>19057</v>
      </c>
      <c r="I26" s="23">
        <f>'[1]帳票61_56(1)'!F8</f>
        <v>0</v>
      </c>
      <c r="J26" s="23">
        <f>'[1]帳票61_56(1)'!V8</f>
        <v>0</v>
      </c>
      <c r="K26" s="23">
        <f>'[1]帳票61_56(1)'!AN8</f>
        <v>10857</v>
      </c>
      <c r="L26" s="23">
        <f>'[1]帳票61_56(1)'!AO8</f>
        <v>7542</v>
      </c>
      <c r="M26" s="24">
        <f>F26-G26-H26-I26+J26+K26-L26</f>
        <v>48752</v>
      </c>
    </row>
    <row r="27" spans="1:13" ht="25.5" customHeight="1">
      <c r="A27" s="7" t="s">
        <v>21</v>
      </c>
      <c r="B27" s="19" t="s">
        <v>60</v>
      </c>
      <c r="C27" s="20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6">
        <v>0</v>
      </c>
    </row>
    <row r="28" spans="1:13" ht="25.5" customHeight="1">
      <c r="A28" s="8" t="s">
        <v>22</v>
      </c>
      <c r="B28" s="21" t="s">
        <v>16</v>
      </c>
      <c r="C28" s="22">
        <f>C27+C26</f>
        <v>2</v>
      </c>
      <c r="D28" s="27">
        <f>D26</f>
        <v>1204751</v>
      </c>
      <c r="E28" s="27">
        <f>E26</f>
        <v>1140257</v>
      </c>
      <c r="F28" s="27">
        <f>D28-E28</f>
        <v>64494</v>
      </c>
      <c r="G28" s="27">
        <f aca="true" t="shared" si="3" ref="G28:M28">G26</f>
        <v>0</v>
      </c>
      <c r="H28" s="27">
        <f t="shared" si="3"/>
        <v>19057</v>
      </c>
      <c r="I28" s="27">
        <f t="shared" si="3"/>
        <v>0</v>
      </c>
      <c r="J28" s="27">
        <f t="shared" si="3"/>
        <v>0</v>
      </c>
      <c r="K28" s="27">
        <f t="shared" si="3"/>
        <v>10857</v>
      </c>
      <c r="L28" s="27">
        <f t="shared" si="3"/>
        <v>7542</v>
      </c>
      <c r="M28" s="27">
        <f t="shared" si="3"/>
        <v>48752</v>
      </c>
    </row>
    <row r="29" spans="1:13" ht="25.5" customHeight="1">
      <c r="A29" s="6" t="s">
        <v>23</v>
      </c>
      <c r="B29" s="17" t="s">
        <v>59</v>
      </c>
      <c r="C29" s="18">
        <f aca="true" t="shared" si="4" ref="C29:M31">C26+C23+C20</f>
        <v>2</v>
      </c>
      <c r="D29" s="23">
        <f t="shared" si="4"/>
        <v>1204751</v>
      </c>
      <c r="E29" s="23">
        <f t="shared" si="4"/>
        <v>1140257</v>
      </c>
      <c r="F29" s="23">
        <f t="shared" si="4"/>
        <v>64494</v>
      </c>
      <c r="G29" s="23">
        <f t="shared" si="4"/>
        <v>0</v>
      </c>
      <c r="H29" s="23">
        <f t="shared" si="4"/>
        <v>19057</v>
      </c>
      <c r="I29" s="23">
        <f t="shared" si="4"/>
        <v>0</v>
      </c>
      <c r="J29" s="23">
        <f t="shared" si="4"/>
        <v>0</v>
      </c>
      <c r="K29" s="23">
        <f t="shared" si="4"/>
        <v>10857</v>
      </c>
      <c r="L29" s="23">
        <f t="shared" si="4"/>
        <v>7542</v>
      </c>
      <c r="M29" s="24">
        <f t="shared" si="4"/>
        <v>48752</v>
      </c>
    </row>
    <row r="30" spans="1:13" ht="25.5" customHeight="1">
      <c r="A30" s="7" t="s">
        <v>21</v>
      </c>
      <c r="B30" s="19" t="s">
        <v>60</v>
      </c>
      <c r="C30" s="20">
        <f t="shared" si="4"/>
        <v>0</v>
      </c>
      <c r="D30" s="25">
        <f t="shared" si="4"/>
        <v>0</v>
      </c>
      <c r="E30" s="25">
        <f t="shared" si="4"/>
        <v>0</v>
      </c>
      <c r="F30" s="25">
        <f t="shared" si="4"/>
        <v>0</v>
      </c>
      <c r="G30" s="25">
        <f t="shared" si="4"/>
        <v>0</v>
      </c>
      <c r="H30" s="25">
        <f t="shared" si="4"/>
        <v>0</v>
      </c>
      <c r="I30" s="25">
        <f t="shared" si="4"/>
        <v>0</v>
      </c>
      <c r="J30" s="25">
        <f t="shared" si="4"/>
        <v>0</v>
      </c>
      <c r="K30" s="25">
        <f t="shared" si="4"/>
        <v>0</v>
      </c>
      <c r="L30" s="25">
        <f t="shared" si="4"/>
        <v>0</v>
      </c>
      <c r="M30" s="26">
        <f t="shared" si="4"/>
        <v>0</v>
      </c>
    </row>
    <row r="31" spans="1:13" ht="25.5" customHeight="1">
      <c r="A31" s="8" t="s">
        <v>16</v>
      </c>
      <c r="B31" s="21" t="s">
        <v>16</v>
      </c>
      <c r="C31" s="22">
        <f t="shared" si="4"/>
        <v>2</v>
      </c>
      <c r="D31" s="27">
        <f t="shared" si="4"/>
        <v>1204751</v>
      </c>
      <c r="E31" s="27">
        <f t="shared" si="4"/>
        <v>1140257</v>
      </c>
      <c r="F31" s="27">
        <f t="shared" si="4"/>
        <v>64494</v>
      </c>
      <c r="G31" s="27">
        <f t="shared" si="4"/>
        <v>0</v>
      </c>
      <c r="H31" s="27">
        <f t="shared" si="4"/>
        <v>19057</v>
      </c>
      <c r="I31" s="27">
        <f t="shared" si="4"/>
        <v>0</v>
      </c>
      <c r="J31" s="27">
        <f t="shared" si="4"/>
        <v>0</v>
      </c>
      <c r="K31" s="27">
        <f t="shared" si="4"/>
        <v>10857</v>
      </c>
      <c r="L31" s="27">
        <f t="shared" si="4"/>
        <v>7542</v>
      </c>
      <c r="M31" s="28">
        <f t="shared" si="4"/>
        <v>48752</v>
      </c>
    </row>
  </sheetData>
  <mergeCells count="1">
    <mergeCell ref="A18:B18"/>
  </mergeCells>
  <printOptions/>
  <pageMargins left="0.75" right="0.95" top="1" bottom="1" header="0.512" footer="0.512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行政</cp:lastModifiedBy>
  <cp:lastPrinted>2009-01-22T04:59:56Z</cp:lastPrinted>
  <dcterms:created xsi:type="dcterms:W3CDTF">2003-03-11T08:06:36Z</dcterms:created>
  <dcterms:modified xsi:type="dcterms:W3CDTF">2010-04-20T08:16:09Z</dcterms:modified>
  <cp:category/>
  <cp:version/>
  <cp:contentType/>
  <cp:contentStatus/>
</cp:coreProperties>
</file>