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5105" windowHeight="8295" tabRatio="832" activeTab="11"/>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県北'!$A$1:$O$54</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<sst xmlns="http://schemas.openxmlformats.org/spreadsheetml/2006/main" count="904" uniqueCount="188">
  <si>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</si>
  <si>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</si>
  <si>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</si>
  <si>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</si>
  <si>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</si>
  <si>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</si>
  <si>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</si>
  <si>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</si>
  <si>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</si>
  <si>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</si>
  <si>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</si>
  <si>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</si>
  <si>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</si>
  <si>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</si>
  <si>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</si>
  <si>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</si>
  <si>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</si>
  <si>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</si>
  <si>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</si>
  <si>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</si>
  <si>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</si>
  <si>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</si>
  <si>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</si>
  <si>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</si>
  <si>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</si>
  <si>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</si>
  <si>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</si>
  <si>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</si>
  <si>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</si>
  <si>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</si>
  <si>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</si>
  <si>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</si>
  <si>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</si>
  <si>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</si>
  <si>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</si>
  <si>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</si>
  <si>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</si>
  <si>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</si>
  <si>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</si>
  <si>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</si>
  <si>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</si>
  <si>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</si>
  <si>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</si>
  <si>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</si>
  <si>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</si>
  <si>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</si>
  <si>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</si>
  <si>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</si>
  <si>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</si>
  <si>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</si>
  <si>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</si>
  <si>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</si>
  <si>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</si>
  <si>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</si>
  <si>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</si>
  <si>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</si>
  <si>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</si>
  <si>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</si>
  <si>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</si>
  <si>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</si>
  <si>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</si>
  <si>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</si>
  <si>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</si>
  <si>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</si>
  <si>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</si>
  <si>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</si>
  <si>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</si>
  <si>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</si>
  <si>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</si>
  <si>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</si>
  <si>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</si>
  <si>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</si>
  <si>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</si>
  <si>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</si>
  <si>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</si>
  <si>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</si>
  <si>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</si>
  <si>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</si>
  <si>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</si>
  <si>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</si>
  <si>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</si>
  <si>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</si>
  <si>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</si>
  <si>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</si>
  <si>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</si>
  <si>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　　 構成比</t>
  </si>
  <si>
    <t>公営住宅</t>
  </si>
  <si>
    <t>　 　構成比</t>
  </si>
  <si>
    <t xml:space="preserve"> 　　構成比</t>
  </si>
  <si>
    <t>その他</t>
  </si>
  <si>
    <t>（　『月刊 住宅着工統計』より作成　）　</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</si>
  <si>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</si>
  <si>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</si>
  <si>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</si>
  <si>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</si>
  <si>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</si>
  <si>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</si>
  <si>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</si>
  <si>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</si>
  <si>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</si>
  <si>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</si>
  <si>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</si>
  <si>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</si>
  <si>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</si>
  <si>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</si>
  <si>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</si>
  <si>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</si>
  <si>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</si>
  <si>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</si>
  <si>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</si>
  <si>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</si>
  <si>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</si>
  <si>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</si>
  <si>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</si>
  <si>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４月</t>
  </si>
  <si>
    <t xml:space="preserve">      非  木  造</t>
  </si>
  <si>
    <t>　(　『月刊 住宅着工統計』より作成 )</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</si>
  <si>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</si>
  <si>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</si>
  <si>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</si>
  <si>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</si>
  <si>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</si>
  <si>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</si>
  <si>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</si>
  <si>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</si>
  <si>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</si>
  <si>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</si>
  <si>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</si>
  <si>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</si>
  <si>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</si>
  <si>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</si>
  <si>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</si>
  <si>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</si>
  <si>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</si>
  <si>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</si>
  <si>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</si>
  <si>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</si>
  <si>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</si>
  <si>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計</t>
  </si>
  <si>
    <t>県北</t>
  </si>
  <si>
    <t>さらに各地域の市町村別の住宅着工戸数を知りたいときは下のボタンを押してください。</t>
  </si>
  <si>
    <t>地域</t>
  </si>
  <si>
    <t>日立市</t>
  </si>
  <si>
    <t>常陸大宮市</t>
  </si>
  <si>
    <t>那珂市</t>
  </si>
  <si>
    <t>水戸市</t>
  </si>
  <si>
    <t>小美玉市</t>
  </si>
  <si>
    <t>（H18.3.27～）</t>
  </si>
  <si>
    <t>城里町</t>
  </si>
  <si>
    <t>潮来市</t>
  </si>
  <si>
    <t>鉾田市（H17.10.11～）</t>
  </si>
  <si>
    <t>神栖市（H17.8.1～）</t>
  </si>
  <si>
    <t>行方市(H17.9.2～）</t>
  </si>
  <si>
    <t>土浦市</t>
  </si>
  <si>
    <t>石岡市</t>
  </si>
  <si>
    <t>龍ヶ崎市</t>
  </si>
  <si>
    <t>守谷市</t>
  </si>
  <si>
    <t>稲敷市</t>
  </si>
  <si>
    <t>かすみがうら市</t>
  </si>
  <si>
    <t>つくばみらい市</t>
  </si>
  <si>
    <t>古河市</t>
  </si>
  <si>
    <t>筑西市</t>
  </si>
  <si>
    <t>坂東市</t>
  </si>
  <si>
    <t>桜川市（H17.10.1～）</t>
  </si>
  <si>
    <t>常総市（H18.1.1～）</t>
  </si>
  <si>
    <t>茨城県　資金別住宅着工戸数</t>
  </si>
  <si>
    <t xml:space="preserve"> </t>
  </si>
  <si>
    <t>　</t>
  </si>
  <si>
    <t xml:space="preserve">７月 </t>
  </si>
  <si>
    <t>１１月　</t>
  </si>
  <si>
    <t>計</t>
  </si>
  <si>
    <t>総　計</t>
  </si>
  <si>
    <t>都市再生機構建設住宅</t>
  </si>
  <si>
    <t xml:space="preserve"> </t>
  </si>
  <si>
    <t>　(　『月刊 住宅着工統計』より作成 )</t>
  </si>
  <si>
    <t>１８年度</t>
  </si>
  <si>
    <r>
      <t>（</t>
    </r>
    <r>
      <rPr>
        <b/>
        <sz val="14"/>
        <rFont val="ＭＳ Ｐゴシック"/>
        <family val="3"/>
      </rPr>
      <t>平成１9年度）</t>
    </r>
  </si>
  <si>
    <t>住宅金融支援機構融資住宅</t>
  </si>
  <si>
    <t>鹿嶋市</t>
  </si>
  <si>
    <t>１９年度</t>
  </si>
  <si>
    <r>
      <t>（</t>
    </r>
    <r>
      <rPr>
        <b/>
        <sz val="14"/>
        <rFont val="ＭＳ Ｐゴシック"/>
        <family val="3"/>
      </rPr>
      <t>平成20年度）</t>
    </r>
  </si>
  <si>
    <t>茨城県住宅着工データ（平成20年度）</t>
  </si>
  <si>
    <t>（平成20年度）</t>
  </si>
  <si>
    <t>(平成20年度）</t>
  </si>
  <si>
    <t>（平成20年度）</t>
  </si>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</sst>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s>
  <fonts count="20">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s>
  <fills count="18">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s>
  <borders count="237">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thick"/>
      <bottom style="thin"/>
    </border>
    <border>
      <left style="thin"/>
      <right style="thin"/>
      <top style="thick"/>
      <bottom style="thin"/>
    </border>
    <border>
      <left style="double"/>
      <right style="thick"/>
      <top style="thick"/>
      <bottom style="thin"/>
    </border>
    <border>
      <left style="thin"/>
      <right>
        <color indexed="63"/>
      </right>
      <top style="thin"/>
      <bottom style="thin"/>
    </border>
    <border>
      <left style="double"/>
      <right style="thick"/>
      <top style="thin"/>
      <bottom style="thin"/>
    </border>
    <border>
      <left style="thin"/>
      <right>
        <color indexed="63"/>
      </right>
      <top style="thin"/>
      <bottom>
        <color indexed="63"/>
      </bottom>
    </border>
    <border>
      <left style="thin"/>
      <right>
        <color indexed="63"/>
      </right>
      <top style="dashed"/>
      <bottom style="thin"/>
    </border>
    <border>
      <left>
        <color indexed="63"/>
      </left>
      <right>
        <color indexed="63"/>
      </right>
      <top style="thin"/>
      <bottom style="dashed"/>
    </border>
    <border>
      <left>
        <color indexed="63"/>
      </left>
      <right>
        <color indexed="63"/>
      </right>
      <top>
        <color indexed="63"/>
      </top>
      <bottom style="thin"/>
    </border>
    <border>
      <left style="thick"/>
      <right>
        <color indexed="63"/>
      </right>
      <top style="thin"/>
      <bottom style="dashed"/>
    </border>
    <border>
      <left>
        <color indexed="63"/>
      </left>
      <right style="thin"/>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thick"/>
      <right style="thin"/>
      <top>
        <color indexed="63"/>
      </top>
      <bottom>
        <color indexed="63"/>
      </bottom>
    </border>
    <border>
      <left>
        <color indexed="63"/>
      </left>
      <right style="thin"/>
      <top>
        <color indexed="63"/>
      </top>
      <bottom style="thin"/>
    </border>
    <border>
      <left style="double"/>
      <right style="thin"/>
      <top style="thin"/>
      <bottom style="dashed"/>
    </border>
    <border>
      <left style="thin"/>
      <right style="thin"/>
      <top style="thin"/>
      <bottom style="dashed"/>
    </border>
    <border>
      <left style="thin"/>
      <right style="double"/>
      <top style="thin"/>
      <bottom style="dashed"/>
    </border>
    <border>
      <left style="double"/>
      <right style="thick"/>
      <top style="thin"/>
      <bottom style="dotted"/>
    </border>
    <border>
      <left style="double"/>
      <right style="thin"/>
      <top style="thin"/>
      <bottom>
        <color indexed="63"/>
      </bottom>
    </border>
    <border>
      <left style="thin"/>
      <right style="thin"/>
      <top style="thin"/>
      <bottom>
        <color indexed="63"/>
      </bottom>
    </border>
    <border>
      <left style="double"/>
      <right style="thick"/>
      <top>
        <color indexed="63"/>
      </top>
      <bottom style="dotted"/>
    </border>
    <border>
      <left style="double"/>
      <right style="thin"/>
      <top>
        <color indexed="63"/>
      </top>
      <bottom style="dashed"/>
    </border>
    <border>
      <left style="thin"/>
      <right style="thin"/>
      <top>
        <color indexed="63"/>
      </top>
      <bottom style="dashed"/>
    </border>
    <border>
      <left style="thin"/>
      <right style="double"/>
      <top>
        <color indexed="63"/>
      </top>
      <bottom style="dashed"/>
    </border>
    <border>
      <left style="double"/>
      <right style="thick"/>
      <top style="double"/>
      <bottom style="dotted"/>
    </border>
    <border>
      <left style="thin"/>
      <right style="double"/>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ck"/>
      <top>
        <color indexed="63"/>
      </top>
      <bottom style="dotted"/>
    </border>
    <border>
      <left>
        <color indexed="63"/>
      </left>
      <right style="thick"/>
      <top style="thin"/>
      <bottom style="dotted"/>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n"/>
      <top style="double"/>
      <bottom>
        <color indexed="63"/>
      </bottom>
    </border>
    <border>
      <left>
        <color indexed="63"/>
      </left>
      <right style="thick"/>
      <top style="double"/>
      <bottom>
        <color indexed="63"/>
      </bottom>
    </border>
    <border>
      <left style="thin"/>
      <right style="double"/>
      <top style="dashed"/>
      <bottom style="dashed"/>
    </border>
    <border>
      <left>
        <color indexed="63"/>
      </left>
      <right style="thin"/>
      <top style="dashed"/>
      <bottom style="dashed"/>
    </border>
    <border>
      <left style="thin"/>
      <right style="thin"/>
      <top style="dashed"/>
      <bottom style="dashed"/>
    </border>
    <border>
      <left style="thin"/>
      <right style="double"/>
      <top>
        <color indexed="63"/>
      </top>
      <bottom style="thin"/>
    </border>
    <border>
      <left>
        <color indexed="63"/>
      </left>
      <right style="thin"/>
      <top style="thin"/>
      <bottom>
        <color indexed="63"/>
      </bottom>
    </border>
    <border>
      <left style="double"/>
      <right style="thin"/>
      <top style="thin"/>
      <bottom style="dotted"/>
    </border>
    <border>
      <left style="thin"/>
      <right style="thin"/>
      <top style="thin"/>
      <bottom style="dotted"/>
    </border>
    <border>
      <left style="thin"/>
      <right>
        <color indexed="63"/>
      </right>
      <top style="dashed"/>
      <bottom style="dashed"/>
    </border>
    <border>
      <left style="double"/>
      <right style="thin"/>
      <top>
        <color indexed="63"/>
      </top>
      <bottom style="dotted"/>
    </border>
    <border>
      <left>
        <color indexed="63"/>
      </left>
      <right style="thin"/>
      <top>
        <color indexed="63"/>
      </top>
      <bottom>
        <color indexed="63"/>
      </bottom>
    </border>
    <border>
      <left style="double"/>
      <right style="thick"/>
      <top style="thin"/>
      <bottom style="dashed"/>
    </border>
    <border>
      <left style="double"/>
      <right style="thin"/>
      <top style="dashed"/>
      <bottom style="dashed"/>
    </border>
    <border>
      <left style="double"/>
      <right style="thick"/>
      <top>
        <color indexed="63"/>
      </top>
      <bottom style="dashed"/>
    </border>
    <border>
      <left style="double"/>
      <right style="thick"/>
      <top style="dashed"/>
      <bottom style="dashed"/>
    </border>
    <border>
      <left style="thin"/>
      <right style="double"/>
      <top style="thin"/>
      <bottom style="dotted"/>
    </border>
    <border>
      <left style="thin"/>
      <right style="thin"/>
      <top>
        <color indexed="63"/>
      </top>
      <bottom style="dotted"/>
    </border>
    <border>
      <left style="thin"/>
      <right style="double"/>
      <top>
        <color indexed="63"/>
      </top>
      <bottom style="dotted"/>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style="thin"/>
      <right style="thin"/>
      <top style="double"/>
      <bottom style="thin"/>
    </border>
    <border>
      <left style="thick"/>
      <right style="double"/>
      <top style="thin"/>
      <bottom style="thin"/>
    </border>
    <border>
      <left>
        <color indexed="63"/>
      </left>
      <right style="thin"/>
      <top style="thin"/>
      <bottom style="thin"/>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medium"/>
      <top style="double"/>
      <bottom style="thin"/>
    </border>
    <border>
      <left style="medium"/>
      <right style="thin"/>
      <top>
        <color indexed="63"/>
      </top>
      <bottom>
        <color indexed="63"/>
      </bottom>
    </border>
    <border>
      <left style="thin"/>
      <right style="double"/>
      <top style="thin"/>
      <bottom style="thin"/>
    </border>
    <border>
      <left>
        <color indexed="63"/>
      </left>
      <right style="medium"/>
      <top style="thin"/>
      <bottom style="thin"/>
    </border>
    <border>
      <left style="medium"/>
      <right style="thin"/>
      <top>
        <color indexed="63"/>
      </top>
      <bottom style="double"/>
    </border>
    <border>
      <left style="thin"/>
      <right>
        <color indexed="63"/>
      </right>
      <top style="thin"/>
      <bottom style="double"/>
    </border>
    <border>
      <left style="thin"/>
      <right style="double"/>
      <top style="thin"/>
      <bottom style="double"/>
    </border>
    <border>
      <left style="double"/>
      <right style="medium"/>
      <top style="thin"/>
      <bottom style="double"/>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style="medium"/>
      <top style="double"/>
      <bottom style="thin"/>
    </border>
    <border>
      <left>
        <color indexed="63"/>
      </left>
      <right style="double"/>
      <top style="thin"/>
      <bottom style="thin"/>
    </border>
    <border>
      <left style="double"/>
      <right style="medium"/>
      <top style="thin"/>
      <bottom>
        <color indexed="63"/>
      </bottom>
    </border>
    <border>
      <left style="double"/>
      <right style="medium"/>
      <top style="thin"/>
      <bottom style="thin"/>
    </border>
    <border>
      <left style="medium"/>
      <right style="thin"/>
      <top>
        <color indexed="63"/>
      </top>
      <bottom style="medium"/>
    </border>
    <border>
      <left style="thin"/>
      <right style="double"/>
      <top style="thin"/>
      <bottom style="medium"/>
    </border>
    <border>
      <left style="thin"/>
      <right style="thin"/>
      <top style="thin"/>
      <bottom style="medium"/>
    </border>
    <border>
      <left>
        <color indexed="63"/>
      </left>
      <right style="medium"/>
      <top>
        <color indexed="63"/>
      </top>
      <bottom style="medium"/>
    </border>
    <border>
      <left style="double"/>
      <right style="medium"/>
      <top style="medium"/>
      <bottom>
        <color indexed="63"/>
      </bottom>
    </border>
    <border>
      <left style="double"/>
      <right style="medium"/>
      <top>
        <color indexed="63"/>
      </top>
      <bottom style="thin"/>
    </border>
    <border>
      <left style="double"/>
      <right style="medium"/>
      <top>
        <color indexed="63"/>
      </top>
      <bottom>
        <color indexed="63"/>
      </bottom>
    </border>
    <border>
      <left style="double"/>
      <right style="thin"/>
      <top style="thin"/>
      <bottom style="medium"/>
    </border>
    <border>
      <left>
        <color indexed="63"/>
      </left>
      <right style="thin"/>
      <top style="thin"/>
      <bottom style="mediu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style="double"/>
      <right style="medium"/>
      <top style="double"/>
      <bottom>
        <color indexed="63"/>
      </bottom>
    </border>
    <border>
      <left>
        <color indexed="63"/>
      </left>
      <right style="double"/>
      <top>
        <color indexed="63"/>
      </top>
      <bottom>
        <color indexed="63"/>
      </bottom>
    </border>
    <border>
      <left>
        <color indexed="63"/>
      </left>
      <right style="double"/>
      <top style="thin"/>
      <bottom style="double"/>
    </border>
    <border>
      <left style="double"/>
      <right style="medium"/>
      <top style="thin"/>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double"/>
      <bottom style="thin"/>
    </border>
    <border>
      <left style="thin"/>
      <right style="double"/>
      <top>
        <color indexed="63"/>
      </top>
      <bottom style="medium"/>
    </border>
    <border>
      <left>
        <color indexed="63"/>
      </left>
      <right style="medium"/>
      <top style="thin"/>
      <bottom style="medium"/>
    </border>
    <border>
      <left style="medium"/>
      <right>
        <color indexed="63"/>
      </right>
      <top style="medium"/>
      <bottom>
        <color indexed="63"/>
      </bottom>
    </border>
    <border>
      <left style="double"/>
      <right style="double"/>
      <top style="medium"/>
      <bottom style="double"/>
    </border>
    <border>
      <left>
        <color indexed="63"/>
      </left>
      <right style="thin"/>
      <top style="medium"/>
      <bottom>
        <color indexed="63"/>
      </bottom>
    </border>
    <border>
      <left style="medium"/>
      <right style="double"/>
      <top style="double"/>
      <bottom>
        <color indexed="63"/>
      </bottom>
    </border>
    <border>
      <left style="double"/>
      <right style="double"/>
      <top style="double"/>
      <bottom style="thin"/>
    </border>
    <border>
      <left style="thin"/>
      <right style="medium"/>
      <top style="double"/>
      <bottom style="thin"/>
    </border>
    <border>
      <left style="medium"/>
      <right style="double"/>
      <top>
        <color indexed="63"/>
      </top>
      <bottom>
        <color indexed="63"/>
      </bottom>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color indexed="63"/>
      </top>
      <bottom style="double"/>
    </border>
    <border>
      <left style="double"/>
      <right style="double"/>
      <top style="thin"/>
      <bottom>
        <color indexed="63"/>
      </bottom>
    </border>
    <border>
      <left style="thin"/>
      <right style="medium"/>
      <top>
        <color indexed="63"/>
      </top>
      <bottom>
        <color indexed="63"/>
      </bottom>
    </border>
    <border>
      <left style="double"/>
      <right style="medium"/>
      <top style="medium"/>
      <bottom style="double"/>
    </border>
    <border>
      <left style="thin"/>
      <right style="medium"/>
      <top style="medium"/>
      <bottom style="double"/>
    </border>
    <border>
      <left>
        <color indexed="63"/>
      </left>
      <right style="double"/>
      <top style="thin"/>
      <bottom style="medium"/>
    </border>
    <border>
      <left>
        <color indexed="63"/>
      </left>
      <right>
        <color indexed="63"/>
      </right>
      <top style="thin"/>
      <bottom style="double"/>
    </border>
    <border>
      <left>
        <color indexed="63"/>
      </left>
      <right>
        <color indexed="63"/>
      </right>
      <top style="double"/>
      <bottom style="thin"/>
    </border>
    <border>
      <left>
        <color indexed="63"/>
      </left>
      <right style="thick"/>
      <top style="thin"/>
      <bottom>
        <color indexed="63"/>
      </bottom>
    </border>
    <border>
      <left style="double"/>
      <right style="thick"/>
      <top style="dotted"/>
      <bottom style="dashed"/>
    </border>
    <border>
      <left style="double"/>
      <right style="thick"/>
      <top style="dotted"/>
      <bottom>
        <color indexed="63"/>
      </bottom>
    </border>
    <border>
      <left style="double"/>
      <right style="thick"/>
      <top>
        <color indexed="63"/>
      </top>
      <bottom>
        <color indexed="63"/>
      </bottom>
    </border>
    <border>
      <left style="double"/>
      <right style="thick"/>
      <top style="thin"/>
      <bottom>
        <color indexed="63"/>
      </bottom>
    </border>
    <border>
      <left style="thin"/>
      <right style="double"/>
      <top style="dashed"/>
      <bottom style="thin"/>
    </border>
    <border>
      <left style="double"/>
      <right style="thick"/>
      <top>
        <color indexed="63"/>
      </top>
      <bottom style="thin"/>
    </border>
    <border>
      <left style="double"/>
      <right style="thin"/>
      <top style="dashed"/>
      <bottom style="thin"/>
    </border>
    <border>
      <left style="thin"/>
      <right style="thin"/>
      <top style="dashed"/>
      <bottom style="thin"/>
    </border>
    <border>
      <left style="double"/>
      <right style="thick"/>
      <top style="dotted"/>
      <bottom style="thin"/>
    </border>
    <border>
      <left style="thick"/>
      <right style="thin"/>
      <top>
        <color indexed="63"/>
      </top>
      <bottom style="double"/>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double"/>
      <right style="thick"/>
      <top style="dashed"/>
      <bottom style="thin"/>
    </border>
    <border>
      <left style="thin"/>
      <right style="thin"/>
      <top style="dashed"/>
      <bottom style="double"/>
    </border>
    <border>
      <left style="double"/>
      <right style="thick"/>
      <top style="dotted"/>
      <bottom style="double"/>
    </border>
    <border>
      <left>
        <color indexed="63"/>
      </left>
      <right style="thick"/>
      <top style="dashed"/>
      <bottom>
        <color indexed="63"/>
      </bottom>
    </border>
    <border>
      <left>
        <color indexed="63"/>
      </left>
      <right style="thick"/>
      <top>
        <color indexed="63"/>
      </top>
      <bottom style="thin"/>
    </border>
    <border>
      <left>
        <color indexed="63"/>
      </left>
      <right style="thick"/>
      <top style="dashed"/>
      <bottom style="thin"/>
    </border>
    <border>
      <left style="double"/>
      <right style="thin"/>
      <top>
        <color indexed="63"/>
      </top>
      <bottom style="double"/>
    </border>
    <border>
      <left>
        <color indexed="63"/>
      </left>
      <right style="thick"/>
      <top>
        <color indexed="63"/>
      </top>
      <bottom style="double"/>
    </border>
    <border>
      <left style="thick"/>
      <right style="thin"/>
      <top>
        <color indexed="63"/>
      </top>
      <bottom style="thick"/>
    </border>
    <border>
      <left style="thin"/>
      <right style="double"/>
      <top>
        <color indexed="63"/>
      </top>
      <bottom style="thick"/>
    </border>
    <border>
      <left>
        <color indexed="63"/>
      </left>
      <right style="thick"/>
      <top>
        <color indexed="63"/>
      </top>
      <bottom style="thick"/>
    </border>
    <border>
      <left>
        <color indexed="63"/>
      </left>
      <right style="thin"/>
      <top>
        <color indexed="63"/>
      </top>
      <bottom style="double"/>
    </border>
    <border>
      <left style="thin"/>
      <right style="medium"/>
      <top>
        <color indexed="63"/>
      </top>
      <bottom style="thin"/>
    </border>
    <border>
      <left style="thin"/>
      <right style="medium"/>
      <top style="thin"/>
      <bottom style="double"/>
    </border>
    <border>
      <left style="thin"/>
      <right style="medium"/>
      <top style="thin"/>
      <bottom>
        <color indexed="63"/>
      </bottom>
    </border>
    <border>
      <left style="medium"/>
      <right style="thin"/>
      <top style="double"/>
      <bottom style="double"/>
    </border>
    <border>
      <left style="thin"/>
      <right style="double"/>
      <top style="double"/>
      <bottom style="double"/>
    </border>
    <border>
      <left style="thin"/>
      <right style="thin"/>
      <top style="double"/>
      <bottom style="double"/>
    </border>
    <border>
      <left style="thin"/>
      <right style="medium"/>
      <top style="double"/>
      <bottom style="double"/>
    </border>
    <border>
      <left style="thin"/>
      <right style="double"/>
      <top style="double"/>
      <bottom style="medium"/>
    </border>
    <border>
      <left style="thin"/>
      <right style="thin"/>
      <top style="double"/>
      <bottom style="medium"/>
    </border>
    <border>
      <left style="thin"/>
      <right style="medium"/>
      <top>
        <color indexed="63"/>
      </top>
      <bottom style="medium"/>
    </border>
    <border>
      <left style="thin"/>
      <right>
        <color indexed="63"/>
      </right>
      <top style="double"/>
      <bottom style="double"/>
    </border>
    <border>
      <left style="medium"/>
      <right>
        <color indexed="63"/>
      </right>
      <top>
        <color indexed="63"/>
      </top>
      <bottom>
        <color indexed="63"/>
      </bottom>
    </border>
    <border>
      <left style="double"/>
      <right>
        <color indexed="63"/>
      </right>
      <top style="dashed"/>
      <bottom style="thin"/>
    </border>
    <border>
      <left style="thin"/>
      <right>
        <color indexed="63"/>
      </right>
      <top style="thin"/>
      <bottom style="dashed"/>
    </border>
    <border>
      <left style="thin"/>
      <right>
        <color indexed="63"/>
      </right>
      <top>
        <color indexed="63"/>
      </top>
      <bottom style="thick"/>
    </border>
    <border>
      <left style="thin"/>
      <right style="thick"/>
      <top style="thin"/>
      <bottom>
        <color indexed="63"/>
      </bottom>
    </border>
    <border>
      <left style="thin"/>
      <right style="thick"/>
      <top style="double"/>
      <bottom>
        <color indexed="63"/>
      </bottom>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color indexed="63"/>
      </top>
      <bottom style="thick"/>
    </border>
    <border>
      <left style="thin"/>
      <right>
        <color indexed="63"/>
      </right>
      <top style="thick"/>
      <bottom style="double"/>
    </border>
    <border>
      <left>
        <color indexed="63"/>
      </left>
      <right style="thick"/>
      <top style="dotted"/>
      <bottom style="dashed"/>
    </border>
    <border>
      <left>
        <color indexed="63"/>
      </left>
      <right style="thick"/>
      <top style="dashed"/>
      <bottom style="dashed"/>
    </border>
    <border>
      <left>
        <color indexed="63"/>
      </left>
      <right>
        <color indexed="63"/>
      </right>
      <top style="dashed"/>
      <bottom style="thin"/>
    </border>
    <border>
      <left style="double"/>
      <right style="thick"/>
      <top style="dotted"/>
      <bottom style="dotted"/>
    </border>
    <border>
      <left style="double"/>
      <right style="thick"/>
      <top>
        <color indexed="63"/>
      </top>
      <bottom style="thick"/>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cellStyleXfs>
  <cellXfs count="771">
    <xf numFmtId="0" fontId="0" fillId="0" borderId="0" xfId="0" applyAlignment="1">
      <alignment vertical="center"/>
    </xf>
    <xf numFmtId="0" fontId="0" fillId="0" borderId="0" xfId="32">
      <alignment/>
      <protection/>
    </xf>
    <xf numFmtId="0" fontId="0" fillId="0" borderId="0" xfId="32" applyFill="1">
      <alignment/>
      <protection/>
    </xf>
    <xf numFmtId="0" fontId="12" fillId="0" borderId="0" xfId="32" applyFont="1" applyFill="1">
      <alignment/>
      <protection/>
    </xf>
    <xf numFmtId="0" fontId="13" fillId="0" borderId="0" xfId="32" applyFont="1" applyFill="1">
      <alignment/>
      <protection/>
    </xf>
    <xf numFmtId="0" fontId="14" fillId="0" borderId="0" xfId="32" applyFont="1" applyFill="1">
      <alignment/>
      <protection/>
    </xf>
    <xf numFmtId="0" fontId="14" fillId="0" borderId="0" xfId="32" applyFont="1" applyFill="1" applyAlignment="1">
      <alignment horizontal="center"/>
      <protection/>
    </xf>
    <xf numFmtId="38" fontId="0" fillId="0" borderId="0" xfId="28" applyAlignment="1">
      <alignment/>
    </xf>
    <xf numFmtId="0" fontId="0" fillId="0" borderId="0" xfId="33">
      <alignment/>
      <protection/>
    </xf>
    <xf numFmtId="0" fontId="15" fillId="2" borderId="3" xfId="28" applyNumberFormat="1" applyFont="1" applyFill="1" applyBorder="1" applyAlignment="1">
      <alignment horizontal="center"/>
    </xf>
    <xf numFmtId="0" fontId="15" fillId="2" borderId="4" xfId="28" applyNumberFormat="1" applyFont="1" applyFill="1" applyBorder="1" applyAlignment="1">
      <alignment horizontal="center"/>
    </xf>
    <xf numFmtId="0" fontId="15" fillId="2" borderId="5" xfId="28" applyNumberFormat="1" applyFont="1" applyFill="1" applyBorder="1" applyAlignment="1">
      <alignment horizontal="center"/>
    </xf>
    <xf numFmtId="3" fontId="0" fillId="0" borderId="6" xfId="28" applyNumberFormat="1" applyFont="1" applyBorder="1" applyAlignment="1">
      <alignment/>
    </xf>
    <xf numFmtId="3" fontId="0" fillId="0" borderId="7" xfId="28" applyNumberFormat="1" applyFont="1" applyBorder="1" applyAlignment="1">
      <alignment/>
    </xf>
    <xf numFmtId="3" fontId="0" fillId="0" borderId="8" xfId="28" applyNumberFormat="1" applyFont="1" applyBorder="1" applyAlignment="1">
      <alignment/>
    </xf>
    <xf numFmtId="178" fontId="0" fillId="0" borderId="9" xfId="26" applyNumberFormat="1" applyFont="1" applyBorder="1" applyAlignment="1">
      <alignment/>
    </xf>
    <xf numFmtId="0" fontId="0" fillId="3" borderId="10" xfId="33" applyNumberFormat="1" applyFill="1" applyBorder="1" applyAlignment="1">
      <alignment horizontal="left"/>
      <protection/>
    </xf>
    <xf numFmtId="0" fontId="0" fillId="0" borderId="11" xfId="26" applyNumberFormat="1" applyBorder="1" applyAlignment="1">
      <alignment/>
    </xf>
    <xf numFmtId="0" fontId="0" fillId="3" borderId="10" xfId="33" applyNumberFormat="1" applyFill="1" applyBorder="1">
      <alignment/>
      <protection/>
    </xf>
    <xf numFmtId="0" fontId="16" fillId="3" borderId="12" xfId="33" applyNumberFormat="1" applyFont="1" applyFill="1" applyBorder="1" applyAlignment="1">
      <alignment/>
      <protection/>
    </xf>
    <xf numFmtId="0" fontId="16" fillId="3" borderId="10" xfId="33" applyNumberFormat="1" applyFont="1" applyFill="1" applyBorder="1" applyAlignment="1">
      <alignment/>
      <protection/>
    </xf>
    <xf numFmtId="0" fontId="0" fillId="3" borderId="13" xfId="33" applyNumberFormat="1" applyFill="1" applyBorder="1" applyAlignment="1">
      <alignment/>
      <protection/>
    </xf>
    <xf numFmtId="0" fontId="17" fillId="0" borderId="0" xfId="36" applyFont="1">
      <alignment/>
      <protection/>
    </xf>
    <xf numFmtId="0" fontId="0" fillId="0" borderId="0" xfId="36">
      <alignment/>
      <protection/>
    </xf>
    <xf numFmtId="0" fontId="15" fillId="0" borderId="0" xfId="36" applyFont="1">
      <alignment/>
      <protection/>
    </xf>
    <xf numFmtId="0" fontId="16" fillId="4" borderId="14" xfId="36" applyFont="1" applyFill="1" applyBorder="1" applyAlignment="1">
      <alignment horizontal="center"/>
      <protection/>
    </xf>
    <xf numFmtId="0" fontId="15" fillId="4" borderId="15" xfId="36" applyFont="1" applyFill="1" applyBorder="1" applyAlignment="1">
      <alignment horizontal="center"/>
      <protection/>
    </xf>
    <xf numFmtId="0" fontId="15" fillId="4" borderId="16" xfId="36" applyFont="1" applyFill="1" applyBorder="1" applyAlignment="1">
      <alignment horizontal="center"/>
      <protection/>
    </xf>
    <xf numFmtId="0" fontId="15" fillId="4" borderId="17" xfId="36" applyFont="1" applyFill="1" applyBorder="1" applyAlignment="1">
      <alignment horizontal="center"/>
      <protection/>
    </xf>
    <xf numFmtId="0" fontId="15" fillId="4" borderId="18" xfId="36" applyFont="1" applyFill="1" applyBorder="1" applyAlignment="1">
      <alignment horizontal="center"/>
      <protection/>
    </xf>
    <xf numFmtId="0" fontId="15" fillId="4" borderId="19" xfId="36" applyFont="1" applyFill="1" applyBorder="1" applyAlignment="1">
      <alignment horizontal="center"/>
      <protection/>
    </xf>
    <xf numFmtId="38" fontId="16" fillId="5" borderId="20" xfId="28" applyFont="1" applyFill="1" applyBorder="1" applyAlignment="1">
      <alignment horizontal="center"/>
    </xf>
    <xf numFmtId="38" fontId="0" fillId="5" borderId="21" xfId="28" applyFill="1" applyBorder="1" applyAlignment="1">
      <alignment/>
    </xf>
    <xf numFmtId="3" fontId="0" fillId="0" borderId="22" xfId="36" applyNumberFormat="1" applyFont="1" applyFill="1" applyBorder="1" applyAlignment="1">
      <alignment/>
      <protection/>
    </xf>
    <xf numFmtId="3" fontId="0" fillId="0" borderId="23" xfId="36" applyNumberFormat="1" applyFont="1" applyFill="1" applyBorder="1" applyAlignment="1">
      <alignment/>
      <protection/>
    </xf>
    <xf numFmtId="38" fontId="0" fillId="0" borderId="23" xfId="28" applyFont="1" applyBorder="1" applyAlignment="1" applyProtection="1">
      <alignment/>
      <protection/>
    </xf>
    <xf numFmtId="3" fontId="0" fillId="0" borderId="23" xfId="28" applyNumberFormat="1" applyFont="1" applyBorder="1" applyAlignment="1" applyProtection="1">
      <alignment/>
      <protection/>
    </xf>
    <xf numFmtId="38" fontId="0" fillId="0" borderId="24" xfId="28" applyFont="1" applyBorder="1" applyAlignment="1" applyProtection="1">
      <alignment/>
      <protection/>
    </xf>
    <xf numFmtId="38" fontId="0" fillId="0" borderId="25" xfId="28" applyFont="1" applyBorder="1" applyAlignment="1">
      <alignment/>
    </xf>
    <xf numFmtId="10" fontId="16" fillId="5" borderId="26" xfId="26" applyNumberFormat="1" applyFont="1" applyFill="1" applyBorder="1" applyAlignment="1">
      <alignment horizontal="center"/>
    </xf>
    <xf numFmtId="10" fontId="0" fillId="0" borderId="27" xfId="36" applyNumberFormat="1" applyFont="1" applyFill="1" applyBorder="1" applyAlignment="1">
      <alignment/>
      <protection/>
    </xf>
    <xf numFmtId="38" fontId="16" fillId="5" borderId="26" xfId="28" applyFont="1" applyFill="1" applyBorder="1" applyAlignment="1">
      <alignment horizontal="center"/>
    </xf>
    <xf numFmtId="3" fontId="0" fillId="0" borderId="28" xfId="36" applyNumberFormat="1" applyFont="1" applyFill="1" applyBorder="1" applyAlignment="1">
      <alignment/>
      <protection/>
    </xf>
    <xf numFmtId="3" fontId="0" fillId="0" borderId="29" xfId="36" applyNumberFormat="1" applyFont="1" applyFill="1" applyBorder="1" applyAlignment="1">
      <alignment/>
      <protection/>
    </xf>
    <xf numFmtId="38" fontId="0" fillId="0" borderId="29" xfId="28" applyFont="1" applyBorder="1" applyAlignment="1" applyProtection="1">
      <alignment/>
      <protection/>
    </xf>
    <xf numFmtId="3" fontId="0" fillId="0" borderId="29" xfId="28" applyNumberFormat="1" applyFont="1" applyBorder="1" applyAlignment="1" applyProtection="1">
      <alignment/>
      <protection/>
    </xf>
    <xf numFmtId="38" fontId="0" fillId="0" borderId="30" xfId="28" applyFont="1" applyBorder="1" applyAlignment="1" applyProtection="1">
      <alignment/>
      <protection/>
    </xf>
    <xf numFmtId="38" fontId="0" fillId="0" borderId="31" xfId="28" applyFont="1" applyBorder="1" applyAlignment="1">
      <alignment/>
    </xf>
    <xf numFmtId="3" fontId="0" fillId="0" borderId="32" xfId="36" applyNumberFormat="1" applyFont="1" applyFill="1" applyBorder="1" applyAlignment="1">
      <alignment/>
      <protection/>
    </xf>
    <xf numFmtId="3" fontId="0" fillId="0" borderId="33" xfId="36" applyNumberFormat="1" applyFont="1" applyFill="1" applyBorder="1" applyAlignment="1">
      <alignment/>
      <protection/>
    </xf>
    <xf numFmtId="38" fontId="0" fillId="0" borderId="34" xfId="28" applyFont="1" applyBorder="1" applyAlignment="1">
      <alignment/>
    </xf>
    <xf numFmtId="3" fontId="0" fillId="0" borderId="35" xfId="36" applyNumberFormat="1" applyFont="1" applyFill="1" applyBorder="1" applyAlignment="1">
      <alignment/>
      <protection/>
    </xf>
    <xf numFmtId="3" fontId="0" fillId="0" borderId="36" xfId="36" applyNumberFormat="1" applyFont="1" applyFill="1" applyBorder="1" applyAlignment="1">
      <alignment/>
      <protection/>
    </xf>
    <xf numFmtId="38" fontId="0" fillId="0" borderId="36" xfId="28" applyFont="1" applyBorder="1" applyAlignment="1" applyProtection="1">
      <alignment/>
      <protection/>
    </xf>
    <xf numFmtId="3" fontId="0" fillId="0" borderId="36" xfId="28" applyNumberFormat="1" applyFont="1" applyBorder="1" applyAlignment="1" applyProtection="1">
      <alignment/>
      <protection/>
    </xf>
    <xf numFmtId="38" fontId="0" fillId="0" borderId="37" xfId="28" applyFont="1" applyBorder="1" applyAlignment="1" applyProtection="1">
      <alignment/>
      <protection/>
    </xf>
    <xf numFmtId="38" fontId="0" fillId="0" borderId="38" xfId="28" applyFont="1" applyBorder="1" applyAlignment="1">
      <alignment/>
    </xf>
    <xf numFmtId="38" fontId="0" fillId="0" borderId="33" xfId="28" applyFont="1" applyBorder="1" applyAlignment="1" applyProtection="1">
      <alignment/>
      <protection/>
    </xf>
    <xf numFmtId="3" fontId="0" fillId="0" borderId="33" xfId="28" applyNumberFormat="1" applyFont="1" applyBorder="1" applyAlignment="1" applyProtection="1">
      <alignment/>
      <protection/>
    </xf>
    <xf numFmtId="38" fontId="0" fillId="0" borderId="39" xfId="28" applyFont="1" applyBorder="1" applyAlignment="1" applyProtection="1">
      <alignment/>
      <protection/>
    </xf>
    <xf numFmtId="0" fontId="16" fillId="5" borderId="20" xfId="36" applyFont="1" applyFill="1" applyBorder="1" applyAlignment="1">
      <alignment horizontal="center"/>
      <protection/>
    </xf>
    <xf numFmtId="3" fontId="0" fillId="0" borderId="40" xfId="36" applyNumberFormat="1" applyFont="1" applyFill="1" applyBorder="1" applyAlignment="1">
      <alignment/>
      <protection/>
    </xf>
    <xf numFmtId="3" fontId="0" fillId="0" borderId="41" xfId="36" applyNumberFormat="1" applyFont="1" applyFill="1" applyBorder="1" applyAlignment="1">
      <alignment/>
      <protection/>
    </xf>
    <xf numFmtId="37" fontId="0" fillId="0" borderId="41" xfId="36" applyNumberFormat="1" applyFont="1" applyBorder="1" applyProtection="1">
      <alignment/>
      <protection/>
    </xf>
    <xf numFmtId="3" fontId="0" fillId="0" borderId="41" xfId="36" applyNumberFormat="1" applyFont="1" applyBorder="1" applyProtection="1">
      <alignment/>
      <protection/>
    </xf>
    <xf numFmtId="37" fontId="0" fillId="0" borderId="42" xfId="36" applyNumberFormat="1" applyFont="1" applyBorder="1" applyProtection="1">
      <alignment/>
      <protection/>
    </xf>
    <xf numFmtId="38" fontId="0" fillId="0" borderId="43" xfId="28" applyFont="1" applyBorder="1" applyAlignment="1">
      <alignment/>
    </xf>
    <xf numFmtId="0" fontId="16" fillId="5" borderId="26" xfId="36" applyFont="1" applyFill="1" applyBorder="1" applyAlignment="1">
      <alignment horizontal="center"/>
      <protection/>
    </xf>
    <xf numFmtId="37" fontId="0" fillId="0" borderId="29" xfId="36" applyNumberFormat="1" applyFont="1" applyBorder="1" applyProtection="1">
      <alignment/>
      <protection/>
    </xf>
    <xf numFmtId="3" fontId="0" fillId="0" borderId="29" xfId="36" applyNumberFormat="1" applyFont="1" applyBorder="1" applyProtection="1">
      <alignment/>
      <protection/>
    </xf>
    <xf numFmtId="37" fontId="0" fillId="0" borderId="30" xfId="36" applyNumberFormat="1" applyFont="1" applyBorder="1" applyProtection="1">
      <alignment/>
      <protection/>
    </xf>
    <xf numFmtId="38" fontId="0" fillId="0" borderId="44" xfId="28" applyFont="1" applyBorder="1" applyAlignment="1">
      <alignment/>
    </xf>
    <xf numFmtId="0" fontId="0" fillId="0" borderId="32" xfId="36" applyNumberFormat="1" applyFont="1" applyFill="1" applyBorder="1" applyAlignment="1">
      <alignment/>
      <protection/>
    </xf>
    <xf numFmtId="0" fontId="0" fillId="0" borderId="33" xfId="36" applyNumberFormat="1" applyFont="1" applyFill="1" applyBorder="1" applyAlignment="1">
      <alignment/>
      <protection/>
    </xf>
    <xf numFmtId="37" fontId="0" fillId="6" borderId="23" xfId="36" applyNumberFormat="1" applyFont="1" applyFill="1" applyBorder="1" applyProtection="1">
      <alignment/>
      <protection/>
    </xf>
    <xf numFmtId="3" fontId="0" fillId="6" borderId="23" xfId="36" applyNumberFormat="1" applyFont="1" applyFill="1" applyBorder="1" applyProtection="1">
      <alignment/>
      <protection/>
    </xf>
    <xf numFmtId="37" fontId="0" fillId="6" borderId="24" xfId="36" applyNumberFormat="1" applyFont="1" applyFill="1" applyBorder="1" applyProtection="1">
      <alignment/>
      <protection/>
    </xf>
    <xf numFmtId="38" fontId="0" fillId="6" borderId="45" xfId="28" applyFont="1" applyFill="1" applyBorder="1" applyAlignment="1">
      <alignment/>
    </xf>
    <xf numFmtId="37" fontId="0" fillId="6" borderId="36" xfId="36" applyNumberFormat="1" applyFont="1" applyFill="1" applyBorder="1" applyProtection="1">
      <alignment/>
      <protection/>
    </xf>
    <xf numFmtId="3" fontId="0" fillId="6" borderId="36" xfId="36" applyNumberFormat="1" applyFont="1" applyFill="1" applyBorder="1" applyProtection="1">
      <alignment/>
      <protection/>
    </xf>
    <xf numFmtId="0" fontId="0" fillId="6" borderId="36" xfId="36" applyFont="1" applyFill="1" applyBorder="1">
      <alignment/>
      <protection/>
    </xf>
    <xf numFmtId="37" fontId="0" fillId="6" borderId="37" xfId="36" applyNumberFormat="1" applyFont="1" applyFill="1" applyBorder="1" applyProtection="1">
      <alignment/>
      <protection/>
    </xf>
    <xf numFmtId="37" fontId="0" fillId="6" borderId="29" xfId="36" applyNumberFormat="1" applyFont="1" applyFill="1" applyBorder="1" applyProtection="1">
      <alignment/>
      <protection/>
    </xf>
    <xf numFmtId="3" fontId="0" fillId="6" borderId="29" xfId="36" applyNumberFormat="1" applyFont="1" applyFill="1" applyBorder="1" applyProtection="1">
      <alignment/>
      <protection/>
    </xf>
    <xf numFmtId="37" fontId="0" fillId="6" borderId="30" xfId="36" applyNumberFormat="1" applyFont="1" applyFill="1" applyBorder="1" applyProtection="1">
      <alignment/>
      <protection/>
    </xf>
    <xf numFmtId="38" fontId="0" fillId="0" borderId="46" xfId="28" applyFont="1" applyBorder="1" applyAlignment="1">
      <alignment/>
    </xf>
    <xf numFmtId="3" fontId="0" fillId="0" borderId="47" xfId="36" applyNumberFormat="1" applyFont="1" applyFill="1" applyBorder="1" applyAlignment="1">
      <alignment/>
      <protection/>
    </xf>
    <xf numFmtId="3" fontId="0" fillId="0" borderId="48" xfId="36" applyNumberFormat="1" applyFont="1" applyFill="1" applyBorder="1" applyAlignment="1">
      <alignment/>
      <protection/>
    </xf>
    <xf numFmtId="37" fontId="0" fillId="6" borderId="48" xfId="36" applyNumberFormat="1" applyFont="1" applyFill="1" applyBorder="1" applyProtection="1">
      <alignment/>
      <protection/>
    </xf>
    <xf numFmtId="3" fontId="0" fillId="6" borderId="48" xfId="36" applyNumberFormat="1" applyFont="1" applyFill="1" applyBorder="1">
      <alignment/>
      <protection/>
    </xf>
    <xf numFmtId="0" fontId="0" fillId="6" borderId="48" xfId="36" applyFont="1" applyFill="1" applyBorder="1">
      <alignment/>
      <protection/>
    </xf>
    <xf numFmtId="37" fontId="0" fillId="6" borderId="49" xfId="36" applyNumberFormat="1" applyFont="1" applyFill="1" applyBorder="1" applyProtection="1">
      <alignment/>
      <protection/>
    </xf>
    <xf numFmtId="38" fontId="0" fillId="6" borderId="43" xfId="28" applyFont="1" applyFill="1" applyBorder="1" applyAlignment="1">
      <alignment/>
    </xf>
    <xf numFmtId="0" fontId="0" fillId="5" borderId="30" xfId="36" applyFill="1" applyBorder="1">
      <alignment/>
      <protection/>
    </xf>
    <xf numFmtId="38" fontId="0" fillId="6" borderId="46" xfId="28" applyFont="1" applyFill="1" applyBorder="1" applyAlignment="1">
      <alignment/>
    </xf>
    <xf numFmtId="3" fontId="0" fillId="0" borderId="50" xfId="36" applyNumberFormat="1" applyFont="1" applyFill="1" applyBorder="1" applyAlignment="1">
      <alignment/>
      <protection/>
    </xf>
    <xf numFmtId="3" fontId="0" fillId="0" borderId="51" xfId="36" applyNumberFormat="1" applyFont="1" applyFill="1" applyBorder="1" applyAlignment="1">
      <alignment/>
      <protection/>
    </xf>
    <xf numFmtId="38" fontId="0" fillId="0" borderId="52" xfId="28" applyFont="1" applyBorder="1" applyAlignment="1">
      <alignment/>
    </xf>
    <xf numFmtId="38" fontId="0" fillId="0" borderId="53" xfId="28" applyFont="1" applyBorder="1" applyAlignment="1">
      <alignment/>
    </xf>
    <xf numFmtId="38" fontId="0" fillId="0" borderId="54" xfId="28" applyFont="1" applyBorder="1" applyAlignment="1">
      <alignment/>
    </xf>
    <xf numFmtId="0" fontId="15" fillId="4" borderId="14" xfId="36" applyFont="1" applyFill="1" applyBorder="1" applyAlignment="1">
      <alignment horizontal="center"/>
      <protection/>
    </xf>
    <xf numFmtId="38" fontId="0" fillId="6" borderId="41" xfId="28" applyFill="1" applyBorder="1" applyAlignment="1">
      <alignment horizontal="center"/>
    </xf>
    <xf numFmtId="38" fontId="0" fillId="0" borderId="42" xfId="28" applyBorder="1" applyAlignment="1">
      <alignment horizontal="left"/>
    </xf>
    <xf numFmtId="38" fontId="0" fillId="0" borderId="55" xfId="28" applyBorder="1" applyAlignment="1" applyProtection="1">
      <alignment/>
      <protection/>
    </xf>
    <xf numFmtId="38" fontId="0" fillId="0" borderId="41" xfId="28" applyBorder="1" applyAlignment="1" applyProtection="1">
      <alignment/>
      <protection/>
    </xf>
    <xf numFmtId="38" fontId="0" fillId="0" borderId="42" xfId="28" applyBorder="1" applyAlignment="1" applyProtection="1">
      <alignment/>
      <protection/>
    </xf>
    <xf numFmtId="38" fontId="0" fillId="0" borderId="56" xfId="28" applyBorder="1" applyAlignment="1">
      <alignment/>
    </xf>
    <xf numFmtId="38" fontId="0" fillId="6" borderId="48" xfId="28" applyFill="1" applyBorder="1" applyAlignment="1">
      <alignment horizontal="center"/>
    </xf>
    <xf numFmtId="38" fontId="0" fillId="0" borderId="57" xfId="28" applyBorder="1" applyAlignment="1">
      <alignment horizontal="left"/>
    </xf>
    <xf numFmtId="3" fontId="0" fillId="0" borderId="58" xfId="36" applyNumberFormat="1" applyFont="1" applyFill="1" applyBorder="1" applyAlignment="1">
      <alignment/>
      <protection/>
    </xf>
    <xf numFmtId="38" fontId="0" fillId="0" borderId="59" xfId="28" applyBorder="1" applyAlignment="1" applyProtection="1">
      <alignment/>
      <protection/>
    </xf>
    <xf numFmtId="3" fontId="0" fillId="0" borderId="59" xfId="36" applyNumberFormat="1" applyFont="1" applyFill="1" applyBorder="1" applyAlignment="1">
      <alignment/>
      <protection/>
    </xf>
    <xf numFmtId="3" fontId="0" fillId="0" borderId="59" xfId="28" applyNumberFormat="1" applyBorder="1" applyAlignment="1" applyProtection="1">
      <alignment/>
      <protection/>
    </xf>
    <xf numFmtId="38" fontId="0" fillId="0" borderId="57" xfId="28" applyBorder="1" applyAlignment="1" applyProtection="1">
      <alignment/>
      <protection/>
    </xf>
    <xf numFmtId="10" fontId="0" fillId="6" borderId="51" xfId="26" applyNumberFormat="1" applyFill="1" applyBorder="1" applyAlignment="1">
      <alignment horizontal="center"/>
    </xf>
    <xf numFmtId="10" fontId="0" fillId="0" borderId="60" xfId="26" applyNumberFormat="1" applyBorder="1" applyAlignment="1">
      <alignment horizontal="left"/>
    </xf>
    <xf numFmtId="38" fontId="0" fillId="6" borderId="33" xfId="28" applyFill="1" applyBorder="1" applyAlignment="1">
      <alignment horizontal="center"/>
    </xf>
    <xf numFmtId="38" fontId="0" fillId="0" borderId="39" xfId="28" applyBorder="1" applyAlignment="1">
      <alignment horizontal="left"/>
    </xf>
    <xf numFmtId="38" fontId="0" fillId="0" borderId="61" xfId="28" applyBorder="1" applyAlignment="1" applyProtection="1">
      <alignment/>
      <protection/>
    </xf>
    <xf numFmtId="38" fontId="0" fillId="0" borderId="33" xfId="28" applyBorder="1" applyAlignment="1" applyProtection="1">
      <alignment/>
      <protection/>
    </xf>
    <xf numFmtId="38" fontId="0" fillId="0" borderId="39" xfId="28" applyBorder="1" applyAlignment="1" applyProtection="1">
      <alignment/>
      <protection/>
    </xf>
    <xf numFmtId="38" fontId="0" fillId="0" borderId="46" xfId="28" applyBorder="1" applyAlignment="1">
      <alignment/>
    </xf>
    <xf numFmtId="38" fontId="0" fillId="0" borderId="8" xfId="28" applyBorder="1" applyAlignment="1">
      <alignment horizontal="left"/>
    </xf>
    <xf numFmtId="3" fontId="0" fillId="0" borderId="62" xfId="36" applyNumberFormat="1" applyFont="1" applyFill="1" applyBorder="1" applyAlignment="1">
      <alignment/>
      <protection/>
    </xf>
    <xf numFmtId="3" fontId="0" fillId="0" borderId="63" xfId="36" applyNumberFormat="1" applyFont="1" applyFill="1" applyBorder="1" applyAlignment="1">
      <alignment/>
      <protection/>
    </xf>
    <xf numFmtId="38" fontId="0" fillId="0" borderId="64" xfId="28" applyBorder="1" applyAlignment="1">
      <alignment horizontal="left"/>
    </xf>
    <xf numFmtId="3" fontId="0" fillId="0" borderId="65" xfId="36" applyNumberFormat="1" applyFont="1" applyFill="1" applyBorder="1" applyAlignment="1">
      <alignment/>
      <protection/>
    </xf>
    <xf numFmtId="3" fontId="0" fillId="0" borderId="13" xfId="36" applyNumberFormat="1" applyFont="1" applyFill="1" applyBorder="1" applyAlignment="1">
      <alignment/>
      <protection/>
    </xf>
    <xf numFmtId="38" fontId="0" fillId="0" borderId="33" xfId="28" applyFont="1" applyBorder="1" applyAlignment="1">
      <alignment horizontal="right"/>
    </xf>
    <xf numFmtId="38" fontId="0" fillId="0" borderId="33" xfId="28" applyFont="1" applyBorder="1" applyAlignment="1">
      <alignment/>
    </xf>
    <xf numFmtId="3" fontId="0" fillId="0" borderId="54" xfId="36" applyNumberFormat="1" applyFont="1" applyBorder="1" applyAlignment="1">
      <alignment/>
      <protection/>
    </xf>
    <xf numFmtId="0" fontId="0" fillId="6" borderId="48" xfId="36" applyFill="1" applyBorder="1" applyAlignment="1">
      <alignment horizontal="center"/>
      <protection/>
    </xf>
    <xf numFmtId="0" fontId="0" fillId="0" borderId="49" xfId="36" applyBorder="1" applyAlignment="1">
      <alignment horizontal="left"/>
      <protection/>
    </xf>
    <xf numFmtId="37" fontId="0" fillId="0" borderId="66" xfId="36" applyNumberFormat="1" applyBorder="1" applyProtection="1">
      <alignment/>
      <protection/>
    </xf>
    <xf numFmtId="37" fontId="0" fillId="0" borderId="48" xfId="36" applyNumberFormat="1" applyBorder="1" applyProtection="1">
      <alignment/>
      <protection/>
    </xf>
    <xf numFmtId="37" fontId="0" fillId="0" borderId="49" xfId="36" applyNumberFormat="1" applyBorder="1" applyProtection="1">
      <alignment/>
      <protection/>
    </xf>
    <xf numFmtId="0" fontId="0" fillId="0" borderId="57" xfId="36" applyBorder="1" applyAlignment="1">
      <alignment horizontal="left"/>
      <protection/>
    </xf>
    <xf numFmtId="37" fontId="0" fillId="0" borderId="59" xfId="36" applyNumberFormat="1" applyBorder="1" applyProtection="1">
      <alignment/>
      <protection/>
    </xf>
    <xf numFmtId="3" fontId="0" fillId="0" borderId="59" xfId="36" applyNumberFormat="1" applyBorder="1" applyProtection="1">
      <alignment/>
      <protection/>
    </xf>
    <xf numFmtId="37" fontId="0" fillId="0" borderId="57" xfId="36" applyNumberFormat="1" applyBorder="1" applyProtection="1">
      <alignment/>
      <protection/>
    </xf>
    <xf numFmtId="0" fontId="0" fillId="6" borderId="33" xfId="36" applyFill="1" applyBorder="1" applyAlignment="1">
      <alignment horizontal="center"/>
      <protection/>
    </xf>
    <xf numFmtId="0" fontId="0" fillId="0" borderId="39" xfId="36" applyBorder="1" applyAlignment="1">
      <alignment horizontal="left"/>
      <protection/>
    </xf>
    <xf numFmtId="37" fontId="0" fillId="0" borderId="61" xfId="36" applyNumberFormat="1" applyBorder="1" applyProtection="1">
      <alignment/>
      <protection/>
    </xf>
    <xf numFmtId="37" fontId="0" fillId="0" borderId="33" xfId="36" applyNumberFormat="1" applyBorder="1" applyProtection="1">
      <alignment/>
      <protection/>
    </xf>
    <xf numFmtId="37" fontId="0" fillId="0" borderId="30" xfId="36" applyNumberFormat="1" applyBorder="1" applyProtection="1">
      <alignment/>
      <protection/>
    </xf>
    <xf numFmtId="0" fontId="0" fillId="0" borderId="59" xfId="36" applyBorder="1">
      <alignment/>
      <protection/>
    </xf>
    <xf numFmtId="3" fontId="0" fillId="0" borderId="59" xfId="36" applyNumberFormat="1" applyBorder="1">
      <alignment/>
      <protection/>
    </xf>
    <xf numFmtId="3" fontId="0" fillId="0" borderId="61" xfId="36" applyNumberFormat="1" applyFont="1" applyFill="1" applyBorder="1" applyAlignment="1">
      <alignment/>
      <protection/>
    </xf>
    <xf numFmtId="0" fontId="0" fillId="0" borderId="33" xfId="36" applyBorder="1">
      <alignment/>
      <protection/>
    </xf>
    <xf numFmtId="0" fontId="0" fillId="6" borderId="41" xfId="36" applyFill="1" applyBorder="1" applyAlignment="1">
      <alignment horizontal="center"/>
      <protection/>
    </xf>
    <xf numFmtId="0" fontId="0" fillId="0" borderId="42" xfId="36" applyBorder="1" applyAlignment="1">
      <alignment horizontal="left"/>
      <protection/>
    </xf>
    <xf numFmtId="0" fontId="0" fillId="0" borderId="41" xfId="36" applyBorder="1">
      <alignment/>
      <protection/>
    </xf>
    <xf numFmtId="0" fontId="0" fillId="0" borderId="42" xfId="36" applyBorder="1">
      <alignment/>
      <protection/>
    </xf>
    <xf numFmtId="0" fontId="0" fillId="0" borderId="30" xfId="36" applyBorder="1" applyAlignment="1">
      <alignment horizontal="left"/>
      <protection/>
    </xf>
    <xf numFmtId="38" fontId="0" fillId="0" borderId="67" xfId="28" applyBorder="1" applyAlignment="1">
      <alignment/>
    </xf>
    <xf numFmtId="0" fontId="0" fillId="0" borderId="64" xfId="36" applyBorder="1" applyAlignment="1">
      <alignment horizontal="left"/>
      <protection/>
    </xf>
    <xf numFmtId="3" fontId="0" fillId="0" borderId="68" xfId="36" applyNumberFormat="1" applyFont="1" applyFill="1" applyBorder="1" applyAlignment="1">
      <alignment/>
      <protection/>
    </xf>
    <xf numFmtId="0" fontId="0" fillId="0" borderId="59" xfId="36" applyBorder="1" applyProtection="1">
      <alignment/>
      <protection/>
    </xf>
    <xf numFmtId="0" fontId="0" fillId="0" borderId="57" xfId="36" applyBorder="1" applyProtection="1">
      <alignment/>
      <protection/>
    </xf>
    <xf numFmtId="38" fontId="0" fillId="0" borderId="69" xfId="28" applyBorder="1" applyAlignment="1">
      <alignment/>
    </xf>
    <xf numFmtId="38" fontId="0" fillId="0" borderId="23" xfId="28" applyBorder="1" applyAlignment="1" applyProtection="1">
      <alignment/>
      <protection/>
    </xf>
    <xf numFmtId="38" fontId="0" fillId="0" borderId="24" xfId="28" applyBorder="1" applyAlignment="1" applyProtection="1">
      <alignment/>
      <protection/>
    </xf>
    <xf numFmtId="38" fontId="0" fillId="0" borderId="45" xfId="28" applyBorder="1" applyAlignment="1">
      <alignment/>
    </xf>
    <xf numFmtId="38" fontId="0" fillId="0" borderId="36" xfId="28" applyBorder="1" applyAlignment="1" applyProtection="1">
      <alignment/>
      <protection/>
    </xf>
    <xf numFmtId="38" fontId="0" fillId="0" borderId="37" xfId="28" applyBorder="1" applyAlignment="1" applyProtection="1">
      <alignment/>
      <protection/>
    </xf>
    <xf numFmtId="38" fontId="0" fillId="0" borderId="70" xfId="28" applyBorder="1" applyAlignment="1">
      <alignment/>
    </xf>
    <xf numFmtId="38" fontId="0" fillId="0" borderId="29" xfId="28" applyBorder="1" applyAlignment="1" applyProtection="1">
      <alignment/>
      <protection/>
    </xf>
    <xf numFmtId="38" fontId="0" fillId="0" borderId="30" xfId="28" applyBorder="1" applyAlignment="1" applyProtection="1">
      <alignment/>
      <protection/>
    </xf>
    <xf numFmtId="37" fontId="0" fillId="0" borderId="63" xfId="36" applyNumberFormat="1" applyBorder="1" applyProtection="1">
      <alignment/>
      <protection/>
    </xf>
    <xf numFmtId="37" fontId="0" fillId="0" borderId="71" xfId="36" applyNumberFormat="1" applyBorder="1" applyProtection="1">
      <alignment/>
      <protection/>
    </xf>
    <xf numFmtId="37" fontId="0" fillId="0" borderId="72" xfId="36" applyNumberFormat="1" applyBorder="1" applyProtection="1">
      <alignment/>
      <protection/>
    </xf>
    <xf numFmtId="37" fontId="0" fillId="0" borderId="73" xfId="36" applyNumberFormat="1" applyBorder="1" applyProtection="1">
      <alignment/>
      <protection/>
    </xf>
    <xf numFmtId="38" fontId="0" fillId="0" borderId="0" xfId="28" applyBorder="1" applyAlignment="1">
      <alignment/>
    </xf>
    <xf numFmtId="38" fontId="0" fillId="5" borderId="30" xfId="28" applyFill="1" applyBorder="1" applyAlignment="1">
      <alignment/>
    </xf>
    <xf numFmtId="38" fontId="0" fillId="5" borderId="37" xfId="28" applyFill="1" applyBorder="1" applyAlignment="1">
      <alignment/>
    </xf>
    <xf numFmtId="38" fontId="0" fillId="5" borderId="39" xfId="28" applyFill="1" applyBorder="1" applyAlignment="1">
      <alignment/>
    </xf>
    <xf numFmtId="38" fontId="0" fillId="5" borderId="60" xfId="28" applyFill="1" applyBorder="1" applyAlignment="1">
      <alignment/>
    </xf>
    <xf numFmtId="38" fontId="0" fillId="0" borderId="51" xfId="28" applyFont="1" applyBorder="1" applyAlignment="1">
      <alignment/>
    </xf>
    <xf numFmtId="38" fontId="0" fillId="0" borderId="39" xfId="28" applyBorder="1" applyAlignment="1">
      <alignment/>
    </xf>
    <xf numFmtId="0" fontId="0" fillId="0" borderId="0" xfId="35">
      <alignment/>
      <protection/>
    </xf>
    <xf numFmtId="0" fontId="15" fillId="0" borderId="0" xfId="35" applyFont="1">
      <alignment/>
      <protection/>
    </xf>
    <xf numFmtId="0" fontId="18" fillId="0" borderId="0" xfId="35" applyFont="1">
      <alignment/>
      <protection/>
    </xf>
    <xf numFmtId="0" fontId="19" fillId="7" borderId="74" xfId="35" applyFont="1" applyFill="1" applyBorder="1" applyAlignment="1">
      <alignment horizontal="center"/>
      <protection/>
    </xf>
    <xf numFmtId="0" fontId="19" fillId="7" borderId="75" xfId="35" applyFont="1" applyFill="1" applyBorder="1" applyAlignment="1">
      <alignment horizontal="center"/>
      <protection/>
    </xf>
    <xf numFmtId="0" fontId="19" fillId="7" borderId="76" xfId="35" applyFont="1" applyFill="1" applyBorder="1" applyAlignment="1">
      <alignment horizontal="center"/>
      <protection/>
    </xf>
    <xf numFmtId="0" fontId="19" fillId="7" borderId="77" xfId="35" applyFont="1" applyFill="1" applyBorder="1" applyAlignment="1">
      <alignment horizontal="center"/>
      <protection/>
    </xf>
    <xf numFmtId="0" fontId="19" fillId="7" borderId="78" xfId="35" applyFont="1" applyFill="1" applyBorder="1" applyAlignment="1">
      <alignment horizontal="center"/>
      <protection/>
    </xf>
    <xf numFmtId="38" fontId="18" fillId="0" borderId="50" xfId="28" applyFont="1" applyBorder="1" applyAlignment="1">
      <alignment/>
    </xf>
    <xf numFmtId="38" fontId="18" fillId="0" borderId="51" xfId="28" applyFont="1" applyBorder="1" applyAlignment="1">
      <alignment/>
    </xf>
    <xf numFmtId="38" fontId="18" fillId="0" borderId="79" xfId="28" applyFont="1" applyBorder="1" applyAlignment="1">
      <alignment/>
    </xf>
    <xf numFmtId="0" fontId="19" fillId="7" borderId="80" xfId="35" applyFont="1" applyFill="1" applyBorder="1" applyAlignment="1">
      <alignment horizontal="center"/>
      <protection/>
    </xf>
    <xf numFmtId="38" fontId="18" fillId="0" borderId="81" xfId="28" applyFont="1" applyBorder="1" applyAlignment="1">
      <alignment/>
    </xf>
    <xf numFmtId="38" fontId="18" fillId="0" borderId="82" xfId="28" applyFont="1" applyBorder="1" applyAlignment="1">
      <alignment/>
    </xf>
    <xf numFmtId="38" fontId="18" fillId="0" borderId="83" xfId="28" applyFont="1" applyBorder="1" applyAlignment="1">
      <alignment/>
    </xf>
    <xf numFmtId="0" fontId="19" fillId="7" borderId="84" xfId="35" applyFont="1" applyFill="1" applyBorder="1" applyAlignment="1">
      <alignment horizontal="center"/>
      <protection/>
    </xf>
    <xf numFmtId="38" fontId="18" fillId="0" borderId="85" xfId="28" applyFont="1" applyBorder="1" applyAlignment="1">
      <alignment/>
    </xf>
    <xf numFmtId="38" fontId="18" fillId="0" borderId="86" xfId="28" applyFont="1" applyBorder="1" applyAlignment="1">
      <alignment/>
    </xf>
    <xf numFmtId="38" fontId="18" fillId="0" borderId="87" xfId="28" applyFont="1" applyBorder="1" applyAlignment="1">
      <alignment/>
    </xf>
    <xf numFmtId="0" fontId="19" fillId="7" borderId="88" xfId="35" applyFont="1" applyFill="1" applyBorder="1" applyAlignment="1">
      <alignment horizontal="center"/>
      <protection/>
    </xf>
    <xf numFmtId="38" fontId="18" fillId="0" borderId="89" xfId="28" applyFont="1" applyBorder="1" applyAlignment="1">
      <alignment/>
    </xf>
    <xf numFmtId="38" fontId="18" fillId="0" borderId="90" xfId="28" applyFont="1" applyBorder="1" applyAlignment="1">
      <alignment/>
    </xf>
    <xf numFmtId="38" fontId="18" fillId="0" borderId="91" xfId="28" applyFont="1" applyBorder="1" applyAlignment="1">
      <alignment/>
    </xf>
    <xf numFmtId="0" fontId="18" fillId="0" borderId="92" xfId="35" applyFont="1" applyBorder="1">
      <alignment/>
      <protection/>
    </xf>
    <xf numFmtId="0" fontId="18" fillId="7" borderId="93" xfId="35" applyFont="1" applyFill="1" applyBorder="1">
      <alignment/>
      <protection/>
    </xf>
    <xf numFmtId="0" fontId="19" fillId="7" borderId="94" xfId="35" applyFont="1" applyFill="1" applyBorder="1" applyAlignment="1">
      <alignment horizontal="center"/>
      <protection/>
    </xf>
    <xf numFmtId="0" fontId="19" fillId="7" borderId="95" xfId="35" applyFont="1" applyFill="1" applyBorder="1" applyAlignment="1">
      <alignment horizontal="center"/>
      <protection/>
    </xf>
    <xf numFmtId="38" fontId="18" fillId="0" borderId="27" xfId="28" applyFont="1" applyBorder="1" applyAlignment="1">
      <alignment/>
    </xf>
    <xf numFmtId="38" fontId="18" fillId="0" borderId="96" xfId="28" applyFont="1" applyBorder="1" applyAlignment="1">
      <alignment/>
    </xf>
    <xf numFmtId="38" fontId="18" fillId="0" borderId="41" xfId="28" applyFont="1" applyBorder="1" applyAlignment="1">
      <alignment/>
    </xf>
    <xf numFmtId="0" fontId="19" fillId="7" borderId="97" xfId="35" applyFont="1" applyFill="1" applyBorder="1" applyAlignment="1">
      <alignment horizontal="center"/>
      <protection/>
    </xf>
    <xf numFmtId="38" fontId="18" fillId="0" borderId="98" xfId="28" applyFont="1" applyBorder="1" applyAlignment="1">
      <alignment/>
    </xf>
    <xf numFmtId="38" fontId="18" fillId="0" borderId="6" xfId="28" applyFont="1" applyBorder="1" applyAlignment="1">
      <alignment/>
    </xf>
    <xf numFmtId="38" fontId="18" fillId="0" borderId="33" xfId="28" applyFont="1" applyBorder="1" applyAlignment="1">
      <alignment/>
    </xf>
    <xf numFmtId="0" fontId="19" fillId="7" borderId="99" xfId="35" applyFont="1" applyFill="1" applyBorder="1" applyAlignment="1">
      <alignment horizontal="center"/>
      <protection/>
    </xf>
    <xf numFmtId="38" fontId="18" fillId="0" borderId="100" xfId="28" applyFont="1" applyBorder="1" applyAlignment="1">
      <alignment/>
    </xf>
    <xf numFmtId="38" fontId="18" fillId="6" borderId="86" xfId="28" applyFont="1" applyFill="1" applyBorder="1" applyAlignment="1">
      <alignment/>
    </xf>
    <xf numFmtId="0" fontId="19" fillId="7" borderId="101" xfId="35" applyFont="1" applyFill="1" applyBorder="1" applyAlignment="1">
      <alignment horizontal="center"/>
      <protection/>
    </xf>
    <xf numFmtId="38" fontId="18" fillId="0" borderId="102" xfId="28" applyFont="1" applyBorder="1" applyAlignment="1">
      <alignment/>
    </xf>
    <xf numFmtId="38" fontId="18" fillId="0" borderId="103" xfId="28" applyFont="1" applyBorder="1" applyAlignment="1">
      <alignment/>
    </xf>
    <xf numFmtId="0" fontId="0" fillId="0" borderId="0" xfId="35" applyBorder="1">
      <alignment/>
      <protection/>
    </xf>
    <xf numFmtId="0" fontId="0" fillId="0" borderId="0" xfId="34">
      <alignment/>
      <protection/>
    </xf>
    <xf numFmtId="38" fontId="15" fillId="0" borderId="0" xfId="28" applyFont="1" applyAlignment="1">
      <alignment/>
    </xf>
    <xf numFmtId="0" fontId="15" fillId="2" borderId="104" xfId="34" applyFont="1" applyFill="1" applyBorder="1" applyAlignment="1">
      <alignment horizontal="center"/>
      <protection/>
    </xf>
    <xf numFmtId="0" fontId="15" fillId="2" borderId="105" xfId="34" applyFont="1" applyFill="1" applyBorder="1" applyAlignment="1">
      <alignment horizontal="center"/>
      <protection/>
    </xf>
    <xf numFmtId="38" fontId="15" fillId="2" borderId="106" xfId="28" applyFont="1" applyFill="1" applyBorder="1" applyAlignment="1">
      <alignment horizontal="center"/>
    </xf>
    <xf numFmtId="38" fontId="15" fillId="2" borderId="107" xfId="28" applyFont="1" applyFill="1" applyBorder="1" applyAlignment="1">
      <alignment horizontal="center"/>
    </xf>
    <xf numFmtId="38" fontId="15" fillId="2" borderId="108" xfId="28" applyFont="1" applyFill="1" applyBorder="1" applyAlignment="1">
      <alignment horizontal="center"/>
    </xf>
    <xf numFmtId="38" fontId="15" fillId="2" borderId="109" xfId="28" applyFont="1" applyFill="1" applyBorder="1" applyAlignment="1">
      <alignment horizontal="center"/>
    </xf>
    <xf numFmtId="0" fontId="16" fillId="3" borderId="110" xfId="34" applyFont="1" applyFill="1" applyBorder="1" applyAlignment="1">
      <alignment/>
      <protection/>
    </xf>
    <xf numFmtId="0" fontId="0" fillId="0" borderId="111" xfId="34" applyBorder="1">
      <alignment/>
      <protection/>
    </xf>
    <xf numFmtId="38" fontId="0" fillId="0" borderId="112" xfId="28" applyBorder="1" applyAlignment="1">
      <alignment/>
    </xf>
    <xf numFmtId="38" fontId="0" fillId="0" borderId="96" xfId="28" applyBorder="1" applyAlignment="1">
      <alignment/>
    </xf>
    <xf numFmtId="0" fontId="0" fillId="0" borderId="27" xfId="34" applyBorder="1">
      <alignment/>
      <protection/>
    </xf>
    <xf numFmtId="38" fontId="0" fillId="0" borderId="113" xfId="28" applyBorder="1" applyAlignment="1">
      <alignment/>
    </xf>
    <xf numFmtId="38" fontId="0" fillId="0" borderId="114" xfId="28" applyBorder="1" applyAlignment="1">
      <alignment/>
    </xf>
    <xf numFmtId="0" fontId="16" fillId="3" borderId="115" xfId="34" applyFont="1" applyFill="1" applyBorder="1" applyAlignment="1">
      <alignment/>
      <protection/>
    </xf>
    <xf numFmtId="0" fontId="0" fillId="0" borderId="6" xfId="34" applyBorder="1">
      <alignment/>
      <protection/>
    </xf>
    <xf numFmtId="38" fontId="0" fillId="0" borderId="81" xfId="28" applyBorder="1" applyAlignment="1">
      <alignment/>
    </xf>
    <xf numFmtId="38" fontId="0" fillId="0" borderId="82" xfId="28" applyBorder="1" applyAlignment="1">
      <alignment/>
    </xf>
    <xf numFmtId="0" fontId="0" fillId="0" borderId="98" xfId="34" applyBorder="1">
      <alignment/>
      <protection/>
    </xf>
    <xf numFmtId="38" fontId="0" fillId="0" borderId="116" xfId="28" applyBorder="1" applyAlignment="1">
      <alignment/>
    </xf>
    <xf numFmtId="38" fontId="0" fillId="0" borderId="117" xfId="28" applyBorder="1" applyAlignment="1">
      <alignment/>
    </xf>
    <xf numFmtId="0" fontId="16" fillId="3" borderId="115" xfId="34" applyFont="1" applyFill="1" applyBorder="1" applyAlignment="1">
      <alignment horizontal="center"/>
      <protection/>
    </xf>
    <xf numFmtId="0" fontId="16" fillId="3" borderId="118" xfId="34" applyFont="1" applyFill="1" applyBorder="1" applyAlignment="1">
      <alignment horizontal="center"/>
      <protection/>
    </xf>
    <xf numFmtId="0" fontId="0" fillId="0" borderId="119" xfId="34" applyBorder="1">
      <alignment/>
      <protection/>
    </xf>
    <xf numFmtId="38" fontId="0" fillId="0" borderId="85" xfId="28" applyBorder="1" applyAlignment="1">
      <alignment/>
    </xf>
    <xf numFmtId="38" fontId="0" fillId="0" borderId="86" xfId="28" applyBorder="1" applyAlignment="1">
      <alignment/>
    </xf>
    <xf numFmtId="0" fontId="0" fillId="0" borderId="86" xfId="34" applyBorder="1">
      <alignment/>
      <protection/>
    </xf>
    <xf numFmtId="38" fontId="0" fillId="0" borderId="120" xfId="28" applyBorder="1" applyAlignment="1">
      <alignment/>
    </xf>
    <xf numFmtId="38" fontId="0" fillId="0" borderId="121" xfId="28" applyBorder="1" applyAlignment="1">
      <alignment/>
    </xf>
    <xf numFmtId="0" fontId="0" fillId="0" borderId="122" xfId="34" applyBorder="1">
      <alignment/>
      <protection/>
    </xf>
    <xf numFmtId="38" fontId="0" fillId="0" borderId="50" xfId="28" applyBorder="1" applyAlignment="1">
      <alignment/>
    </xf>
    <xf numFmtId="38" fontId="0" fillId="0" borderId="51" xfId="28" applyBorder="1" applyAlignment="1">
      <alignment/>
    </xf>
    <xf numFmtId="38" fontId="0" fillId="0" borderId="60" xfId="28" applyBorder="1" applyAlignment="1">
      <alignment/>
    </xf>
    <xf numFmtId="38" fontId="0" fillId="0" borderId="123" xfId="28" applyBorder="1" applyAlignment="1">
      <alignment/>
    </xf>
    <xf numFmtId="0" fontId="0" fillId="0" borderId="8" xfId="34" applyBorder="1">
      <alignment/>
      <protection/>
    </xf>
    <xf numFmtId="38" fontId="0" fillId="0" borderId="32" xfId="28" applyBorder="1" applyAlignment="1">
      <alignment/>
    </xf>
    <xf numFmtId="38" fontId="0" fillId="0" borderId="33" xfId="28" applyBorder="1" applyAlignment="1">
      <alignment/>
    </xf>
    <xf numFmtId="38" fontId="0" fillId="0" borderId="124" xfId="28" applyBorder="1" applyAlignment="1">
      <alignment/>
    </xf>
    <xf numFmtId="38" fontId="0" fillId="0" borderId="125" xfId="28" applyBorder="1" applyAlignment="1">
      <alignment/>
    </xf>
    <xf numFmtId="0" fontId="0" fillId="0" borderId="116" xfId="34" applyBorder="1">
      <alignment/>
      <protection/>
    </xf>
    <xf numFmtId="38" fontId="0" fillId="0" borderId="126" xfId="28" applyBorder="1" applyAlignment="1">
      <alignment/>
    </xf>
    <xf numFmtId="38" fontId="0" fillId="0" borderId="127" xfId="28" applyBorder="1" applyAlignment="1">
      <alignment/>
    </xf>
    <xf numFmtId="38" fontId="0" fillId="0" borderId="128" xfId="28" applyBorder="1" applyAlignment="1">
      <alignment/>
    </xf>
    <xf numFmtId="0" fontId="16" fillId="3" borderId="129" xfId="34" applyFont="1" applyFill="1" applyBorder="1" applyAlignment="1">
      <alignment horizontal="center"/>
      <protection/>
    </xf>
    <xf numFmtId="0" fontId="0" fillId="0" borderId="130" xfId="34" applyBorder="1">
      <alignment/>
      <protection/>
    </xf>
    <xf numFmtId="38" fontId="0" fillId="0" borderId="131" xfId="28" applyBorder="1" applyAlignment="1">
      <alignment/>
    </xf>
    <xf numFmtId="38" fontId="0" fillId="0" borderId="132" xfId="28" applyBorder="1" applyAlignment="1">
      <alignment/>
    </xf>
    <xf numFmtId="0" fontId="16" fillId="8" borderId="0" xfId="34" applyFont="1" applyFill="1">
      <alignment/>
      <protection/>
    </xf>
    <xf numFmtId="38" fontId="16" fillId="8" borderId="0" xfId="28" applyFont="1" applyFill="1" applyAlignment="1">
      <alignment/>
    </xf>
    <xf numFmtId="38" fontId="0" fillId="8" borderId="0" xfId="28" applyFill="1" applyAlignment="1">
      <alignment/>
    </xf>
    <xf numFmtId="0" fontId="0" fillId="0" borderId="0" xfId="40">
      <alignment/>
      <protection/>
    </xf>
    <xf numFmtId="0" fontId="15" fillId="0" borderId="0" xfId="40" applyFont="1">
      <alignment/>
      <protection/>
    </xf>
    <xf numFmtId="0" fontId="15" fillId="8" borderId="104" xfId="40" applyFont="1" applyFill="1" applyBorder="1" applyAlignment="1">
      <alignment horizontal="center"/>
      <protection/>
    </xf>
    <xf numFmtId="0" fontId="15" fillId="8" borderId="105" xfId="40" applyFont="1" applyFill="1" applyBorder="1" applyAlignment="1">
      <alignment horizontal="center"/>
      <protection/>
    </xf>
    <xf numFmtId="0" fontId="15" fillId="8" borderId="106" xfId="40" applyFont="1" applyFill="1" applyBorder="1" applyAlignment="1">
      <alignment horizontal="center"/>
      <protection/>
    </xf>
    <xf numFmtId="0" fontId="15" fillId="8" borderId="107" xfId="40" applyFont="1" applyFill="1" applyBorder="1" applyAlignment="1">
      <alignment horizontal="center"/>
      <protection/>
    </xf>
    <xf numFmtId="0" fontId="15" fillId="8" borderId="109" xfId="40" applyFont="1" applyFill="1" applyBorder="1" applyAlignment="1">
      <alignment horizontal="center"/>
      <protection/>
    </xf>
    <xf numFmtId="0" fontId="15" fillId="8" borderId="133" xfId="40" applyFont="1" applyFill="1" applyBorder="1" applyAlignment="1">
      <alignment horizontal="center"/>
      <protection/>
    </xf>
    <xf numFmtId="0" fontId="16" fillId="7" borderId="110" xfId="40" applyFont="1" applyFill="1" applyBorder="1" applyAlignment="1">
      <alignment/>
      <protection/>
    </xf>
    <xf numFmtId="0" fontId="0" fillId="0" borderId="111" xfId="40" applyBorder="1">
      <alignment/>
      <protection/>
    </xf>
    <xf numFmtId="0" fontId="0" fillId="0" borderId="112" xfId="40" applyBorder="1">
      <alignment/>
      <protection/>
    </xf>
    <xf numFmtId="0" fontId="0" fillId="0" borderId="96" xfId="40" applyBorder="1">
      <alignment/>
      <protection/>
    </xf>
    <xf numFmtId="0" fontId="0" fillId="0" borderId="113" xfId="40" applyBorder="1">
      <alignment/>
      <protection/>
    </xf>
    <xf numFmtId="0" fontId="0" fillId="0" borderId="125" xfId="40" applyBorder="1">
      <alignment/>
      <protection/>
    </xf>
    <xf numFmtId="0" fontId="16" fillId="7" borderId="115" xfId="40" applyFont="1" applyFill="1" applyBorder="1" applyAlignment="1">
      <alignment/>
      <protection/>
    </xf>
    <xf numFmtId="0" fontId="0" fillId="0" borderId="6" xfId="40" applyBorder="1">
      <alignment/>
      <protection/>
    </xf>
    <xf numFmtId="0" fontId="0" fillId="0" borderId="81" xfId="40" applyBorder="1">
      <alignment/>
      <protection/>
    </xf>
    <xf numFmtId="0" fontId="0" fillId="0" borderId="82" xfId="40" applyBorder="1">
      <alignment/>
      <protection/>
    </xf>
    <xf numFmtId="0" fontId="0" fillId="0" borderId="116" xfId="40" applyBorder="1">
      <alignment/>
      <protection/>
    </xf>
    <xf numFmtId="0" fontId="0" fillId="0" borderId="134" xfId="40" applyBorder="1">
      <alignment/>
      <protection/>
    </xf>
    <xf numFmtId="0" fontId="16" fillId="7" borderId="115" xfId="40" applyFont="1" applyFill="1" applyBorder="1" applyAlignment="1">
      <alignment horizontal="center"/>
      <protection/>
    </xf>
    <xf numFmtId="0" fontId="16" fillId="7" borderId="115" xfId="40" applyFont="1" applyFill="1" applyBorder="1">
      <alignment/>
      <protection/>
    </xf>
    <xf numFmtId="0" fontId="16" fillId="7" borderId="118" xfId="40" applyFont="1" applyFill="1" applyBorder="1">
      <alignment/>
      <protection/>
    </xf>
    <xf numFmtId="0" fontId="0" fillId="0" borderId="119" xfId="40" applyBorder="1">
      <alignment/>
      <protection/>
    </xf>
    <xf numFmtId="0" fontId="0" fillId="0" borderId="85" xfId="40" applyBorder="1">
      <alignment/>
      <protection/>
    </xf>
    <xf numFmtId="0" fontId="0" fillId="0" borderId="86" xfId="40" applyBorder="1">
      <alignment/>
      <protection/>
    </xf>
    <xf numFmtId="0" fontId="0" fillId="0" borderId="120" xfId="40" applyBorder="1">
      <alignment/>
      <protection/>
    </xf>
    <xf numFmtId="0" fontId="0" fillId="0" borderId="135" xfId="40" applyBorder="1">
      <alignment/>
      <protection/>
    </xf>
    <xf numFmtId="0" fontId="0" fillId="0" borderId="122" xfId="40" applyBorder="1">
      <alignment/>
      <protection/>
    </xf>
    <xf numFmtId="0" fontId="0" fillId="0" borderId="50" xfId="40" applyBorder="1">
      <alignment/>
      <protection/>
    </xf>
    <xf numFmtId="0" fontId="0" fillId="0" borderId="51" xfId="40" applyBorder="1">
      <alignment/>
      <protection/>
    </xf>
    <xf numFmtId="0" fontId="0" fillId="0" borderId="128" xfId="40" applyBorder="1">
      <alignment/>
      <protection/>
    </xf>
    <xf numFmtId="0" fontId="0" fillId="0" borderId="60" xfId="40" applyBorder="1">
      <alignment/>
      <protection/>
    </xf>
    <xf numFmtId="0" fontId="0" fillId="0" borderId="8" xfId="40" applyBorder="1">
      <alignment/>
      <protection/>
    </xf>
    <xf numFmtId="0" fontId="0" fillId="0" borderId="32" xfId="40" applyBorder="1">
      <alignment/>
      <protection/>
    </xf>
    <xf numFmtId="0" fontId="0" fillId="0" borderId="33" xfId="40" applyBorder="1">
      <alignment/>
      <protection/>
    </xf>
    <xf numFmtId="0" fontId="0" fillId="0" borderId="121" xfId="40" applyBorder="1">
      <alignment/>
      <protection/>
    </xf>
    <xf numFmtId="0" fontId="17" fillId="7" borderId="115" xfId="40" applyFont="1" applyFill="1" applyBorder="1" applyAlignment="1">
      <alignment horizontal="center"/>
      <protection/>
    </xf>
    <xf numFmtId="0" fontId="0" fillId="0" borderId="27" xfId="40" applyBorder="1">
      <alignment/>
      <protection/>
    </xf>
    <xf numFmtId="0" fontId="16" fillId="7" borderId="129" xfId="40" applyFont="1" applyFill="1" applyBorder="1">
      <alignment/>
      <protection/>
    </xf>
    <xf numFmtId="0" fontId="16" fillId="9" borderId="115" xfId="39" applyFont="1" applyFill="1" applyBorder="1" applyAlignment="1">
      <alignment horizontal="center"/>
      <protection/>
    </xf>
    <xf numFmtId="0" fontId="0" fillId="0" borderId="130" xfId="40" applyBorder="1">
      <alignment/>
      <protection/>
    </xf>
    <xf numFmtId="0" fontId="0" fillId="0" borderId="136" xfId="40" applyBorder="1">
      <alignment/>
      <protection/>
    </xf>
    <xf numFmtId="0" fontId="0" fillId="0" borderId="137" xfId="40" applyBorder="1">
      <alignment/>
      <protection/>
    </xf>
    <xf numFmtId="0" fontId="0" fillId="0" borderId="0" xfId="37">
      <alignment/>
      <protection/>
    </xf>
    <xf numFmtId="0" fontId="15" fillId="0" borderId="0" xfId="37" applyFont="1">
      <alignment/>
      <protection/>
    </xf>
    <xf numFmtId="0" fontId="15" fillId="10" borderId="138" xfId="37" applyFont="1" applyFill="1" applyBorder="1" applyAlignment="1">
      <alignment horizontal="center"/>
      <protection/>
    </xf>
    <xf numFmtId="0" fontId="15" fillId="10" borderId="139" xfId="37" applyFont="1" applyFill="1" applyBorder="1" applyAlignment="1">
      <alignment horizontal="center"/>
      <protection/>
    </xf>
    <xf numFmtId="38" fontId="15" fillId="10" borderId="140" xfId="28" applyFont="1" applyFill="1" applyBorder="1" applyAlignment="1">
      <alignment horizontal="center"/>
    </xf>
    <xf numFmtId="38" fontId="15" fillId="10" borderId="108" xfId="28" applyFont="1" applyFill="1" applyBorder="1" applyAlignment="1">
      <alignment horizontal="center"/>
    </xf>
    <xf numFmtId="38" fontId="15" fillId="10" borderId="141" xfId="28" applyFont="1" applyFill="1" applyBorder="1" applyAlignment="1">
      <alignment horizontal="center"/>
    </xf>
    <xf numFmtId="38" fontId="15" fillId="10" borderId="142" xfId="28" applyFont="1" applyFill="1" applyBorder="1" applyAlignment="1">
      <alignment horizontal="center"/>
    </xf>
    <xf numFmtId="0" fontId="16" fillId="11" borderId="110" xfId="37" applyFont="1" applyFill="1" applyBorder="1" applyAlignment="1">
      <alignment/>
      <protection/>
    </xf>
    <xf numFmtId="0" fontId="0" fillId="0" borderId="122" xfId="37" applyBorder="1">
      <alignment/>
      <protection/>
    </xf>
    <xf numFmtId="38" fontId="0" fillId="0" borderId="143" xfId="28" applyBorder="1" applyAlignment="1">
      <alignment/>
    </xf>
    <xf numFmtId="0" fontId="16" fillId="11" borderId="115" xfId="37" applyFont="1" applyFill="1" applyBorder="1" applyAlignment="1">
      <alignment/>
      <protection/>
    </xf>
    <xf numFmtId="0" fontId="0" fillId="0" borderId="6" xfId="37" applyBorder="1">
      <alignment/>
      <protection/>
    </xf>
    <xf numFmtId="0" fontId="16" fillId="11" borderId="115" xfId="37" applyFont="1" applyFill="1" applyBorder="1" applyAlignment="1">
      <alignment horizontal="center"/>
      <protection/>
    </xf>
    <xf numFmtId="0" fontId="0" fillId="0" borderId="8" xfId="37" applyBorder="1">
      <alignment/>
      <protection/>
    </xf>
    <xf numFmtId="0" fontId="16" fillId="11" borderId="110" xfId="37" applyFont="1" applyFill="1" applyBorder="1" applyAlignment="1">
      <alignment horizontal="center"/>
      <protection/>
    </xf>
    <xf numFmtId="0" fontId="0" fillId="0" borderId="111" xfId="37" applyBorder="1">
      <alignment/>
      <protection/>
    </xf>
    <xf numFmtId="38" fontId="0" fillId="0" borderId="134" xfId="28" applyBorder="1" applyAlignment="1">
      <alignment/>
    </xf>
    <xf numFmtId="0" fontId="0" fillId="0" borderId="119" xfId="37" applyBorder="1">
      <alignment/>
      <protection/>
    </xf>
    <xf numFmtId="0" fontId="0" fillId="0" borderId="113" xfId="37" applyBorder="1">
      <alignment/>
      <protection/>
    </xf>
    <xf numFmtId="38" fontId="0" fillId="0" borderId="27" xfId="28" applyFill="1" applyBorder="1" applyAlignment="1">
      <alignment/>
    </xf>
    <xf numFmtId="38" fontId="0" fillId="0" borderId="51" xfId="28" applyFill="1" applyBorder="1" applyAlignment="1">
      <alignment/>
    </xf>
    <xf numFmtId="38" fontId="0" fillId="0" borderId="144" xfId="28" applyBorder="1" applyAlignment="1">
      <alignment/>
    </xf>
    <xf numFmtId="0" fontId="0" fillId="0" borderId="116" xfId="37" applyBorder="1">
      <alignment/>
      <protection/>
    </xf>
    <xf numFmtId="38" fontId="0" fillId="0" borderId="98" xfId="28" applyFill="1" applyBorder="1" applyAlignment="1">
      <alignment/>
    </xf>
    <xf numFmtId="38" fontId="0" fillId="0" borderId="82" xfId="28" applyFill="1" applyBorder="1" applyAlignment="1">
      <alignment/>
    </xf>
    <xf numFmtId="0" fontId="0" fillId="0" borderId="120" xfId="37" applyBorder="1">
      <alignment/>
      <protection/>
    </xf>
    <xf numFmtId="38" fontId="0" fillId="0" borderId="100" xfId="28" applyFill="1" applyBorder="1" applyAlignment="1">
      <alignment/>
    </xf>
    <xf numFmtId="38" fontId="0" fillId="0" borderId="86" xfId="28" applyFill="1" applyBorder="1" applyAlignment="1">
      <alignment/>
    </xf>
    <xf numFmtId="38" fontId="0" fillId="0" borderId="145" xfId="28" applyBorder="1" applyAlignment="1">
      <alignment/>
    </xf>
    <xf numFmtId="38" fontId="0" fillId="0" borderId="82" xfId="28" applyFont="1" applyBorder="1" applyAlignment="1">
      <alignment/>
    </xf>
    <xf numFmtId="0" fontId="16" fillId="11" borderId="118" xfId="37" applyFont="1" applyFill="1" applyBorder="1" applyAlignment="1">
      <alignment horizontal="center"/>
      <protection/>
    </xf>
    <xf numFmtId="38" fontId="0" fillId="0" borderId="27" xfId="28" applyBorder="1" applyAlignment="1">
      <alignment/>
    </xf>
    <xf numFmtId="0" fontId="16" fillId="11" borderId="129" xfId="37" applyFont="1" applyFill="1" applyBorder="1" applyAlignment="1">
      <alignment horizontal="center"/>
      <protection/>
    </xf>
    <xf numFmtId="0" fontId="0" fillId="0" borderId="130" xfId="37" applyBorder="1">
      <alignment/>
      <protection/>
    </xf>
    <xf numFmtId="38" fontId="0" fillId="0" borderId="136" xfId="28" applyBorder="1" applyAlignment="1">
      <alignment/>
    </xf>
    <xf numFmtId="38" fontId="0" fillId="0" borderId="137" xfId="28" applyBorder="1" applyAlignment="1">
      <alignment/>
    </xf>
    <xf numFmtId="38" fontId="0" fillId="0" borderId="130" xfId="28" applyBorder="1" applyAlignment="1">
      <alignment/>
    </xf>
    <xf numFmtId="38" fontId="0" fillId="0" borderId="146" xfId="28" applyBorder="1" applyAlignment="1">
      <alignment/>
    </xf>
    <xf numFmtId="0" fontId="0" fillId="0" borderId="0" xfId="42">
      <alignment/>
      <protection/>
    </xf>
    <xf numFmtId="0" fontId="15" fillId="0" borderId="0" xfId="42" applyFont="1">
      <alignment/>
      <protection/>
    </xf>
    <xf numFmtId="0" fontId="15" fillId="12" borderId="104" xfId="42" applyFont="1" applyFill="1" applyBorder="1" applyAlignment="1">
      <alignment horizontal="center"/>
      <protection/>
    </xf>
    <xf numFmtId="0" fontId="15" fillId="12" borderId="105" xfId="42" applyFont="1" applyFill="1" applyBorder="1" applyAlignment="1">
      <alignment horizontal="center"/>
      <protection/>
    </xf>
    <xf numFmtId="0" fontId="15" fillId="12" borderId="106" xfId="42" applyFont="1" applyFill="1" applyBorder="1" applyAlignment="1">
      <alignment horizontal="center"/>
      <protection/>
    </xf>
    <xf numFmtId="0" fontId="15" fillId="12" borderId="107" xfId="42" applyFont="1" applyFill="1" applyBorder="1" applyAlignment="1">
      <alignment horizontal="center"/>
      <protection/>
    </xf>
    <xf numFmtId="0" fontId="15" fillId="12" borderId="109" xfId="42" applyFont="1" applyFill="1" applyBorder="1" applyAlignment="1">
      <alignment horizontal="center"/>
      <protection/>
    </xf>
    <xf numFmtId="0" fontId="15" fillId="12" borderId="147" xfId="42" applyFont="1" applyFill="1" applyBorder="1" applyAlignment="1">
      <alignment horizontal="center"/>
      <protection/>
    </xf>
    <xf numFmtId="0" fontId="16" fillId="13" borderId="110" xfId="42" applyFont="1" applyFill="1" applyBorder="1" applyAlignment="1">
      <alignment/>
      <protection/>
    </xf>
    <xf numFmtId="0" fontId="0" fillId="0" borderId="111" xfId="42" applyBorder="1">
      <alignment/>
      <protection/>
    </xf>
    <xf numFmtId="0" fontId="0" fillId="0" borderId="112" xfId="42" applyBorder="1">
      <alignment/>
      <protection/>
    </xf>
    <xf numFmtId="0" fontId="0" fillId="0" borderId="96" xfId="42" applyBorder="1">
      <alignment/>
      <protection/>
    </xf>
    <xf numFmtId="0" fontId="0" fillId="0" borderId="113" xfId="42" applyBorder="1">
      <alignment/>
      <protection/>
    </xf>
    <xf numFmtId="0" fontId="16" fillId="13" borderId="115" xfId="42" applyFont="1" applyFill="1" applyBorder="1" applyAlignment="1">
      <alignment/>
      <protection/>
    </xf>
    <xf numFmtId="0" fontId="0" fillId="0" borderId="6" xfId="42" applyBorder="1">
      <alignment/>
      <protection/>
    </xf>
    <xf numFmtId="0" fontId="0" fillId="0" borderId="81" xfId="42" applyBorder="1">
      <alignment/>
      <protection/>
    </xf>
    <xf numFmtId="0" fontId="0" fillId="0" borderId="82" xfId="42" applyBorder="1">
      <alignment/>
      <protection/>
    </xf>
    <xf numFmtId="0" fontId="0" fillId="0" borderId="116" xfId="42" applyBorder="1">
      <alignment/>
      <protection/>
    </xf>
    <xf numFmtId="0" fontId="16" fillId="13" borderId="115" xfId="42" applyFont="1" applyFill="1" applyBorder="1" applyAlignment="1">
      <alignment horizontal="center"/>
      <protection/>
    </xf>
    <xf numFmtId="0" fontId="16" fillId="13" borderId="115" xfId="42" applyFont="1" applyFill="1" applyBorder="1">
      <alignment/>
      <protection/>
    </xf>
    <xf numFmtId="0" fontId="16" fillId="13" borderId="118" xfId="42" applyFont="1" applyFill="1" applyBorder="1">
      <alignment/>
      <protection/>
    </xf>
    <xf numFmtId="0" fontId="0" fillId="0" borderId="119" xfId="42" applyBorder="1">
      <alignment/>
      <protection/>
    </xf>
    <xf numFmtId="0" fontId="0" fillId="0" borderId="85" xfId="42" applyBorder="1">
      <alignment/>
      <protection/>
    </xf>
    <xf numFmtId="0" fontId="0" fillId="0" borderId="86" xfId="42" applyBorder="1">
      <alignment/>
      <protection/>
    </xf>
    <xf numFmtId="0" fontId="0" fillId="0" borderId="120" xfId="42" applyBorder="1">
      <alignment/>
      <protection/>
    </xf>
    <xf numFmtId="0" fontId="0" fillId="0" borderId="122" xfId="42" applyBorder="1">
      <alignment/>
      <protection/>
    </xf>
    <xf numFmtId="0" fontId="0" fillId="0" borderId="50" xfId="42" applyBorder="1">
      <alignment/>
      <protection/>
    </xf>
    <xf numFmtId="0" fontId="0" fillId="0" borderId="51" xfId="42" applyBorder="1">
      <alignment/>
      <protection/>
    </xf>
    <xf numFmtId="0" fontId="0" fillId="0" borderId="60" xfId="42" applyBorder="1">
      <alignment/>
      <protection/>
    </xf>
    <xf numFmtId="0" fontId="0" fillId="0" borderId="27" xfId="42" applyBorder="1" applyAlignment="1">
      <alignment/>
      <protection/>
    </xf>
    <xf numFmtId="0" fontId="0" fillId="0" borderId="51" xfId="42" applyBorder="1" applyAlignment="1">
      <alignment/>
      <protection/>
    </xf>
    <xf numFmtId="0" fontId="0" fillId="0" borderId="27" xfId="42" applyBorder="1">
      <alignment/>
      <protection/>
    </xf>
    <xf numFmtId="0" fontId="0" fillId="0" borderId="98" xfId="42" applyBorder="1" applyAlignment="1">
      <alignment/>
      <protection/>
    </xf>
    <xf numFmtId="0" fontId="0" fillId="0" borderId="82" xfId="42" applyBorder="1" applyAlignment="1">
      <alignment/>
      <protection/>
    </xf>
    <xf numFmtId="0" fontId="0" fillId="0" borderId="98" xfId="42" applyBorder="1">
      <alignment/>
      <protection/>
    </xf>
    <xf numFmtId="0" fontId="0" fillId="0" borderId="0" xfId="42" applyAlignment="1">
      <alignment horizontal="center"/>
      <protection/>
    </xf>
    <xf numFmtId="0" fontId="0" fillId="0" borderId="85" xfId="42" applyBorder="1" applyAlignment="1">
      <alignment/>
      <protection/>
    </xf>
    <xf numFmtId="0" fontId="0" fillId="0" borderId="86" xfId="42" applyBorder="1" applyAlignment="1">
      <alignment/>
      <protection/>
    </xf>
    <xf numFmtId="0" fontId="0" fillId="0" borderId="100" xfId="42" applyBorder="1">
      <alignment/>
      <protection/>
    </xf>
    <xf numFmtId="0" fontId="0" fillId="0" borderId="66" xfId="42" applyBorder="1">
      <alignment/>
      <protection/>
    </xf>
    <xf numFmtId="0" fontId="0" fillId="0" borderId="0" xfId="42" applyBorder="1">
      <alignment/>
      <protection/>
    </xf>
    <xf numFmtId="0" fontId="0" fillId="0" borderId="148" xfId="42" applyBorder="1">
      <alignment/>
      <protection/>
    </xf>
    <xf numFmtId="0" fontId="0" fillId="0" borderId="48" xfId="42" applyBorder="1">
      <alignment/>
      <protection/>
    </xf>
    <xf numFmtId="0" fontId="0" fillId="0" borderId="49" xfId="42" applyBorder="1">
      <alignment/>
      <protection/>
    </xf>
    <xf numFmtId="0" fontId="0" fillId="0" borderId="61" xfId="42" applyBorder="1">
      <alignment/>
      <protection/>
    </xf>
    <xf numFmtId="0" fontId="0" fillId="0" borderId="149" xfId="42" applyBorder="1">
      <alignment/>
      <protection/>
    </xf>
    <xf numFmtId="0" fontId="0" fillId="0" borderId="8" xfId="42" applyBorder="1">
      <alignment/>
      <protection/>
    </xf>
    <xf numFmtId="0" fontId="0" fillId="0" borderId="33" xfId="42" applyBorder="1">
      <alignment/>
      <protection/>
    </xf>
    <xf numFmtId="0" fontId="0" fillId="0" borderId="39" xfId="42" applyBorder="1">
      <alignment/>
      <protection/>
    </xf>
    <xf numFmtId="0" fontId="0" fillId="0" borderId="2" xfId="42" applyBorder="1">
      <alignment/>
      <protection/>
    </xf>
    <xf numFmtId="0" fontId="0" fillId="0" borderId="11" xfId="42" applyBorder="1">
      <alignment/>
      <protection/>
    </xf>
    <xf numFmtId="0" fontId="16" fillId="13" borderId="129" xfId="42" applyFont="1" applyFill="1" applyBorder="1">
      <alignment/>
      <protection/>
    </xf>
    <xf numFmtId="0" fontId="0" fillId="0" borderId="130" xfId="42" applyBorder="1">
      <alignment/>
      <protection/>
    </xf>
    <xf numFmtId="0" fontId="0" fillId="0" borderId="131" xfId="42" applyBorder="1">
      <alignment/>
      <protection/>
    </xf>
    <xf numFmtId="0" fontId="0" fillId="0" borderId="150" xfId="42" applyBorder="1">
      <alignment/>
      <protection/>
    </xf>
    <xf numFmtId="0" fontId="0" fillId="0" borderId="0" xfId="39" applyBorder="1">
      <alignment/>
      <protection/>
    </xf>
    <xf numFmtId="0" fontId="15" fillId="0" borderId="0" xfId="39" applyFont="1">
      <alignment/>
      <protection/>
    </xf>
    <xf numFmtId="0" fontId="0" fillId="0" borderId="0" xfId="39">
      <alignment/>
      <protection/>
    </xf>
    <xf numFmtId="0" fontId="15" fillId="14" borderId="138" xfId="39" applyFont="1" applyFill="1" applyBorder="1" applyAlignment="1">
      <alignment horizontal="center"/>
      <protection/>
    </xf>
    <xf numFmtId="0" fontId="15" fillId="14" borderId="141" xfId="39" applyFont="1" applyFill="1" applyBorder="1" applyAlignment="1">
      <alignment horizontal="center"/>
      <protection/>
    </xf>
    <xf numFmtId="38" fontId="15" fillId="14" borderId="140" xfId="28" applyFont="1" applyFill="1" applyBorder="1" applyAlignment="1">
      <alignment horizontal="center"/>
    </xf>
    <xf numFmtId="38" fontId="15" fillId="14" borderId="108" xfId="28" applyFont="1" applyFill="1" applyBorder="1" applyAlignment="1">
      <alignment horizontal="center"/>
    </xf>
    <xf numFmtId="38" fontId="15" fillId="14" borderId="141" xfId="28" applyFont="1" applyFill="1" applyBorder="1" applyAlignment="1">
      <alignment horizontal="center"/>
    </xf>
    <xf numFmtId="0" fontId="16" fillId="9" borderId="110" xfId="39" applyFont="1" applyFill="1" applyBorder="1" applyAlignment="1">
      <alignment/>
      <protection/>
    </xf>
    <xf numFmtId="0" fontId="0" fillId="0" borderId="122" xfId="39" applyBorder="1">
      <alignment/>
      <protection/>
    </xf>
    <xf numFmtId="0" fontId="16" fillId="9" borderId="115" xfId="39" applyFont="1" applyFill="1" applyBorder="1" applyAlignment="1">
      <alignment/>
      <protection/>
    </xf>
    <xf numFmtId="0" fontId="0" fillId="0" borderId="6" xfId="39" applyBorder="1">
      <alignment/>
      <protection/>
    </xf>
    <xf numFmtId="0" fontId="16" fillId="9" borderId="115" xfId="39" applyFont="1" applyFill="1" applyBorder="1">
      <alignment/>
      <protection/>
    </xf>
    <xf numFmtId="0" fontId="16" fillId="9" borderId="118" xfId="39" applyFont="1" applyFill="1" applyBorder="1">
      <alignment/>
      <protection/>
    </xf>
    <xf numFmtId="0" fontId="0" fillId="0" borderId="119" xfId="39" applyBorder="1">
      <alignment/>
      <protection/>
    </xf>
    <xf numFmtId="38" fontId="0" fillId="0" borderId="86" xfId="28" applyFont="1" applyBorder="1" applyAlignment="1">
      <alignment/>
    </xf>
    <xf numFmtId="0" fontId="0" fillId="0" borderId="8" xfId="39" applyBorder="1">
      <alignment/>
      <protection/>
    </xf>
    <xf numFmtId="0" fontId="0" fillId="0" borderId="111" xfId="39" applyBorder="1">
      <alignment/>
      <protection/>
    </xf>
    <xf numFmtId="38" fontId="0" fillId="0" borderId="96" xfId="28" applyFont="1" applyBorder="1" applyAlignment="1">
      <alignment/>
    </xf>
    <xf numFmtId="0" fontId="0" fillId="0" borderId="148" xfId="39" applyBorder="1">
      <alignment/>
      <protection/>
    </xf>
    <xf numFmtId="0" fontId="0" fillId="0" borderId="113" xfId="39" applyBorder="1">
      <alignment/>
      <protection/>
    </xf>
    <xf numFmtId="38" fontId="0" fillId="0" borderId="27" xfId="28" applyBorder="1" applyAlignment="1">
      <alignment/>
    </xf>
    <xf numFmtId="38" fontId="0" fillId="0" borderId="51" xfId="28" applyBorder="1" applyAlignment="1">
      <alignment/>
    </xf>
    <xf numFmtId="0" fontId="0" fillId="0" borderId="116" xfId="39" applyBorder="1">
      <alignment/>
      <protection/>
    </xf>
    <xf numFmtId="38" fontId="0" fillId="0" borderId="98" xfId="28" applyBorder="1" applyAlignment="1">
      <alignment/>
    </xf>
    <xf numFmtId="38" fontId="0" fillId="0" borderId="82" xfId="28" applyBorder="1" applyAlignment="1">
      <alignment/>
    </xf>
    <xf numFmtId="0" fontId="0" fillId="0" borderId="49" xfId="39" applyBorder="1">
      <alignment/>
      <protection/>
    </xf>
    <xf numFmtId="38" fontId="0" fillId="0" borderId="100" xfId="28" applyBorder="1" applyAlignment="1">
      <alignment/>
    </xf>
    <xf numFmtId="38" fontId="0" fillId="0" borderId="86" xfId="28" applyBorder="1" applyAlignment="1">
      <alignment/>
    </xf>
    <xf numFmtId="0" fontId="16" fillId="9" borderId="129" xfId="39" applyFont="1" applyFill="1" applyBorder="1">
      <alignment/>
      <protection/>
    </xf>
    <xf numFmtId="0" fontId="0" fillId="0" borderId="130" xfId="39" applyBorder="1">
      <alignment/>
      <protection/>
    </xf>
    <xf numFmtId="38" fontId="0" fillId="0" borderId="150" xfId="28" applyBorder="1" applyAlignment="1">
      <alignment/>
    </xf>
    <xf numFmtId="0" fontId="0" fillId="0" borderId="0" xfId="38">
      <alignment/>
      <protection/>
    </xf>
    <xf numFmtId="0" fontId="15" fillId="15" borderId="104" xfId="38" applyFont="1" applyFill="1" applyBorder="1" applyAlignment="1">
      <alignment horizontal="center"/>
      <protection/>
    </xf>
    <xf numFmtId="38" fontId="15" fillId="15" borderId="105" xfId="28" applyFont="1" applyFill="1" applyBorder="1" applyAlignment="1">
      <alignment horizontal="center"/>
    </xf>
    <xf numFmtId="38" fontId="15" fillId="15" borderId="106" xfId="28" applyFont="1" applyFill="1" applyBorder="1" applyAlignment="1">
      <alignment horizontal="center"/>
    </xf>
    <xf numFmtId="38" fontId="15" fillId="15" borderId="107" xfId="28" applyFont="1" applyFill="1" applyBorder="1" applyAlignment="1">
      <alignment horizontal="center"/>
    </xf>
    <xf numFmtId="38" fontId="15" fillId="15" borderId="109" xfId="28" applyFont="1" applyFill="1" applyBorder="1" applyAlignment="1">
      <alignment horizontal="center"/>
    </xf>
    <xf numFmtId="38" fontId="15" fillId="15" borderId="147" xfId="28" applyFont="1" applyFill="1" applyBorder="1" applyAlignment="1">
      <alignment horizontal="center"/>
    </xf>
    <xf numFmtId="0" fontId="16" fillId="15" borderId="110" xfId="38" applyFont="1" applyFill="1" applyBorder="1" applyAlignment="1">
      <alignment/>
      <protection/>
    </xf>
    <xf numFmtId="38" fontId="0" fillId="0" borderId="111" xfId="28" applyBorder="1" applyAlignment="1">
      <alignment/>
    </xf>
    <xf numFmtId="0" fontId="16" fillId="15" borderId="115" xfId="38" applyFont="1" applyFill="1" applyBorder="1" applyAlignment="1">
      <alignment/>
      <protection/>
    </xf>
    <xf numFmtId="38" fontId="0" fillId="0" borderId="6" xfId="28" applyBorder="1" applyAlignment="1">
      <alignment/>
    </xf>
    <xf numFmtId="0" fontId="16" fillId="15" borderId="115" xfId="38" applyFont="1" applyFill="1" applyBorder="1" applyAlignment="1">
      <alignment horizontal="center"/>
      <protection/>
    </xf>
    <xf numFmtId="0" fontId="16" fillId="15" borderId="115" xfId="38" applyFont="1" applyFill="1" applyBorder="1">
      <alignment/>
      <protection/>
    </xf>
    <xf numFmtId="0" fontId="16" fillId="15" borderId="118" xfId="38" applyFont="1" applyFill="1" applyBorder="1">
      <alignment/>
      <protection/>
    </xf>
    <xf numFmtId="38" fontId="0" fillId="0" borderId="119" xfId="28" applyBorder="1" applyAlignment="1">
      <alignment/>
    </xf>
    <xf numFmtId="38" fontId="0" fillId="0" borderId="122" xfId="28" applyBorder="1" applyAlignment="1">
      <alignment/>
    </xf>
    <xf numFmtId="38" fontId="0" fillId="0" borderId="8" xfId="28" applyBorder="1" applyAlignment="1">
      <alignment/>
    </xf>
    <xf numFmtId="38" fontId="0" fillId="0" borderId="151" xfId="28" applyBorder="1" applyAlignment="1">
      <alignment/>
    </xf>
    <xf numFmtId="38" fontId="0" fillId="0" borderId="152" xfId="28" applyBorder="1" applyAlignment="1">
      <alignment/>
    </xf>
    <xf numFmtId="38" fontId="0" fillId="0" borderId="153" xfId="28" applyBorder="1" applyAlignment="1">
      <alignment/>
    </xf>
    <xf numFmtId="38" fontId="0" fillId="0" borderId="154" xfId="28" applyBorder="1" applyAlignment="1">
      <alignment/>
    </xf>
    <xf numFmtId="38" fontId="0" fillId="0" borderId="98" xfId="28" applyBorder="1" applyAlignment="1">
      <alignment/>
    </xf>
    <xf numFmtId="38" fontId="0" fillId="0" borderId="66" xfId="28" applyBorder="1" applyAlignment="1">
      <alignment horizontal="right"/>
    </xf>
    <xf numFmtId="38" fontId="0" fillId="0" borderId="48" xfId="28" applyBorder="1" applyAlignment="1">
      <alignment horizontal="right"/>
    </xf>
    <xf numFmtId="38" fontId="0" fillId="0" borderId="61" xfId="28" applyBorder="1" applyAlignment="1">
      <alignment horizontal="right"/>
    </xf>
    <xf numFmtId="38" fontId="0" fillId="0" borderId="33" xfId="28" applyBorder="1" applyAlignment="1">
      <alignment horizontal="right"/>
    </xf>
    <xf numFmtId="38" fontId="0" fillId="0" borderId="39" xfId="28" applyBorder="1" applyAlignment="1">
      <alignment horizontal="right"/>
    </xf>
    <xf numFmtId="38" fontId="0" fillId="0" borderId="98" xfId="28" applyBorder="1" applyAlignment="1">
      <alignment horizontal="right"/>
    </xf>
    <xf numFmtId="38" fontId="0" fillId="0" borderId="82" xfId="28" applyBorder="1" applyAlignment="1">
      <alignment horizontal="right"/>
    </xf>
    <xf numFmtId="38" fontId="0" fillId="0" borderId="116" xfId="28" applyBorder="1" applyAlignment="1">
      <alignment horizontal="right"/>
    </xf>
    <xf numFmtId="38" fontId="0" fillId="0" borderId="27" xfId="28" applyBorder="1" applyAlignment="1">
      <alignment horizontal="right"/>
    </xf>
    <xf numFmtId="38" fontId="0" fillId="0" borderId="51" xfId="28" applyBorder="1" applyAlignment="1">
      <alignment horizontal="right"/>
    </xf>
    <xf numFmtId="38" fontId="0" fillId="0" borderId="153" xfId="28" applyBorder="1" applyAlignment="1">
      <alignment horizontal="right"/>
    </xf>
    <xf numFmtId="0" fontId="16" fillId="15" borderId="129" xfId="38" applyFont="1" applyFill="1" applyBorder="1">
      <alignment/>
      <protection/>
    </xf>
    <xf numFmtId="38" fontId="0" fillId="0" borderId="155" xfId="28" applyBorder="1" applyAlignment="1">
      <alignment/>
    </xf>
    <xf numFmtId="38" fontId="0" fillId="0" borderId="156" xfId="28" applyBorder="1" applyAlignment="1">
      <alignment/>
    </xf>
    <xf numFmtId="0" fontId="0" fillId="0" borderId="0" xfId="41">
      <alignment/>
      <protection/>
    </xf>
    <xf numFmtId="0" fontId="0" fillId="0" borderId="0" xfId="41" applyAlignment="1">
      <alignment horizontal="center"/>
      <protection/>
    </xf>
    <xf numFmtId="38" fontId="0" fillId="0" borderId="0" xfId="28" applyFont="1" applyAlignment="1">
      <alignment/>
    </xf>
    <xf numFmtId="0" fontId="14" fillId="16" borderId="157" xfId="41" applyFont="1" applyFill="1" applyBorder="1" applyAlignment="1">
      <alignment horizontal="center"/>
      <protection/>
    </xf>
    <xf numFmtId="0" fontId="14" fillId="16" borderId="158" xfId="41" applyFont="1" applyFill="1" applyBorder="1" applyAlignment="1">
      <alignment horizontal="center"/>
      <protection/>
    </xf>
    <xf numFmtId="38" fontId="14" fillId="16" borderId="159" xfId="28" applyFont="1" applyFill="1" applyBorder="1" applyAlignment="1">
      <alignment horizontal="center"/>
    </xf>
    <xf numFmtId="38" fontId="14" fillId="16" borderId="107" xfId="28" applyFont="1" applyFill="1" applyBorder="1" applyAlignment="1">
      <alignment horizontal="center"/>
    </xf>
    <xf numFmtId="38" fontId="14" fillId="16" borderId="108" xfId="28" applyFont="1" applyFill="1" applyBorder="1" applyAlignment="1">
      <alignment horizontal="center"/>
    </xf>
    <xf numFmtId="0" fontId="16" fillId="17" borderId="160" xfId="41" applyFont="1" applyFill="1" applyBorder="1" applyAlignment="1">
      <alignment/>
      <protection/>
    </xf>
    <xf numFmtId="0" fontId="0" fillId="0" borderId="161" xfId="41" applyBorder="1" applyAlignment="1">
      <alignment horizontal="center"/>
      <protection/>
    </xf>
    <xf numFmtId="38" fontId="0" fillId="0" borderId="112" xfId="28" applyFont="1" applyBorder="1" applyAlignment="1">
      <alignment/>
    </xf>
    <xf numFmtId="3" fontId="0" fillId="0" borderId="51" xfId="41" applyNumberFormat="1" applyFont="1" applyBorder="1" applyAlignment="1">
      <alignment/>
      <protection/>
    </xf>
    <xf numFmtId="3" fontId="0" fillId="0" borderId="162" xfId="41" applyNumberFormat="1" applyFont="1" applyBorder="1" applyAlignment="1">
      <alignment/>
      <protection/>
    </xf>
    <xf numFmtId="0" fontId="16" fillId="17" borderId="163" xfId="41" applyFont="1" applyFill="1" applyBorder="1" applyAlignment="1">
      <alignment/>
      <protection/>
    </xf>
    <xf numFmtId="0" fontId="0" fillId="0" borderId="164" xfId="41" applyBorder="1" applyAlignment="1">
      <alignment horizontal="center"/>
      <protection/>
    </xf>
    <xf numFmtId="38" fontId="0" fillId="0" borderId="81" xfId="28" applyFont="1" applyBorder="1" applyAlignment="1">
      <alignment/>
    </xf>
    <xf numFmtId="3" fontId="0" fillId="0" borderId="82" xfId="41" applyNumberFormat="1" applyFont="1" applyBorder="1" applyAlignment="1">
      <alignment/>
      <protection/>
    </xf>
    <xf numFmtId="3" fontId="0" fillId="0" borderId="82" xfId="28" applyNumberFormat="1" applyFont="1" applyBorder="1" applyAlignment="1">
      <alignment/>
    </xf>
    <xf numFmtId="3" fontId="0" fillId="0" borderId="165" xfId="41" applyNumberFormat="1" applyFont="1" applyBorder="1" applyAlignment="1">
      <alignment/>
      <protection/>
    </xf>
    <xf numFmtId="0" fontId="16" fillId="17" borderId="163" xfId="41" applyFont="1" applyFill="1" applyBorder="1" applyAlignment="1">
      <alignment horizontal="center"/>
      <protection/>
    </xf>
    <xf numFmtId="0" fontId="0" fillId="17" borderId="163" xfId="41" applyFill="1" applyBorder="1">
      <alignment/>
      <protection/>
    </xf>
    <xf numFmtId="0" fontId="0" fillId="17" borderId="166" xfId="41" applyFill="1" applyBorder="1">
      <alignment/>
      <protection/>
    </xf>
    <xf numFmtId="0" fontId="0" fillId="0" borderId="167" xfId="41" applyBorder="1" applyAlignment="1">
      <alignment horizontal="center"/>
      <protection/>
    </xf>
    <xf numFmtId="38" fontId="0" fillId="0" borderId="85" xfId="28" applyFont="1" applyBorder="1" applyAlignment="1">
      <alignment/>
    </xf>
    <xf numFmtId="3" fontId="0" fillId="0" borderId="86" xfId="41" applyNumberFormat="1" applyFont="1" applyBorder="1" applyAlignment="1">
      <alignment/>
      <protection/>
    </xf>
    <xf numFmtId="3" fontId="0" fillId="0" borderId="86" xfId="28" applyNumberFormat="1" applyFont="1" applyBorder="1" applyAlignment="1">
      <alignment/>
    </xf>
    <xf numFmtId="3" fontId="0" fillId="0" borderId="152" xfId="41" applyNumberFormat="1" applyFont="1" applyBorder="1" applyAlignment="1">
      <alignment/>
      <protection/>
    </xf>
    <xf numFmtId="3" fontId="0" fillId="0" borderId="168" xfId="41" applyNumberFormat="1" applyFont="1" applyBorder="1" applyAlignment="1">
      <alignment/>
      <protection/>
    </xf>
    <xf numFmtId="38" fontId="0" fillId="0" borderId="27" xfId="28" applyFont="1" applyBorder="1" applyAlignment="1">
      <alignment/>
    </xf>
    <xf numFmtId="38" fontId="0" fillId="0" borderId="98" xfId="28" applyFont="1" applyBorder="1" applyAlignment="1">
      <alignment/>
    </xf>
    <xf numFmtId="0" fontId="0" fillId="0" borderId="169" xfId="41" applyBorder="1" applyAlignment="1">
      <alignment horizontal="center"/>
      <protection/>
    </xf>
    <xf numFmtId="38" fontId="0" fillId="0" borderId="61" xfId="28" applyFont="1" applyBorder="1" applyAlignment="1">
      <alignment/>
    </xf>
    <xf numFmtId="3" fontId="0" fillId="0" borderId="33" xfId="41" applyNumberFormat="1" applyFont="1" applyBorder="1" applyAlignment="1">
      <alignment/>
      <protection/>
    </xf>
    <xf numFmtId="3" fontId="0" fillId="0" borderId="33" xfId="28" applyNumberFormat="1" applyFont="1" applyBorder="1" applyAlignment="1">
      <alignment/>
    </xf>
    <xf numFmtId="38" fontId="0" fillId="0" borderId="27" xfId="28" applyFont="1" applyBorder="1" applyAlignment="1" applyProtection="1">
      <alignment/>
      <protection/>
    </xf>
    <xf numFmtId="38" fontId="0" fillId="0" borderId="51" xfId="28" applyFont="1" applyBorder="1" applyAlignment="1" applyProtection="1">
      <alignment/>
      <protection/>
    </xf>
    <xf numFmtId="38" fontId="0" fillId="0" borderId="98" xfId="28" applyFont="1" applyBorder="1" applyAlignment="1" applyProtection="1">
      <alignment/>
      <protection/>
    </xf>
    <xf numFmtId="38" fontId="0" fillId="0" borderId="82" xfId="28" applyFont="1" applyBorder="1" applyAlignment="1" applyProtection="1">
      <alignment/>
      <protection/>
    </xf>
    <xf numFmtId="3" fontId="0" fillId="0" borderId="82" xfId="28" applyNumberFormat="1" applyFont="1" applyBorder="1" applyAlignment="1" applyProtection="1">
      <alignment/>
      <protection/>
    </xf>
    <xf numFmtId="38" fontId="0" fillId="0" borderId="61" xfId="28" applyFont="1" applyBorder="1" applyAlignment="1" applyProtection="1">
      <alignment/>
      <protection/>
    </xf>
    <xf numFmtId="3" fontId="0" fillId="0" borderId="170" xfId="41" applyNumberFormat="1" applyFont="1" applyBorder="1" applyAlignment="1">
      <alignment/>
      <protection/>
    </xf>
    <xf numFmtId="38" fontId="0" fillId="0" borderId="100" xfId="28" applyFont="1" applyBorder="1" applyAlignment="1" applyProtection="1">
      <alignment/>
      <protection/>
    </xf>
    <xf numFmtId="38" fontId="0" fillId="0" borderId="86" xfId="28" applyFont="1" applyBorder="1" applyAlignment="1" applyProtection="1">
      <alignment/>
      <protection/>
    </xf>
    <xf numFmtId="3" fontId="0" fillId="0" borderId="86" xfId="28" applyNumberFormat="1" applyFont="1" applyBorder="1" applyAlignment="1" applyProtection="1">
      <alignment/>
      <protection/>
    </xf>
    <xf numFmtId="0" fontId="0" fillId="0" borderId="113" xfId="34" applyBorder="1">
      <alignment/>
      <protection/>
    </xf>
    <xf numFmtId="38" fontId="15" fillId="2" borderId="171" xfId="28" applyFont="1" applyFill="1" applyBorder="1" applyAlignment="1">
      <alignment horizontal="center"/>
    </xf>
    <xf numFmtId="0" fontId="0" fillId="0" borderId="146" xfId="40" applyBorder="1">
      <alignment/>
      <protection/>
    </xf>
    <xf numFmtId="38" fontId="14" fillId="16" borderId="172" xfId="28" applyFont="1" applyFill="1" applyBorder="1" applyAlignment="1">
      <alignment horizontal="center"/>
    </xf>
    <xf numFmtId="38" fontId="0" fillId="0" borderId="173" xfId="28" applyBorder="1" applyAlignment="1">
      <alignment/>
    </xf>
    <xf numFmtId="0" fontId="0" fillId="0" borderId="173" xfId="40" applyBorder="1">
      <alignment/>
      <protection/>
    </xf>
    <xf numFmtId="0" fontId="0" fillId="0" borderId="174" xfId="42" applyBorder="1">
      <alignment/>
      <protection/>
    </xf>
    <xf numFmtId="0" fontId="0" fillId="0" borderId="136" xfId="42" applyBorder="1">
      <alignment/>
      <protection/>
    </xf>
    <xf numFmtId="38" fontId="0" fillId="0" borderId="122" xfId="28" applyFont="1" applyBorder="1" applyAlignment="1">
      <alignment/>
    </xf>
    <xf numFmtId="38" fontId="0" fillId="0" borderId="175" xfId="28" applyBorder="1" applyAlignment="1">
      <alignment/>
    </xf>
    <xf numFmtId="38" fontId="0" fillId="0" borderId="2" xfId="28" applyBorder="1" applyAlignment="1">
      <alignment/>
    </xf>
    <xf numFmtId="38" fontId="15" fillId="14" borderId="147" xfId="28" applyFont="1" applyFill="1" applyBorder="1" applyAlignment="1">
      <alignment horizontal="center"/>
    </xf>
    <xf numFmtId="38" fontId="0" fillId="0" borderId="100" xfId="28" applyBorder="1" applyAlignment="1">
      <alignment/>
    </xf>
    <xf numFmtId="38" fontId="0" fillId="0" borderId="49" xfId="28" applyBorder="1" applyAlignment="1">
      <alignment horizontal="right"/>
    </xf>
    <xf numFmtId="38" fontId="0" fillId="0" borderId="176" xfId="28" applyBorder="1" applyAlignment="1">
      <alignment/>
    </xf>
    <xf numFmtId="38" fontId="0" fillId="0" borderId="177" xfId="28" applyBorder="1" applyAlignment="1">
      <alignment/>
    </xf>
    <xf numFmtId="38" fontId="0" fillId="0" borderId="178" xfId="28" applyBorder="1" applyAlignment="1">
      <alignment/>
    </xf>
    <xf numFmtId="38" fontId="0" fillId="0" borderId="179" xfId="28" applyBorder="1" applyAlignment="1">
      <alignment/>
    </xf>
    <xf numFmtId="38" fontId="0" fillId="0" borderId="25" xfId="28" applyBorder="1" applyAlignment="1">
      <alignment/>
    </xf>
    <xf numFmtId="3" fontId="0" fillId="0" borderId="36" xfId="28" applyNumberFormat="1" applyBorder="1" applyAlignment="1" applyProtection="1">
      <alignment/>
      <protection/>
    </xf>
    <xf numFmtId="38" fontId="0" fillId="0" borderId="22" xfId="28" applyBorder="1" applyAlignment="1" applyProtection="1">
      <alignment/>
      <protection/>
    </xf>
    <xf numFmtId="38" fontId="0" fillId="0" borderId="180" xfId="28" applyBorder="1" applyAlignment="1">
      <alignment/>
    </xf>
    <xf numFmtId="38" fontId="0" fillId="0" borderId="49" xfId="28" applyBorder="1" applyAlignment="1">
      <alignment horizontal="left"/>
    </xf>
    <xf numFmtId="0" fontId="14" fillId="8" borderId="0" xfId="32" applyFont="1" applyFill="1">
      <alignment/>
      <protection/>
    </xf>
    <xf numFmtId="0" fontId="0" fillId="5" borderId="42" xfId="36" applyFill="1" applyBorder="1">
      <alignment/>
      <protection/>
    </xf>
    <xf numFmtId="0" fontId="0" fillId="5" borderId="39" xfId="36" applyFill="1" applyBorder="1">
      <alignment/>
      <protection/>
    </xf>
    <xf numFmtId="0" fontId="0" fillId="5" borderId="24" xfId="36" applyFill="1" applyBorder="1">
      <alignment/>
      <protection/>
    </xf>
    <xf numFmtId="0" fontId="0" fillId="6" borderId="37" xfId="36" applyFill="1" applyBorder="1">
      <alignment/>
      <protection/>
    </xf>
    <xf numFmtId="0" fontId="0" fillId="6" borderId="49" xfId="36" applyFill="1" applyBorder="1">
      <alignment/>
      <protection/>
    </xf>
    <xf numFmtId="3" fontId="0" fillId="0" borderId="55" xfId="36" applyNumberFormat="1" applyBorder="1">
      <alignment/>
      <protection/>
    </xf>
    <xf numFmtId="3" fontId="0" fillId="0" borderId="61" xfId="36" applyNumberFormat="1" applyBorder="1">
      <alignment/>
      <protection/>
    </xf>
    <xf numFmtId="3" fontId="0" fillId="0" borderId="33" xfId="36" applyNumberFormat="1" applyBorder="1">
      <alignment/>
      <protection/>
    </xf>
    <xf numFmtId="178" fontId="16" fillId="5" borderId="26" xfId="26" applyNumberFormat="1" applyFont="1" applyFill="1" applyBorder="1" applyAlignment="1">
      <alignment horizontal="center"/>
    </xf>
    <xf numFmtId="178" fontId="0" fillId="0" borderId="181" xfId="26" applyNumberFormat="1" applyBorder="1" applyAlignment="1">
      <alignment/>
    </xf>
    <xf numFmtId="178" fontId="0" fillId="0" borderId="50" xfId="36" applyNumberFormat="1" applyFont="1" applyFill="1" applyBorder="1" applyAlignment="1">
      <alignment/>
      <protection/>
    </xf>
    <xf numFmtId="178" fontId="0" fillId="0" borderId="27" xfId="36" applyNumberFormat="1" applyFont="1" applyFill="1" applyBorder="1" applyAlignment="1">
      <alignment/>
      <protection/>
    </xf>
    <xf numFmtId="178" fontId="0" fillId="0" borderId="27" xfId="36" applyNumberFormat="1" applyFont="1" applyBorder="1" applyAlignment="1">
      <alignment/>
      <protection/>
    </xf>
    <xf numFmtId="178" fontId="0" fillId="0" borderId="182" xfId="36" applyNumberFormat="1" applyFont="1" applyBorder="1" applyAlignment="1">
      <alignment/>
      <protection/>
    </xf>
    <xf numFmtId="178" fontId="0" fillId="0" borderId="0" xfId="36" applyNumberFormat="1">
      <alignment/>
      <protection/>
    </xf>
    <xf numFmtId="178" fontId="0" fillId="0" borderId="0" xfId="0" applyNumberFormat="1" applyAlignment="1">
      <alignment vertical="center"/>
    </xf>
    <xf numFmtId="178" fontId="0" fillId="0" borderId="60" xfId="26" applyNumberFormat="1" applyBorder="1" applyAlignment="1">
      <alignment/>
    </xf>
    <xf numFmtId="178" fontId="0" fillId="0" borderId="183" xfId="36" applyNumberFormat="1" applyFont="1" applyFill="1" applyBorder="1" applyAlignment="1">
      <alignment/>
      <protection/>
    </xf>
    <xf numFmtId="178" fontId="0" fillId="0" borderId="184" xfId="36" applyNumberFormat="1" applyFont="1" applyFill="1" applyBorder="1" applyAlignment="1">
      <alignment/>
      <protection/>
    </xf>
    <xf numFmtId="178" fontId="0" fillId="0" borderId="184" xfId="26" applyNumberFormat="1" applyFont="1" applyBorder="1" applyAlignment="1">
      <alignment/>
    </xf>
    <xf numFmtId="178" fontId="0" fillId="0" borderId="185" xfId="26" applyNumberFormat="1" applyFont="1" applyBorder="1" applyAlignment="1">
      <alignment/>
    </xf>
    <xf numFmtId="178" fontId="16" fillId="5" borderId="186" xfId="26" applyNumberFormat="1" applyFont="1" applyFill="1" applyBorder="1" applyAlignment="1">
      <alignment horizontal="center"/>
    </xf>
    <xf numFmtId="178" fontId="0" fillId="0" borderId="187" xfId="26" applyNumberFormat="1" applyBorder="1" applyAlignment="1">
      <alignment/>
    </xf>
    <xf numFmtId="178" fontId="0" fillId="0" borderId="188" xfId="36" applyNumberFormat="1" applyFont="1" applyFill="1" applyBorder="1" applyAlignment="1">
      <alignment/>
      <protection/>
    </xf>
    <xf numFmtId="178" fontId="0" fillId="0" borderId="189" xfId="36" applyNumberFormat="1" applyFont="1" applyFill="1" applyBorder="1" applyAlignment="1">
      <alignment/>
      <protection/>
    </xf>
    <xf numFmtId="178" fontId="0" fillId="0" borderId="189" xfId="26" applyNumberFormat="1" applyFont="1" applyBorder="1" applyAlignment="1">
      <alignment/>
    </xf>
    <xf numFmtId="178" fontId="0" fillId="0" borderId="190" xfId="26" applyNumberFormat="1" applyFont="1" applyBorder="1" applyAlignment="1">
      <alignment/>
    </xf>
    <xf numFmtId="178" fontId="0" fillId="0" borderId="191" xfId="26" applyNumberFormat="1" applyFont="1" applyBorder="1" applyAlignment="1">
      <alignment/>
    </xf>
    <xf numFmtId="178" fontId="0" fillId="0" borderId="49" xfId="26" applyNumberFormat="1" applyBorder="1" applyAlignment="1">
      <alignment/>
    </xf>
    <xf numFmtId="178" fontId="0" fillId="0" borderId="192" xfId="36" applyNumberFormat="1" applyFont="1" applyFill="1" applyBorder="1" applyAlignment="1">
      <alignment/>
      <protection/>
    </xf>
    <xf numFmtId="178" fontId="0" fillId="0" borderId="192" xfId="26" applyNumberFormat="1" applyFont="1" applyBorder="1" applyAlignment="1">
      <alignment/>
    </xf>
    <xf numFmtId="178" fontId="0" fillId="0" borderId="193" xfId="26" applyNumberFormat="1" applyFont="1" applyBorder="1" applyAlignment="1">
      <alignment/>
    </xf>
    <xf numFmtId="178" fontId="16" fillId="5" borderId="26" xfId="36" applyNumberFormat="1" applyFont="1" applyFill="1" applyBorder="1" applyAlignment="1">
      <alignment horizontal="center"/>
      <protection/>
    </xf>
    <xf numFmtId="178" fontId="0" fillId="0" borderId="181" xfId="36" applyNumberFormat="1" applyBorder="1">
      <alignment/>
      <protection/>
    </xf>
    <xf numFmtId="178" fontId="0" fillId="0" borderId="194" xfId="36" applyNumberFormat="1" applyFont="1" applyBorder="1" applyProtection="1">
      <alignment/>
      <protection/>
    </xf>
    <xf numFmtId="178" fontId="16" fillId="5" borderId="186" xfId="36" applyNumberFormat="1" applyFont="1" applyFill="1" applyBorder="1" applyAlignment="1">
      <alignment horizontal="center"/>
      <protection/>
    </xf>
    <xf numFmtId="178" fontId="0" fillId="0" borderId="187" xfId="36" applyNumberFormat="1" applyBorder="1">
      <alignment/>
      <protection/>
    </xf>
    <xf numFmtId="178" fontId="0" fillId="0" borderId="60" xfId="36" applyNumberFormat="1" applyBorder="1">
      <alignment/>
      <protection/>
    </xf>
    <xf numFmtId="178" fontId="0" fillId="0" borderId="51" xfId="36" applyNumberFormat="1" applyFont="1" applyFill="1" applyBorder="1" applyAlignment="1">
      <alignment/>
      <protection/>
    </xf>
    <xf numFmtId="178" fontId="0" fillId="0" borderId="195" xfId="36" applyNumberFormat="1" applyFont="1" applyBorder="1" applyProtection="1">
      <alignment/>
      <protection/>
    </xf>
    <xf numFmtId="178" fontId="0" fillId="0" borderId="195" xfId="26" applyNumberFormat="1" applyFont="1" applyBorder="1" applyAlignment="1">
      <alignment/>
    </xf>
    <xf numFmtId="178" fontId="0" fillId="0" borderId="196" xfId="26" applyNumberFormat="1" applyFont="1" applyBorder="1" applyAlignment="1">
      <alignment/>
    </xf>
    <xf numFmtId="178" fontId="0" fillId="0" borderId="153" xfId="26" applyNumberFormat="1" applyBorder="1" applyAlignment="1">
      <alignment/>
    </xf>
    <xf numFmtId="178" fontId="0" fillId="0" borderId="197" xfId="36" applyNumberFormat="1" applyFont="1" applyFill="1" applyBorder="1" applyAlignment="1">
      <alignment/>
      <protection/>
    </xf>
    <xf numFmtId="178" fontId="0" fillId="0" borderId="152" xfId="36" applyNumberFormat="1" applyFont="1" applyFill="1" applyBorder="1" applyAlignment="1">
      <alignment/>
      <protection/>
    </xf>
    <xf numFmtId="178" fontId="0" fillId="0" borderId="198" xfId="26" applyNumberFormat="1" applyFont="1" applyBorder="1" applyAlignment="1">
      <alignment/>
    </xf>
    <xf numFmtId="178" fontId="0" fillId="0" borderId="0" xfId="26" applyNumberFormat="1" applyAlignment="1">
      <alignment/>
    </xf>
    <xf numFmtId="178" fontId="16" fillId="5" borderId="199" xfId="26" applyNumberFormat="1" applyFont="1" applyFill="1" applyBorder="1" applyAlignment="1">
      <alignment horizontal="center"/>
    </xf>
    <xf numFmtId="178" fontId="0" fillId="0" borderId="200" xfId="26" applyNumberFormat="1" applyBorder="1" applyAlignment="1">
      <alignment/>
    </xf>
    <xf numFmtId="178" fontId="0" fillId="0" borderId="89" xfId="36" applyNumberFormat="1" applyFont="1" applyFill="1" applyBorder="1" applyAlignment="1">
      <alignment/>
      <protection/>
    </xf>
    <xf numFmtId="178" fontId="0" fillId="0" borderId="90" xfId="36" applyNumberFormat="1" applyFont="1" applyFill="1" applyBorder="1" applyAlignment="1">
      <alignment/>
      <protection/>
    </xf>
    <xf numFmtId="178" fontId="0" fillId="0" borderId="201" xfId="26" applyNumberFormat="1" applyFont="1" applyBorder="1" applyAlignment="1">
      <alignment/>
    </xf>
    <xf numFmtId="178" fontId="0" fillId="0" borderId="181" xfId="36" applyNumberFormat="1" applyFont="1" applyFill="1" applyBorder="1" applyAlignment="1">
      <alignment/>
      <protection/>
    </xf>
    <xf numFmtId="178" fontId="0" fillId="0" borderId="60" xfId="36" applyNumberFormat="1" applyFont="1" applyFill="1" applyBorder="1" applyAlignment="1">
      <alignment/>
      <protection/>
    </xf>
    <xf numFmtId="0" fontId="0" fillId="0" borderId="39" xfId="36" applyNumberFormat="1" applyFont="1" applyFill="1" applyBorder="1" applyAlignment="1">
      <alignment/>
      <protection/>
    </xf>
    <xf numFmtId="178" fontId="0" fillId="0" borderId="187" xfId="36" applyNumberFormat="1" applyFont="1" applyFill="1" applyBorder="1" applyAlignment="1">
      <alignment/>
      <protection/>
    </xf>
    <xf numFmtId="3" fontId="0" fillId="0" borderId="30" xfId="36" applyNumberFormat="1" applyFont="1" applyFill="1" applyBorder="1" applyAlignment="1">
      <alignment/>
      <protection/>
    </xf>
    <xf numFmtId="3" fontId="0" fillId="0" borderId="37" xfId="36" applyNumberFormat="1" applyFont="1" applyFill="1" applyBorder="1" applyAlignment="1">
      <alignment/>
      <protection/>
    </xf>
    <xf numFmtId="178" fontId="0" fillId="0" borderId="153" xfId="36" applyNumberFormat="1" applyFont="1" applyFill="1" applyBorder="1" applyAlignment="1">
      <alignment/>
      <protection/>
    </xf>
    <xf numFmtId="3" fontId="0" fillId="0" borderId="60" xfId="36" applyNumberFormat="1" applyFont="1" applyFill="1" applyBorder="1" applyAlignment="1">
      <alignment/>
      <protection/>
    </xf>
    <xf numFmtId="3" fontId="0" fillId="0" borderId="39" xfId="36" applyNumberFormat="1" applyFont="1" applyFill="1" applyBorder="1" applyAlignment="1">
      <alignment/>
      <protection/>
    </xf>
    <xf numFmtId="178" fontId="0" fillId="0" borderId="200" xfId="36" applyNumberFormat="1" applyFont="1" applyFill="1" applyBorder="1" applyAlignment="1">
      <alignment/>
      <protection/>
    </xf>
    <xf numFmtId="178" fontId="0" fillId="6" borderId="51" xfId="26" applyNumberFormat="1" applyFill="1" applyBorder="1" applyAlignment="1">
      <alignment horizontal="center"/>
    </xf>
    <xf numFmtId="178" fontId="0" fillId="0" borderId="60" xfId="26" applyNumberFormat="1" applyBorder="1" applyAlignment="1">
      <alignment horizontal="left"/>
    </xf>
    <xf numFmtId="178" fontId="0" fillId="0" borderId="51" xfId="26" applyNumberFormat="1" applyBorder="1" applyAlignment="1" applyProtection="1">
      <alignment/>
      <protection/>
    </xf>
    <xf numFmtId="178" fontId="0" fillId="0" borderId="60" xfId="26" applyNumberFormat="1" applyBorder="1" applyAlignment="1" applyProtection="1">
      <alignment/>
      <protection/>
    </xf>
    <xf numFmtId="178" fontId="0" fillId="0" borderId="53" xfId="26" applyNumberFormat="1" applyBorder="1" applyAlignment="1">
      <alignment/>
    </xf>
    <xf numFmtId="178" fontId="0" fillId="6" borderId="152" xfId="26" applyNumberFormat="1" applyFill="1" applyBorder="1" applyAlignment="1">
      <alignment horizontal="center"/>
    </xf>
    <xf numFmtId="178" fontId="0" fillId="0" borderId="151" xfId="26" applyNumberFormat="1" applyBorder="1" applyAlignment="1">
      <alignment horizontal="left"/>
    </xf>
    <xf numFmtId="178" fontId="0" fillId="0" borderId="152" xfId="26" applyNumberFormat="1" applyBorder="1" applyAlignment="1" applyProtection="1">
      <alignment/>
      <protection/>
    </xf>
    <xf numFmtId="178" fontId="0" fillId="0" borderId="153" xfId="26" applyNumberFormat="1" applyBorder="1" applyAlignment="1" applyProtection="1">
      <alignment/>
      <protection/>
    </xf>
    <xf numFmtId="178" fontId="0" fillId="0" borderId="198" xfId="26" applyNumberFormat="1" applyBorder="1" applyAlignment="1">
      <alignment/>
    </xf>
    <xf numFmtId="178" fontId="0" fillId="0" borderId="191" xfId="26" applyNumberFormat="1" applyBorder="1" applyAlignment="1">
      <alignment/>
    </xf>
    <xf numFmtId="178" fontId="0" fillId="0" borderId="195" xfId="26" applyNumberFormat="1" applyBorder="1" applyAlignment="1">
      <alignment/>
    </xf>
    <xf numFmtId="178" fontId="0" fillId="0" borderId="153" xfId="26" applyNumberFormat="1" applyBorder="1" applyAlignment="1">
      <alignment horizontal="left"/>
    </xf>
    <xf numFmtId="178" fontId="0" fillId="0" borderId="202" xfId="36" applyNumberFormat="1" applyFont="1" applyFill="1" applyBorder="1" applyAlignment="1">
      <alignment/>
      <protection/>
    </xf>
    <xf numFmtId="178" fontId="0" fillId="6" borderId="51" xfId="36" applyNumberFormat="1" applyFill="1" applyBorder="1" applyAlignment="1">
      <alignment horizontal="center"/>
      <protection/>
    </xf>
    <xf numFmtId="178" fontId="0" fillId="0" borderId="122" xfId="36" applyNumberFormat="1" applyBorder="1" applyAlignment="1">
      <alignment horizontal="left"/>
      <protection/>
    </xf>
    <xf numFmtId="178" fontId="0" fillId="0" borderId="51" xfId="36" applyNumberFormat="1" applyBorder="1" applyProtection="1">
      <alignment/>
      <protection/>
    </xf>
    <xf numFmtId="178" fontId="0" fillId="0" borderId="60" xfId="36" applyNumberFormat="1" applyBorder="1" applyProtection="1">
      <alignment/>
      <protection/>
    </xf>
    <xf numFmtId="178" fontId="0" fillId="0" borderId="191" xfId="36" applyNumberFormat="1" applyBorder="1" applyProtection="1">
      <alignment/>
      <protection/>
    </xf>
    <xf numFmtId="178" fontId="0" fillId="0" borderId="60" xfId="36" applyNumberFormat="1" applyBorder="1" applyAlignment="1">
      <alignment horizontal="left"/>
      <protection/>
    </xf>
    <xf numFmtId="178" fontId="0" fillId="0" borderId="51" xfId="36" applyNumberFormat="1" applyBorder="1">
      <alignment/>
      <protection/>
    </xf>
    <xf numFmtId="178" fontId="0" fillId="0" borderId="51" xfId="26" applyNumberFormat="1" applyBorder="1" applyAlignment="1">
      <alignment/>
    </xf>
    <xf numFmtId="178" fontId="0" fillId="0" borderId="195" xfId="36" applyNumberFormat="1" applyBorder="1" applyProtection="1">
      <alignment/>
      <protection/>
    </xf>
    <xf numFmtId="178" fontId="0" fillId="6" borderId="48" xfId="36" applyNumberFormat="1" applyFill="1" applyBorder="1" applyAlignment="1">
      <alignment horizontal="center"/>
      <protection/>
    </xf>
    <xf numFmtId="178" fontId="0" fillId="0" borderId="49" xfId="36" applyNumberFormat="1" applyBorder="1" applyAlignment="1">
      <alignment horizontal="left"/>
      <protection/>
    </xf>
    <xf numFmtId="178" fontId="0" fillId="0" borderId="66" xfId="36" applyNumberFormat="1" applyFont="1" applyFill="1" applyBorder="1" applyAlignment="1">
      <alignment/>
      <protection/>
    </xf>
    <xf numFmtId="178" fontId="0" fillId="0" borderId="48" xfId="36" applyNumberFormat="1" applyBorder="1">
      <alignment/>
      <protection/>
    </xf>
    <xf numFmtId="178" fontId="0" fillId="0" borderId="48" xfId="36" applyNumberFormat="1" applyFont="1" applyFill="1" applyBorder="1" applyAlignment="1">
      <alignment/>
      <protection/>
    </xf>
    <xf numFmtId="178" fontId="0" fillId="0" borderId="48" xfId="36" applyNumberFormat="1" applyBorder="1" applyProtection="1">
      <alignment/>
      <protection/>
    </xf>
    <xf numFmtId="178" fontId="0" fillId="0" borderId="49" xfId="36" applyNumberFormat="1" applyBorder="1" applyProtection="1">
      <alignment/>
      <protection/>
    </xf>
    <xf numFmtId="178" fontId="0" fillId="0" borderId="53" xfId="36" applyNumberFormat="1" applyBorder="1" applyProtection="1">
      <alignment/>
      <protection/>
    </xf>
    <xf numFmtId="178" fontId="0" fillId="6" borderId="48" xfId="26" applyNumberFormat="1" applyFill="1" applyBorder="1" applyAlignment="1">
      <alignment horizontal="center"/>
    </xf>
    <xf numFmtId="178" fontId="0" fillId="0" borderId="181" xfId="26" applyNumberFormat="1" applyBorder="1" applyAlignment="1">
      <alignment horizontal="left"/>
    </xf>
    <xf numFmtId="178" fontId="0" fillId="0" borderId="122" xfId="36" applyNumberFormat="1" applyBorder="1">
      <alignment/>
      <protection/>
    </xf>
    <xf numFmtId="178" fontId="0" fillId="6" borderId="152" xfId="36" applyNumberFormat="1" applyFill="1" applyBorder="1" applyAlignment="1">
      <alignment horizontal="center"/>
      <protection/>
    </xf>
    <xf numFmtId="178" fontId="0" fillId="0" borderId="187" xfId="36" applyNumberFormat="1" applyBorder="1" applyAlignment="1">
      <alignment horizontal="left"/>
      <protection/>
    </xf>
    <xf numFmtId="178" fontId="0" fillId="0" borderId="198" xfId="36" applyNumberFormat="1" applyBorder="1">
      <alignment/>
      <protection/>
    </xf>
    <xf numFmtId="178" fontId="0" fillId="0" borderId="181" xfId="26" applyNumberFormat="1" applyBorder="1" applyAlignment="1" applyProtection="1">
      <alignment/>
      <protection/>
    </xf>
    <xf numFmtId="178" fontId="0" fillId="6" borderId="90" xfId="26" applyNumberFormat="1" applyFill="1" applyBorder="1" applyAlignment="1">
      <alignment horizontal="center"/>
    </xf>
    <xf numFmtId="178" fontId="0" fillId="0" borderId="200" xfId="26" applyNumberFormat="1" applyBorder="1" applyAlignment="1">
      <alignment horizontal="left"/>
    </xf>
    <xf numFmtId="178" fontId="0" fillId="0" borderId="90" xfId="26" applyNumberFormat="1" applyBorder="1" applyAlignment="1" applyProtection="1">
      <alignment/>
      <protection/>
    </xf>
    <xf numFmtId="178" fontId="0" fillId="0" borderId="201" xfId="26" applyNumberFormat="1" applyBorder="1" applyAlignment="1">
      <alignment/>
    </xf>
    <xf numFmtId="3" fontId="0" fillId="0" borderId="176" xfId="28" applyNumberFormat="1" applyFont="1" applyBorder="1" applyAlignment="1">
      <alignment/>
    </xf>
    <xf numFmtId="178" fontId="0" fillId="0" borderId="196" xfId="26" applyNumberFormat="1" applyFont="1" applyBorder="1" applyAlignment="1">
      <alignment/>
    </xf>
    <xf numFmtId="3" fontId="0" fillId="0" borderId="39" xfId="28" applyNumberFormat="1" applyFont="1" applyBorder="1" applyAlignment="1">
      <alignment/>
    </xf>
    <xf numFmtId="178" fontId="0" fillId="0" borderId="181" xfId="26" applyNumberFormat="1" applyFont="1" applyBorder="1" applyAlignment="1">
      <alignment/>
    </xf>
    <xf numFmtId="3" fontId="0" fillId="0" borderId="203" xfId="41" applyNumberFormat="1" applyFont="1" applyBorder="1" applyAlignment="1">
      <alignment/>
      <protection/>
    </xf>
    <xf numFmtId="3" fontId="0" fillId="0" borderId="204" xfId="41" applyNumberFormat="1" applyFont="1" applyBorder="1" applyAlignment="1">
      <alignment/>
      <protection/>
    </xf>
    <xf numFmtId="3" fontId="0" fillId="0" borderId="205" xfId="41" applyNumberFormat="1" applyFont="1" applyBorder="1" applyAlignment="1">
      <alignment/>
      <protection/>
    </xf>
    <xf numFmtId="178" fontId="16" fillId="17" borderId="206" xfId="26" applyNumberFormat="1" applyFont="1" applyFill="1" applyBorder="1" applyAlignment="1">
      <alignment/>
    </xf>
    <xf numFmtId="178" fontId="0" fillId="17" borderId="207" xfId="26" applyNumberFormat="1" applyFill="1" applyBorder="1" applyAlignment="1">
      <alignment horizontal="center"/>
    </xf>
    <xf numFmtId="178" fontId="0" fillId="17" borderId="208" xfId="26" applyNumberFormat="1" applyFont="1" applyFill="1" applyBorder="1" applyAlignment="1">
      <alignment/>
    </xf>
    <xf numFmtId="178" fontId="0" fillId="17" borderId="170" xfId="41" applyNumberFormat="1" applyFont="1" applyFill="1" applyBorder="1" applyAlignment="1">
      <alignment/>
      <protection/>
    </xf>
    <xf numFmtId="178" fontId="0" fillId="17" borderId="209" xfId="41" applyNumberFormat="1" applyFont="1" applyFill="1" applyBorder="1" applyAlignment="1">
      <alignment/>
      <protection/>
    </xf>
    <xf numFmtId="178" fontId="16" fillId="17" borderId="129" xfId="26" applyNumberFormat="1" applyFont="1" applyFill="1" applyBorder="1" applyAlignment="1">
      <alignment/>
    </xf>
    <xf numFmtId="178" fontId="16" fillId="17" borderId="210" xfId="26" applyNumberFormat="1" applyFont="1" applyFill="1" applyBorder="1" applyAlignment="1">
      <alignment horizontal="center"/>
    </xf>
    <xf numFmtId="178" fontId="0" fillId="17" borderId="211" xfId="26" applyNumberFormat="1" applyFont="1" applyFill="1" applyBorder="1" applyAlignment="1">
      <alignment/>
    </xf>
    <xf numFmtId="178" fontId="0" fillId="17" borderId="212" xfId="41" applyNumberFormat="1" applyFont="1" applyFill="1" applyBorder="1" applyAlignment="1">
      <alignment/>
      <protection/>
    </xf>
    <xf numFmtId="178" fontId="0" fillId="17" borderId="209" xfId="26" applyNumberFormat="1" applyFont="1" applyFill="1" applyBorder="1" applyAlignment="1">
      <alignment/>
    </xf>
    <xf numFmtId="178" fontId="0" fillId="17" borderId="213" xfId="26" applyNumberFormat="1" applyFont="1" applyFill="1" applyBorder="1" applyAlignment="1">
      <alignment/>
    </xf>
    <xf numFmtId="178" fontId="0" fillId="0" borderId="214" xfId="0" applyNumberFormat="1" applyBorder="1" applyAlignment="1">
      <alignment vertical="center"/>
    </xf>
    <xf numFmtId="178" fontId="0" fillId="0" borderId="215" xfId="36" applyNumberFormat="1" applyFont="1" applyFill="1" applyBorder="1" applyAlignment="1">
      <alignment/>
      <protection/>
    </xf>
    <xf numFmtId="178" fontId="0" fillId="0" borderId="9" xfId="36" applyNumberFormat="1" applyFont="1" applyFill="1" applyBorder="1" applyAlignment="1">
      <alignment/>
      <protection/>
    </xf>
    <xf numFmtId="178" fontId="0" fillId="0" borderId="122" xfId="26" applyNumberFormat="1" applyFont="1" applyBorder="1" applyAlignment="1">
      <alignment/>
    </xf>
    <xf numFmtId="178" fontId="0" fillId="0" borderId="60" xfId="26" applyNumberFormat="1" applyFont="1" applyBorder="1" applyAlignment="1">
      <alignment/>
    </xf>
    <xf numFmtId="178" fontId="0" fillId="0" borderId="195" xfId="26" applyNumberFormat="1" applyFont="1" applyBorder="1" applyAlignment="1">
      <alignment/>
    </xf>
    <xf numFmtId="3" fontId="0" fillId="0" borderId="216" xfId="28" applyNumberFormat="1" applyFont="1" applyBorder="1" applyAlignment="1">
      <alignment/>
    </xf>
    <xf numFmtId="3" fontId="0" fillId="0" borderId="30" xfId="28" applyNumberFormat="1" applyFont="1" applyBorder="1" applyAlignment="1">
      <alignment/>
    </xf>
    <xf numFmtId="3" fontId="0" fillId="0" borderId="46" xfId="28" applyNumberFormat="1" applyFont="1" applyBorder="1" applyAlignment="1">
      <alignment/>
    </xf>
    <xf numFmtId="178" fontId="0" fillId="0" borderId="217" xfId="26" applyNumberFormat="1" applyFont="1" applyBorder="1" applyAlignment="1">
      <alignment/>
    </xf>
    <xf numFmtId="178" fontId="0" fillId="0" borderId="200" xfId="26" applyNumberFormat="1" applyFont="1" applyBorder="1" applyAlignment="1">
      <alignment/>
    </xf>
    <xf numFmtId="178" fontId="0" fillId="0" borderId="201" xfId="26" applyNumberFormat="1" applyFont="1" applyBorder="1" applyAlignment="1">
      <alignment/>
    </xf>
    <xf numFmtId="38" fontId="18" fillId="6" borderId="87" xfId="28" applyFont="1" applyFill="1" applyBorder="1" applyAlignment="1">
      <alignment/>
    </xf>
    <xf numFmtId="38" fontId="18" fillId="0" borderId="218" xfId="28" applyFont="1" applyBorder="1" applyAlignment="1">
      <alignment/>
    </xf>
    <xf numFmtId="38" fontId="18" fillId="0" borderId="219" xfId="28" applyFont="1" applyBorder="1" applyAlignment="1">
      <alignment/>
    </xf>
    <xf numFmtId="0" fontId="19" fillId="7" borderId="220" xfId="35" applyFont="1" applyFill="1" applyBorder="1" applyAlignment="1">
      <alignment horizontal="center"/>
      <protection/>
    </xf>
    <xf numFmtId="38" fontId="18" fillId="0" borderId="221" xfId="28" applyFont="1" applyBorder="1" applyAlignment="1">
      <alignment/>
    </xf>
    <xf numFmtId="38" fontId="18" fillId="0" borderId="2" xfId="28" applyFont="1" applyBorder="1" applyAlignment="1">
      <alignment/>
    </xf>
    <xf numFmtId="38" fontId="18" fillId="0" borderId="149" xfId="28" applyFont="1" applyBorder="1" applyAlignment="1">
      <alignment/>
    </xf>
    <xf numFmtId="38" fontId="18" fillId="6" borderId="174" xfId="28" applyFont="1" applyFill="1" applyBorder="1" applyAlignment="1">
      <alignment/>
    </xf>
    <xf numFmtId="38" fontId="18" fillId="0" borderId="222" xfId="28" applyFont="1" applyBorder="1" applyAlignment="1">
      <alignment/>
    </xf>
    <xf numFmtId="0" fontId="0" fillId="0" borderId="0" xfId="36" applyFont="1">
      <alignment/>
      <protection/>
    </xf>
    <xf numFmtId="37" fontId="0" fillId="0" borderId="33" xfId="36" applyNumberFormat="1" applyBorder="1">
      <alignment/>
      <protection/>
    </xf>
    <xf numFmtId="37" fontId="0" fillId="0" borderId="41" xfId="36" applyNumberFormat="1" applyBorder="1">
      <alignment/>
      <protection/>
    </xf>
    <xf numFmtId="38" fontId="0" fillId="0" borderId="51" xfId="28" applyFill="1" applyBorder="1" applyAlignment="1">
      <alignment/>
    </xf>
    <xf numFmtId="38" fontId="0" fillId="0" borderId="82" xfId="28" applyFill="1" applyBorder="1" applyAlignment="1">
      <alignment/>
    </xf>
    <xf numFmtId="38" fontId="0" fillId="0" borderId="86" xfId="28" applyFill="1" applyBorder="1" applyAlignment="1">
      <alignment/>
    </xf>
    <xf numFmtId="0" fontId="19" fillId="7" borderId="223" xfId="35" applyFont="1" applyFill="1" applyBorder="1" applyAlignment="1">
      <alignment horizontal="center"/>
      <protection/>
    </xf>
    <xf numFmtId="38" fontId="0" fillId="0" borderId="224" xfId="28" applyBorder="1" applyAlignment="1">
      <alignment/>
    </xf>
    <xf numFmtId="38" fontId="0" fillId="0" borderId="225" xfId="28" applyBorder="1" applyAlignment="1">
      <alignment/>
    </xf>
    <xf numFmtId="9" fontId="0" fillId="0" borderId="50" xfId="26" applyFont="1" applyFill="1" applyBorder="1" applyAlignment="1">
      <alignment/>
    </xf>
    <xf numFmtId="178" fontId="0" fillId="0" borderId="226" xfId="36" applyNumberFormat="1" applyFont="1" applyFill="1" applyBorder="1" applyAlignment="1">
      <alignment/>
      <protection/>
    </xf>
    <xf numFmtId="38" fontId="0" fillId="0" borderId="227" xfId="28" applyBorder="1" applyAlignment="1">
      <alignment/>
    </xf>
    <xf numFmtId="38" fontId="0" fillId="0" borderId="8" xfId="28" applyFont="1" applyBorder="1" applyAlignment="1">
      <alignment horizontal="right"/>
    </xf>
    <xf numFmtId="3" fontId="0" fillId="0" borderId="67" xfId="36" applyNumberFormat="1" applyFont="1" applyBorder="1" applyAlignment="1">
      <alignment/>
      <protection/>
    </xf>
    <xf numFmtId="178" fontId="0" fillId="0" borderId="182" xfId="26" applyNumberFormat="1" applyBorder="1" applyAlignment="1">
      <alignment/>
    </xf>
    <xf numFmtId="178" fontId="0" fillId="0" borderId="228" xfId="26" applyNumberFormat="1" applyBorder="1" applyAlignment="1">
      <alignment/>
    </xf>
    <xf numFmtId="37" fontId="0" fillId="0" borderId="59" xfId="36" applyNumberFormat="1" applyBorder="1">
      <alignment/>
      <protection/>
    </xf>
    <xf numFmtId="178" fontId="0" fillId="0" borderId="51" xfId="26" applyNumberFormat="1" applyFont="1" applyBorder="1" applyAlignment="1" applyProtection="1">
      <alignment horizontal="right"/>
      <protection/>
    </xf>
    <xf numFmtId="0" fontId="16" fillId="9" borderId="118" xfId="39" applyFont="1" applyFill="1" applyBorder="1" applyAlignment="1">
      <alignment horizontal="center" vertical="center" wrapText="1"/>
      <protection/>
    </xf>
    <xf numFmtId="0" fontId="16" fillId="15" borderId="110" xfId="38" applyFont="1" applyFill="1" applyBorder="1" applyAlignment="1">
      <alignment horizontal="center" vertical="center" wrapText="1"/>
      <protection/>
    </xf>
    <xf numFmtId="0" fontId="16" fillId="15" borderId="115" xfId="38" applyFont="1" applyFill="1" applyBorder="1" applyAlignment="1">
      <alignment horizontal="center" vertical="center" wrapText="1"/>
      <protection/>
    </xf>
    <xf numFmtId="0" fontId="16" fillId="15" borderId="118" xfId="38" applyFont="1" applyFill="1" applyBorder="1" applyAlignment="1">
      <alignment horizontal="center" vertical="center" wrapText="1"/>
      <protection/>
    </xf>
    <xf numFmtId="0" fontId="16" fillId="9" borderId="110" xfId="39" applyFont="1" applyFill="1" applyBorder="1" applyAlignment="1">
      <alignment horizontal="center"/>
      <protection/>
    </xf>
    <xf numFmtId="0" fontId="16" fillId="9" borderId="110" xfId="39" applyFont="1" applyFill="1" applyBorder="1" applyAlignment="1">
      <alignment horizontal="center" vertical="center" wrapText="1"/>
      <protection/>
    </xf>
    <xf numFmtId="0" fontId="16" fillId="9" borderId="115" xfId="39" applyFont="1" applyFill="1" applyBorder="1" applyAlignment="1">
      <alignment horizontal="center" vertical="center" wrapText="1"/>
      <protection/>
    </xf>
    <xf numFmtId="178" fontId="0" fillId="0" borderId="49" xfId="36" applyNumberFormat="1" applyFont="1" applyBorder="1" applyAlignment="1" applyProtection="1">
      <alignment horizontal="right"/>
      <protection/>
    </xf>
    <xf numFmtId="178" fontId="0" fillId="0" borderId="60" xfId="36" applyNumberFormat="1" applyFont="1" applyBorder="1" applyAlignment="1" applyProtection="1">
      <alignment horizontal="right"/>
      <protection/>
    </xf>
    <xf numFmtId="178" fontId="0" fillId="0" borderId="181" xfId="36" applyNumberFormat="1" applyFont="1" applyBorder="1" applyAlignment="1">
      <alignment horizontal="right"/>
      <protection/>
    </xf>
    <xf numFmtId="0" fontId="15" fillId="0" borderId="0" xfId="36" applyFont="1" applyAlignment="1">
      <alignment horizontal="center"/>
      <protection/>
    </xf>
    <xf numFmtId="0" fontId="16" fillId="3" borderId="110" xfId="34" applyFont="1" applyFill="1" applyBorder="1" applyAlignment="1">
      <alignment horizontal="center"/>
      <protection/>
    </xf>
    <xf numFmtId="0" fontId="16" fillId="3" borderId="115" xfId="34" applyFont="1" applyFill="1" applyBorder="1" applyAlignment="1">
      <alignment horizontal="center"/>
      <protection/>
    </xf>
    <xf numFmtId="0" fontId="16" fillId="7" borderId="110" xfId="40" applyFont="1" applyFill="1" applyBorder="1" applyAlignment="1">
      <alignment horizontal="center"/>
      <protection/>
    </xf>
    <xf numFmtId="0" fontId="16" fillId="7" borderId="115" xfId="40" applyFont="1" applyFill="1" applyBorder="1" applyAlignment="1">
      <alignment horizontal="center"/>
      <protection/>
    </xf>
    <xf numFmtId="0" fontId="0" fillId="0" borderId="115" xfId="40" applyBorder="1">
      <alignment/>
      <protection/>
    </xf>
    <xf numFmtId="0" fontId="16" fillId="11" borderId="110" xfId="37" applyFont="1" applyFill="1" applyBorder="1" applyAlignment="1">
      <alignment horizontal="center" vertical="center"/>
      <protection/>
    </xf>
    <xf numFmtId="0" fontId="16" fillId="11" borderId="115" xfId="37" applyFont="1" applyFill="1" applyBorder="1" applyAlignment="1">
      <alignment horizontal="center" vertical="center"/>
      <protection/>
    </xf>
    <xf numFmtId="0" fontId="16" fillId="11" borderId="118" xfId="37" applyFont="1" applyFill="1" applyBorder="1" applyAlignment="1">
      <alignment horizontal="center" vertical="center"/>
      <protection/>
    </xf>
    <xf numFmtId="0" fontId="16" fillId="11" borderId="115" xfId="37" applyFont="1" applyFill="1" applyBorder="1" applyAlignment="1">
      <alignment horizontal="center"/>
      <protection/>
    </xf>
    <xf numFmtId="0" fontId="16" fillId="11" borderId="110" xfId="37" applyFont="1" applyFill="1" applyBorder="1" applyAlignment="1">
      <alignment horizontal="center"/>
      <protection/>
    </xf>
    <xf numFmtId="0" fontId="16" fillId="11" borderId="115" xfId="37" applyFont="1" applyFill="1" applyBorder="1" applyAlignment="1">
      <alignment horizontal="center" vertical="top"/>
      <protection/>
    </xf>
    <xf numFmtId="0" fontId="16" fillId="11" borderId="118" xfId="37" applyFont="1" applyFill="1" applyBorder="1" applyAlignment="1">
      <alignment horizontal="center" vertical="top"/>
      <protection/>
    </xf>
    <xf numFmtId="0" fontId="16" fillId="13" borderId="115" xfId="42" applyFont="1" applyFill="1" applyBorder="1" applyAlignment="1">
      <alignment horizontal="center"/>
      <protection/>
    </xf>
    <xf numFmtId="0" fontId="16" fillId="13" borderId="110" xfId="42" applyFont="1" applyFill="1" applyBorder="1" applyAlignment="1">
      <alignment horizontal="center" vertical="center" wrapText="1"/>
      <protection/>
    </xf>
    <xf numFmtId="0" fontId="16" fillId="13" borderId="115" xfId="42" applyFont="1" applyFill="1" applyBorder="1" applyAlignment="1">
      <alignment horizontal="center" vertical="center" wrapText="1"/>
      <protection/>
    </xf>
    <xf numFmtId="0" fontId="16" fillId="13" borderId="118" xfId="42" applyFont="1" applyFill="1" applyBorder="1" applyAlignment="1">
      <alignment horizontal="center" vertical="center" wrapText="1"/>
      <protection/>
    </xf>
    <xf numFmtId="0" fontId="16" fillId="9" borderId="115" xfId="39" applyFont="1" applyFill="1" applyBorder="1" applyAlignment="1">
      <alignment horizontal="center"/>
      <protection/>
    </xf>
    <xf numFmtId="0" fontId="16" fillId="15" borderId="110" xfId="38" applyFont="1" applyFill="1" applyBorder="1" applyAlignment="1">
      <alignment horizontal="center"/>
      <protection/>
    </xf>
    <xf numFmtId="0" fontId="16" fillId="15" borderId="115" xfId="38" applyFont="1" applyFill="1" applyBorder="1" applyAlignment="1">
      <alignment horizontal="center"/>
      <protection/>
    </xf>
    <xf numFmtId="0" fontId="0" fillId="0" borderId="115" xfId="38" applyBorder="1">
      <alignment/>
      <protection/>
    </xf>
    <xf numFmtId="6" fontId="16" fillId="17" borderId="160" xfId="30" applyFont="1" applyFill="1" applyBorder="1" applyAlignment="1">
      <alignment horizontal="center"/>
    </xf>
    <xf numFmtId="6" fontId="16" fillId="17" borderId="163" xfId="30" applyFont="1" applyFill="1" applyBorder="1" applyAlignment="1">
      <alignment horizontal="center"/>
    </xf>
    <xf numFmtId="0" fontId="16" fillId="17" borderId="160" xfId="41" applyFont="1" applyFill="1" applyBorder="1" applyAlignment="1">
      <alignment horizontal="center"/>
      <protection/>
    </xf>
    <xf numFmtId="0" fontId="16" fillId="17" borderId="163" xfId="41" applyFont="1" applyFill="1" applyBorder="1" applyAlignment="1">
      <alignment horizontal="center"/>
      <protection/>
    </xf>
    <xf numFmtId="0" fontId="16" fillId="17" borderId="160" xfId="41" applyFont="1" applyFill="1" applyBorder="1" applyAlignment="1">
      <alignment horizontal="center" vertical="center" wrapText="1"/>
      <protection/>
    </xf>
    <xf numFmtId="0" fontId="16" fillId="17" borderId="163" xfId="41" applyFont="1" applyFill="1" applyBorder="1" applyAlignment="1">
      <alignment horizontal="center" vertical="center" wrapText="1"/>
      <protection/>
    </xf>
    <xf numFmtId="0" fontId="0" fillId="0" borderId="163" xfId="41" applyBorder="1" applyAlignment="1">
      <alignment vertical="center" wrapText="1"/>
      <protection/>
    </xf>
    <xf numFmtId="0" fontId="0" fillId="0" borderId="166" xfId="41" applyBorder="1" applyAlignment="1">
      <alignment vertical="center" wrapText="1"/>
      <protection/>
    </xf>
    <xf numFmtId="0" fontId="0" fillId="0" borderId="229" xfId="26" applyNumberFormat="1" applyBorder="1" applyAlignment="1">
      <alignment horizontal="center"/>
    </xf>
    <xf numFmtId="0" fontId="0" fillId="0" borderId="230" xfId="26" applyNumberFormat="1" applyBorder="1" applyAlignment="1">
      <alignment horizontal="center"/>
    </xf>
    <xf numFmtId="0" fontId="0" fillId="0" borderId="231" xfId="26" applyNumberFormat="1" applyBorder="1" applyAlignment="1">
      <alignment horizontal="center"/>
    </xf>
    <xf numFmtId="0" fontId="0" fillId="0" borderId="232" xfId="26" applyNumberFormat="1" applyBorder="1" applyAlignment="1">
      <alignment horizontal="center"/>
    </xf>
    <xf numFmtId="0" fontId="0" fillId="0" borderId="226" xfId="26" applyNumberFormat="1" applyBorder="1" applyAlignment="1">
      <alignment horizontal="center"/>
    </xf>
    <xf numFmtId="0" fontId="0" fillId="0" borderId="233" xfId="26" applyNumberFormat="1" applyBorder="1" applyAlignment="1">
      <alignment horizontal="center"/>
    </xf>
    <xf numFmtId="0" fontId="0" fillId="0" borderId="48" xfId="26" applyNumberFormat="1" applyBorder="1" applyAlignment="1">
      <alignment horizontal="center"/>
    </xf>
    <xf numFmtId="0" fontId="0" fillId="0" borderId="51" xfId="26" applyNumberFormat="1" applyBorder="1" applyAlignment="1">
      <alignment horizontal="center"/>
    </xf>
    <xf numFmtId="0" fontId="15" fillId="2" borderId="234" xfId="33" applyNumberFormat="1" applyFont="1" applyFill="1" applyBorder="1" applyAlignment="1">
      <alignment horizontal="center"/>
      <protection/>
    </xf>
    <xf numFmtId="0" fontId="15" fillId="2" borderId="235" xfId="33" applyNumberFormat="1" applyFont="1" applyFill="1" applyBorder="1" applyAlignment="1">
      <alignment horizontal="center"/>
      <protection/>
    </xf>
    <xf numFmtId="0" fontId="16" fillId="3" borderId="80" xfId="33" applyNumberFormat="1" applyFont="1" applyFill="1" applyBorder="1" applyAlignment="1">
      <alignment horizontal="left"/>
      <protection/>
    </xf>
    <xf numFmtId="0" fontId="16" fillId="3" borderId="2" xfId="33" applyNumberFormat="1" applyFont="1" applyFill="1" applyBorder="1" applyAlignment="1">
      <alignment horizontal="left"/>
      <protection/>
    </xf>
    <xf numFmtId="0" fontId="16" fillId="3" borderId="98" xfId="33" applyNumberFormat="1" applyFont="1" applyFill="1" applyBorder="1" applyAlignment="1">
      <alignment horizontal="left"/>
      <protection/>
    </xf>
    <xf numFmtId="0" fontId="16" fillId="3" borderId="12" xfId="33" applyNumberFormat="1" applyFont="1" applyFill="1" applyBorder="1" applyAlignment="1">
      <alignment horizontal="left"/>
      <protection/>
    </xf>
    <xf numFmtId="0" fontId="16" fillId="3" borderId="10" xfId="33" applyNumberFormat="1" applyFont="1" applyFill="1" applyBorder="1" applyAlignment="1">
      <alignment horizontal="left"/>
      <protection/>
    </xf>
    <xf numFmtId="0" fontId="16" fillId="3" borderId="13" xfId="33" applyNumberFormat="1" applyFont="1" applyFill="1" applyBorder="1" applyAlignment="1">
      <alignment horizontal="left"/>
      <protection/>
    </xf>
    <xf numFmtId="0" fontId="16" fillId="3" borderId="216" xfId="33" applyNumberFormat="1" applyFont="1" applyFill="1" applyBorder="1" applyAlignment="1">
      <alignment horizontal="center"/>
      <protection/>
    </xf>
    <xf numFmtId="0" fontId="16" fillId="3" borderId="13" xfId="33" applyNumberFormat="1" applyFont="1" applyFill="1" applyBorder="1" applyAlignment="1">
      <alignment horizontal="center"/>
      <protection/>
    </xf>
    <xf numFmtId="0" fontId="0" fillId="0" borderId="122" xfId="26" applyNumberFormat="1" applyBorder="1" applyAlignment="1">
      <alignment horizontal="center"/>
    </xf>
    <xf numFmtId="0" fontId="0" fillId="0" borderId="27" xfId="26" applyNumberFormat="1" applyBorder="1" applyAlignment="1">
      <alignment horizontal="center"/>
    </xf>
    <xf numFmtId="0" fontId="0" fillId="0" borderId="26" xfId="26" applyNumberFormat="1" applyBorder="1" applyAlignment="1">
      <alignment horizontal="center"/>
    </xf>
    <xf numFmtId="0" fontId="0" fillId="0" borderId="236" xfId="26" applyNumberFormat="1" applyBorder="1" applyAlignment="1">
      <alignment horizontal="center"/>
    </xf>
    <xf numFmtId="0" fontId="0" fillId="0" borderId="148" xfId="26" applyNumberFormat="1" applyBorder="1" applyAlignment="1">
      <alignment horizontal="center"/>
    </xf>
    <xf numFmtId="38" fontId="15" fillId="0" borderId="0" xfId="28" applyFont="1" applyAlignment="1">
      <alignment horizontal="center"/>
    </xf>
    <xf numFmtId="38" fontId="0" fillId="0" borderId="0" xfId="28" applyBorder="1" applyAlignment="1">
      <alignment horizontal="center"/>
    </xf>
    <xf numFmtId="0" fontId="15" fillId="0" borderId="0" xfId="33" applyFont="1" applyAlignment="1">
      <alignment horizontal="center"/>
      <protection/>
    </xf>
  </cellXfs>
  <cellStyles count="30">
    <cellStyle name="Normal" xfId="0"/>
    <cellStyle name="Calc Currency (0)" xfId="15"/>
    <cellStyle name="entry" xfId="16"/>
    <cellStyle name="Header1" xfId="17"/>
    <cellStyle name="Header2" xfId="18"/>
    <cellStyle name="Normal - Style1" xfId="19"/>
    <cellStyle name="Normal_#18-Internet" xfId="20"/>
    <cellStyle name="price" xfId="21"/>
    <cellStyle name="revised" xfId="22"/>
    <cellStyle name="section" xfId="23"/>
    <cellStyle name="subhead" xfId="24"/>
    <cellStyle name="title" xfId="25"/>
    <cellStyle name="Percent" xfId="26"/>
    <cellStyle name="Hyperlink" xfId="27"/>
    <cellStyle name="Comma [0]" xfId="28"/>
    <cellStyle name="Comma" xfId="29"/>
    <cellStyle name="Currency [0]" xfId="30"/>
    <cellStyle name="Currency" xfId="31"/>
    <cellStyle name="標準_Sheet1" xfId="32"/>
    <cellStyle name="標準_Sheet2" xfId="33"/>
    <cellStyle name="標準_Sheet3" xfId="34"/>
    <cellStyle name="標準_Sheet4" xfId="35"/>
    <cellStyle name="標準_Sheet5" xfId="36"/>
    <cellStyle name="標準_県央" xfId="37"/>
    <cellStyle name="標準_県西" xfId="38"/>
    <cellStyle name="標準_県南" xfId="39"/>
    <cellStyle name="標準_県北" xfId="40"/>
    <cellStyle name="標準_資金別" xfId="41"/>
    <cellStyle name="標準_鹿行" xfId="42"/>
    <cellStyle name="Followed Hyperlink"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0.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0.emf" /><Relationship Id="rId3" Type="http://schemas.openxmlformats.org/officeDocument/2006/relationships/image" Target="../media/image25.emf" /><Relationship Id="rId4" Type="http://schemas.openxmlformats.org/officeDocument/2006/relationships/image" Target="../media/image21.emf" /><Relationship Id="rId5" Type="http://schemas.openxmlformats.org/officeDocument/2006/relationships/image" Target="../media/image8.emf" /><Relationship Id="rId6"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514350</xdr:colOff>
      <xdr:row>20</xdr:row>
      <xdr:rowOff>0</xdr:rowOff>
    </xdr:to>
    <xdr:pic>
      <xdr:nvPicPr>
        <xdr:cNvPr id="1" name="CommandButton1"/>
        <xdr:cNvPicPr preferRelativeResize="1">
          <a:picLocks noChangeAspect="1"/>
        </xdr:cNvPicPr>
      </xdr:nvPicPr>
      <xdr:blipFill>
        <a:blip r:embed="rId1"/>
        <a:stretch>
          <a:fillRect/>
        </a:stretch>
      </xdr:blipFill>
      <xdr:spPr>
        <a:xfrm>
          <a:off x="1371600" y="3133725"/>
          <a:ext cx="12001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42</xdr:row>
      <xdr:rowOff>76200</xdr:rowOff>
    </xdr:from>
    <xdr:to>
      <xdr:col>6</xdr:col>
      <xdr:colOff>495300</xdr:colOff>
      <xdr:row>44</xdr:row>
      <xdr:rowOff>161925</xdr:rowOff>
    </xdr:to>
    <xdr:pic>
      <xdr:nvPicPr>
        <xdr:cNvPr id="1" name="CommandButton1"/>
        <xdr:cNvPicPr preferRelativeResize="1">
          <a:picLocks noChangeAspect="1"/>
        </xdr:cNvPicPr>
      </xdr:nvPicPr>
      <xdr:blipFill>
        <a:blip r:embed="rId1"/>
        <a:stretch>
          <a:fillRect/>
        </a:stretch>
      </xdr:blipFill>
      <xdr:spPr>
        <a:xfrm>
          <a:off x="3448050" y="7629525"/>
          <a:ext cx="11620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38</xdr:row>
      <xdr:rowOff>0</xdr:rowOff>
    </xdr:from>
    <xdr:to>
      <xdr:col>2</xdr:col>
      <xdr:colOff>371475</xdr:colOff>
      <xdr:row>40</xdr:row>
      <xdr:rowOff>76200</xdr:rowOff>
    </xdr:to>
    <xdr:pic>
      <xdr:nvPicPr>
        <xdr:cNvPr id="1" name="CommandButton1"/>
        <xdr:cNvPicPr preferRelativeResize="1">
          <a:picLocks noChangeAspect="1"/>
        </xdr:cNvPicPr>
      </xdr:nvPicPr>
      <xdr:blipFill>
        <a:blip r:embed="rId1"/>
        <a:stretch>
          <a:fillRect/>
        </a:stretch>
      </xdr:blipFill>
      <xdr:spPr>
        <a:xfrm>
          <a:off x="714375" y="6896100"/>
          <a:ext cx="1028700" cy="419100"/>
        </a:xfrm>
        <a:prstGeom prst="rect">
          <a:avLst/>
        </a:prstGeom>
        <a:noFill/>
        <a:ln w="9525" cmpd="sng">
          <a:noFill/>
        </a:ln>
      </xdr:spPr>
    </xdr:pic>
    <xdr:clientData/>
  </xdr:twoCellAnchor>
  <xdr:twoCellAnchor editAs="oneCell">
    <xdr:from>
      <xdr:col>3</xdr:col>
      <xdr:colOff>9525</xdr:colOff>
      <xdr:row>38</xdr:row>
      <xdr:rowOff>0</xdr:rowOff>
    </xdr:from>
    <xdr:to>
      <xdr:col>4</xdr:col>
      <xdr:colOff>352425</xdr:colOff>
      <xdr:row>40</xdr:row>
      <xdr:rowOff>76200</xdr:rowOff>
    </xdr:to>
    <xdr:pic>
      <xdr:nvPicPr>
        <xdr:cNvPr id="2" name="CommandButton2"/>
        <xdr:cNvPicPr preferRelativeResize="1">
          <a:picLocks noChangeAspect="1"/>
        </xdr:cNvPicPr>
      </xdr:nvPicPr>
      <xdr:blipFill>
        <a:blip r:embed="rId2"/>
        <a:stretch>
          <a:fillRect/>
        </a:stretch>
      </xdr:blipFill>
      <xdr:spPr>
        <a:xfrm>
          <a:off x="2066925" y="6896100"/>
          <a:ext cx="1028700" cy="419100"/>
        </a:xfrm>
        <a:prstGeom prst="rect">
          <a:avLst/>
        </a:prstGeom>
        <a:noFill/>
        <a:ln w="9525" cmpd="sng">
          <a:noFill/>
        </a:ln>
      </xdr:spPr>
    </xdr:pic>
    <xdr:clientData/>
  </xdr:twoCellAnchor>
  <xdr:twoCellAnchor editAs="oneCell">
    <xdr:from>
      <xdr:col>5</xdr:col>
      <xdr:colOff>9525</xdr:colOff>
      <xdr:row>37</xdr:row>
      <xdr:rowOff>161925</xdr:rowOff>
    </xdr:from>
    <xdr:to>
      <xdr:col>6</xdr:col>
      <xdr:colOff>304800</xdr:colOff>
      <xdr:row>40</xdr:row>
      <xdr:rowOff>76200</xdr:rowOff>
    </xdr:to>
    <xdr:pic>
      <xdr:nvPicPr>
        <xdr:cNvPr id="3" name="CommandButton3"/>
        <xdr:cNvPicPr preferRelativeResize="1">
          <a:picLocks noChangeAspect="1"/>
        </xdr:cNvPicPr>
      </xdr:nvPicPr>
      <xdr:blipFill>
        <a:blip r:embed="rId3"/>
        <a:stretch>
          <a:fillRect/>
        </a:stretch>
      </xdr:blipFill>
      <xdr:spPr>
        <a:xfrm>
          <a:off x="3438525" y="6886575"/>
          <a:ext cx="981075" cy="428625"/>
        </a:xfrm>
        <a:prstGeom prst="rect">
          <a:avLst/>
        </a:prstGeom>
        <a:noFill/>
        <a:ln w="9525" cmpd="sng">
          <a:noFill/>
        </a:ln>
      </xdr:spPr>
    </xdr:pic>
    <xdr:clientData/>
  </xdr:twoCellAnchor>
  <xdr:twoCellAnchor editAs="oneCell">
    <xdr:from>
      <xdr:col>6</xdr:col>
      <xdr:colOff>657225</xdr:colOff>
      <xdr:row>38</xdr:row>
      <xdr:rowOff>0</xdr:rowOff>
    </xdr:from>
    <xdr:to>
      <xdr:col>8</xdr:col>
      <xdr:colOff>314325</xdr:colOff>
      <xdr:row>40</xdr:row>
      <xdr:rowOff>57150</xdr:rowOff>
    </xdr:to>
    <xdr:pic>
      <xdr:nvPicPr>
        <xdr:cNvPr id="4" name="CommandButton4"/>
        <xdr:cNvPicPr preferRelativeResize="1">
          <a:picLocks noChangeAspect="1"/>
        </xdr:cNvPicPr>
      </xdr:nvPicPr>
      <xdr:blipFill>
        <a:blip r:embed="rId4"/>
        <a:stretch>
          <a:fillRect/>
        </a:stretch>
      </xdr:blipFill>
      <xdr:spPr>
        <a:xfrm>
          <a:off x="4772025" y="6896100"/>
          <a:ext cx="1028700" cy="400050"/>
        </a:xfrm>
        <a:prstGeom prst="rect">
          <a:avLst/>
        </a:prstGeom>
        <a:noFill/>
        <a:ln w="9525" cmpd="sng">
          <a:noFill/>
        </a:ln>
      </xdr:spPr>
    </xdr:pic>
    <xdr:clientData/>
  </xdr:twoCellAnchor>
  <xdr:twoCellAnchor editAs="oneCell">
    <xdr:from>
      <xdr:col>9</xdr:col>
      <xdr:colOff>0</xdr:colOff>
      <xdr:row>37</xdr:row>
      <xdr:rowOff>161925</xdr:rowOff>
    </xdr:from>
    <xdr:to>
      <xdr:col>10</xdr:col>
      <xdr:colOff>257175</xdr:colOff>
      <xdr:row>40</xdr:row>
      <xdr:rowOff>57150</xdr:rowOff>
    </xdr:to>
    <xdr:pic>
      <xdr:nvPicPr>
        <xdr:cNvPr id="5" name="CommandButton5"/>
        <xdr:cNvPicPr preferRelativeResize="1">
          <a:picLocks noChangeAspect="1"/>
        </xdr:cNvPicPr>
      </xdr:nvPicPr>
      <xdr:blipFill>
        <a:blip r:embed="rId5"/>
        <a:stretch>
          <a:fillRect/>
        </a:stretch>
      </xdr:blipFill>
      <xdr:spPr>
        <a:xfrm>
          <a:off x="6172200" y="6886575"/>
          <a:ext cx="942975" cy="409575"/>
        </a:xfrm>
        <a:prstGeom prst="rect">
          <a:avLst/>
        </a:prstGeom>
        <a:noFill/>
        <a:ln w="9525" cmpd="sng">
          <a:noFill/>
        </a:ln>
      </xdr:spPr>
    </xdr:pic>
    <xdr:clientData/>
  </xdr:twoCellAnchor>
  <xdr:twoCellAnchor editAs="oneCell">
    <xdr:from>
      <xdr:col>1</xdr:col>
      <xdr:colOff>0</xdr:colOff>
      <xdr:row>41</xdr:row>
      <xdr:rowOff>161925</xdr:rowOff>
    </xdr:from>
    <xdr:to>
      <xdr:col>2</xdr:col>
      <xdr:colOff>609600</xdr:colOff>
      <xdr:row>45</xdr:row>
      <xdr:rowOff>0</xdr:rowOff>
    </xdr:to>
    <xdr:pic>
      <xdr:nvPicPr>
        <xdr:cNvPr id="6" name="CommandButton6"/>
        <xdr:cNvPicPr preferRelativeResize="1">
          <a:picLocks noChangeAspect="1"/>
        </xdr:cNvPicPr>
      </xdr:nvPicPr>
      <xdr:blipFill>
        <a:blip r:embed="rId6"/>
        <a:stretch>
          <a:fillRect/>
        </a:stretch>
      </xdr:blipFill>
      <xdr:spPr>
        <a:xfrm>
          <a:off x="685800" y="7572375"/>
          <a:ext cx="12954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55</xdr:row>
      <xdr:rowOff>152400</xdr:rowOff>
    </xdr:from>
    <xdr:to>
      <xdr:col>5</xdr:col>
      <xdr:colOff>180975</xdr:colOff>
      <xdr:row>59</xdr:row>
      <xdr:rowOff>47625</xdr:rowOff>
    </xdr:to>
    <xdr:pic>
      <xdr:nvPicPr>
        <xdr:cNvPr id="1" name="CommandButton1"/>
        <xdr:cNvPicPr preferRelativeResize="1">
          <a:picLocks noChangeAspect="1"/>
        </xdr:cNvPicPr>
      </xdr:nvPicPr>
      <xdr:blipFill>
        <a:blip r:embed="rId1"/>
        <a:stretch>
          <a:fillRect/>
        </a:stretch>
      </xdr:blipFill>
      <xdr:spPr>
        <a:xfrm>
          <a:off x="2543175" y="10106025"/>
          <a:ext cx="1543050" cy="581025"/>
        </a:xfrm>
        <a:prstGeom prst="rect">
          <a:avLst/>
        </a:prstGeom>
        <a:noFill/>
        <a:ln w="9525" cmpd="sng">
          <a:noFill/>
        </a:ln>
      </xdr:spPr>
    </xdr:pic>
    <xdr:clientData/>
  </xdr:twoCellAnchor>
  <xdr:twoCellAnchor editAs="oneCell">
    <xdr:from>
      <xdr:col>6</xdr:col>
      <xdr:colOff>28575</xdr:colOff>
      <xdr:row>55</xdr:row>
      <xdr:rowOff>142875</xdr:rowOff>
    </xdr:from>
    <xdr:to>
      <xdr:col>8</xdr:col>
      <xdr:colOff>104775</xdr:colOff>
      <xdr:row>59</xdr:row>
      <xdr:rowOff>28575</xdr:rowOff>
    </xdr:to>
    <xdr:pic>
      <xdr:nvPicPr>
        <xdr:cNvPr id="2" name="CommandButton2"/>
        <xdr:cNvPicPr preferRelativeResize="1">
          <a:picLocks noChangeAspect="1"/>
        </xdr:cNvPicPr>
      </xdr:nvPicPr>
      <xdr:blipFill>
        <a:blip r:embed="rId2"/>
        <a:stretch>
          <a:fillRect/>
        </a:stretch>
      </xdr:blipFill>
      <xdr:spPr>
        <a:xfrm>
          <a:off x="4619625" y="10096500"/>
          <a:ext cx="14478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39</xdr:row>
      <xdr:rowOff>152400</xdr:rowOff>
    </xdr:from>
    <xdr:to>
      <xdr:col>5</xdr:col>
      <xdr:colOff>190500</xdr:colOff>
      <xdr:row>43</xdr:row>
      <xdr:rowOff>38100</xdr:rowOff>
    </xdr:to>
    <xdr:pic>
      <xdr:nvPicPr>
        <xdr:cNvPr id="1" name="CommandButton1"/>
        <xdr:cNvPicPr preferRelativeResize="1">
          <a:picLocks noChangeAspect="1"/>
        </xdr:cNvPicPr>
      </xdr:nvPicPr>
      <xdr:blipFill>
        <a:blip r:embed="rId1"/>
        <a:stretch>
          <a:fillRect/>
        </a:stretch>
      </xdr:blipFill>
      <xdr:spPr>
        <a:xfrm>
          <a:off x="2333625" y="7239000"/>
          <a:ext cx="1571625" cy="571500"/>
        </a:xfrm>
        <a:prstGeom prst="rect">
          <a:avLst/>
        </a:prstGeom>
        <a:noFill/>
        <a:ln w="9525" cmpd="sng">
          <a:noFill/>
        </a:ln>
      </xdr:spPr>
    </xdr:pic>
    <xdr:clientData/>
  </xdr:twoCellAnchor>
  <xdr:twoCellAnchor editAs="oneCell">
    <xdr:from>
      <xdr:col>6</xdr:col>
      <xdr:colOff>0</xdr:colOff>
      <xdr:row>39</xdr:row>
      <xdr:rowOff>161925</xdr:rowOff>
    </xdr:from>
    <xdr:to>
      <xdr:col>8</xdr:col>
      <xdr:colOff>161925</xdr:colOff>
      <xdr:row>43</xdr:row>
      <xdr:rowOff>19050</xdr:rowOff>
    </xdr:to>
    <xdr:pic>
      <xdr:nvPicPr>
        <xdr:cNvPr id="2" name="CommandButton2"/>
        <xdr:cNvPicPr preferRelativeResize="1">
          <a:picLocks noChangeAspect="1"/>
        </xdr:cNvPicPr>
      </xdr:nvPicPr>
      <xdr:blipFill>
        <a:blip r:embed="rId2"/>
        <a:stretch>
          <a:fillRect/>
        </a:stretch>
      </xdr:blipFill>
      <xdr:spPr>
        <a:xfrm>
          <a:off x="4400550" y="7248525"/>
          <a:ext cx="15335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35</xdr:row>
      <xdr:rowOff>9525</xdr:rowOff>
    </xdr:from>
    <xdr:to>
      <xdr:col>4</xdr:col>
      <xdr:colOff>666750</xdr:colOff>
      <xdr:row>37</xdr:row>
      <xdr:rowOff>161925</xdr:rowOff>
    </xdr:to>
    <xdr:pic>
      <xdr:nvPicPr>
        <xdr:cNvPr id="1" name="CommandButton1"/>
        <xdr:cNvPicPr preferRelativeResize="1">
          <a:picLocks noChangeAspect="1"/>
        </xdr:cNvPicPr>
      </xdr:nvPicPr>
      <xdr:blipFill>
        <a:blip r:embed="rId1"/>
        <a:stretch>
          <a:fillRect/>
        </a:stretch>
      </xdr:blipFill>
      <xdr:spPr>
        <a:xfrm>
          <a:off x="2400300" y="6324600"/>
          <a:ext cx="1352550" cy="495300"/>
        </a:xfrm>
        <a:prstGeom prst="rect">
          <a:avLst/>
        </a:prstGeom>
        <a:noFill/>
        <a:ln w="9525" cmpd="sng">
          <a:noFill/>
        </a:ln>
      </xdr:spPr>
    </xdr:pic>
    <xdr:clientData/>
  </xdr:twoCellAnchor>
  <xdr:twoCellAnchor editAs="oneCell">
    <xdr:from>
      <xdr:col>6</xdr:col>
      <xdr:colOff>0</xdr:colOff>
      <xdr:row>35</xdr:row>
      <xdr:rowOff>9525</xdr:rowOff>
    </xdr:from>
    <xdr:to>
      <xdr:col>7</xdr:col>
      <xdr:colOff>657225</xdr:colOff>
      <xdr:row>37</xdr:row>
      <xdr:rowOff>161925</xdr:rowOff>
    </xdr:to>
    <xdr:pic>
      <xdr:nvPicPr>
        <xdr:cNvPr id="2" name="CommandButton2"/>
        <xdr:cNvPicPr preferRelativeResize="1">
          <a:picLocks noChangeAspect="1"/>
        </xdr:cNvPicPr>
      </xdr:nvPicPr>
      <xdr:blipFill>
        <a:blip r:embed="rId2"/>
        <a:stretch>
          <a:fillRect/>
        </a:stretch>
      </xdr:blipFill>
      <xdr:spPr>
        <a:xfrm>
          <a:off x="4457700" y="6324600"/>
          <a:ext cx="134302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80</xdr:row>
      <xdr:rowOff>104775</xdr:rowOff>
    </xdr:from>
    <xdr:to>
      <xdr:col>5</xdr:col>
      <xdr:colOff>123825</xdr:colOff>
      <xdr:row>83</xdr:row>
      <xdr:rowOff>152400</xdr:rowOff>
    </xdr:to>
    <xdr:pic>
      <xdr:nvPicPr>
        <xdr:cNvPr id="1" name="CommandButton1"/>
        <xdr:cNvPicPr preferRelativeResize="1">
          <a:picLocks noChangeAspect="1"/>
        </xdr:cNvPicPr>
      </xdr:nvPicPr>
      <xdr:blipFill>
        <a:blip r:embed="rId1"/>
        <a:stretch>
          <a:fillRect/>
        </a:stretch>
      </xdr:blipFill>
      <xdr:spPr>
        <a:xfrm>
          <a:off x="2257425" y="14497050"/>
          <a:ext cx="1466850" cy="561975"/>
        </a:xfrm>
        <a:prstGeom prst="rect">
          <a:avLst/>
        </a:prstGeom>
        <a:noFill/>
        <a:ln w="9525" cmpd="sng">
          <a:noFill/>
        </a:ln>
      </xdr:spPr>
    </xdr:pic>
    <xdr:clientData/>
  </xdr:twoCellAnchor>
  <xdr:twoCellAnchor editAs="oneCell">
    <xdr:from>
      <xdr:col>5</xdr:col>
      <xdr:colOff>647700</xdr:colOff>
      <xdr:row>80</xdr:row>
      <xdr:rowOff>85725</xdr:rowOff>
    </xdr:from>
    <xdr:to>
      <xdr:col>8</xdr:col>
      <xdr:colOff>142875</xdr:colOff>
      <xdr:row>83</xdr:row>
      <xdr:rowOff>152400</xdr:rowOff>
    </xdr:to>
    <xdr:pic>
      <xdr:nvPicPr>
        <xdr:cNvPr id="2" name="CommandButton2"/>
        <xdr:cNvPicPr preferRelativeResize="1">
          <a:picLocks noChangeAspect="1"/>
        </xdr:cNvPicPr>
      </xdr:nvPicPr>
      <xdr:blipFill>
        <a:blip r:embed="rId2"/>
        <a:stretch>
          <a:fillRect/>
        </a:stretch>
      </xdr:blipFill>
      <xdr:spPr>
        <a:xfrm>
          <a:off x="4248150" y="14478000"/>
          <a:ext cx="1552575"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59</xdr:row>
      <xdr:rowOff>142875</xdr:rowOff>
    </xdr:from>
    <xdr:to>
      <xdr:col>4</xdr:col>
      <xdr:colOff>533400</xdr:colOff>
      <xdr:row>62</xdr:row>
      <xdr:rowOff>76200</xdr:rowOff>
    </xdr:to>
    <xdr:pic>
      <xdr:nvPicPr>
        <xdr:cNvPr id="1" name="CommandButton1"/>
        <xdr:cNvPicPr preferRelativeResize="1">
          <a:picLocks noChangeAspect="1"/>
        </xdr:cNvPicPr>
      </xdr:nvPicPr>
      <xdr:blipFill>
        <a:blip r:embed="rId1"/>
        <a:stretch>
          <a:fillRect/>
        </a:stretch>
      </xdr:blipFill>
      <xdr:spPr>
        <a:xfrm>
          <a:off x="2047875" y="10810875"/>
          <a:ext cx="1304925" cy="447675"/>
        </a:xfrm>
        <a:prstGeom prst="rect">
          <a:avLst/>
        </a:prstGeom>
        <a:noFill/>
        <a:ln w="9525" cmpd="sng">
          <a:noFill/>
        </a:ln>
      </xdr:spPr>
    </xdr:pic>
    <xdr:clientData/>
  </xdr:twoCellAnchor>
  <xdr:twoCellAnchor editAs="oneCell">
    <xdr:from>
      <xdr:col>5</xdr:col>
      <xdr:colOff>485775</xdr:colOff>
      <xdr:row>59</xdr:row>
      <xdr:rowOff>142875</xdr:rowOff>
    </xdr:from>
    <xdr:to>
      <xdr:col>7</xdr:col>
      <xdr:colOff>352425</xdr:colOff>
      <xdr:row>62</xdr:row>
      <xdr:rowOff>95250</xdr:rowOff>
    </xdr:to>
    <xdr:pic>
      <xdr:nvPicPr>
        <xdr:cNvPr id="2" name="CommandButton2"/>
        <xdr:cNvPicPr preferRelativeResize="1">
          <a:picLocks noChangeAspect="1"/>
        </xdr:cNvPicPr>
      </xdr:nvPicPr>
      <xdr:blipFill>
        <a:blip r:embed="rId2"/>
        <a:stretch>
          <a:fillRect/>
        </a:stretch>
      </xdr:blipFill>
      <xdr:spPr>
        <a:xfrm>
          <a:off x="4029075" y="10810875"/>
          <a:ext cx="1314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E33"/>
  <sheetViews>
    <sheetView workbookViewId="0" topLeftCell="A1">
      <selection activeCell="C25" sqref="C25"/>
    </sheetView>
  </sheetViews>
  <sheetFormatPr defaultColWidth="9.00390625" defaultRowHeight="13.5"/>
  <sheetData>
    <row r="1" spans="1:5" ht="18.75">
      <c r="A1" s="1"/>
      <c r="B1" s="2"/>
      <c r="C1" s="3" t="s">
        <v>181</v>
      </c>
      <c r="D1" s="4"/>
      <c r="E1" s="4"/>
    </row>
    <row r="2" spans="1:5" ht="13.5">
      <c r="A2" s="1"/>
      <c r="B2" s="1"/>
      <c r="C2" s="1"/>
      <c r="D2" s="1"/>
      <c r="E2" s="1"/>
    </row>
    <row r="3" spans="1:5" ht="13.5">
      <c r="A3" s="1"/>
      <c r="B3" s="1"/>
      <c r="C3" s="1"/>
      <c r="D3" s="1"/>
      <c r="E3" s="1"/>
    </row>
    <row r="4" spans="1:5" ht="13.5">
      <c r="A4" s="1"/>
      <c r="B4" s="544" t="s">
        <v>94</v>
      </c>
      <c r="C4" s="544"/>
      <c r="D4" s="544"/>
      <c r="E4" s="544"/>
    </row>
    <row r="15" spans="1:5" ht="13.5">
      <c r="A15" s="6"/>
      <c r="B15" s="544" t="s">
        <v>95</v>
      </c>
      <c r="C15" s="544"/>
      <c r="D15" s="1"/>
      <c r="E15" s="1"/>
    </row>
    <row r="16" spans="1:5" ht="13.5">
      <c r="A16" s="6"/>
      <c r="B16" s="5"/>
      <c r="C16" s="5"/>
      <c r="D16" s="1"/>
      <c r="E16" s="1"/>
    </row>
    <row r="17" spans="1:5" ht="13.5">
      <c r="A17" s="6" t="s">
        <v>96</v>
      </c>
      <c r="B17" s="2"/>
      <c r="C17" s="2" t="s">
        <v>97</v>
      </c>
      <c r="D17" s="1"/>
      <c r="E17" s="1"/>
    </row>
    <row r="18" spans="1:5" ht="13.5">
      <c r="A18" s="1"/>
      <c r="B18" s="1"/>
      <c r="C18" s="1"/>
      <c r="D18" s="1"/>
      <c r="E18" s="1"/>
    </row>
    <row r="19" spans="1:5" ht="13.5">
      <c r="A19" s="6" t="s">
        <v>98</v>
      </c>
      <c r="B19" s="2"/>
      <c r="C19" s="2" t="s">
        <v>99</v>
      </c>
      <c r="D19" s="1"/>
      <c r="E19" s="1"/>
    </row>
    <row r="20" spans="1:5" ht="13.5">
      <c r="A20" s="1"/>
      <c r="B20" s="1"/>
      <c r="C20" s="1"/>
      <c r="D20" s="1"/>
      <c r="E20" s="1"/>
    </row>
    <row r="21" spans="1:5" ht="13.5">
      <c r="A21" s="6" t="s">
        <v>100</v>
      </c>
      <c r="B21" s="2"/>
      <c r="C21" s="2" t="s">
        <v>101</v>
      </c>
      <c r="D21" s="1"/>
      <c r="E21" s="1"/>
    </row>
    <row r="22" spans="1:5" ht="13.5">
      <c r="A22" s="1"/>
      <c r="B22" s="1"/>
      <c r="C22" s="1"/>
      <c r="D22" s="1"/>
      <c r="E22" s="1"/>
    </row>
    <row r="23" spans="1:5" ht="13.5">
      <c r="A23" s="6" t="s">
        <v>102</v>
      </c>
      <c r="B23" s="2"/>
      <c r="C23" s="2" t="s">
        <v>103</v>
      </c>
      <c r="D23" s="1"/>
      <c r="E23" s="1"/>
    </row>
    <row r="24" spans="1:5" ht="13.5">
      <c r="A24" s="1"/>
      <c r="B24" s="1"/>
      <c r="C24" s="1"/>
      <c r="D24" s="1"/>
      <c r="E24" s="1"/>
    </row>
    <row r="25" spans="1:5" ht="13.5">
      <c r="A25" s="6" t="s">
        <v>104</v>
      </c>
      <c r="B25" s="2"/>
      <c r="C25" s="2" t="s">
        <v>105</v>
      </c>
      <c r="D25" s="1"/>
      <c r="E25" s="1"/>
    </row>
    <row r="26" spans="1:5" ht="13.5">
      <c r="A26" s="1"/>
      <c r="B26" s="1"/>
      <c r="C26" s="1"/>
      <c r="D26" s="1"/>
      <c r="E26" s="1"/>
    </row>
    <row r="27" spans="1:5" ht="13.5">
      <c r="A27" s="6" t="s">
        <v>106</v>
      </c>
      <c r="B27" s="2"/>
      <c r="C27" s="2" t="s">
        <v>107</v>
      </c>
      <c r="D27" s="1"/>
      <c r="E27" s="1"/>
    </row>
    <row r="28" spans="1:5" ht="13.5">
      <c r="A28" s="6"/>
      <c r="B28" s="2"/>
      <c r="C28" s="2" t="s">
        <v>108</v>
      </c>
      <c r="D28" s="1"/>
      <c r="E28" s="1"/>
    </row>
    <row r="29" spans="1:5" ht="13.5">
      <c r="A29" s="1"/>
      <c r="B29" s="1"/>
      <c r="C29" s="1"/>
      <c r="D29" s="1"/>
      <c r="E29" s="1"/>
    </row>
    <row r="30" spans="1:5" ht="13.5">
      <c r="A30" s="6" t="s">
        <v>109</v>
      </c>
      <c r="B30" s="2"/>
      <c r="C30" s="2" t="s">
        <v>110</v>
      </c>
      <c r="D30" s="1"/>
      <c r="E30" s="1"/>
    </row>
    <row r="31" spans="1:5" ht="13.5">
      <c r="A31" s="6"/>
      <c r="B31" s="2"/>
      <c r="C31" s="2" t="s">
        <v>111</v>
      </c>
      <c r="D31" s="1"/>
      <c r="E31" s="1"/>
    </row>
    <row r="32" spans="1:5" ht="13.5">
      <c r="A32" s="1"/>
      <c r="B32" s="1"/>
      <c r="C32" s="1"/>
      <c r="D32" s="1"/>
      <c r="E32" s="1"/>
    </row>
    <row r="33" spans="1:5" ht="13.5">
      <c r="A33" s="6" t="s">
        <v>112</v>
      </c>
      <c r="B33" s="2"/>
      <c r="C33" s="2" t="s">
        <v>113</v>
      </c>
      <c r="D33" s="1"/>
      <c r="E33" s="1"/>
    </row>
  </sheetData>
  <sheetProtection/>
  <printOptions/>
  <pageMargins left="0.75" right="0.75" top="1" bottom="1" header="0.512" footer="0.512"/>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F11" sqref="F11"/>
    </sheetView>
  </sheetViews>
  <sheetFormatPr defaultColWidth="9.00390625" defaultRowHeight="13.5"/>
  <cols>
    <col min="3" max="15" width="9.50390625" style="0" customWidth="1"/>
  </cols>
  <sheetData>
    <row r="1" spans="1:15" ht="17.25">
      <c r="A1" s="441"/>
      <c r="B1" s="221" t="s">
        <v>58</v>
      </c>
      <c r="C1" s="221" t="s">
        <v>59</v>
      </c>
      <c r="D1" s="221"/>
      <c r="E1" s="221"/>
      <c r="F1" s="221"/>
      <c r="G1" s="221" t="s">
        <v>182</v>
      </c>
      <c r="H1" s="221"/>
      <c r="I1" s="7"/>
      <c r="J1" s="7"/>
      <c r="K1" s="7"/>
      <c r="L1" s="7"/>
      <c r="M1" s="7"/>
      <c r="N1" s="7"/>
      <c r="O1" s="7"/>
    </row>
    <row r="2" spans="1:15" ht="14.25" thickBot="1">
      <c r="A2" s="441"/>
      <c r="B2" s="7"/>
      <c r="C2" s="7"/>
      <c r="D2" s="7"/>
      <c r="E2" s="7"/>
      <c r="F2" s="7"/>
      <c r="G2" s="7"/>
      <c r="H2" s="7"/>
      <c r="I2" s="7"/>
      <c r="J2" s="7"/>
      <c r="K2" s="7"/>
      <c r="L2" s="7"/>
      <c r="M2" s="7"/>
      <c r="N2" s="7"/>
      <c r="O2" s="7"/>
    </row>
    <row r="3" spans="1:15" ht="18" thickBot="1">
      <c r="A3" s="442" t="s">
        <v>47</v>
      </c>
      <c r="B3" s="443" t="s">
        <v>48</v>
      </c>
      <c r="C3" s="444" t="s">
        <v>2</v>
      </c>
      <c r="D3" s="445" t="s">
        <v>3</v>
      </c>
      <c r="E3" s="445" t="s">
        <v>4</v>
      </c>
      <c r="F3" s="445" t="s">
        <v>5</v>
      </c>
      <c r="G3" s="445" t="s">
        <v>6</v>
      </c>
      <c r="H3" s="445" t="s">
        <v>7</v>
      </c>
      <c r="I3" s="445" t="s">
        <v>8</v>
      </c>
      <c r="J3" s="445" t="s">
        <v>9</v>
      </c>
      <c r="K3" s="445" t="s">
        <v>10</v>
      </c>
      <c r="L3" s="445" t="s">
        <v>11</v>
      </c>
      <c r="M3" s="445" t="s">
        <v>12</v>
      </c>
      <c r="N3" s="446" t="s">
        <v>13</v>
      </c>
      <c r="O3" s="447" t="s">
        <v>49</v>
      </c>
    </row>
    <row r="4" spans="1:15" ht="15" thickTop="1">
      <c r="A4" s="448"/>
      <c r="B4" s="449" t="s">
        <v>51</v>
      </c>
      <c r="C4" s="230">
        <v>190</v>
      </c>
      <c r="D4" s="231">
        <v>73</v>
      </c>
      <c r="E4" s="231">
        <v>84</v>
      </c>
      <c r="F4" s="231">
        <v>80</v>
      </c>
      <c r="G4" s="231">
        <v>85</v>
      </c>
      <c r="H4" s="231">
        <v>90</v>
      </c>
      <c r="I4" s="231">
        <v>95</v>
      </c>
      <c r="J4" s="231">
        <v>91</v>
      </c>
      <c r="K4" s="231">
        <v>133</v>
      </c>
      <c r="L4" s="231">
        <v>145</v>
      </c>
      <c r="M4" s="231">
        <v>47</v>
      </c>
      <c r="N4" s="233">
        <v>80</v>
      </c>
      <c r="O4" s="259">
        <f>SUM(C4:N4)</f>
        <v>1193</v>
      </c>
    </row>
    <row r="5" spans="1:15" ht="14.25">
      <c r="A5" s="450"/>
      <c r="B5" s="451" t="s">
        <v>52</v>
      </c>
      <c r="C5" s="237">
        <v>55</v>
      </c>
      <c r="D5" s="238">
        <v>33</v>
      </c>
      <c r="E5" s="238">
        <v>35</v>
      </c>
      <c r="F5" s="238">
        <v>38</v>
      </c>
      <c r="G5" s="238">
        <v>63</v>
      </c>
      <c r="H5" s="238">
        <v>48</v>
      </c>
      <c r="I5" s="238">
        <v>51</v>
      </c>
      <c r="J5" s="238">
        <v>33</v>
      </c>
      <c r="K5" s="238">
        <v>35</v>
      </c>
      <c r="L5" s="238">
        <v>26</v>
      </c>
      <c r="M5" s="238">
        <v>25</v>
      </c>
      <c r="N5" s="240">
        <v>50</v>
      </c>
      <c r="O5" s="241">
        <f aca="true" t="shared" si="0" ref="O5:O58">SUM(C5:N5)</f>
        <v>492</v>
      </c>
    </row>
    <row r="6" spans="1:15" ht="14.25">
      <c r="A6" s="452" t="s">
        <v>160</v>
      </c>
      <c r="B6" s="451" t="s">
        <v>53</v>
      </c>
      <c r="C6" s="237">
        <v>47</v>
      </c>
      <c r="D6" s="238">
        <v>27</v>
      </c>
      <c r="E6" s="238">
        <v>48</v>
      </c>
      <c r="F6" s="238">
        <v>26</v>
      </c>
      <c r="G6" s="238">
        <v>20</v>
      </c>
      <c r="H6" s="238">
        <v>42</v>
      </c>
      <c r="I6" s="238">
        <v>42</v>
      </c>
      <c r="J6" s="238">
        <v>56</v>
      </c>
      <c r="K6" s="238">
        <v>94</v>
      </c>
      <c r="L6" s="238">
        <v>112</v>
      </c>
      <c r="M6" s="238">
        <v>19</v>
      </c>
      <c r="N6" s="240">
        <v>26</v>
      </c>
      <c r="O6" s="241">
        <f t="shared" si="0"/>
        <v>559</v>
      </c>
    </row>
    <row r="7" spans="1:15" ht="14.25">
      <c r="A7" s="453"/>
      <c r="B7" s="451" t="s">
        <v>100</v>
      </c>
      <c r="C7" s="237">
        <v>0</v>
      </c>
      <c r="D7" s="238">
        <v>0</v>
      </c>
      <c r="E7" s="238">
        <v>0</v>
      </c>
      <c r="F7" s="238">
        <v>0</v>
      </c>
      <c r="G7" s="238">
        <v>0</v>
      </c>
      <c r="H7" s="238">
        <v>0</v>
      </c>
      <c r="I7" s="238">
        <v>0</v>
      </c>
      <c r="J7" s="238">
        <v>0</v>
      </c>
      <c r="K7" s="238">
        <v>0</v>
      </c>
      <c r="L7" s="238">
        <v>0</v>
      </c>
      <c r="M7" s="238">
        <v>0</v>
      </c>
      <c r="N7" s="240">
        <v>0</v>
      </c>
      <c r="O7" s="241">
        <f t="shared" si="0"/>
        <v>0</v>
      </c>
    </row>
    <row r="8" spans="1:15" ht="15" thickBot="1">
      <c r="A8" s="454"/>
      <c r="B8" s="455" t="s">
        <v>54</v>
      </c>
      <c r="C8" s="245">
        <v>88</v>
      </c>
      <c r="D8" s="246">
        <v>13</v>
      </c>
      <c r="E8" s="246">
        <v>1</v>
      </c>
      <c r="F8" s="246">
        <v>16</v>
      </c>
      <c r="G8" s="246">
        <v>2</v>
      </c>
      <c r="H8" s="246">
        <v>0</v>
      </c>
      <c r="I8" s="246">
        <v>2</v>
      </c>
      <c r="J8" s="246">
        <v>2</v>
      </c>
      <c r="K8" s="246">
        <v>4</v>
      </c>
      <c r="L8" s="246">
        <v>7</v>
      </c>
      <c r="M8" s="246">
        <v>3</v>
      </c>
      <c r="N8" s="248">
        <v>4</v>
      </c>
      <c r="O8" s="258">
        <f t="shared" si="0"/>
        <v>142</v>
      </c>
    </row>
    <row r="9" spans="1:15" ht="14.25" thickTop="1">
      <c r="A9" s="735" t="s">
        <v>77</v>
      </c>
      <c r="B9" s="456" t="s">
        <v>51</v>
      </c>
      <c r="C9" s="251">
        <v>27</v>
      </c>
      <c r="D9" s="252">
        <v>41</v>
      </c>
      <c r="E9" s="252">
        <v>40</v>
      </c>
      <c r="F9" s="252">
        <v>29</v>
      </c>
      <c r="G9" s="252">
        <v>41</v>
      </c>
      <c r="H9" s="252">
        <v>35</v>
      </c>
      <c r="I9" s="252">
        <v>61</v>
      </c>
      <c r="J9" s="252">
        <v>9</v>
      </c>
      <c r="K9" s="252">
        <v>39</v>
      </c>
      <c r="L9" s="252">
        <v>13</v>
      </c>
      <c r="M9" s="252">
        <v>18</v>
      </c>
      <c r="N9" s="253">
        <v>15</v>
      </c>
      <c r="O9" s="234">
        <f t="shared" si="0"/>
        <v>368</v>
      </c>
    </row>
    <row r="10" spans="1:15" ht="13.5">
      <c r="A10" s="735"/>
      <c r="B10" s="451" t="s">
        <v>52</v>
      </c>
      <c r="C10" s="237">
        <v>18</v>
      </c>
      <c r="D10" s="238">
        <v>17</v>
      </c>
      <c r="E10" s="238">
        <v>25</v>
      </c>
      <c r="F10" s="238">
        <v>11</v>
      </c>
      <c r="G10" s="238">
        <v>21</v>
      </c>
      <c r="H10" s="238">
        <v>19</v>
      </c>
      <c r="I10" s="238">
        <v>14</v>
      </c>
      <c r="J10" s="238">
        <v>9</v>
      </c>
      <c r="K10" s="238">
        <v>14</v>
      </c>
      <c r="L10" s="238">
        <v>13</v>
      </c>
      <c r="M10" s="238">
        <v>12</v>
      </c>
      <c r="N10" s="240">
        <v>14</v>
      </c>
      <c r="O10" s="241">
        <f t="shared" si="0"/>
        <v>187</v>
      </c>
    </row>
    <row r="11" spans="1:15" ht="13.5">
      <c r="A11" s="735"/>
      <c r="B11" s="451" t="s">
        <v>53</v>
      </c>
      <c r="C11" s="237">
        <v>4</v>
      </c>
      <c r="D11" s="238">
        <v>14</v>
      </c>
      <c r="E11" s="238">
        <v>14</v>
      </c>
      <c r="F11" s="238">
        <v>18</v>
      </c>
      <c r="G11" s="238">
        <v>20</v>
      </c>
      <c r="H11" s="238">
        <v>16</v>
      </c>
      <c r="I11" s="238">
        <v>43</v>
      </c>
      <c r="J11" s="238">
        <v>0</v>
      </c>
      <c r="K11" s="238">
        <v>24</v>
      </c>
      <c r="L11" s="238">
        <v>0</v>
      </c>
      <c r="M11" s="238">
        <v>4</v>
      </c>
      <c r="N11" s="240">
        <v>0</v>
      </c>
      <c r="O11" s="241">
        <f t="shared" si="0"/>
        <v>157</v>
      </c>
    </row>
    <row r="12" spans="1:15" ht="14.25">
      <c r="A12" s="453"/>
      <c r="B12" s="451" t="s">
        <v>100</v>
      </c>
      <c r="C12" s="237">
        <v>0</v>
      </c>
      <c r="D12" s="238">
        <v>0</v>
      </c>
      <c r="E12" s="238">
        <v>0</v>
      </c>
      <c r="F12" s="238">
        <v>0</v>
      </c>
      <c r="G12" s="238">
        <v>0</v>
      </c>
      <c r="H12" s="238">
        <v>0</v>
      </c>
      <c r="I12" s="238">
        <v>0</v>
      </c>
      <c r="J12" s="238">
        <v>0</v>
      </c>
      <c r="K12" s="238">
        <v>0</v>
      </c>
      <c r="L12" s="238">
        <v>0</v>
      </c>
      <c r="M12" s="238">
        <v>0</v>
      </c>
      <c r="N12" s="240">
        <v>0</v>
      </c>
      <c r="O12" s="241">
        <f t="shared" si="0"/>
        <v>0</v>
      </c>
    </row>
    <row r="13" spans="1:15" ht="15" thickBot="1">
      <c r="A13" s="453"/>
      <c r="B13" s="457" t="s">
        <v>54</v>
      </c>
      <c r="C13" s="256">
        <v>5</v>
      </c>
      <c r="D13" s="257">
        <v>10</v>
      </c>
      <c r="E13" s="257">
        <v>1</v>
      </c>
      <c r="F13" s="257">
        <v>0</v>
      </c>
      <c r="G13" s="257">
        <v>0</v>
      </c>
      <c r="H13" s="257">
        <v>0</v>
      </c>
      <c r="I13" s="257">
        <v>4</v>
      </c>
      <c r="J13" s="257">
        <v>0</v>
      </c>
      <c r="K13" s="257">
        <v>1</v>
      </c>
      <c r="L13" s="257">
        <v>0</v>
      </c>
      <c r="M13" s="257">
        <v>2</v>
      </c>
      <c r="N13" s="178">
        <v>1</v>
      </c>
      <c r="O13" s="258">
        <f t="shared" si="0"/>
        <v>24</v>
      </c>
    </row>
    <row r="14" spans="1:15" ht="14.25" thickTop="1">
      <c r="A14" s="734" t="s">
        <v>76</v>
      </c>
      <c r="B14" s="449" t="s">
        <v>51</v>
      </c>
      <c r="C14" s="230">
        <v>40</v>
      </c>
      <c r="D14" s="231">
        <v>22</v>
      </c>
      <c r="E14" s="231">
        <v>47</v>
      </c>
      <c r="F14" s="231">
        <v>50</v>
      </c>
      <c r="G14" s="231">
        <v>23</v>
      </c>
      <c r="H14" s="231">
        <v>12</v>
      </c>
      <c r="I14" s="231">
        <v>11</v>
      </c>
      <c r="J14" s="231">
        <v>18</v>
      </c>
      <c r="K14" s="231">
        <v>26</v>
      </c>
      <c r="L14" s="231">
        <v>62</v>
      </c>
      <c r="M14" s="231">
        <v>27</v>
      </c>
      <c r="N14" s="233">
        <v>9</v>
      </c>
      <c r="O14" s="259">
        <f t="shared" si="0"/>
        <v>347</v>
      </c>
    </row>
    <row r="15" spans="1:15" ht="13.5">
      <c r="A15" s="735"/>
      <c r="B15" s="451" t="s">
        <v>52</v>
      </c>
      <c r="C15" s="237">
        <v>21</v>
      </c>
      <c r="D15" s="238">
        <v>14</v>
      </c>
      <c r="E15" s="238">
        <v>17</v>
      </c>
      <c r="F15" s="238">
        <v>14</v>
      </c>
      <c r="G15" s="238">
        <v>11</v>
      </c>
      <c r="H15" s="238">
        <v>12</v>
      </c>
      <c r="I15" s="238">
        <v>9</v>
      </c>
      <c r="J15" s="238">
        <v>10</v>
      </c>
      <c r="K15" s="238">
        <v>18</v>
      </c>
      <c r="L15" s="238">
        <v>9</v>
      </c>
      <c r="M15" s="238">
        <v>13</v>
      </c>
      <c r="N15" s="240">
        <v>9</v>
      </c>
      <c r="O15" s="241">
        <f t="shared" si="0"/>
        <v>157</v>
      </c>
    </row>
    <row r="16" spans="1:15" ht="13.5">
      <c r="A16" s="735"/>
      <c r="B16" s="451" t="s">
        <v>53</v>
      </c>
      <c r="C16" s="237">
        <v>19</v>
      </c>
      <c r="D16" s="238">
        <v>8</v>
      </c>
      <c r="E16" s="238">
        <v>22</v>
      </c>
      <c r="F16" s="238">
        <v>36</v>
      </c>
      <c r="G16" s="238">
        <v>12</v>
      </c>
      <c r="H16" s="238">
        <v>0</v>
      </c>
      <c r="I16" s="238">
        <v>0</v>
      </c>
      <c r="J16" s="238">
        <v>8</v>
      </c>
      <c r="K16" s="238">
        <v>8</v>
      </c>
      <c r="L16" s="238">
        <v>53</v>
      </c>
      <c r="M16" s="238">
        <v>12</v>
      </c>
      <c r="N16" s="240">
        <v>0</v>
      </c>
      <c r="O16" s="241">
        <f t="shared" si="0"/>
        <v>178</v>
      </c>
    </row>
    <row r="17" spans="1:15" ht="14.25">
      <c r="A17" s="453"/>
      <c r="B17" s="451" t="s">
        <v>100</v>
      </c>
      <c r="C17" s="237">
        <v>0</v>
      </c>
      <c r="D17" s="238">
        <v>0</v>
      </c>
      <c r="E17" s="238">
        <v>0</v>
      </c>
      <c r="F17" s="238">
        <v>0</v>
      </c>
      <c r="G17" s="238">
        <v>0</v>
      </c>
      <c r="H17" s="238">
        <v>0</v>
      </c>
      <c r="I17" s="238">
        <v>0</v>
      </c>
      <c r="J17" s="238">
        <v>0</v>
      </c>
      <c r="K17" s="238">
        <v>0</v>
      </c>
      <c r="L17" s="238">
        <v>0</v>
      </c>
      <c r="M17" s="238">
        <v>0</v>
      </c>
      <c r="N17" s="240">
        <v>0</v>
      </c>
      <c r="O17" s="241">
        <f t="shared" si="0"/>
        <v>0</v>
      </c>
    </row>
    <row r="18" spans="1:15" ht="15" thickBot="1">
      <c r="A18" s="454"/>
      <c r="B18" s="455" t="s">
        <v>54</v>
      </c>
      <c r="C18" s="245">
        <v>0</v>
      </c>
      <c r="D18" s="246">
        <v>0</v>
      </c>
      <c r="E18" s="246">
        <v>8</v>
      </c>
      <c r="F18" s="246">
        <v>0</v>
      </c>
      <c r="G18" s="246">
        <v>0</v>
      </c>
      <c r="H18" s="246">
        <v>0</v>
      </c>
      <c r="I18" s="246">
        <v>2</v>
      </c>
      <c r="J18" s="246">
        <v>0</v>
      </c>
      <c r="K18" s="246">
        <v>0</v>
      </c>
      <c r="L18" s="246">
        <v>0</v>
      </c>
      <c r="M18" s="246">
        <v>2</v>
      </c>
      <c r="N18" s="248">
        <v>0</v>
      </c>
      <c r="O18" s="249">
        <f t="shared" si="0"/>
        <v>12</v>
      </c>
    </row>
    <row r="19" spans="1:15" ht="14.25" thickTop="1">
      <c r="A19" s="735" t="s">
        <v>161</v>
      </c>
      <c r="B19" s="456" t="s">
        <v>51</v>
      </c>
      <c r="C19" s="251">
        <v>98</v>
      </c>
      <c r="D19" s="252">
        <v>112</v>
      </c>
      <c r="E19" s="252">
        <v>42</v>
      </c>
      <c r="F19" s="252">
        <v>82</v>
      </c>
      <c r="G19" s="252">
        <v>73</v>
      </c>
      <c r="H19" s="252">
        <v>70</v>
      </c>
      <c r="I19" s="252">
        <v>43</v>
      </c>
      <c r="J19" s="252">
        <v>17</v>
      </c>
      <c r="K19" s="252">
        <v>57</v>
      </c>
      <c r="L19" s="252">
        <v>77</v>
      </c>
      <c r="M19" s="252">
        <v>43</v>
      </c>
      <c r="N19" s="253">
        <v>37</v>
      </c>
      <c r="O19" s="254">
        <f t="shared" si="0"/>
        <v>751</v>
      </c>
    </row>
    <row r="20" spans="1:15" ht="13.5">
      <c r="A20" s="735"/>
      <c r="B20" s="451" t="s">
        <v>52</v>
      </c>
      <c r="C20" s="237">
        <v>55</v>
      </c>
      <c r="D20" s="238">
        <v>51</v>
      </c>
      <c r="E20" s="238">
        <v>42</v>
      </c>
      <c r="F20" s="238">
        <v>44</v>
      </c>
      <c r="G20" s="238">
        <v>27</v>
      </c>
      <c r="H20" s="238">
        <v>44</v>
      </c>
      <c r="I20" s="238">
        <v>30</v>
      </c>
      <c r="J20" s="238">
        <v>16</v>
      </c>
      <c r="K20" s="238">
        <v>30</v>
      </c>
      <c r="L20" s="238">
        <v>29</v>
      </c>
      <c r="M20" s="238">
        <v>32</v>
      </c>
      <c r="N20" s="240">
        <v>24</v>
      </c>
      <c r="O20" s="241">
        <f t="shared" si="0"/>
        <v>424</v>
      </c>
    </row>
    <row r="21" spans="1:15" ht="13.5">
      <c r="A21" s="735"/>
      <c r="B21" s="451" t="s">
        <v>53</v>
      </c>
      <c r="C21" s="237">
        <v>43</v>
      </c>
      <c r="D21" s="238">
        <v>61</v>
      </c>
      <c r="E21" s="238">
        <v>0</v>
      </c>
      <c r="F21" s="345">
        <v>36</v>
      </c>
      <c r="G21" s="238">
        <v>46</v>
      </c>
      <c r="H21" s="238">
        <v>24</v>
      </c>
      <c r="I21" s="238">
        <v>12</v>
      </c>
      <c r="J21" s="238">
        <v>0</v>
      </c>
      <c r="K21" s="238">
        <v>26</v>
      </c>
      <c r="L21" s="238">
        <v>48</v>
      </c>
      <c r="M21" s="238">
        <v>10</v>
      </c>
      <c r="N21" s="240">
        <v>13</v>
      </c>
      <c r="O21" s="241">
        <f t="shared" si="0"/>
        <v>319</v>
      </c>
    </row>
    <row r="22" spans="1:15" ht="14.25">
      <c r="A22" s="453"/>
      <c r="B22" s="451" t="s">
        <v>100</v>
      </c>
      <c r="C22" s="237">
        <v>0</v>
      </c>
      <c r="D22" s="238">
        <v>0</v>
      </c>
      <c r="E22" s="238">
        <v>0</v>
      </c>
      <c r="F22" s="238">
        <v>0</v>
      </c>
      <c r="G22" s="238">
        <v>0</v>
      </c>
      <c r="H22" s="238">
        <v>0</v>
      </c>
      <c r="I22" s="238">
        <v>0</v>
      </c>
      <c r="J22" s="238">
        <v>0</v>
      </c>
      <c r="K22" s="238">
        <v>0</v>
      </c>
      <c r="L22" s="238">
        <v>0</v>
      </c>
      <c r="M22" s="238">
        <v>0</v>
      </c>
      <c r="N22" s="240">
        <v>0</v>
      </c>
      <c r="O22" s="241">
        <f t="shared" si="0"/>
        <v>0</v>
      </c>
    </row>
    <row r="23" spans="1:15" ht="15" thickBot="1">
      <c r="A23" s="454"/>
      <c r="B23" s="248" t="s">
        <v>54</v>
      </c>
      <c r="C23" s="245">
        <v>0</v>
      </c>
      <c r="D23" s="246">
        <v>0</v>
      </c>
      <c r="E23" s="246">
        <v>0</v>
      </c>
      <c r="F23" s="246">
        <v>2</v>
      </c>
      <c r="G23" s="246">
        <v>0</v>
      </c>
      <c r="H23" s="246">
        <v>2</v>
      </c>
      <c r="I23" s="246">
        <v>1</v>
      </c>
      <c r="J23" s="246">
        <v>1</v>
      </c>
      <c r="K23" s="246">
        <v>1</v>
      </c>
      <c r="L23" s="246">
        <v>0</v>
      </c>
      <c r="M23" s="246">
        <v>1</v>
      </c>
      <c r="N23" s="248">
        <v>0</v>
      </c>
      <c r="O23" s="258">
        <f t="shared" si="0"/>
        <v>8</v>
      </c>
    </row>
    <row r="24" spans="1:15" ht="15" thickTop="1">
      <c r="A24" s="453"/>
      <c r="B24" s="449" t="s">
        <v>51</v>
      </c>
      <c r="C24" s="230">
        <v>87</v>
      </c>
      <c r="D24" s="231">
        <v>46</v>
      </c>
      <c r="E24" s="231">
        <v>34</v>
      </c>
      <c r="F24" s="231">
        <v>26</v>
      </c>
      <c r="G24" s="231">
        <v>28</v>
      </c>
      <c r="H24" s="231">
        <v>39</v>
      </c>
      <c r="I24" s="231">
        <v>34</v>
      </c>
      <c r="J24" s="231">
        <v>11</v>
      </c>
      <c r="K24" s="231">
        <v>17</v>
      </c>
      <c r="L24" s="231">
        <v>25</v>
      </c>
      <c r="M24" s="231">
        <v>20</v>
      </c>
      <c r="N24" s="233">
        <v>10</v>
      </c>
      <c r="O24" s="259">
        <f t="shared" si="0"/>
        <v>377</v>
      </c>
    </row>
    <row r="25" spans="1:15" ht="14.25">
      <c r="A25" s="453"/>
      <c r="B25" s="451" t="s">
        <v>52</v>
      </c>
      <c r="C25" s="237">
        <v>43</v>
      </c>
      <c r="D25" s="238">
        <v>30</v>
      </c>
      <c r="E25" s="238">
        <v>26</v>
      </c>
      <c r="F25" s="238">
        <v>26</v>
      </c>
      <c r="G25" s="238">
        <v>19</v>
      </c>
      <c r="H25" s="238">
        <v>19</v>
      </c>
      <c r="I25" s="238">
        <v>14</v>
      </c>
      <c r="J25" s="238">
        <v>9</v>
      </c>
      <c r="K25" s="238">
        <v>9</v>
      </c>
      <c r="L25" s="238">
        <v>21</v>
      </c>
      <c r="M25" s="238">
        <v>20</v>
      </c>
      <c r="N25" s="240">
        <v>10</v>
      </c>
      <c r="O25" s="241">
        <f t="shared" si="0"/>
        <v>246</v>
      </c>
    </row>
    <row r="26" spans="1:15" ht="14.25">
      <c r="A26" s="452" t="s">
        <v>162</v>
      </c>
      <c r="B26" s="451" t="s">
        <v>53</v>
      </c>
      <c r="C26" s="237">
        <v>44</v>
      </c>
      <c r="D26" s="238">
        <v>16</v>
      </c>
      <c r="E26" s="238">
        <v>8</v>
      </c>
      <c r="F26" s="238">
        <v>0</v>
      </c>
      <c r="G26" s="238">
        <v>8</v>
      </c>
      <c r="H26" s="238">
        <v>20</v>
      </c>
      <c r="I26" s="238">
        <v>20</v>
      </c>
      <c r="J26" s="238">
        <v>2</v>
      </c>
      <c r="K26" s="238">
        <v>8</v>
      </c>
      <c r="L26" s="238">
        <v>4</v>
      </c>
      <c r="M26" s="238">
        <v>0</v>
      </c>
      <c r="N26" s="240">
        <v>0</v>
      </c>
      <c r="O26" s="241">
        <f t="shared" si="0"/>
        <v>130</v>
      </c>
    </row>
    <row r="27" spans="1:15" ht="14.25">
      <c r="A27" s="453"/>
      <c r="B27" s="451" t="s">
        <v>83</v>
      </c>
      <c r="C27" s="237">
        <v>0</v>
      </c>
      <c r="D27" s="238">
        <v>0</v>
      </c>
      <c r="E27" s="238">
        <v>0</v>
      </c>
      <c r="F27" s="238">
        <v>0</v>
      </c>
      <c r="G27" s="238">
        <v>0</v>
      </c>
      <c r="H27" s="238">
        <v>0</v>
      </c>
      <c r="I27" s="238">
        <v>0</v>
      </c>
      <c r="J27" s="238">
        <v>0</v>
      </c>
      <c r="K27" s="238">
        <v>0</v>
      </c>
      <c r="L27" s="238">
        <v>0</v>
      </c>
      <c r="M27" s="238">
        <v>0</v>
      </c>
      <c r="N27" s="240">
        <v>0</v>
      </c>
      <c r="O27" s="241">
        <f t="shared" si="0"/>
        <v>0</v>
      </c>
    </row>
    <row r="28" spans="1:15" ht="15" thickBot="1">
      <c r="A28" s="454"/>
      <c r="B28" s="458" t="s">
        <v>54</v>
      </c>
      <c r="C28" s="245">
        <v>0</v>
      </c>
      <c r="D28" s="246">
        <v>0</v>
      </c>
      <c r="E28" s="246">
        <v>0</v>
      </c>
      <c r="F28" s="246">
        <v>0</v>
      </c>
      <c r="G28" s="246">
        <v>1</v>
      </c>
      <c r="H28" s="246">
        <v>0</v>
      </c>
      <c r="I28" s="459">
        <v>0</v>
      </c>
      <c r="J28" s="459">
        <v>0</v>
      </c>
      <c r="K28" s="459">
        <v>0</v>
      </c>
      <c r="L28" s="459">
        <v>0</v>
      </c>
      <c r="M28" s="459">
        <v>0</v>
      </c>
      <c r="N28" s="460">
        <v>0</v>
      </c>
      <c r="O28" s="258">
        <f t="shared" si="0"/>
        <v>1</v>
      </c>
    </row>
    <row r="29" spans="1:15" ht="14.25" thickTop="1">
      <c r="A29" s="707" t="s">
        <v>163</v>
      </c>
      <c r="B29" s="233" t="s">
        <v>51</v>
      </c>
      <c r="C29" s="430">
        <v>17</v>
      </c>
      <c r="D29" s="431">
        <v>16</v>
      </c>
      <c r="E29" s="431">
        <v>16</v>
      </c>
      <c r="F29" s="431">
        <v>16</v>
      </c>
      <c r="G29" s="431">
        <v>12</v>
      </c>
      <c r="H29" s="431">
        <v>29</v>
      </c>
      <c r="I29" s="461">
        <v>15</v>
      </c>
      <c r="J29" s="231">
        <v>10</v>
      </c>
      <c r="K29" s="231">
        <v>30</v>
      </c>
      <c r="L29" s="231">
        <v>8</v>
      </c>
      <c r="M29" s="231">
        <v>15</v>
      </c>
      <c r="N29" s="233">
        <v>7</v>
      </c>
      <c r="O29" s="259">
        <f t="shared" si="0"/>
        <v>191</v>
      </c>
    </row>
    <row r="30" spans="1:15" ht="13.5">
      <c r="A30" s="708"/>
      <c r="B30" s="240" t="s">
        <v>52</v>
      </c>
      <c r="C30" s="433">
        <v>17</v>
      </c>
      <c r="D30" s="434">
        <v>16</v>
      </c>
      <c r="E30" s="434">
        <v>16</v>
      </c>
      <c r="F30" s="434">
        <v>16</v>
      </c>
      <c r="G30" s="434">
        <v>12</v>
      </c>
      <c r="H30" s="434">
        <v>9</v>
      </c>
      <c r="I30" s="462">
        <v>15</v>
      </c>
      <c r="J30" s="238">
        <v>10</v>
      </c>
      <c r="K30" s="238">
        <v>18</v>
      </c>
      <c r="L30" s="238">
        <v>8</v>
      </c>
      <c r="M30" s="238">
        <v>15</v>
      </c>
      <c r="N30" s="240">
        <v>7</v>
      </c>
      <c r="O30" s="241">
        <f t="shared" si="0"/>
        <v>159</v>
      </c>
    </row>
    <row r="31" spans="1:15" ht="13.5">
      <c r="A31" s="708"/>
      <c r="B31" s="240" t="s">
        <v>53</v>
      </c>
      <c r="C31" s="433">
        <v>0</v>
      </c>
      <c r="D31" s="434">
        <v>0</v>
      </c>
      <c r="E31" s="434">
        <v>0</v>
      </c>
      <c r="F31" s="434">
        <v>0</v>
      </c>
      <c r="G31" s="434">
        <v>0</v>
      </c>
      <c r="H31" s="434">
        <v>20</v>
      </c>
      <c r="I31" s="462">
        <v>0</v>
      </c>
      <c r="J31" s="238">
        <v>0</v>
      </c>
      <c r="K31" s="238">
        <v>12</v>
      </c>
      <c r="L31" s="238">
        <v>0</v>
      </c>
      <c r="M31" s="238">
        <v>0</v>
      </c>
      <c r="N31" s="240">
        <v>0</v>
      </c>
      <c r="O31" s="241">
        <f t="shared" si="0"/>
        <v>32</v>
      </c>
    </row>
    <row r="32" spans="1:15" ht="13.5">
      <c r="A32" s="708"/>
      <c r="B32" s="240" t="s">
        <v>83</v>
      </c>
      <c r="C32" s="433">
        <v>0</v>
      </c>
      <c r="D32" s="434">
        <v>0</v>
      </c>
      <c r="E32" s="434">
        <v>0</v>
      </c>
      <c r="F32" s="434">
        <v>0</v>
      </c>
      <c r="G32" s="434">
        <v>0</v>
      </c>
      <c r="H32" s="434">
        <v>0</v>
      </c>
      <c r="I32" s="462">
        <v>0</v>
      </c>
      <c r="J32" s="238">
        <v>0</v>
      </c>
      <c r="K32" s="238">
        <v>0</v>
      </c>
      <c r="L32" s="238">
        <v>0</v>
      </c>
      <c r="M32" s="238">
        <v>0</v>
      </c>
      <c r="N32" s="240">
        <v>0</v>
      </c>
      <c r="O32" s="241">
        <f t="shared" si="0"/>
        <v>0</v>
      </c>
    </row>
    <row r="33" spans="1:15" ht="14.25" thickBot="1">
      <c r="A33" s="709"/>
      <c r="B33" s="460" t="s">
        <v>54</v>
      </c>
      <c r="C33" s="436">
        <v>0</v>
      </c>
      <c r="D33" s="437">
        <v>0</v>
      </c>
      <c r="E33" s="437">
        <v>0</v>
      </c>
      <c r="F33" s="437">
        <v>0</v>
      </c>
      <c r="G33" s="437">
        <v>0</v>
      </c>
      <c r="H33" s="437">
        <v>0</v>
      </c>
      <c r="I33" s="533">
        <v>0</v>
      </c>
      <c r="J33" s="246">
        <v>0</v>
      </c>
      <c r="K33" s="246">
        <v>0</v>
      </c>
      <c r="L33" s="246">
        <v>0</v>
      </c>
      <c r="M33" s="246">
        <v>0</v>
      </c>
      <c r="N33" s="248">
        <v>0</v>
      </c>
      <c r="O33" s="258">
        <f t="shared" si="0"/>
        <v>0</v>
      </c>
    </row>
    <row r="34" spans="1:15" ht="14.25" thickTop="1">
      <c r="A34" s="707" t="s">
        <v>164</v>
      </c>
      <c r="B34" s="253" t="s">
        <v>51</v>
      </c>
      <c r="C34" s="430">
        <v>51</v>
      </c>
      <c r="D34" s="431">
        <v>123</v>
      </c>
      <c r="E34" s="431">
        <v>28</v>
      </c>
      <c r="F34" s="431">
        <v>58</v>
      </c>
      <c r="G34" s="431">
        <v>30</v>
      </c>
      <c r="H34" s="431">
        <v>62</v>
      </c>
      <c r="I34" s="431">
        <v>48</v>
      </c>
      <c r="J34" s="431">
        <v>31</v>
      </c>
      <c r="K34" s="431">
        <v>35</v>
      </c>
      <c r="L34" s="463">
        <v>18</v>
      </c>
      <c r="M34" s="464">
        <v>30</v>
      </c>
      <c r="N34" s="534">
        <v>37</v>
      </c>
      <c r="O34" s="234">
        <f t="shared" si="0"/>
        <v>551</v>
      </c>
    </row>
    <row r="35" spans="1:15" ht="13.5">
      <c r="A35" s="708"/>
      <c r="B35" s="240" t="s">
        <v>52</v>
      </c>
      <c r="C35" s="433">
        <v>28</v>
      </c>
      <c r="D35" s="434">
        <v>27</v>
      </c>
      <c r="E35" s="434">
        <v>28</v>
      </c>
      <c r="F35" s="434">
        <v>31</v>
      </c>
      <c r="G35" s="434">
        <v>21</v>
      </c>
      <c r="H35" s="434">
        <v>30</v>
      </c>
      <c r="I35" s="434">
        <v>16</v>
      </c>
      <c r="J35" s="434">
        <v>20</v>
      </c>
      <c r="K35" s="434">
        <v>20</v>
      </c>
      <c r="L35" s="465">
        <v>15</v>
      </c>
      <c r="M35" s="466">
        <v>14</v>
      </c>
      <c r="N35" s="467">
        <v>26</v>
      </c>
      <c r="O35" s="241">
        <f t="shared" si="0"/>
        <v>276</v>
      </c>
    </row>
    <row r="36" spans="1:15" ht="13.5">
      <c r="A36" s="708"/>
      <c r="B36" s="240" t="s">
        <v>53</v>
      </c>
      <c r="C36" s="433">
        <v>14</v>
      </c>
      <c r="D36" s="434">
        <v>94</v>
      </c>
      <c r="E36" s="434">
        <v>0</v>
      </c>
      <c r="F36" s="434">
        <v>17</v>
      </c>
      <c r="G36" s="434">
        <v>9</v>
      </c>
      <c r="H36" s="434">
        <v>32</v>
      </c>
      <c r="I36" s="434">
        <v>32</v>
      </c>
      <c r="J36" s="434">
        <v>11</v>
      </c>
      <c r="K36" s="434">
        <v>14</v>
      </c>
      <c r="L36" s="468">
        <v>2</v>
      </c>
      <c r="M36" s="469">
        <v>4</v>
      </c>
      <c r="N36" s="470">
        <v>11</v>
      </c>
      <c r="O36" s="241">
        <f t="shared" si="0"/>
        <v>240</v>
      </c>
    </row>
    <row r="37" spans="1:15" ht="13.5">
      <c r="A37" s="708"/>
      <c r="B37" s="240" t="s">
        <v>100</v>
      </c>
      <c r="C37" s="433">
        <v>0</v>
      </c>
      <c r="D37" s="434">
        <v>0</v>
      </c>
      <c r="E37" s="434">
        <v>0</v>
      </c>
      <c r="F37" s="434">
        <v>0</v>
      </c>
      <c r="G37" s="434">
        <v>0</v>
      </c>
      <c r="H37" s="434">
        <v>0</v>
      </c>
      <c r="I37" s="434">
        <v>0</v>
      </c>
      <c r="J37" s="434">
        <v>0</v>
      </c>
      <c r="K37" s="434">
        <v>0</v>
      </c>
      <c r="L37" s="471">
        <v>0</v>
      </c>
      <c r="M37" s="472">
        <v>0</v>
      </c>
      <c r="N37" s="470">
        <v>0</v>
      </c>
      <c r="O37" s="241">
        <f t="shared" si="0"/>
        <v>0</v>
      </c>
    </row>
    <row r="38" spans="1:15" ht="14.25" thickBot="1">
      <c r="A38" s="709"/>
      <c r="B38" s="178" t="s">
        <v>54</v>
      </c>
      <c r="C38" s="436">
        <v>9</v>
      </c>
      <c r="D38" s="437">
        <v>2</v>
      </c>
      <c r="E38" s="437">
        <v>0</v>
      </c>
      <c r="F38" s="437">
        <v>10</v>
      </c>
      <c r="G38" s="437">
        <v>0</v>
      </c>
      <c r="H38" s="437">
        <v>0</v>
      </c>
      <c r="I38" s="437">
        <v>0</v>
      </c>
      <c r="J38" s="437">
        <v>0</v>
      </c>
      <c r="K38" s="437">
        <v>1</v>
      </c>
      <c r="L38" s="463">
        <v>1</v>
      </c>
      <c r="M38" s="464">
        <v>12</v>
      </c>
      <c r="N38" s="473">
        <v>0</v>
      </c>
      <c r="O38" s="258">
        <f t="shared" si="0"/>
        <v>35</v>
      </c>
    </row>
    <row r="39" spans="1:15" ht="14.25" thickTop="1">
      <c r="A39" s="734" t="s">
        <v>78</v>
      </c>
      <c r="B39" s="233" t="s">
        <v>51</v>
      </c>
      <c r="C39" s="347">
        <v>15</v>
      </c>
      <c r="D39" s="252">
        <v>14</v>
      </c>
      <c r="E39" s="252">
        <v>20</v>
      </c>
      <c r="F39" s="252">
        <v>4</v>
      </c>
      <c r="G39" s="252">
        <v>9</v>
      </c>
      <c r="H39" s="252">
        <v>6</v>
      </c>
      <c r="I39" s="252">
        <v>5</v>
      </c>
      <c r="J39" s="252">
        <v>5</v>
      </c>
      <c r="K39" s="252">
        <v>9</v>
      </c>
      <c r="L39" s="231">
        <v>3</v>
      </c>
      <c r="M39" s="231">
        <v>4</v>
      </c>
      <c r="N39" s="233">
        <v>4</v>
      </c>
      <c r="O39" s="234">
        <f t="shared" si="0"/>
        <v>98</v>
      </c>
    </row>
    <row r="40" spans="1:15" ht="13.5">
      <c r="A40" s="735"/>
      <c r="B40" s="240" t="s">
        <v>52</v>
      </c>
      <c r="C40" s="237">
        <v>15</v>
      </c>
      <c r="D40" s="238">
        <v>14</v>
      </c>
      <c r="E40" s="238">
        <v>12</v>
      </c>
      <c r="F40" s="238">
        <v>4</v>
      </c>
      <c r="G40" s="238">
        <v>7</v>
      </c>
      <c r="H40" s="238">
        <v>6</v>
      </c>
      <c r="I40" s="238">
        <v>5</v>
      </c>
      <c r="J40" s="238">
        <v>5</v>
      </c>
      <c r="K40" s="238">
        <v>9</v>
      </c>
      <c r="L40" s="238">
        <v>3</v>
      </c>
      <c r="M40" s="238">
        <v>4</v>
      </c>
      <c r="N40" s="240">
        <v>4</v>
      </c>
      <c r="O40" s="241">
        <f t="shared" si="0"/>
        <v>88</v>
      </c>
    </row>
    <row r="41" spans="1:15" ht="13.5">
      <c r="A41" s="735"/>
      <c r="B41" s="451" t="s">
        <v>53</v>
      </c>
      <c r="C41" s="237">
        <v>0</v>
      </c>
      <c r="D41" s="238">
        <v>0</v>
      </c>
      <c r="E41" s="238">
        <v>0</v>
      </c>
      <c r="F41" s="238">
        <v>0</v>
      </c>
      <c r="G41" s="238">
        <v>2</v>
      </c>
      <c r="H41" s="238">
        <v>0</v>
      </c>
      <c r="I41" s="238">
        <v>0</v>
      </c>
      <c r="J41" s="238">
        <v>0</v>
      </c>
      <c r="K41" s="238">
        <v>0</v>
      </c>
      <c r="L41" s="238">
        <v>0</v>
      </c>
      <c r="M41" s="238">
        <v>0</v>
      </c>
      <c r="N41" s="240">
        <v>0</v>
      </c>
      <c r="O41" s="241">
        <f t="shared" si="0"/>
        <v>2</v>
      </c>
    </row>
    <row r="42" spans="1:15" ht="14.25">
      <c r="A42" s="453"/>
      <c r="B42" s="451" t="s">
        <v>100</v>
      </c>
      <c r="C42" s="237">
        <v>0</v>
      </c>
      <c r="D42" s="238">
        <v>0</v>
      </c>
      <c r="E42" s="238">
        <v>8</v>
      </c>
      <c r="F42" s="238">
        <v>0</v>
      </c>
      <c r="G42" s="238">
        <v>0</v>
      </c>
      <c r="H42" s="238">
        <v>0</v>
      </c>
      <c r="I42" s="238">
        <v>0</v>
      </c>
      <c r="J42" s="238">
        <v>0</v>
      </c>
      <c r="K42" s="238">
        <v>0</v>
      </c>
      <c r="L42" s="238">
        <v>0</v>
      </c>
      <c r="M42" s="238">
        <v>0</v>
      </c>
      <c r="N42" s="240">
        <v>0</v>
      </c>
      <c r="O42" s="241">
        <f t="shared" si="0"/>
        <v>8</v>
      </c>
    </row>
    <row r="43" spans="1:15" ht="15" thickBot="1">
      <c r="A43" s="454"/>
      <c r="B43" s="455" t="s">
        <v>54</v>
      </c>
      <c r="C43" s="245">
        <v>0</v>
      </c>
      <c r="D43" s="246">
        <v>0</v>
      </c>
      <c r="E43" s="246">
        <v>0</v>
      </c>
      <c r="F43" s="246">
        <v>0</v>
      </c>
      <c r="G43" s="246">
        <v>0</v>
      </c>
      <c r="H43" s="246">
        <v>0</v>
      </c>
      <c r="I43" s="246">
        <v>0</v>
      </c>
      <c r="J43" s="246">
        <v>0</v>
      </c>
      <c r="K43" s="246">
        <v>0</v>
      </c>
      <c r="L43" s="246">
        <v>0</v>
      </c>
      <c r="M43" s="246">
        <v>0</v>
      </c>
      <c r="N43" s="248">
        <v>0</v>
      </c>
      <c r="O43" s="258">
        <f t="shared" si="0"/>
        <v>0</v>
      </c>
    </row>
    <row r="44" spans="1:15" ht="14.25" thickTop="1">
      <c r="A44" s="734" t="s">
        <v>80</v>
      </c>
      <c r="B44" s="449" t="s">
        <v>51</v>
      </c>
      <c r="C44" s="230">
        <v>4</v>
      </c>
      <c r="D44" s="231">
        <v>2</v>
      </c>
      <c r="E44" s="231">
        <v>3</v>
      </c>
      <c r="F44" s="231">
        <v>5</v>
      </c>
      <c r="G44" s="231">
        <v>5</v>
      </c>
      <c r="H44" s="231">
        <v>2</v>
      </c>
      <c r="I44" s="231">
        <v>5</v>
      </c>
      <c r="J44" s="231">
        <v>4</v>
      </c>
      <c r="K44" s="231">
        <v>3</v>
      </c>
      <c r="L44" s="231">
        <v>2</v>
      </c>
      <c r="M44" s="252">
        <v>0</v>
      </c>
      <c r="N44" s="233">
        <v>2</v>
      </c>
      <c r="O44" s="259">
        <f t="shared" si="0"/>
        <v>37</v>
      </c>
    </row>
    <row r="45" spans="1:15" ht="13.5">
      <c r="A45" s="736"/>
      <c r="B45" s="451" t="s">
        <v>52</v>
      </c>
      <c r="C45" s="237">
        <v>4</v>
      </c>
      <c r="D45" s="238">
        <v>2</v>
      </c>
      <c r="E45" s="238">
        <v>3</v>
      </c>
      <c r="F45" s="238">
        <v>5</v>
      </c>
      <c r="G45" s="238">
        <v>5</v>
      </c>
      <c r="H45" s="238">
        <v>2</v>
      </c>
      <c r="I45" s="238">
        <v>5</v>
      </c>
      <c r="J45" s="238">
        <v>4</v>
      </c>
      <c r="K45" s="238">
        <v>3</v>
      </c>
      <c r="L45" s="238">
        <v>2</v>
      </c>
      <c r="M45" s="238">
        <v>0</v>
      </c>
      <c r="N45" s="240">
        <v>2</v>
      </c>
      <c r="O45" s="241">
        <f t="shared" si="0"/>
        <v>37</v>
      </c>
    </row>
    <row r="46" spans="1:15" ht="13.5">
      <c r="A46" s="736"/>
      <c r="B46" s="451" t="s">
        <v>53</v>
      </c>
      <c r="C46" s="237">
        <v>0</v>
      </c>
      <c r="D46" s="238">
        <v>0</v>
      </c>
      <c r="E46" s="238">
        <v>0</v>
      </c>
      <c r="F46" s="238">
        <v>0</v>
      </c>
      <c r="G46" s="238">
        <v>0</v>
      </c>
      <c r="H46" s="238">
        <v>0</v>
      </c>
      <c r="I46" s="238">
        <v>0</v>
      </c>
      <c r="J46" s="238">
        <v>0</v>
      </c>
      <c r="K46" s="238">
        <v>0</v>
      </c>
      <c r="L46" s="238">
        <v>0</v>
      </c>
      <c r="M46" s="238">
        <v>0</v>
      </c>
      <c r="N46" s="240">
        <v>0</v>
      </c>
      <c r="O46" s="241">
        <f t="shared" si="0"/>
        <v>0</v>
      </c>
    </row>
    <row r="47" spans="1:15" ht="14.25">
      <c r="A47" s="453"/>
      <c r="B47" s="451" t="s">
        <v>100</v>
      </c>
      <c r="C47" s="237">
        <v>0</v>
      </c>
      <c r="D47" s="238">
        <v>0</v>
      </c>
      <c r="E47" s="238">
        <v>0</v>
      </c>
      <c r="F47" s="238">
        <v>0</v>
      </c>
      <c r="G47" s="238">
        <v>0</v>
      </c>
      <c r="H47" s="238">
        <v>0</v>
      </c>
      <c r="I47" s="238">
        <v>0</v>
      </c>
      <c r="J47" s="238">
        <v>0</v>
      </c>
      <c r="K47" s="238">
        <v>0</v>
      </c>
      <c r="L47" s="238">
        <v>0</v>
      </c>
      <c r="M47" s="238">
        <v>0</v>
      </c>
      <c r="N47" s="240">
        <v>0</v>
      </c>
      <c r="O47" s="241">
        <f t="shared" si="0"/>
        <v>0</v>
      </c>
    </row>
    <row r="48" spans="1:15" ht="15" thickBot="1">
      <c r="A48" s="454"/>
      <c r="B48" s="455" t="s">
        <v>54</v>
      </c>
      <c r="C48" s="245">
        <v>0</v>
      </c>
      <c r="D48" s="246">
        <v>0</v>
      </c>
      <c r="E48" s="246">
        <v>0</v>
      </c>
      <c r="F48" s="246">
        <v>0</v>
      </c>
      <c r="G48" s="246">
        <v>0</v>
      </c>
      <c r="H48" s="246">
        <v>0</v>
      </c>
      <c r="I48" s="246">
        <v>0</v>
      </c>
      <c r="J48" s="246">
        <v>0</v>
      </c>
      <c r="K48" s="246">
        <v>0</v>
      </c>
      <c r="L48" s="246">
        <v>0</v>
      </c>
      <c r="M48" s="246">
        <v>0</v>
      </c>
      <c r="N48" s="248">
        <v>0</v>
      </c>
      <c r="O48" s="249">
        <f t="shared" si="0"/>
        <v>0</v>
      </c>
    </row>
    <row r="49" spans="1:15" ht="14.25" thickTop="1">
      <c r="A49" s="735" t="s">
        <v>79</v>
      </c>
      <c r="B49" s="456" t="s">
        <v>51</v>
      </c>
      <c r="C49" s="251">
        <v>16</v>
      </c>
      <c r="D49" s="252">
        <v>29</v>
      </c>
      <c r="E49" s="252">
        <v>12</v>
      </c>
      <c r="F49" s="252">
        <v>17</v>
      </c>
      <c r="G49" s="252">
        <v>9</v>
      </c>
      <c r="H49" s="252">
        <v>30</v>
      </c>
      <c r="I49" s="252">
        <v>14</v>
      </c>
      <c r="J49" s="252">
        <v>8</v>
      </c>
      <c r="K49" s="252">
        <v>27</v>
      </c>
      <c r="L49" s="252">
        <v>8</v>
      </c>
      <c r="M49" s="252">
        <v>6</v>
      </c>
      <c r="N49" s="253">
        <v>12</v>
      </c>
      <c r="O49" s="254">
        <f t="shared" si="0"/>
        <v>188</v>
      </c>
    </row>
    <row r="50" spans="1:15" ht="13.5">
      <c r="A50" s="735"/>
      <c r="B50" s="451" t="s">
        <v>52</v>
      </c>
      <c r="C50" s="237">
        <v>13</v>
      </c>
      <c r="D50" s="238">
        <v>23</v>
      </c>
      <c r="E50" s="238">
        <v>12</v>
      </c>
      <c r="F50" s="238">
        <v>11</v>
      </c>
      <c r="G50" s="238">
        <v>8</v>
      </c>
      <c r="H50" s="238">
        <v>16</v>
      </c>
      <c r="I50" s="238">
        <v>14</v>
      </c>
      <c r="J50" s="238">
        <v>8</v>
      </c>
      <c r="K50" s="238">
        <v>7</v>
      </c>
      <c r="L50" s="238">
        <v>4</v>
      </c>
      <c r="M50" s="238">
        <v>6</v>
      </c>
      <c r="N50" s="240">
        <v>12</v>
      </c>
      <c r="O50" s="241">
        <f t="shared" si="0"/>
        <v>134</v>
      </c>
    </row>
    <row r="51" spans="1:15" ht="13.5">
      <c r="A51" s="735"/>
      <c r="B51" s="451" t="s">
        <v>53</v>
      </c>
      <c r="C51" s="237">
        <v>2</v>
      </c>
      <c r="D51" s="238">
        <v>6</v>
      </c>
      <c r="E51" s="238">
        <v>0</v>
      </c>
      <c r="F51" s="238">
        <v>6</v>
      </c>
      <c r="G51" s="238">
        <v>0</v>
      </c>
      <c r="H51" s="238">
        <v>14</v>
      </c>
      <c r="I51" s="238">
        <v>0</v>
      </c>
      <c r="J51" s="238">
        <v>0</v>
      </c>
      <c r="K51" s="238">
        <v>20</v>
      </c>
      <c r="L51" s="238">
        <v>4</v>
      </c>
      <c r="M51" s="238">
        <v>0</v>
      </c>
      <c r="N51" s="240">
        <v>0</v>
      </c>
      <c r="O51" s="241">
        <f t="shared" si="0"/>
        <v>52</v>
      </c>
    </row>
    <row r="52" spans="1:15" ht="14.25">
      <c r="A52" s="453"/>
      <c r="B52" s="451" t="s">
        <v>100</v>
      </c>
      <c r="C52" s="237">
        <v>0</v>
      </c>
      <c r="D52" s="238">
        <v>0</v>
      </c>
      <c r="E52" s="238">
        <v>0</v>
      </c>
      <c r="F52" s="238">
        <v>0</v>
      </c>
      <c r="G52" s="238">
        <v>0</v>
      </c>
      <c r="H52" s="238">
        <v>0</v>
      </c>
      <c r="I52" s="238">
        <v>0</v>
      </c>
      <c r="J52" s="238">
        <v>0</v>
      </c>
      <c r="K52" s="238">
        <v>0</v>
      </c>
      <c r="L52" s="238">
        <v>0</v>
      </c>
      <c r="M52" s="238">
        <v>0</v>
      </c>
      <c r="N52" s="240">
        <v>0</v>
      </c>
      <c r="O52" s="241">
        <f t="shared" si="0"/>
        <v>0</v>
      </c>
    </row>
    <row r="53" spans="1:15" ht="15" thickBot="1">
      <c r="A53" s="453"/>
      <c r="B53" s="457" t="s">
        <v>54</v>
      </c>
      <c r="C53" s="245">
        <v>1</v>
      </c>
      <c r="D53" s="246">
        <v>0</v>
      </c>
      <c r="E53" s="246">
        <v>0</v>
      </c>
      <c r="F53" s="246">
        <v>0</v>
      </c>
      <c r="G53" s="246">
        <v>1</v>
      </c>
      <c r="H53" s="246">
        <v>0</v>
      </c>
      <c r="I53" s="246">
        <v>0</v>
      </c>
      <c r="J53" s="246">
        <v>0</v>
      </c>
      <c r="K53" s="246">
        <v>0</v>
      </c>
      <c r="L53" s="246">
        <v>0</v>
      </c>
      <c r="M53" s="246">
        <v>0</v>
      </c>
      <c r="N53" s="248">
        <v>0</v>
      </c>
      <c r="O53" s="249">
        <f t="shared" si="0"/>
        <v>2</v>
      </c>
    </row>
    <row r="54" spans="1:15" ht="14.25" thickTop="1">
      <c r="A54" s="734" t="s">
        <v>49</v>
      </c>
      <c r="B54" s="233" t="s">
        <v>51</v>
      </c>
      <c r="C54" s="347">
        <f>C49+C44+C39+C34+C29+C24+C19+C14+C9+C4</f>
        <v>545</v>
      </c>
      <c r="D54" s="252">
        <f aca="true" t="shared" si="1" ref="D54:N54">D49+D44+D39+D34+D29+D24+D19+D14+D9+D4</f>
        <v>478</v>
      </c>
      <c r="E54" s="252">
        <f t="shared" si="1"/>
        <v>326</v>
      </c>
      <c r="F54" s="252">
        <f t="shared" si="1"/>
        <v>367</v>
      </c>
      <c r="G54" s="252">
        <f t="shared" si="1"/>
        <v>315</v>
      </c>
      <c r="H54" s="252">
        <f t="shared" si="1"/>
        <v>375</v>
      </c>
      <c r="I54" s="252">
        <f t="shared" si="1"/>
        <v>331</v>
      </c>
      <c r="J54" s="252">
        <f t="shared" si="1"/>
        <v>204</v>
      </c>
      <c r="K54" s="252">
        <f t="shared" si="1"/>
        <v>376</v>
      </c>
      <c r="L54" s="252">
        <f t="shared" si="1"/>
        <v>361</v>
      </c>
      <c r="M54" s="252">
        <f t="shared" si="1"/>
        <v>210</v>
      </c>
      <c r="N54" s="233">
        <f t="shared" si="1"/>
        <v>213</v>
      </c>
      <c r="O54" s="254">
        <f t="shared" si="0"/>
        <v>4101</v>
      </c>
    </row>
    <row r="55" spans="1:15" ht="13.5">
      <c r="A55" s="735"/>
      <c r="B55" s="240" t="s">
        <v>52</v>
      </c>
      <c r="C55" s="462">
        <f aca="true" t="shared" si="2" ref="C55:N58">C50+C45+C40+C35+C30+C25+C20+C15+C10+C5</f>
        <v>269</v>
      </c>
      <c r="D55" s="238">
        <f t="shared" si="2"/>
        <v>227</v>
      </c>
      <c r="E55" s="238">
        <f t="shared" si="2"/>
        <v>216</v>
      </c>
      <c r="F55" s="238">
        <f t="shared" si="2"/>
        <v>200</v>
      </c>
      <c r="G55" s="238">
        <f t="shared" si="2"/>
        <v>194</v>
      </c>
      <c r="H55" s="238">
        <f t="shared" si="2"/>
        <v>205</v>
      </c>
      <c r="I55" s="238">
        <f t="shared" si="2"/>
        <v>173</v>
      </c>
      <c r="J55" s="238">
        <f t="shared" si="2"/>
        <v>124</v>
      </c>
      <c r="K55" s="238">
        <f t="shared" si="2"/>
        <v>163</v>
      </c>
      <c r="L55" s="238">
        <f t="shared" si="2"/>
        <v>130</v>
      </c>
      <c r="M55" s="238">
        <f t="shared" si="2"/>
        <v>141</v>
      </c>
      <c r="N55" s="240">
        <f t="shared" si="2"/>
        <v>158</v>
      </c>
      <c r="O55" s="241">
        <f t="shared" si="0"/>
        <v>2200</v>
      </c>
    </row>
    <row r="56" spans="1:15" ht="13.5">
      <c r="A56" s="735"/>
      <c r="B56" s="240" t="s">
        <v>53</v>
      </c>
      <c r="C56" s="462">
        <f t="shared" si="2"/>
        <v>173</v>
      </c>
      <c r="D56" s="238">
        <f t="shared" si="2"/>
        <v>226</v>
      </c>
      <c r="E56" s="238">
        <f t="shared" si="2"/>
        <v>92</v>
      </c>
      <c r="F56" s="238">
        <f t="shared" si="2"/>
        <v>139</v>
      </c>
      <c r="G56" s="238">
        <f t="shared" si="2"/>
        <v>117</v>
      </c>
      <c r="H56" s="238">
        <f t="shared" si="2"/>
        <v>168</v>
      </c>
      <c r="I56" s="238">
        <f t="shared" si="2"/>
        <v>149</v>
      </c>
      <c r="J56" s="238">
        <f t="shared" si="2"/>
        <v>77</v>
      </c>
      <c r="K56" s="238">
        <f t="shared" si="2"/>
        <v>206</v>
      </c>
      <c r="L56" s="238">
        <f t="shared" si="2"/>
        <v>223</v>
      </c>
      <c r="M56" s="238">
        <f t="shared" si="2"/>
        <v>49</v>
      </c>
      <c r="N56" s="240">
        <f t="shared" si="2"/>
        <v>50</v>
      </c>
      <c r="O56" s="241">
        <f t="shared" si="0"/>
        <v>1669</v>
      </c>
    </row>
    <row r="57" spans="1:15" ht="14.25">
      <c r="A57" s="453"/>
      <c r="B57" s="240" t="s">
        <v>100</v>
      </c>
      <c r="C57" s="462">
        <f t="shared" si="2"/>
        <v>0</v>
      </c>
      <c r="D57" s="238">
        <f t="shared" si="2"/>
        <v>0</v>
      </c>
      <c r="E57" s="238">
        <f t="shared" si="2"/>
        <v>8</v>
      </c>
      <c r="F57" s="238">
        <f t="shared" si="2"/>
        <v>0</v>
      </c>
      <c r="G57" s="238">
        <f t="shared" si="2"/>
        <v>0</v>
      </c>
      <c r="H57" s="238">
        <f t="shared" si="2"/>
        <v>0</v>
      </c>
      <c r="I57" s="238">
        <f t="shared" si="2"/>
        <v>0</v>
      </c>
      <c r="J57" s="238">
        <f t="shared" si="2"/>
        <v>0</v>
      </c>
      <c r="K57" s="238">
        <f t="shared" si="2"/>
        <v>0</v>
      </c>
      <c r="L57" s="238">
        <f t="shared" si="2"/>
        <v>0</v>
      </c>
      <c r="M57" s="238">
        <f t="shared" si="2"/>
        <v>0</v>
      </c>
      <c r="N57" s="240">
        <f t="shared" si="2"/>
        <v>0</v>
      </c>
      <c r="O57" s="241">
        <f t="shared" si="0"/>
        <v>8</v>
      </c>
    </row>
    <row r="58" spans="1:15" ht="15" thickBot="1">
      <c r="A58" s="474"/>
      <c r="B58" s="352" t="s">
        <v>54</v>
      </c>
      <c r="C58" s="350">
        <f t="shared" si="2"/>
        <v>103</v>
      </c>
      <c r="D58" s="266">
        <f t="shared" si="2"/>
        <v>25</v>
      </c>
      <c r="E58" s="266">
        <f t="shared" si="2"/>
        <v>10</v>
      </c>
      <c r="F58" s="266">
        <f t="shared" si="2"/>
        <v>28</v>
      </c>
      <c r="G58" s="266">
        <f t="shared" si="2"/>
        <v>4</v>
      </c>
      <c r="H58" s="266">
        <f t="shared" si="2"/>
        <v>2</v>
      </c>
      <c r="I58" s="266">
        <f t="shared" si="2"/>
        <v>9</v>
      </c>
      <c r="J58" s="266">
        <f t="shared" si="2"/>
        <v>3</v>
      </c>
      <c r="K58" s="266">
        <f t="shared" si="2"/>
        <v>7</v>
      </c>
      <c r="L58" s="266">
        <f t="shared" si="2"/>
        <v>8</v>
      </c>
      <c r="M58" s="266">
        <f t="shared" si="2"/>
        <v>20</v>
      </c>
      <c r="N58" s="352">
        <f t="shared" si="2"/>
        <v>5</v>
      </c>
      <c r="O58" s="476">
        <f t="shared" si="0"/>
        <v>224</v>
      </c>
    </row>
    <row r="59" spans="1:15" ht="13.5">
      <c r="A59" s="441"/>
      <c r="B59" s="7"/>
      <c r="C59" s="7"/>
      <c r="D59" s="7"/>
      <c r="E59" s="7"/>
      <c r="F59" s="7"/>
      <c r="G59" s="7"/>
      <c r="H59" s="7"/>
      <c r="I59" s="7"/>
      <c r="J59" s="7"/>
      <c r="K59" s="7"/>
      <c r="L59" s="172"/>
      <c r="M59" s="7"/>
      <c r="N59" s="172"/>
      <c r="O59" s="7"/>
    </row>
    <row r="60" spans="1:15" ht="13.5">
      <c r="A60" s="441"/>
      <c r="B60" s="7"/>
      <c r="C60" s="7"/>
      <c r="D60" s="7"/>
      <c r="E60" s="7"/>
      <c r="F60" s="7"/>
      <c r="G60" s="7"/>
      <c r="H60" s="7"/>
      <c r="I60" s="7"/>
      <c r="J60" s="7"/>
      <c r="K60" s="7"/>
      <c r="L60" s="7"/>
      <c r="M60" s="7"/>
      <c r="N60" s="7"/>
      <c r="O60" s="7"/>
    </row>
    <row r="61" spans="1:15" ht="13.5">
      <c r="A61" s="441"/>
      <c r="B61" s="7"/>
      <c r="C61" s="7"/>
      <c r="D61" s="7"/>
      <c r="E61" s="7"/>
      <c r="F61" s="7"/>
      <c r="G61" s="7"/>
      <c r="H61" s="7"/>
      <c r="I61" s="7"/>
      <c r="J61" s="7"/>
      <c r="K61" s="7"/>
      <c r="L61" s="7"/>
      <c r="M61" s="7"/>
      <c r="N61" s="7"/>
      <c r="O61" s="7"/>
    </row>
    <row r="62" spans="1:15" ht="13.5">
      <c r="A62" s="441"/>
      <c r="B62" s="7"/>
      <c r="C62" s="7"/>
      <c r="D62" s="7"/>
      <c r="E62" s="7"/>
      <c r="F62" s="7"/>
      <c r="G62" s="7"/>
      <c r="H62" s="7"/>
      <c r="I62" s="7"/>
      <c r="J62" s="7"/>
      <c r="K62" s="7"/>
      <c r="L62" s="7"/>
      <c r="M62" s="7"/>
      <c r="N62" s="7"/>
      <c r="O62" s="7"/>
    </row>
    <row r="63" spans="1:15" ht="13.5">
      <c r="A63" s="441"/>
      <c r="B63" s="7"/>
      <c r="C63" s="7"/>
      <c r="D63" s="7"/>
      <c r="E63" s="7"/>
      <c r="F63" s="7"/>
      <c r="G63" s="7"/>
      <c r="H63" s="7"/>
      <c r="I63" s="7"/>
      <c r="J63" s="7"/>
      <c r="K63" s="7"/>
      <c r="L63" s="7"/>
      <c r="M63" s="7"/>
      <c r="N63" s="7"/>
      <c r="O63" s="7"/>
    </row>
    <row r="64" spans="1:15" ht="13.5">
      <c r="A64" s="441"/>
      <c r="B64" s="7"/>
      <c r="C64" s="7"/>
      <c r="D64" s="7"/>
      <c r="E64" s="7"/>
      <c r="F64" s="7"/>
      <c r="G64" s="7"/>
      <c r="H64" s="7"/>
      <c r="I64" s="7"/>
      <c r="J64" s="7"/>
      <c r="K64" s="7"/>
      <c r="L64" s="7"/>
      <c r="M64" s="7"/>
      <c r="N64" s="7"/>
      <c r="O64" s="7"/>
    </row>
    <row r="65" spans="1:15" ht="13.5">
      <c r="A65" s="441"/>
      <c r="B65" s="441"/>
      <c r="C65" s="441"/>
      <c r="D65" s="441"/>
      <c r="E65" s="441"/>
      <c r="F65" s="441"/>
      <c r="G65" s="441"/>
      <c r="H65" s="441"/>
      <c r="I65" s="441"/>
      <c r="J65" s="441"/>
      <c r="K65" s="441"/>
      <c r="L65" s="441"/>
      <c r="M65" s="441"/>
      <c r="N65" s="441"/>
      <c r="O65" s="441"/>
    </row>
    <row r="66" spans="1:15" ht="13.5">
      <c r="A66" s="441"/>
      <c r="B66" s="441"/>
      <c r="C66" s="441"/>
      <c r="D66" s="441"/>
      <c r="E66" s="441"/>
      <c r="F66" s="441"/>
      <c r="G66" s="441"/>
      <c r="H66" s="441"/>
      <c r="I66" s="441"/>
      <c r="J66" s="441"/>
      <c r="K66" s="441"/>
      <c r="L66" s="441"/>
      <c r="M66" s="441"/>
      <c r="N66" s="441"/>
      <c r="O66" s="441"/>
    </row>
    <row r="67" spans="1:15" ht="13.5">
      <c r="A67" s="441"/>
      <c r="B67" s="441"/>
      <c r="C67" s="441"/>
      <c r="D67" s="441"/>
      <c r="E67" s="441"/>
      <c r="F67" s="441"/>
      <c r="G67" s="441"/>
      <c r="H67" s="441"/>
      <c r="I67" s="441"/>
      <c r="J67" s="441"/>
      <c r="K67" s="441"/>
      <c r="L67" s="441"/>
      <c r="M67" s="441"/>
      <c r="N67" s="441"/>
      <c r="O67" s="441"/>
    </row>
    <row r="68" spans="1:15" ht="13.5">
      <c r="A68" s="441"/>
      <c r="B68" s="441"/>
      <c r="C68" s="441"/>
      <c r="D68" s="441"/>
      <c r="E68" s="441"/>
      <c r="F68" s="441"/>
      <c r="G68" s="441"/>
      <c r="H68" s="441"/>
      <c r="I68" s="441"/>
      <c r="J68" s="441"/>
      <c r="K68" s="441"/>
      <c r="L68" s="441"/>
      <c r="M68" s="441"/>
      <c r="N68" s="441"/>
      <c r="O68" s="441"/>
    </row>
    <row r="69" spans="1:15" ht="13.5">
      <c r="A69" s="441"/>
      <c r="B69" s="441"/>
      <c r="C69" s="441"/>
      <c r="D69" s="441"/>
      <c r="E69" s="441"/>
      <c r="F69" s="441"/>
      <c r="G69" s="441"/>
      <c r="H69" s="441"/>
      <c r="I69" s="441"/>
      <c r="J69" s="441"/>
      <c r="K69" s="441"/>
      <c r="L69" s="441"/>
      <c r="M69" s="441"/>
      <c r="N69" s="441"/>
      <c r="O69" s="441"/>
    </row>
    <row r="70" spans="1:15" ht="13.5">
      <c r="A70" s="441"/>
      <c r="B70" s="441"/>
      <c r="C70" s="441"/>
      <c r="D70" s="441"/>
      <c r="E70" s="441"/>
      <c r="F70" s="441"/>
      <c r="G70" s="441"/>
      <c r="H70" s="441"/>
      <c r="I70" s="441"/>
      <c r="J70" s="441"/>
      <c r="K70" s="441"/>
      <c r="L70" s="441"/>
      <c r="M70" s="441"/>
      <c r="N70" s="441"/>
      <c r="O70" s="441"/>
    </row>
    <row r="71" spans="1:15" ht="13.5">
      <c r="A71" s="441"/>
      <c r="B71" s="441"/>
      <c r="C71" s="441"/>
      <c r="D71" s="441"/>
      <c r="E71" s="441"/>
      <c r="F71" s="441"/>
      <c r="G71" s="441"/>
      <c r="H71" s="441"/>
      <c r="I71" s="441"/>
      <c r="J71" s="441"/>
      <c r="K71" s="441"/>
      <c r="L71" s="441"/>
      <c r="M71" s="441"/>
      <c r="N71" s="441"/>
      <c r="O71" s="441"/>
    </row>
    <row r="72" spans="1:15" ht="13.5">
      <c r="A72" s="441"/>
      <c r="B72" s="441"/>
      <c r="C72" s="441"/>
      <c r="D72" s="441"/>
      <c r="E72" s="441"/>
      <c r="F72" s="441"/>
      <c r="G72" s="441"/>
      <c r="H72" s="441"/>
      <c r="I72" s="441"/>
      <c r="J72" s="441"/>
      <c r="K72" s="441"/>
      <c r="L72" s="441"/>
      <c r="M72" s="441"/>
      <c r="N72" s="441"/>
      <c r="O72" s="441"/>
    </row>
    <row r="73" spans="1:15" ht="13.5">
      <c r="A73" s="441"/>
      <c r="B73" s="441"/>
      <c r="C73" s="441"/>
      <c r="D73" s="441"/>
      <c r="E73" s="441"/>
      <c r="F73" s="441"/>
      <c r="G73" s="441"/>
      <c r="H73" s="441"/>
      <c r="I73" s="441"/>
      <c r="J73" s="441"/>
      <c r="K73" s="441"/>
      <c r="L73" s="441"/>
      <c r="M73" s="441"/>
      <c r="N73" s="441"/>
      <c r="O73" s="441"/>
    </row>
    <row r="74" spans="1:15" ht="13.5">
      <c r="A74" s="441"/>
      <c r="B74" s="441"/>
      <c r="C74" s="441"/>
      <c r="D74" s="441"/>
      <c r="E74" s="441"/>
      <c r="F74" s="441"/>
      <c r="G74" s="441"/>
      <c r="H74" s="441"/>
      <c r="I74" s="441"/>
      <c r="J74" s="441"/>
      <c r="K74" s="441"/>
      <c r="L74" s="441"/>
      <c r="M74" s="441"/>
      <c r="N74" s="441"/>
      <c r="O74" s="441"/>
    </row>
    <row r="75" spans="1:15" ht="13.5">
      <c r="A75" s="441"/>
      <c r="B75" s="441"/>
      <c r="C75" s="441"/>
      <c r="D75" s="441"/>
      <c r="E75" s="441"/>
      <c r="F75" s="441"/>
      <c r="G75" s="441"/>
      <c r="H75" s="441"/>
      <c r="I75" s="441"/>
      <c r="J75" s="441"/>
      <c r="K75" s="441"/>
      <c r="L75" s="441"/>
      <c r="M75" s="441"/>
      <c r="N75" s="441"/>
      <c r="O75" s="441"/>
    </row>
    <row r="76" spans="1:15" ht="13.5">
      <c r="A76" s="441"/>
      <c r="B76" s="441"/>
      <c r="C76" s="441"/>
      <c r="D76" s="441"/>
      <c r="E76" s="441"/>
      <c r="F76" s="441"/>
      <c r="G76" s="441"/>
      <c r="H76" s="441"/>
      <c r="I76" s="441"/>
      <c r="J76" s="441"/>
      <c r="K76" s="441"/>
      <c r="L76" s="441"/>
      <c r="M76" s="441"/>
      <c r="N76" s="441"/>
      <c r="O76" s="441"/>
    </row>
    <row r="77" spans="1:15" ht="13.5">
      <c r="A77" s="441"/>
      <c r="B77" s="441"/>
      <c r="C77" s="441"/>
      <c r="D77" s="441"/>
      <c r="E77" s="441"/>
      <c r="F77" s="441"/>
      <c r="G77" s="441"/>
      <c r="H77" s="441"/>
      <c r="I77" s="441"/>
      <c r="J77" s="441"/>
      <c r="K77" s="441"/>
      <c r="L77" s="441"/>
      <c r="M77" s="441"/>
      <c r="N77" s="441"/>
      <c r="O77" s="441"/>
    </row>
    <row r="78" spans="1:15" ht="13.5">
      <c r="A78" s="441"/>
      <c r="B78" s="441"/>
      <c r="C78" s="441"/>
      <c r="D78" s="441"/>
      <c r="E78" s="441"/>
      <c r="F78" s="441"/>
      <c r="G78" s="441"/>
      <c r="H78" s="441"/>
      <c r="I78" s="441"/>
      <c r="J78" s="441"/>
      <c r="K78" s="441"/>
      <c r="L78" s="441"/>
      <c r="M78" s="441"/>
      <c r="N78" s="441"/>
      <c r="O78" s="441"/>
    </row>
  </sheetData>
  <sheetProtection/>
  <mergeCells count="9">
    <mergeCell ref="A14:A16"/>
    <mergeCell ref="A9:A11"/>
    <mergeCell ref="A19:A21"/>
    <mergeCell ref="A29:A33"/>
    <mergeCell ref="A34:A38"/>
    <mergeCell ref="A54:A56"/>
    <mergeCell ref="A39:A41"/>
    <mergeCell ref="A49:A51"/>
    <mergeCell ref="A44:A46"/>
  </mergeCells>
  <printOptions/>
  <pageMargins left="0.75" right="0.75" top="0.33" bottom="0.49" header="0.2" footer="0.2"/>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zoomScale="75" zoomScaleNormal="75" workbookViewId="0" topLeftCell="A1">
      <pane xSplit="2" ySplit="4" topLeftCell="C5" activePane="bottomRight" state="frozen"/>
      <selection pane="topLeft" activeCell="C25" sqref="C25"/>
      <selection pane="topRight" activeCell="C25" sqref="C25"/>
      <selection pane="bottomLeft" activeCell="C25" sqref="C25"/>
      <selection pane="bottomRight" activeCell="N8" sqref="N8"/>
    </sheetView>
  </sheetViews>
  <sheetFormatPr defaultColWidth="9.00390625" defaultRowHeight="13.5"/>
  <sheetData>
    <row r="1" spans="1:15" ht="17.25">
      <c r="A1" s="477"/>
      <c r="B1" s="478"/>
      <c r="C1" s="7"/>
      <c r="D1" s="7"/>
      <c r="E1" s="7"/>
      <c r="F1" s="221" t="s">
        <v>165</v>
      </c>
      <c r="G1" s="221"/>
      <c r="H1" s="221"/>
      <c r="I1" s="7"/>
      <c r="J1" s="221" t="s">
        <v>183</v>
      </c>
      <c r="K1" s="221"/>
      <c r="L1" s="7"/>
      <c r="M1" s="7"/>
      <c r="N1" s="7"/>
      <c r="O1" s="7"/>
    </row>
    <row r="2" spans="1:15" ht="13.5">
      <c r="A2" s="477"/>
      <c r="B2" s="477"/>
      <c r="C2" s="477"/>
      <c r="D2" s="477"/>
      <c r="E2" s="477"/>
      <c r="F2" s="477"/>
      <c r="G2" s="477"/>
      <c r="H2" s="477"/>
      <c r="I2" s="477"/>
      <c r="J2" s="477"/>
      <c r="K2" s="477"/>
      <c r="L2" s="477"/>
      <c r="M2" s="477"/>
      <c r="N2" s="477"/>
      <c r="O2" s="477"/>
    </row>
    <row r="3" spans="1:15" ht="14.25" thickBot="1">
      <c r="A3" s="477"/>
      <c r="B3" s="478"/>
      <c r="C3" s="7"/>
      <c r="D3" s="7"/>
      <c r="E3" s="7"/>
      <c r="F3" s="479" t="s">
        <v>166</v>
      </c>
      <c r="G3" s="7"/>
      <c r="H3" s="7"/>
      <c r="I3" s="7"/>
      <c r="J3" s="7"/>
      <c r="K3" s="7"/>
      <c r="L3" s="7"/>
      <c r="M3" s="7"/>
      <c r="N3" s="479" t="s">
        <v>167</v>
      </c>
      <c r="O3" s="7"/>
    </row>
    <row r="4" spans="1:15" ht="14.25" thickBot="1">
      <c r="A4" s="480"/>
      <c r="B4" s="481"/>
      <c r="C4" s="482" t="s">
        <v>2</v>
      </c>
      <c r="D4" s="483" t="s">
        <v>3</v>
      </c>
      <c r="E4" s="483" t="s">
        <v>4</v>
      </c>
      <c r="F4" s="483" t="s">
        <v>168</v>
      </c>
      <c r="G4" s="483" t="s">
        <v>6</v>
      </c>
      <c r="H4" s="483" t="s">
        <v>7</v>
      </c>
      <c r="I4" s="483" t="s">
        <v>8</v>
      </c>
      <c r="J4" s="483" t="s">
        <v>169</v>
      </c>
      <c r="K4" s="483" t="s">
        <v>10</v>
      </c>
      <c r="L4" s="483" t="s">
        <v>11</v>
      </c>
      <c r="M4" s="484" t="s">
        <v>12</v>
      </c>
      <c r="N4" s="484" t="s">
        <v>13</v>
      </c>
      <c r="O4" s="524" t="s">
        <v>14</v>
      </c>
    </row>
    <row r="5" spans="1:15" ht="15" thickTop="1">
      <c r="A5" s="485"/>
      <c r="B5" s="486" t="s">
        <v>170</v>
      </c>
      <c r="C5" s="487">
        <f>SUM(C6:C9)</f>
        <v>2258</v>
      </c>
      <c r="D5" s="427">
        <f>SUM(D6:D9)</f>
        <v>2226</v>
      </c>
      <c r="E5" s="427">
        <f>SUM(E6:E9)</f>
        <v>2129</v>
      </c>
      <c r="F5" s="427">
        <f aca="true" t="shared" si="0" ref="F5:N5">SUM(F6:F9)</f>
        <v>2585</v>
      </c>
      <c r="G5" s="427">
        <f t="shared" si="0"/>
        <v>2307</v>
      </c>
      <c r="H5" s="427">
        <f t="shared" si="0"/>
        <v>1979</v>
      </c>
      <c r="I5" s="427">
        <f t="shared" si="0"/>
        <v>1909</v>
      </c>
      <c r="J5" s="427">
        <f t="shared" si="0"/>
        <v>1731</v>
      </c>
      <c r="K5" s="427">
        <f t="shared" si="0"/>
        <v>2005</v>
      </c>
      <c r="L5" s="427">
        <f>SUM(L6:L9)</f>
        <v>1681</v>
      </c>
      <c r="M5" s="427">
        <f t="shared" si="0"/>
        <v>1417</v>
      </c>
      <c r="N5" s="427">
        <f t="shared" si="0"/>
        <v>1225</v>
      </c>
      <c r="O5" s="653">
        <f>IF(SUM(C5:N5)="","",SUM(C5:N5))</f>
        <v>23452</v>
      </c>
    </row>
    <row r="6" spans="1:15" ht="14.25">
      <c r="A6" s="490"/>
      <c r="B6" s="491" t="s">
        <v>81</v>
      </c>
      <c r="C6" s="492">
        <v>1074</v>
      </c>
      <c r="D6" s="345">
        <v>1082</v>
      </c>
      <c r="E6" s="493">
        <v>1012</v>
      </c>
      <c r="F6" s="345">
        <v>1021</v>
      </c>
      <c r="G6" s="345">
        <v>1032</v>
      </c>
      <c r="H6" s="494">
        <v>1009</v>
      </c>
      <c r="I6" s="345">
        <v>888</v>
      </c>
      <c r="J6" s="345">
        <v>877</v>
      </c>
      <c r="K6" s="345">
        <v>897</v>
      </c>
      <c r="L6" s="345">
        <v>721</v>
      </c>
      <c r="M6" s="493">
        <v>798</v>
      </c>
      <c r="N6" s="493">
        <v>778</v>
      </c>
      <c r="O6" s="495">
        <f aca="true" t="shared" si="1" ref="O6:O26">IF(SUM(C6:N6)="","",SUM(C6:N6))</f>
        <v>11189</v>
      </c>
    </row>
    <row r="7" spans="1:15" ht="14.25">
      <c r="A7" s="496" t="s">
        <v>171</v>
      </c>
      <c r="B7" s="491" t="s">
        <v>82</v>
      </c>
      <c r="C7" s="492">
        <v>793</v>
      </c>
      <c r="D7" s="345">
        <v>908</v>
      </c>
      <c r="E7" s="493">
        <v>702</v>
      </c>
      <c r="F7" s="345">
        <v>905</v>
      </c>
      <c r="G7" s="345">
        <v>1057</v>
      </c>
      <c r="H7" s="494">
        <v>889</v>
      </c>
      <c r="I7" s="345">
        <v>818</v>
      </c>
      <c r="J7" s="345">
        <v>718</v>
      </c>
      <c r="K7" s="345">
        <v>960</v>
      </c>
      <c r="L7" s="345">
        <v>817</v>
      </c>
      <c r="M7" s="493">
        <v>489</v>
      </c>
      <c r="N7" s="493">
        <v>354</v>
      </c>
      <c r="O7" s="495">
        <f t="shared" si="1"/>
        <v>9410</v>
      </c>
    </row>
    <row r="8" spans="1:15" ht="13.5">
      <c r="A8" s="497"/>
      <c r="B8" s="491" t="s">
        <v>83</v>
      </c>
      <c r="C8" s="492">
        <v>0</v>
      </c>
      <c r="D8" s="345">
        <v>66</v>
      </c>
      <c r="E8" s="493">
        <v>9</v>
      </c>
      <c r="F8" s="345">
        <v>0</v>
      </c>
      <c r="G8" s="345">
        <v>0</v>
      </c>
      <c r="H8" s="494">
        <v>1</v>
      </c>
      <c r="I8" s="345">
        <v>1</v>
      </c>
      <c r="J8" s="345">
        <v>5</v>
      </c>
      <c r="K8" s="345">
        <v>0</v>
      </c>
      <c r="L8" s="345">
        <v>20</v>
      </c>
      <c r="M8" s="493">
        <v>3</v>
      </c>
      <c r="N8" s="493">
        <v>5</v>
      </c>
      <c r="O8" s="495">
        <f t="shared" si="1"/>
        <v>110</v>
      </c>
    </row>
    <row r="9" spans="1:15" ht="14.25" thickBot="1">
      <c r="A9" s="498"/>
      <c r="B9" s="499" t="s">
        <v>54</v>
      </c>
      <c r="C9" s="500">
        <v>391</v>
      </c>
      <c r="D9" s="424">
        <v>170</v>
      </c>
      <c r="E9" s="501">
        <v>406</v>
      </c>
      <c r="F9" s="424">
        <v>659</v>
      </c>
      <c r="G9" s="424">
        <v>218</v>
      </c>
      <c r="H9" s="502">
        <v>80</v>
      </c>
      <c r="I9" s="424">
        <v>202</v>
      </c>
      <c r="J9" s="424">
        <v>131</v>
      </c>
      <c r="K9" s="424">
        <v>148</v>
      </c>
      <c r="L9" s="424">
        <v>123</v>
      </c>
      <c r="M9" s="503">
        <v>127</v>
      </c>
      <c r="N9" s="503">
        <v>88</v>
      </c>
      <c r="O9" s="654">
        <f t="shared" si="1"/>
        <v>2743</v>
      </c>
    </row>
    <row r="10" spans="1:15" ht="14.25" thickTop="1">
      <c r="A10" s="739" t="s">
        <v>84</v>
      </c>
      <c r="B10" s="486" t="s">
        <v>14</v>
      </c>
      <c r="C10" s="505">
        <f>SUM(C11:C14)</f>
        <v>2016</v>
      </c>
      <c r="D10" s="177">
        <f>SUM(D11:D14)</f>
        <v>2017</v>
      </c>
      <c r="E10" s="177">
        <f aca="true" t="shared" si="2" ref="E10:N10">SUM(E11:E14)</f>
        <v>1998</v>
      </c>
      <c r="F10" s="177">
        <f t="shared" si="2"/>
        <v>2378</v>
      </c>
      <c r="G10" s="177">
        <f t="shared" si="2"/>
        <v>2224</v>
      </c>
      <c r="H10" s="177">
        <f t="shared" si="2"/>
        <v>1808</v>
      </c>
      <c r="I10" s="177">
        <f t="shared" si="2"/>
        <v>1789</v>
      </c>
      <c r="J10" s="177">
        <f t="shared" si="2"/>
        <v>1590</v>
      </c>
      <c r="K10" s="177">
        <f t="shared" si="2"/>
        <v>1869</v>
      </c>
      <c r="L10" s="177">
        <f t="shared" si="2"/>
        <v>1553</v>
      </c>
      <c r="M10" s="177">
        <f t="shared" si="2"/>
        <v>1330</v>
      </c>
      <c r="N10" s="177">
        <f t="shared" si="2"/>
        <v>1126</v>
      </c>
      <c r="O10" s="653">
        <f t="shared" si="1"/>
        <v>21698</v>
      </c>
    </row>
    <row r="11" spans="1:15" ht="13.5">
      <c r="A11" s="740"/>
      <c r="B11" s="491" t="s">
        <v>81</v>
      </c>
      <c r="C11" s="506">
        <v>1032</v>
      </c>
      <c r="D11" s="345">
        <v>1044</v>
      </c>
      <c r="E11" s="493">
        <v>968</v>
      </c>
      <c r="F11" s="345">
        <v>979</v>
      </c>
      <c r="G11" s="345">
        <v>998</v>
      </c>
      <c r="H11" s="494">
        <v>964</v>
      </c>
      <c r="I11" s="345">
        <v>861</v>
      </c>
      <c r="J11" s="345">
        <v>844</v>
      </c>
      <c r="K11" s="345">
        <v>851</v>
      </c>
      <c r="L11" s="345">
        <v>687</v>
      </c>
      <c r="M11" s="488">
        <v>768</v>
      </c>
      <c r="N11" s="488">
        <v>753</v>
      </c>
      <c r="O11" s="495">
        <f t="shared" si="1"/>
        <v>10749</v>
      </c>
    </row>
    <row r="12" spans="1:15" ht="13.5">
      <c r="A12" s="740"/>
      <c r="B12" s="491" t="s">
        <v>82</v>
      </c>
      <c r="C12" s="506">
        <v>700</v>
      </c>
      <c r="D12" s="345">
        <v>827</v>
      </c>
      <c r="E12" s="493">
        <v>656</v>
      </c>
      <c r="F12" s="345">
        <v>885</v>
      </c>
      <c r="G12" s="345">
        <v>1022</v>
      </c>
      <c r="H12" s="494">
        <v>775</v>
      </c>
      <c r="I12" s="345">
        <v>753</v>
      </c>
      <c r="J12" s="345">
        <v>629</v>
      </c>
      <c r="K12" s="345">
        <v>898</v>
      </c>
      <c r="L12" s="345">
        <v>743</v>
      </c>
      <c r="M12" s="488">
        <v>445</v>
      </c>
      <c r="N12" s="488">
        <v>299</v>
      </c>
      <c r="O12" s="495">
        <f t="shared" si="1"/>
        <v>8632</v>
      </c>
    </row>
    <row r="13" spans="1:15" ht="13.5">
      <c r="A13" s="497"/>
      <c r="B13" s="491" t="s">
        <v>83</v>
      </c>
      <c r="C13" s="506">
        <v>0</v>
      </c>
      <c r="D13" s="345">
        <v>0</v>
      </c>
      <c r="E13" s="493">
        <v>9</v>
      </c>
      <c r="F13" s="345">
        <v>0</v>
      </c>
      <c r="G13" s="345">
        <v>0</v>
      </c>
      <c r="H13" s="494">
        <v>1</v>
      </c>
      <c r="I13" s="345">
        <v>1</v>
      </c>
      <c r="J13" s="345">
        <v>4</v>
      </c>
      <c r="K13" s="345">
        <v>0</v>
      </c>
      <c r="L13" s="345">
        <v>16</v>
      </c>
      <c r="M13" s="488">
        <v>3</v>
      </c>
      <c r="N13" s="488">
        <v>5</v>
      </c>
      <c r="O13" s="495">
        <f t="shared" si="1"/>
        <v>39</v>
      </c>
    </row>
    <row r="14" spans="1:15" ht="14.25" thickBot="1">
      <c r="A14" s="497"/>
      <c r="B14" s="507" t="s">
        <v>54</v>
      </c>
      <c r="C14" s="508">
        <v>284</v>
      </c>
      <c r="D14" s="129">
        <v>146</v>
      </c>
      <c r="E14" s="509">
        <v>365</v>
      </c>
      <c r="F14" s="129">
        <v>514</v>
      </c>
      <c r="G14" s="129">
        <v>204</v>
      </c>
      <c r="H14" s="510">
        <v>68</v>
      </c>
      <c r="I14" s="129">
        <v>174</v>
      </c>
      <c r="J14" s="129">
        <v>113</v>
      </c>
      <c r="K14" s="129">
        <v>120</v>
      </c>
      <c r="L14" s="129">
        <v>107</v>
      </c>
      <c r="M14" s="503">
        <v>114</v>
      </c>
      <c r="N14" s="503">
        <v>69</v>
      </c>
      <c r="O14" s="654">
        <f t="shared" si="1"/>
        <v>2278</v>
      </c>
    </row>
    <row r="15" spans="1:15" s="560" customFormat="1" ht="15.75" thickBot="1" thickTop="1">
      <c r="A15" s="656" t="s">
        <v>85</v>
      </c>
      <c r="B15" s="657"/>
      <c r="C15" s="658">
        <f>IF(C5="","",C10/C5)</f>
        <v>0.8928255093002657</v>
      </c>
      <c r="D15" s="658">
        <f aca="true" t="shared" si="3" ref="D15:N15">IF(D5="","",D10/D5)</f>
        <v>0.9061096136567834</v>
      </c>
      <c r="E15" s="658">
        <f t="shared" si="3"/>
        <v>0.9384687646782527</v>
      </c>
      <c r="F15" s="658">
        <f t="shared" si="3"/>
        <v>0.9199226305609284</v>
      </c>
      <c r="G15" s="658">
        <f t="shared" si="3"/>
        <v>0.9640225400953619</v>
      </c>
      <c r="H15" s="658">
        <f t="shared" si="3"/>
        <v>0.9135927235977767</v>
      </c>
      <c r="I15" s="658">
        <f t="shared" si="3"/>
        <v>0.9371398638030383</v>
      </c>
      <c r="J15" s="658">
        <f t="shared" si="3"/>
        <v>0.9185441941074524</v>
      </c>
      <c r="K15" s="658">
        <f t="shared" si="3"/>
        <v>0.9321695760598504</v>
      </c>
      <c r="L15" s="658">
        <f t="shared" si="3"/>
        <v>0.9238548483045806</v>
      </c>
      <c r="M15" s="658">
        <f t="shared" si="3"/>
        <v>0.9386026817219478</v>
      </c>
      <c r="N15" s="658">
        <f t="shared" si="3"/>
        <v>0.9191836734693878</v>
      </c>
      <c r="O15" s="659">
        <f>IF(O5="","",O10/O5)</f>
        <v>0.9252089374040594</v>
      </c>
    </row>
    <row r="16" spans="1:15" ht="14.25" thickTop="1">
      <c r="A16" s="739" t="s">
        <v>86</v>
      </c>
      <c r="B16" s="486" t="s">
        <v>14</v>
      </c>
      <c r="C16" s="511">
        <f>SUM(C17:C20)</f>
        <v>24</v>
      </c>
      <c r="D16" s="177">
        <f>SUM(D17:D20)</f>
        <v>16</v>
      </c>
      <c r="E16" s="177">
        <f aca="true" t="shared" si="4" ref="E16:N16">SUM(E17:E20)</f>
        <v>0</v>
      </c>
      <c r="F16" s="177">
        <f t="shared" si="4"/>
        <v>0</v>
      </c>
      <c r="G16" s="177">
        <f t="shared" si="4"/>
        <v>24</v>
      </c>
      <c r="H16" s="177">
        <f t="shared" si="4"/>
        <v>8</v>
      </c>
      <c r="I16" s="177">
        <f t="shared" si="4"/>
        <v>5</v>
      </c>
      <c r="J16" s="177">
        <f t="shared" si="4"/>
        <v>0</v>
      </c>
      <c r="K16" s="177">
        <f t="shared" si="4"/>
        <v>0</v>
      </c>
      <c r="L16" s="177">
        <f t="shared" si="4"/>
        <v>16</v>
      </c>
      <c r="M16" s="177">
        <f t="shared" si="4"/>
        <v>16</v>
      </c>
      <c r="N16" s="177">
        <f t="shared" si="4"/>
        <v>37</v>
      </c>
      <c r="O16" s="489">
        <f t="shared" si="1"/>
        <v>146</v>
      </c>
    </row>
    <row r="17" spans="1:15" ht="13.5">
      <c r="A17" s="740"/>
      <c r="B17" s="491" t="s">
        <v>81</v>
      </c>
      <c r="C17" s="513">
        <v>0</v>
      </c>
      <c r="D17" s="514">
        <v>0</v>
      </c>
      <c r="E17" s="493">
        <v>0</v>
      </c>
      <c r="F17" s="514">
        <v>0</v>
      </c>
      <c r="G17" s="514">
        <v>0</v>
      </c>
      <c r="H17" s="515">
        <v>0</v>
      </c>
      <c r="I17" s="514">
        <v>0</v>
      </c>
      <c r="J17" s="514">
        <v>0</v>
      </c>
      <c r="K17" s="514">
        <v>0</v>
      </c>
      <c r="L17" s="514">
        <v>0</v>
      </c>
      <c r="M17" s="488">
        <v>0</v>
      </c>
      <c r="N17" s="488">
        <v>0</v>
      </c>
      <c r="O17" s="495">
        <f t="shared" si="1"/>
        <v>0</v>
      </c>
    </row>
    <row r="18" spans="1:15" ht="13.5">
      <c r="A18" s="740"/>
      <c r="B18" s="491" t="s">
        <v>82</v>
      </c>
      <c r="C18" s="513">
        <v>24</v>
      </c>
      <c r="D18" s="514">
        <v>16</v>
      </c>
      <c r="E18" s="493">
        <v>0</v>
      </c>
      <c r="F18" s="514">
        <v>0</v>
      </c>
      <c r="G18" s="345">
        <v>24</v>
      </c>
      <c r="H18" s="494">
        <v>8</v>
      </c>
      <c r="I18" s="345">
        <v>5</v>
      </c>
      <c r="J18" s="345">
        <v>0</v>
      </c>
      <c r="K18" s="345">
        <v>0</v>
      </c>
      <c r="L18" s="345">
        <v>16</v>
      </c>
      <c r="M18" s="488">
        <v>16</v>
      </c>
      <c r="N18" s="488">
        <v>37</v>
      </c>
      <c r="O18" s="495">
        <f t="shared" si="1"/>
        <v>146</v>
      </c>
    </row>
    <row r="19" spans="1:15" ht="13.5">
      <c r="A19" s="497"/>
      <c r="B19" s="491" t="s">
        <v>83</v>
      </c>
      <c r="C19" s="513">
        <v>0</v>
      </c>
      <c r="D19" s="514">
        <v>0</v>
      </c>
      <c r="E19" s="493">
        <v>0</v>
      </c>
      <c r="F19" s="514">
        <v>0</v>
      </c>
      <c r="G19" s="514">
        <v>0</v>
      </c>
      <c r="H19" s="515">
        <v>0</v>
      </c>
      <c r="I19" s="514">
        <v>0</v>
      </c>
      <c r="J19" s="514">
        <v>0</v>
      </c>
      <c r="K19" s="514">
        <v>0</v>
      </c>
      <c r="L19" s="514">
        <v>0</v>
      </c>
      <c r="M19" s="488">
        <v>0</v>
      </c>
      <c r="N19" s="488">
        <v>0</v>
      </c>
      <c r="O19" s="495">
        <f t="shared" si="1"/>
        <v>0</v>
      </c>
    </row>
    <row r="20" spans="1:15" ht="14.25" thickBot="1">
      <c r="A20" s="497"/>
      <c r="B20" s="507" t="s">
        <v>54</v>
      </c>
      <c r="C20" s="516">
        <v>0</v>
      </c>
      <c r="D20" s="514">
        <v>0</v>
      </c>
      <c r="E20" s="509">
        <v>0</v>
      </c>
      <c r="F20" s="57">
        <v>0</v>
      </c>
      <c r="G20" s="57">
        <v>0</v>
      </c>
      <c r="H20" s="58">
        <v>0</v>
      </c>
      <c r="I20" s="57">
        <v>0</v>
      </c>
      <c r="J20" s="57">
        <v>0</v>
      </c>
      <c r="K20" s="57">
        <v>0</v>
      </c>
      <c r="L20" s="57">
        <v>0</v>
      </c>
      <c r="M20" s="503">
        <v>0</v>
      </c>
      <c r="N20" s="503">
        <v>0</v>
      </c>
      <c r="O20" s="655">
        <f t="shared" si="1"/>
        <v>0</v>
      </c>
    </row>
    <row r="21" spans="1:16" s="560" customFormat="1" ht="15.75" thickBot="1" thickTop="1">
      <c r="A21" s="656" t="s">
        <v>87</v>
      </c>
      <c r="B21" s="657"/>
      <c r="C21" s="658">
        <f>IF(C11="","",C16/C5)</f>
        <v>0.010628875110717449</v>
      </c>
      <c r="D21" s="658">
        <f aca="true" t="shared" si="5" ref="D21:N21">IF(D11="","",D16/D5)</f>
        <v>0.0071877807726864335</v>
      </c>
      <c r="E21" s="658">
        <f t="shared" si="5"/>
        <v>0</v>
      </c>
      <c r="F21" s="658">
        <f t="shared" si="5"/>
        <v>0</v>
      </c>
      <c r="G21" s="658">
        <f t="shared" si="5"/>
        <v>0.010403120936280884</v>
      </c>
      <c r="H21" s="658">
        <f t="shared" si="5"/>
        <v>0.00404244567963618</v>
      </c>
      <c r="I21" s="658">
        <f t="shared" si="5"/>
        <v>0.0026191723415400735</v>
      </c>
      <c r="J21" s="658">
        <f t="shared" si="5"/>
        <v>0</v>
      </c>
      <c r="K21" s="658">
        <f t="shared" si="5"/>
        <v>0</v>
      </c>
      <c r="L21" s="658">
        <f t="shared" si="5"/>
        <v>0.009518143961927425</v>
      </c>
      <c r="M21" s="658">
        <f t="shared" si="5"/>
        <v>0.011291460832745237</v>
      </c>
      <c r="N21" s="658">
        <f t="shared" si="5"/>
        <v>0.030204081632653063</v>
      </c>
      <c r="O21" s="666">
        <f>IF(O11="","",O16/O5)</f>
        <v>0.006225481835237933</v>
      </c>
      <c r="P21" s="667"/>
    </row>
    <row r="22" spans="1:15" ht="14.25" thickTop="1">
      <c r="A22" s="741" t="s">
        <v>177</v>
      </c>
      <c r="B22" s="486" t="s">
        <v>14</v>
      </c>
      <c r="C22" s="505">
        <f>SUM(C23:C26)</f>
        <v>194</v>
      </c>
      <c r="D22" s="177">
        <f>SUM(D23:D26)</f>
        <v>99</v>
      </c>
      <c r="E22" s="177">
        <f aca="true" t="shared" si="6" ref="E22:N22">SUM(E23:E26)</f>
        <v>105</v>
      </c>
      <c r="F22" s="177">
        <f t="shared" si="6"/>
        <v>185</v>
      </c>
      <c r="G22" s="177">
        <f t="shared" si="6"/>
        <v>39</v>
      </c>
      <c r="H22" s="177">
        <f t="shared" si="6"/>
        <v>124</v>
      </c>
      <c r="I22" s="177">
        <f t="shared" si="6"/>
        <v>101</v>
      </c>
      <c r="J22" s="177">
        <f t="shared" si="6"/>
        <v>116</v>
      </c>
      <c r="K22" s="177">
        <f t="shared" si="6"/>
        <v>101</v>
      </c>
      <c r="L22" s="177">
        <f t="shared" si="6"/>
        <v>69</v>
      </c>
      <c r="M22" s="177">
        <f t="shared" si="6"/>
        <v>58</v>
      </c>
      <c r="N22" s="177">
        <f t="shared" si="6"/>
        <v>46</v>
      </c>
      <c r="O22" s="489">
        <f t="shared" si="1"/>
        <v>1237</v>
      </c>
    </row>
    <row r="23" spans="1:15" ht="13.5">
      <c r="A23" s="742"/>
      <c r="B23" s="491" t="s">
        <v>81</v>
      </c>
      <c r="C23" s="506">
        <v>18</v>
      </c>
      <c r="D23" s="345">
        <v>17</v>
      </c>
      <c r="E23" s="493">
        <v>22</v>
      </c>
      <c r="F23" s="345">
        <v>24</v>
      </c>
      <c r="G23" s="345">
        <v>25</v>
      </c>
      <c r="H23" s="494">
        <v>24</v>
      </c>
      <c r="I23" s="345">
        <v>14</v>
      </c>
      <c r="J23" s="345">
        <v>15</v>
      </c>
      <c r="K23" s="345">
        <v>15</v>
      </c>
      <c r="L23" s="345">
        <v>15</v>
      </c>
      <c r="M23" s="493">
        <v>18</v>
      </c>
      <c r="N23" s="493">
        <v>9</v>
      </c>
      <c r="O23" s="495">
        <f t="shared" si="1"/>
        <v>216</v>
      </c>
    </row>
    <row r="24" spans="1:15" ht="13.5">
      <c r="A24" s="742"/>
      <c r="B24" s="491" t="s">
        <v>82</v>
      </c>
      <c r="C24" s="506">
        <v>69</v>
      </c>
      <c r="D24" s="345">
        <v>61</v>
      </c>
      <c r="E24" s="493">
        <v>42</v>
      </c>
      <c r="F24" s="345">
        <v>16</v>
      </c>
      <c r="G24" s="345">
        <v>0</v>
      </c>
      <c r="H24" s="494">
        <v>88</v>
      </c>
      <c r="I24" s="345">
        <v>60</v>
      </c>
      <c r="J24" s="345">
        <v>83</v>
      </c>
      <c r="K24" s="345">
        <v>58</v>
      </c>
      <c r="L24" s="345">
        <v>38</v>
      </c>
      <c r="M24" s="493">
        <v>28</v>
      </c>
      <c r="N24" s="493">
        <v>18</v>
      </c>
      <c r="O24" s="495">
        <f t="shared" si="1"/>
        <v>561</v>
      </c>
    </row>
    <row r="25" spans="1:15" ht="13.5">
      <c r="A25" s="743"/>
      <c r="B25" s="491" t="s">
        <v>83</v>
      </c>
      <c r="C25" s="513">
        <v>0</v>
      </c>
      <c r="D25" s="514">
        <v>0</v>
      </c>
      <c r="E25" s="493">
        <v>0</v>
      </c>
      <c r="F25" s="514">
        <v>0</v>
      </c>
      <c r="G25" s="345">
        <v>0</v>
      </c>
      <c r="H25" s="515">
        <v>0</v>
      </c>
      <c r="I25" s="514">
        <v>0</v>
      </c>
      <c r="J25" s="514">
        <v>0</v>
      </c>
      <c r="K25" s="514">
        <v>0</v>
      </c>
      <c r="L25" s="514">
        <v>0</v>
      </c>
      <c r="M25" s="493">
        <v>0</v>
      </c>
      <c r="N25" s="493">
        <v>0</v>
      </c>
      <c r="O25" s="495">
        <f t="shared" si="1"/>
        <v>0</v>
      </c>
    </row>
    <row r="26" spans="1:15" ht="14.25" thickBot="1">
      <c r="A26" s="744"/>
      <c r="B26" s="507" t="s">
        <v>54</v>
      </c>
      <c r="C26" s="508">
        <v>107</v>
      </c>
      <c r="D26" s="129">
        <v>21</v>
      </c>
      <c r="E26" s="509">
        <v>41</v>
      </c>
      <c r="F26" s="129">
        <v>145</v>
      </c>
      <c r="G26" s="129">
        <v>14</v>
      </c>
      <c r="H26" s="510">
        <v>12</v>
      </c>
      <c r="I26" s="129">
        <v>27</v>
      </c>
      <c r="J26" s="129">
        <v>18</v>
      </c>
      <c r="K26" s="129">
        <v>28</v>
      </c>
      <c r="L26" s="129">
        <v>16</v>
      </c>
      <c r="M26" s="503">
        <v>12</v>
      </c>
      <c r="N26" s="503">
        <v>19</v>
      </c>
      <c r="O26" s="504">
        <f t="shared" si="1"/>
        <v>460</v>
      </c>
    </row>
    <row r="27" spans="1:15" s="560" customFormat="1" ht="15.75" thickBot="1" thickTop="1">
      <c r="A27" s="656" t="s">
        <v>88</v>
      </c>
      <c r="B27" s="657"/>
      <c r="C27" s="658">
        <f>IF(C5="","",C22/C5)</f>
        <v>0.08591674047829938</v>
      </c>
      <c r="D27" s="658">
        <f aca="true" t="shared" si="7" ref="D27:N27">IF(D5="","",D22/D5)</f>
        <v>0.0444743935309973</v>
      </c>
      <c r="E27" s="658">
        <f t="shared" si="7"/>
        <v>0.04931892907468295</v>
      </c>
      <c r="F27" s="658">
        <f t="shared" si="7"/>
        <v>0.07156673114119923</v>
      </c>
      <c r="G27" s="658">
        <f t="shared" si="7"/>
        <v>0.016905071521456438</v>
      </c>
      <c r="H27" s="658">
        <f t="shared" si="7"/>
        <v>0.06265790803436079</v>
      </c>
      <c r="I27" s="658">
        <f t="shared" si="7"/>
        <v>0.05290728129910948</v>
      </c>
      <c r="J27" s="658">
        <f t="shared" si="7"/>
        <v>0.06701328711727325</v>
      </c>
      <c r="K27" s="658">
        <f t="shared" si="7"/>
        <v>0.050374064837905234</v>
      </c>
      <c r="L27" s="658">
        <f t="shared" si="7"/>
        <v>0.04104699583581202</v>
      </c>
      <c r="M27" s="658">
        <f t="shared" si="7"/>
        <v>0.040931545518701484</v>
      </c>
      <c r="N27" s="658">
        <f t="shared" si="7"/>
        <v>0.037551020408163265</v>
      </c>
      <c r="O27" s="665">
        <f>IF(O5="","",O22/O5)</f>
        <v>0.05274603445335153</v>
      </c>
    </row>
    <row r="28" spans="1:15" ht="14.25" thickTop="1">
      <c r="A28" s="741" t="s">
        <v>172</v>
      </c>
      <c r="B28" s="486" t="s">
        <v>14</v>
      </c>
      <c r="C28" s="511">
        <f>SUM(C29:C32)</f>
        <v>0</v>
      </c>
      <c r="D28" s="512">
        <f>SUM(D29:D32)</f>
        <v>0</v>
      </c>
      <c r="E28" s="512">
        <f aca="true" t="shared" si="8" ref="E28:N28">SUM(E29:E32)</f>
        <v>0</v>
      </c>
      <c r="F28" s="512">
        <f t="shared" si="8"/>
        <v>0</v>
      </c>
      <c r="G28" s="512">
        <f t="shared" si="8"/>
        <v>0</v>
      </c>
      <c r="H28" s="512">
        <f t="shared" si="8"/>
        <v>0</v>
      </c>
      <c r="I28" s="512">
        <f t="shared" si="8"/>
        <v>0</v>
      </c>
      <c r="J28" s="512">
        <f t="shared" si="8"/>
        <v>0</v>
      </c>
      <c r="K28" s="512">
        <f t="shared" si="8"/>
        <v>0</v>
      </c>
      <c r="L28" s="512">
        <f t="shared" si="8"/>
        <v>0</v>
      </c>
      <c r="M28" s="512">
        <f t="shared" si="8"/>
        <v>0</v>
      </c>
      <c r="N28" s="512">
        <f t="shared" si="8"/>
        <v>0</v>
      </c>
      <c r="O28" s="489">
        <f>IF(SUM(C28:N28)="","",SUM(C28:N28))</f>
        <v>0</v>
      </c>
    </row>
    <row r="29" spans="1:15" ht="13.5">
      <c r="A29" s="742"/>
      <c r="B29" s="491" t="s">
        <v>81</v>
      </c>
      <c r="C29" s="513">
        <v>0</v>
      </c>
      <c r="D29" s="514">
        <v>0</v>
      </c>
      <c r="E29" s="493">
        <v>0</v>
      </c>
      <c r="F29" s="514">
        <v>0</v>
      </c>
      <c r="G29" s="514">
        <v>0</v>
      </c>
      <c r="H29" s="515">
        <v>0</v>
      </c>
      <c r="I29" s="514">
        <v>0</v>
      </c>
      <c r="J29" s="514">
        <v>0</v>
      </c>
      <c r="K29" s="514">
        <v>0</v>
      </c>
      <c r="L29" s="514">
        <v>0</v>
      </c>
      <c r="M29" s="493">
        <v>0</v>
      </c>
      <c r="N29" s="493">
        <v>0</v>
      </c>
      <c r="O29" s="495">
        <v>0</v>
      </c>
    </row>
    <row r="30" spans="1:15" ht="13.5">
      <c r="A30" s="742"/>
      <c r="B30" s="491" t="s">
        <v>82</v>
      </c>
      <c r="C30" s="513">
        <v>0</v>
      </c>
      <c r="D30" s="514">
        <v>0</v>
      </c>
      <c r="E30" s="493">
        <v>0</v>
      </c>
      <c r="F30" s="514">
        <v>0</v>
      </c>
      <c r="G30" s="514">
        <v>0</v>
      </c>
      <c r="H30" s="515">
        <v>0</v>
      </c>
      <c r="I30" s="514">
        <v>0</v>
      </c>
      <c r="J30" s="514">
        <v>0</v>
      </c>
      <c r="K30" s="514">
        <v>0</v>
      </c>
      <c r="L30" s="514">
        <v>0</v>
      </c>
      <c r="M30" s="493">
        <v>0</v>
      </c>
      <c r="N30" s="493">
        <v>0</v>
      </c>
      <c r="O30" s="495">
        <v>0</v>
      </c>
    </row>
    <row r="31" spans="1:15" ht="13.5">
      <c r="A31" s="743"/>
      <c r="B31" s="491" t="s">
        <v>83</v>
      </c>
      <c r="C31" s="513">
        <v>0</v>
      </c>
      <c r="D31" s="514">
        <v>0</v>
      </c>
      <c r="E31" s="493">
        <v>0</v>
      </c>
      <c r="F31" s="514">
        <v>0</v>
      </c>
      <c r="G31" s="514">
        <v>0</v>
      </c>
      <c r="H31" s="515">
        <v>0</v>
      </c>
      <c r="I31" s="514">
        <v>0</v>
      </c>
      <c r="J31" s="514">
        <v>0</v>
      </c>
      <c r="K31" s="514">
        <v>0</v>
      </c>
      <c r="L31" s="514">
        <v>0</v>
      </c>
      <c r="M31" s="493">
        <v>0</v>
      </c>
      <c r="N31" s="493">
        <v>0</v>
      </c>
      <c r="O31" s="495">
        <v>0</v>
      </c>
    </row>
    <row r="32" spans="1:15" ht="14.25" thickBot="1">
      <c r="A32" s="744"/>
      <c r="B32" s="507" t="s">
        <v>54</v>
      </c>
      <c r="C32" s="516">
        <v>0</v>
      </c>
      <c r="D32" s="57">
        <v>0</v>
      </c>
      <c r="E32" s="509">
        <v>0</v>
      </c>
      <c r="F32" s="129">
        <v>0</v>
      </c>
      <c r="G32" s="57">
        <v>0</v>
      </c>
      <c r="H32" s="58">
        <v>0</v>
      </c>
      <c r="I32" s="57">
        <v>0</v>
      </c>
      <c r="J32" s="57">
        <v>0</v>
      </c>
      <c r="K32" s="57">
        <v>0</v>
      </c>
      <c r="L32" s="57">
        <v>0</v>
      </c>
      <c r="M32" s="503">
        <v>0</v>
      </c>
      <c r="N32" s="503">
        <v>0</v>
      </c>
      <c r="O32" s="517">
        <v>0</v>
      </c>
    </row>
    <row r="33" spans="1:15" s="560" customFormat="1" ht="15.75" thickBot="1" thickTop="1">
      <c r="A33" s="656" t="s">
        <v>85</v>
      </c>
      <c r="B33" s="657"/>
      <c r="C33" s="658">
        <f>IF(C28="","",C28/C5)</f>
        <v>0</v>
      </c>
      <c r="D33" s="658">
        <f aca="true" t="shared" si="9" ref="D33:N33">IF(D23="","",D28/D23)</f>
        <v>0</v>
      </c>
      <c r="E33" s="658">
        <f t="shared" si="9"/>
        <v>0</v>
      </c>
      <c r="F33" s="658">
        <f t="shared" si="9"/>
        <v>0</v>
      </c>
      <c r="G33" s="658">
        <f t="shared" si="9"/>
        <v>0</v>
      </c>
      <c r="H33" s="658">
        <f t="shared" si="9"/>
        <v>0</v>
      </c>
      <c r="I33" s="658">
        <f t="shared" si="9"/>
        <v>0</v>
      </c>
      <c r="J33" s="658">
        <f t="shared" si="9"/>
        <v>0</v>
      </c>
      <c r="K33" s="658">
        <f t="shared" si="9"/>
        <v>0</v>
      </c>
      <c r="L33" s="658">
        <f t="shared" si="9"/>
        <v>0</v>
      </c>
      <c r="M33" s="658">
        <f t="shared" si="9"/>
        <v>0</v>
      </c>
      <c r="N33" s="658">
        <f t="shared" si="9"/>
        <v>0</v>
      </c>
      <c r="O33" s="660">
        <f>IF(O23="","",O28/O23)</f>
        <v>0</v>
      </c>
    </row>
    <row r="34" spans="1:15" ht="14.25" thickTop="1">
      <c r="A34" s="737" t="s">
        <v>89</v>
      </c>
      <c r="B34" s="486" t="s">
        <v>14</v>
      </c>
      <c r="C34" s="505">
        <f>SUM(C35:C38)</f>
        <v>24</v>
      </c>
      <c r="D34" s="177">
        <f>SUM(D35:D38)</f>
        <v>94</v>
      </c>
      <c r="E34" s="177">
        <f aca="true" t="shared" si="10" ref="E34:N34">SUM(E35:E38)</f>
        <v>26</v>
      </c>
      <c r="F34" s="177">
        <f t="shared" si="10"/>
        <v>22</v>
      </c>
      <c r="G34" s="177">
        <f t="shared" si="10"/>
        <v>20</v>
      </c>
      <c r="H34" s="177">
        <f t="shared" si="10"/>
        <v>39</v>
      </c>
      <c r="I34" s="177">
        <f t="shared" si="10"/>
        <v>14</v>
      </c>
      <c r="J34" s="177">
        <f t="shared" si="10"/>
        <v>25</v>
      </c>
      <c r="K34" s="177">
        <f t="shared" si="10"/>
        <v>35</v>
      </c>
      <c r="L34" s="177">
        <f t="shared" si="10"/>
        <v>43</v>
      </c>
      <c r="M34" s="177">
        <f t="shared" si="10"/>
        <v>13</v>
      </c>
      <c r="N34" s="177">
        <f t="shared" si="10"/>
        <v>16</v>
      </c>
      <c r="O34" s="489">
        <f>IF(SUM(C34:N34)="","",SUM(C34:N34))</f>
        <v>371</v>
      </c>
    </row>
    <row r="35" spans="1:15" ht="13.5">
      <c r="A35" s="738"/>
      <c r="B35" s="491" t="s">
        <v>81</v>
      </c>
      <c r="C35" s="506">
        <v>24</v>
      </c>
      <c r="D35" s="345">
        <v>21</v>
      </c>
      <c r="E35" s="493">
        <v>22</v>
      </c>
      <c r="F35" s="345">
        <v>18</v>
      </c>
      <c r="G35" s="345">
        <v>9</v>
      </c>
      <c r="H35" s="494">
        <v>21</v>
      </c>
      <c r="I35" s="345">
        <v>13</v>
      </c>
      <c r="J35" s="345">
        <v>18</v>
      </c>
      <c r="K35" s="345">
        <v>31</v>
      </c>
      <c r="L35" s="345">
        <v>19</v>
      </c>
      <c r="M35" s="493">
        <v>12</v>
      </c>
      <c r="N35" s="493">
        <v>16</v>
      </c>
      <c r="O35" s="495">
        <f>IF(SUM(C35:N35)="","",SUM(C35:N35))</f>
        <v>224</v>
      </c>
    </row>
    <row r="36" spans="1:15" ht="13.5">
      <c r="A36" s="738"/>
      <c r="B36" s="491" t="s">
        <v>82</v>
      </c>
      <c r="C36" s="506">
        <v>0</v>
      </c>
      <c r="D36" s="345">
        <v>4</v>
      </c>
      <c r="E36" s="493">
        <v>4</v>
      </c>
      <c r="F36" s="345">
        <v>4</v>
      </c>
      <c r="G36" s="345">
        <v>11</v>
      </c>
      <c r="H36" s="494">
        <v>18</v>
      </c>
      <c r="I36" s="345">
        <v>0</v>
      </c>
      <c r="J36" s="345">
        <v>6</v>
      </c>
      <c r="K36" s="345">
        <v>4</v>
      </c>
      <c r="L36" s="514">
        <v>20</v>
      </c>
      <c r="M36" s="493">
        <v>0</v>
      </c>
      <c r="N36" s="493">
        <v>0</v>
      </c>
      <c r="O36" s="495">
        <f>IF(SUM(C36:N36)="","",SUM(C36:N36))</f>
        <v>71</v>
      </c>
    </row>
    <row r="37" spans="1:15" ht="13.5">
      <c r="A37" s="497"/>
      <c r="B37" s="491" t="s">
        <v>83</v>
      </c>
      <c r="C37" s="513">
        <v>0</v>
      </c>
      <c r="D37" s="514">
        <v>66</v>
      </c>
      <c r="E37" s="493">
        <v>0</v>
      </c>
      <c r="F37" s="514">
        <v>0</v>
      </c>
      <c r="G37" s="345">
        <v>0</v>
      </c>
      <c r="H37" s="494">
        <v>0</v>
      </c>
      <c r="I37" s="345">
        <v>0</v>
      </c>
      <c r="J37" s="345">
        <v>1</v>
      </c>
      <c r="K37" s="514">
        <v>0</v>
      </c>
      <c r="L37" s="345">
        <v>4</v>
      </c>
      <c r="M37" s="493">
        <v>0</v>
      </c>
      <c r="N37" s="493">
        <v>0</v>
      </c>
      <c r="O37" s="495">
        <f>IF(SUM(C37:N37)="","",SUM(C37:N37))</f>
        <v>71</v>
      </c>
    </row>
    <row r="38" spans="1:15" ht="14.25" thickBot="1">
      <c r="A38" s="498"/>
      <c r="B38" s="499" t="s">
        <v>54</v>
      </c>
      <c r="C38" s="518">
        <v>0</v>
      </c>
      <c r="D38" s="519">
        <v>3</v>
      </c>
      <c r="E38" s="501">
        <v>0</v>
      </c>
      <c r="F38" s="519">
        <v>0</v>
      </c>
      <c r="G38" s="424">
        <v>0</v>
      </c>
      <c r="H38" s="520">
        <v>0</v>
      </c>
      <c r="I38" s="519">
        <v>1</v>
      </c>
      <c r="J38" s="424">
        <v>0</v>
      </c>
      <c r="K38" s="519">
        <v>0</v>
      </c>
      <c r="L38" s="519">
        <v>0</v>
      </c>
      <c r="M38" s="503">
        <v>1</v>
      </c>
      <c r="N38" s="503">
        <v>0</v>
      </c>
      <c r="O38" s="504">
        <f>IF(SUM(C38:N38)="","",SUM(C38:N38))</f>
        <v>5</v>
      </c>
    </row>
    <row r="39" spans="1:15" s="560" customFormat="1" ht="15.75" thickBot="1" thickTop="1">
      <c r="A39" s="661" t="s">
        <v>85</v>
      </c>
      <c r="B39" s="662"/>
      <c r="C39" s="663">
        <f>IF(C34="","",C34/C5)</f>
        <v>0.010628875110717449</v>
      </c>
      <c r="D39" s="663">
        <f aca="true" t="shared" si="11" ref="D39:N39">IF(D5="","",D34/D5)</f>
        <v>0.042228212039532795</v>
      </c>
      <c r="E39" s="663">
        <f t="shared" si="11"/>
        <v>0.012212306247064349</v>
      </c>
      <c r="F39" s="663">
        <f t="shared" si="11"/>
        <v>0.00851063829787234</v>
      </c>
      <c r="G39" s="663">
        <f t="shared" si="11"/>
        <v>0.008669267446900737</v>
      </c>
      <c r="H39" s="663">
        <f t="shared" si="11"/>
        <v>0.019706922688226377</v>
      </c>
      <c r="I39" s="663">
        <f t="shared" si="11"/>
        <v>0.007333682556312206</v>
      </c>
      <c r="J39" s="663">
        <f t="shared" si="11"/>
        <v>0.014442518775274409</v>
      </c>
      <c r="K39" s="663">
        <f t="shared" si="11"/>
        <v>0.017456359102244388</v>
      </c>
      <c r="L39" s="663">
        <f t="shared" si="11"/>
        <v>0.02558001189767995</v>
      </c>
      <c r="M39" s="663">
        <f t="shared" si="11"/>
        <v>0.009174311926605505</v>
      </c>
      <c r="N39" s="663">
        <f t="shared" si="11"/>
        <v>0.013061224489795919</v>
      </c>
      <c r="O39" s="664">
        <f>IF(O5="","",O34/O5)</f>
        <v>0.015819546307351186</v>
      </c>
    </row>
    <row r="40" spans="1:15" ht="13.5">
      <c r="A40" s="477"/>
      <c r="B40" s="478"/>
      <c r="C40" s="479" t="s">
        <v>173</v>
      </c>
      <c r="D40" s="7"/>
      <c r="E40" s="479" t="s">
        <v>173</v>
      </c>
      <c r="F40" s="7"/>
      <c r="G40" s="7"/>
      <c r="H40" s="7"/>
      <c r="I40" s="7"/>
      <c r="J40" s="7"/>
      <c r="K40" s="7"/>
      <c r="L40" s="7"/>
      <c r="M40" s="7"/>
      <c r="N40" s="7"/>
      <c r="O40" s="7"/>
    </row>
    <row r="41" spans="1:15" ht="13.5">
      <c r="A41" s="477"/>
      <c r="B41" s="478"/>
      <c r="C41" s="7"/>
      <c r="D41" s="7"/>
      <c r="E41" s="7"/>
      <c r="F41" s="7"/>
      <c r="G41" s="7"/>
      <c r="H41" s="7"/>
      <c r="I41" s="7" t="s">
        <v>90</v>
      </c>
      <c r="J41" s="7"/>
      <c r="K41" s="7"/>
      <c r="L41" s="7"/>
      <c r="M41" s="7"/>
      <c r="N41" s="7"/>
      <c r="O41" s="7"/>
    </row>
  </sheetData>
  <sheetProtection/>
  <mergeCells count="5">
    <mergeCell ref="A34:A36"/>
    <mergeCell ref="A10:A12"/>
    <mergeCell ref="A16:A18"/>
    <mergeCell ref="A28:A32"/>
    <mergeCell ref="A22:A2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tabSelected="1" zoomScale="85" zoomScaleNormal="85" workbookViewId="0" topLeftCell="B1">
      <pane xSplit="2" ySplit="3" topLeftCell="D7" activePane="bottomRight" state="frozen"/>
      <selection pane="topLeft" activeCell="C25" sqref="C25"/>
      <selection pane="topRight" activeCell="C25" sqref="C25"/>
      <selection pane="bottomLeft" activeCell="C25" sqref="C25"/>
      <selection pane="bottomRight" activeCell="O15" sqref="O15"/>
    </sheetView>
  </sheetViews>
  <sheetFormatPr defaultColWidth="9.00390625" defaultRowHeight="13.5"/>
  <cols>
    <col min="1" max="1" width="3.625" style="0" customWidth="1"/>
    <col min="2" max="2" width="6.375" style="0" customWidth="1"/>
    <col min="3" max="3" width="12.375" style="0" customWidth="1"/>
    <col min="4" max="15" width="8.00390625" style="0" customWidth="1"/>
    <col min="16" max="16" width="9.50390625" style="0" customWidth="1"/>
  </cols>
  <sheetData>
    <row r="1" spans="1:16" ht="17.25">
      <c r="A1" s="770" t="s">
        <v>0</v>
      </c>
      <c r="B1" s="770"/>
      <c r="C1" s="770"/>
      <c r="D1" s="770"/>
      <c r="E1" s="770"/>
      <c r="F1" s="770"/>
      <c r="G1" s="768" t="s">
        <v>184</v>
      </c>
      <c r="H1" s="768"/>
      <c r="I1" s="7"/>
      <c r="J1" s="7"/>
      <c r="K1" s="7"/>
      <c r="L1" s="7"/>
      <c r="M1" s="7"/>
      <c r="N1" s="7"/>
      <c r="O1" s="7"/>
      <c r="P1" s="7"/>
    </row>
    <row r="2" spans="1:16" ht="18" customHeight="1" thickBot="1">
      <c r="A2" s="8"/>
      <c r="B2" s="8"/>
      <c r="C2" s="8"/>
      <c r="D2" s="7"/>
      <c r="E2" s="7"/>
      <c r="F2" s="7"/>
      <c r="G2" s="7"/>
      <c r="H2" s="7"/>
      <c r="I2" s="7"/>
      <c r="J2" s="7"/>
      <c r="K2" s="8"/>
      <c r="L2" s="7"/>
      <c r="M2" s="7"/>
      <c r="N2" s="7"/>
      <c r="O2" s="769" t="s">
        <v>1</v>
      </c>
      <c r="P2" s="769"/>
    </row>
    <row r="3" spans="1:16" ht="18" customHeight="1" thickTop="1">
      <c r="A3" s="753"/>
      <c r="B3" s="754"/>
      <c r="C3" s="754"/>
      <c r="D3" s="9" t="s">
        <v>114</v>
      </c>
      <c r="E3" s="10" t="s">
        <v>3</v>
      </c>
      <c r="F3" s="10" t="s">
        <v>4</v>
      </c>
      <c r="G3" s="10" t="s">
        <v>5</v>
      </c>
      <c r="H3" s="10" t="s">
        <v>6</v>
      </c>
      <c r="I3" s="10" t="s">
        <v>7</v>
      </c>
      <c r="J3" s="10" t="s">
        <v>8</v>
      </c>
      <c r="K3" s="10" t="s">
        <v>9</v>
      </c>
      <c r="L3" s="10" t="s">
        <v>10</v>
      </c>
      <c r="M3" s="10" t="s">
        <v>11</v>
      </c>
      <c r="N3" s="10" t="s">
        <v>12</v>
      </c>
      <c r="O3" s="9" t="s">
        <v>13</v>
      </c>
      <c r="P3" s="11" t="s">
        <v>14</v>
      </c>
    </row>
    <row r="4" spans="1:16" ht="18" customHeight="1">
      <c r="A4" s="755" t="s">
        <v>15</v>
      </c>
      <c r="B4" s="756"/>
      <c r="C4" s="757"/>
      <c r="D4" s="12">
        <v>1074</v>
      </c>
      <c r="E4" s="12">
        <v>1082</v>
      </c>
      <c r="F4" s="12">
        <v>1012</v>
      </c>
      <c r="G4" s="12">
        <v>1021</v>
      </c>
      <c r="H4" s="12">
        <v>1032</v>
      </c>
      <c r="I4" s="12">
        <v>1009</v>
      </c>
      <c r="J4" s="12">
        <v>888</v>
      </c>
      <c r="K4" s="12">
        <v>877</v>
      </c>
      <c r="L4" s="12">
        <v>897</v>
      </c>
      <c r="M4" s="12">
        <v>721</v>
      </c>
      <c r="N4" s="12">
        <v>798</v>
      </c>
      <c r="O4" s="12">
        <v>778</v>
      </c>
      <c r="P4" s="13">
        <f>SUM(D4:O4)</f>
        <v>11189</v>
      </c>
    </row>
    <row r="5" spans="1:16" ht="18" customHeight="1">
      <c r="A5" s="758" t="s">
        <v>16</v>
      </c>
      <c r="B5" s="759"/>
      <c r="C5" s="760"/>
      <c r="D5" s="14">
        <v>937</v>
      </c>
      <c r="E5" s="14">
        <v>960</v>
      </c>
      <c r="F5" s="14">
        <v>863</v>
      </c>
      <c r="G5" s="14">
        <v>884</v>
      </c>
      <c r="H5" s="14">
        <v>889</v>
      </c>
      <c r="I5" s="14">
        <v>861</v>
      </c>
      <c r="J5" s="14">
        <v>745</v>
      </c>
      <c r="K5" s="14">
        <v>752</v>
      </c>
      <c r="L5" s="14">
        <v>801</v>
      </c>
      <c r="M5" s="14">
        <v>637</v>
      </c>
      <c r="N5" s="14">
        <v>696</v>
      </c>
      <c r="O5" s="651">
        <v>690</v>
      </c>
      <c r="P5" s="649">
        <f>SUM(D5:O5)</f>
        <v>9715</v>
      </c>
    </row>
    <row r="6" spans="1:16" ht="18" customHeight="1">
      <c r="A6" s="748" t="s">
        <v>17</v>
      </c>
      <c r="B6" s="749"/>
      <c r="C6" s="750"/>
      <c r="D6" s="15">
        <f>D5/D4</f>
        <v>0.87243947858473</v>
      </c>
      <c r="E6" s="15">
        <f>E5/E4</f>
        <v>0.8872458410351202</v>
      </c>
      <c r="F6" s="15">
        <f aca="true" t="shared" si="0" ref="F6:O6">F5/F4</f>
        <v>0.8527667984189723</v>
      </c>
      <c r="G6" s="15">
        <f t="shared" si="0"/>
        <v>0.8658178256611165</v>
      </c>
      <c r="H6" s="15">
        <f t="shared" si="0"/>
        <v>0.8614341085271318</v>
      </c>
      <c r="I6" s="15">
        <f t="shared" si="0"/>
        <v>0.8533201189296333</v>
      </c>
      <c r="J6" s="15">
        <f t="shared" si="0"/>
        <v>0.838963963963964</v>
      </c>
      <c r="K6" s="15">
        <f t="shared" si="0"/>
        <v>0.8574686431014823</v>
      </c>
      <c r="L6" s="15">
        <f t="shared" si="0"/>
        <v>0.8929765886287625</v>
      </c>
      <c r="M6" s="15">
        <f t="shared" si="0"/>
        <v>0.883495145631068</v>
      </c>
      <c r="N6" s="15">
        <f t="shared" si="0"/>
        <v>0.8721804511278195</v>
      </c>
      <c r="O6" s="652">
        <f t="shared" si="0"/>
        <v>0.8868894601542416</v>
      </c>
      <c r="P6" s="650">
        <f>P5/P4</f>
        <v>0.8682634730538922</v>
      </c>
    </row>
    <row r="7" spans="1:16" ht="18" customHeight="1">
      <c r="A7" s="765"/>
      <c r="B7" s="761" t="s">
        <v>92</v>
      </c>
      <c r="C7" s="762"/>
      <c r="D7" s="14">
        <f>D5-D9</f>
        <v>801</v>
      </c>
      <c r="E7" s="14">
        <f>E5-E9</f>
        <v>846</v>
      </c>
      <c r="F7" s="14">
        <f aca="true" t="shared" si="1" ref="F7:O7">F5-F9</f>
        <v>746</v>
      </c>
      <c r="G7" s="14">
        <f t="shared" si="1"/>
        <v>743</v>
      </c>
      <c r="H7" s="14">
        <f t="shared" si="1"/>
        <v>747</v>
      </c>
      <c r="I7" s="14">
        <f t="shared" si="1"/>
        <v>714</v>
      </c>
      <c r="J7" s="14">
        <f t="shared" si="1"/>
        <v>629</v>
      </c>
      <c r="K7" s="14">
        <f t="shared" si="1"/>
        <v>641</v>
      </c>
      <c r="L7" s="14">
        <f t="shared" si="1"/>
        <v>688</v>
      </c>
      <c r="M7" s="14">
        <f t="shared" si="1"/>
        <v>562</v>
      </c>
      <c r="N7" s="14">
        <f t="shared" si="1"/>
        <v>604</v>
      </c>
      <c r="O7" s="651">
        <f t="shared" si="1"/>
        <v>606</v>
      </c>
      <c r="P7" s="649">
        <f>SUM(D7:O7)</f>
        <v>8327</v>
      </c>
    </row>
    <row r="8" spans="1:16" ht="18" customHeight="1">
      <c r="A8" s="765"/>
      <c r="B8" s="763" t="s">
        <v>17</v>
      </c>
      <c r="C8" s="764"/>
      <c r="D8" s="15">
        <f>D7/D5</f>
        <v>0.8548559231590181</v>
      </c>
      <c r="E8" s="15">
        <f>E7/E5</f>
        <v>0.88125</v>
      </c>
      <c r="F8" s="15">
        <f aca="true" t="shared" si="2" ref="F8:O8">F7/F5</f>
        <v>0.8644264194669756</v>
      </c>
      <c r="G8" s="15">
        <f t="shared" si="2"/>
        <v>0.8404977375565611</v>
      </c>
      <c r="H8" s="15">
        <f t="shared" si="2"/>
        <v>0.8402699662542182</v>
      </c>
      <c r="I8" s="15">
        <f t="shared" si="2"/>
        <v>0.8292682926829268</v>
      </c>
      <c r="J8" s="15">
        <f t="shared" si="2"/>
        <v>0.8442953020134228</v>
      </c>
      <c r="K8" s="15">
        <f t="shared" si="2"/>
        <v>0.8523936170212766</v>
      </c>
      <c r="L8" s="15">
        <f t="shared" si="2"/>
        <v>0.8589263420724095</v>
      </c>
      <c r="M8" s="15">
        <f t="shared" si="2"/>
        <v>0.8822605965463108</v>
      </c>
      <c r="N8" s="15">
        <f t="shared" si="2"/>
        <v>0.867816091954023</v>
      </c>
      <c r="O8" s="652">
        <f t="shared" si="2"/>
        <v>0.8782608695652174</v>
      </c>
      <c r="P8" s="650">
        <f>P7/P5</f>
        <v>0.8571281523417396</v>
      </c>
    </row>
    <row r="9" spans="1:16" ht="18" customHeight="1">
      <c r="A9" s="765"/>
      <c r="B9" s="761" t="s">
        <v>93</v>
      </c>
      <c r="C9" s="762"/>
      <c r="D9" s="673">
        <f>D11+D13</f>
        <v>136</v>
      </c>
      <c r="E9" s="673">
        <f>E11+E13</f>
        <v>114</v>
      </c>
      <c r="F9" s="673">
        <f aca="true" t="shared" si="3" ref="F9:O9">F11+F13</f>
        <v>117</v>
      </c>
      <c r="G9" s="673">
        <f t="shared" si="3"/>
        <v>141</v>
      </c>
      <c r="H9" s="673">
        <f t="shared" si="3"/>
        <v>142</v>
      </c>
      <c r="I9" s="673">
        <f t="shared" si="3"/>
        <v>147</v>
      </c>
      <c r="J9" s="673">
        <f t="shared" si="3"/>
        <v>116</v>
      </c>
      <c r="K9" s="673">
        <f t="shared" si="3"/>
        <v>111</v>
      </c>
      <c r="L9" s="673">
        <f t="shared" si="3"/>
        <v>113</v>
      </c>
      <c r="M9" s="673">
        <f t="shared" si="3"/>
        <v>75</v>
      </c>
      <c r="N9" s="673">
        <f t="shared" si="3"/>
        <v>92</v>
      </c>
      <c r="O9" s="674">
        <f t="shared" si="3"/>
        <v>84</v>
      </c>
      <c r="P9" s="675">
        <f>SUM(D9:O9)</f>
        <v>1388</v>
      </c>
    </row>
    <row r="10" spans="1:16" ht="18" customHeight="1">
      <c r="A10" s="765"/>
      <c r="B10" s="767" t="s">
        <v>17</v>
      </c>
      <c r="C10" s="764"/>
      <c r="D10" s="670">
        <f>D9/D5</f>
        <v>0.14514407684098185</v>
      </c>
      <c r="E10" s="670">
        <f>E9/E5</f>
        <v>0.11875</v>
      </c>
      <c r="F10" s="670">
        <f aca="true" t="shared" si="4" ref="F10:O10">F9/F5</f>
        <v>0.13557358053302435</v>
      </c>
      <c r="G10" s="670">
        <f t="shared" si="4"/>
        <v>0.1595022624434389</v>
      </c>
      <c r="H10" s="670">
        <f t="shared" si="4"/>
        <v>0.1597300337457818</v>
      </c>
      <c r="I10" s="670">
        <f t="shared" si="4"/>
        <v>0.17073170731707318</v>
      </c>
      <c r="J10" s="670">
        <f t="shared" si="4"/>
        <v>0.15570469798657718</v>
      </c>
      <c r="K10" s="670">
        <f t="shared" si="4"/>
        <v>0.14760638297872342</v>
      </c>
      <c r="L10" s="670">
        <f t="shared" si="4"/>
        <v>0.14107365792759052</v>
      </c>
      <c r="M10" s="670">
        <f t="shared" si="4"/>
        <v>0.11773940345368916</v>
      </c>
      <c r="N10" s="670">
        <f t="shared" si="4"/>
        <v>0.13218390804597702</v>
      </c>
      <c r="O10" s="671">
        <f t="shared" si="4"/>
        <v>0.12173913043478261</v>
      </c>
      <c r="P10" s="672">
        <f>P9/P5</f>
        <v>0.14287184765826041</v>
      </c>
    </row>
    <row r="11" spans="1:16" ht="18" customHeight="1">
      <c r="A11" s="765"/>
      <c r="B11" s="751"/>
      <c r="C11" s="16" t="s">
        <v>18</v>
      </c>
      <c r="D11" s="673">
        <v>41</v>
      </c>
      <c r="E11" s="673">
        <v>42</v>
      </c>
      <c r="F11" s="673">
        <v>40</v>
      </c>
      <c r="G11" s="673">
        <v>50</v>
      </c>
      <c r="H11" s="673">
        <v>56</v>
      </c>
      <c r="I11" s="673">
        <v>42</v>
      </c>
      <c r="J11" s="673">
        <v>43</v>
      </c>
      <c r="K11" s="673">
        <v>34</v>
      </c>
      <c r="L11" s="673">
        <v>39</v>
      </c>
      <c r="M11" s="673">
        <v>30</v>
      </c>
      <c r="N11" s="673">
        <v>36</v>
      </c>
      <c r="O11" s="674">
        <v>33</v>
      </c>
      <c r="P11" s="675">
        <f>SUM(D11:O11)</f>
        <v>486</v>
      </c>
    </row>
    <row r="12" spans="1:16" ht="18" customHeight="1">
      <c r="A12" s="765"/>
      <c r="B12" s="751"/>
      <c r="C12" s="17" t="s">
        <v>17</v>
      </c>
      <c r="D12" s="670">
        <f>D11/D5</f>
        <v>0.04375667022411953</v>
      </c>
      <c r="E12" s="670">
        <f>E11/E5</f>
        <v>0.04375</v>
      </c>
      <c r="F12" s="670">
        <f aca="true" t="shared" si="5" ref="F12:O12">F11/F5</f>
        <v>0.046349942062572425</v>
      </c>
      <c r="G12" s="670">
        <f t="shared" si="5"/>
        <v>0.05656108597285068</v>
      </c>
      <c r="H12" s="670">
        <f t="shared" si="5"/>
        <v>0.06299212598425197</v>
      </c>
      <c r="I12" s="670">
        <f t="shared" si="5"/>
        <v>0.04878048780487805</v>
      </c>
      <c r="J12" s="670">
        <f t="shared" si="5"/>
        <v>0.05771812080536913</v>
      </c>
      <c r="K12" s="670">
        <f t="shared" si="5"/>
        <v>0.04521276595744681</v>
      </c>
      <c r="L12" s="670">
        <f t="shared" si="5"/>
        <v>0.04868913857677903</v>
      </c>
      <c r="M12" s="670">
        <f t="shared" si="5"/>
        <v>0.04709576138147567</v>
      </c>
      <c r="N12" s="670">
        <f t="shared" si="5"/>
        <v>0.05172413793103448</v>
      </c>
      <c r="O12" s="671">
        <f t="shared" si="5"/>
        <v>0.04782608695652174</v>
      </c>
      <c r="P12" s="672">
        <f>P11/P5</f>
        <v>0.050025733401955735</v>
      </c>
    </row>
    <row r="13" spans="1:16" ht="18" customHeight="1">
      <c r="A13" s="765"/>
      <c r="B13" s="751"/>
      <c r="C13" s="18" t="s">
        <v>91</v>
      </c>
      <c r="D13" s="673">
        <v>95</v>
      </c>
      <c r="E13" s="673">
        <v>72</v>
      </c>
      <c r="F13" s="673">
        <v>77</v>
      </c>
      <c r="G13" s="673">
        <v>91</v>
      </c>
      <c r="H13" s="673">
        <v>86</v>
      </c>
      <c r="I13" s="673">
        <v>105</v>
      </c>
      <c r="J13" s="673">
        <v>73</v>
      </c>
      <c r="K13" s="673">
        <v>77</v>
      </c>
      <c r="L13" s="673">
        <v>74</v>
      </c>
      <c r="M13" s="673">
        <v>45</v>
      </c>
      <c r="N13" s="673">
        <v>56</v>
      </c>
      <c r="O13" s="674">
        <v>51</v>
      </c>
      <c r="P13" s="675">
        <f>SUM(D13:O13)</f>
        <v>902</v>
      </c>
    </row>
    <row r="14" spans="1:16" ht="18" customHeight="1">
      <c r="A14" s="766"/>
      <c r="B14" s="752"/>
      <c r="C14" s="17" t="s">
        <v>17</v>
      </c>
      <c r="D14" s="670">
        <f>D13/D5</f>
        <v>0.10138740661686232</v>
      </c>
      <c r="E14" s="670">
        <f>E13/E5</f>
        <v>0.075</v>
      </c>
      <c r="F14" s="670">
        <f aca="true" t="shared" si="6" ref="F14:O14">F13/F5</f>
        <v>0.08922363847045191</v>
      </c>
      <c r="G14" s="670">
        <f t="shared" si="6"/>
        <v>0.10294117647058823</v>
      </c>
      <c r="H14" s="670">
        <f t="shared" si="6"/>
        <v>0.09673790776152981</v>
      </c>
      <c r="I14" s="670">
        <f t="shared" si="6"/>
        <v>0.12195121951219512</v>
      </c>
      <c r="J14" s="670">
        <f t="shared" si="6"/>
        <v>0.09798657718120805</v>
      </c>
      <c r="K14" s="670">
        <f t="shared" si="6"/>
        <v>0.1023936170212766</v>
      </c>
      <c r="L14" s="670">
        <f t="shared" si="6"/>
        <v>0.09238451935081149</v>
      </c>
      <c r="M14" s="670">
        <f t="shared" si="6"/>
        <v>0.0706436420722135</v>
      </c>
      <c r="N14" s="670">
        <f t="shared" si="6"/>
        <v>0.08045977011494253</v>
      </c>
      <c r="O14" s="671">
        <f t="shared" si="6"/>
        <v>0.07391304347826087</v>
      </c>
      <c r="P14" s="672">
        <f>P13/P5</f>
        <v>0.09284611425630468</v>
      </c>
    </row>
    <row r="15" spans="1:16" ht="18" customHeight="1">
      <c r="A15" s="19" t="s">
        <v>115</v>
      </c>
      <c r="B15" s="20"/>
      <c r="C15" s="21"/>
      <c r="D15" s="673">
        <f>D4-D5</f>
        <v>137</v>
      </c>
      <c r="E15" s="673">
        <f>E4-E5</f>
        <v>122</v>
      </c>
      <c r="F15" s="673">
        <f aca="true" t="shared" si="7" ref="F15:O15">F4-F5</f>
        <v>149</v>
      </c>
      <c r="G15" s="673">
        <f t="shared" si="7"/>
        <v>137</v>
      </c>
      <c r="H15" s="673">
        <f t="shared" si="7"/>
        <v>143</v>
      </c>
      <c r="I15" s="673">
        <f t="shared" si="7"/>
        <v>148</v>
      </c>
      <c r="J15" s="673">
        <f t="shared" si="7"/>
        <v>143</v>
      </c>
      <c r="K15" s="673">
        <f t="shared" si="7"/>
        <v>125</v>
      </c>
      <c r="L15" s="673">
        <f t="shared" si="7"/>
        <v>96</v>
      </c>
      <c r="M15" s="673">
        <f t="shared" si="7"/>
        <v>84</v>
      </c>
      <c r="N15" s="673">
        <f t="shared" si="7"/>
        <v>102</v>
      </c>
      <c r="O15" s="674">
        <f t="shared" si="7"/>
        <v>88</v>
      </c>
      <c r="P15" s="675">
        <f>SUM(D15:O15)</f>
        <v>1474</v>
      </c>
    </row>
    <row r="16" spans="1:16" ht="18" customHeight="1" thickBot="1">
      <c r="A16" s="745" t="s">
        <v>17</v>
      </c>
      <c r="B16" s="746"/>
      <c r="C16" s="747"/>
      <c r="D16" s="676">
        <f>D15/D4</f>
        <v>0.12756052141527002</v>
      </c>
      <c r="E16" s="676">
        <f>E15/E4</f>
        <v>0.11275415896487985</v>
      </c>
      <c r="F16" s="676">
        <f aca="true" t="shared" si="8" ref="F16:O16">F15/F4</f>
        <v>0.14723320158102768</v>
      </c>
      <c r="G16" s="676">
        <f t="shared" si="8"/>
        <v>0.13418217433888344</v>
      </c>
      <c r="H16" s="676">
        <f t="shared" si="8"/>
        <v>0.1385658914728682</v>
      </c>
      <c r="I16" s="676">
        <f t="shared" si="8"/>
        <v>0.1466798810703667</v>
      </c>
      <c r="J16" s="676">
        <f t="shared" si="8"/>
        <v>0.16103603603603603</v>
      </c>
      <c r="K16" s="676">
        <f t="shared" si="8"/>
        <v>0.14253135689851767</v>
      </c>
      <c r="L16" s="676">
        <f t="shared" si="8"/>
        <v>0.10702341137123746</v>
      </c>
      <c r="M16" s="676">
        <f t="shared" si="8"/>
        <v>0.11650485436893204</v>
      </c>
      <c r="N16" s="676">
        <f t="shared" si="8"/>
        <v>0.12781954887218044</v>
      </c>
      <c r="O16" s="677">
        <f t="shared" si="8"/>
        <v>0.11311053984575835</v>
      </c>
      <c r="P16" s="678">
        <f>P15/P4</f>
        <v>0.1317365269461078</v>
      </c>
    </row>
    <row r="17" spans="1:16" ht="14.25" thickTop="1">
      <c r="A17" s="8"/>
      <c r="B17" s="8"/>
      <c r="C17" s="8"/>
      <c r="D17" s="7"/>
      <c r="E17" s="7"/>
      <c r="F17" s="7"/>
      <c r="G17" s="7"/>
      <c r="H17" s="7"/>
      <c r="I17" s="7"/>
      <c r="J17" s="7"/>
      <c r="K17" s="7"/>
      <c r="L17" s="7"/>
      <c r="M17" s="7"/>
      <c r="N17" s="172"/>
      <c r="O17" s="172"/>
      <c r="P17" s="7"/>
    </row>
    <row r="18" spans="1:16" ht="13.5">
      <c r="A18" s="8"/>
      <c r="B18" s="8"/>
      <c r="C18" s="8"/>
      <c r="D18" s="7"/>
      <c r="E18" s="7"/>
      <c r="F18" s="7"/>
      <c r="G18" s="7"/>
      <c r="H18" s="7"/>
      <c r="I18" s="7"/>
      <c r="J18" s="7"/>
      <c r="K18" s="7"/>
      <c r="L18" s="7"/>
      <c r="M18" s="7"/>
      <c r="N18" s="7"/>
      <c r="O18" s="7"/>
      <c r="P18" s="7"/>
    </row>
    <row r="19" spans="1:16" ht="13.5">
      <c r="A19" s="8"/>
      <c r="B19" s="8"/>
      <c r="C19" s="8"/>
      <c r="D19" s="7"/>
      <c r="E19" s="7"/>
      <c r="F19" s="7"/>
      <c r="G19" s="7"/>
      <c r="H19" s="7"/>
      <c r="I19" s="7"/>
      <c r="J19" s="7"/>
      <c r="K19" s="7"/>
      <c r="L19" s="7"/>
      <c r="M19" s="7"/>
      <c r="N19" s="7"/>
      <c r="O19" s="7"/>
      <c r="P19" s="7"/>
    </row>
    <row r="20" spans="1:16" ht="13.5">
      <c r="A20" s="8"/>
      <c r="B20" s="8"/>
      <c r="C20" s="8"/>
      <c r="D20" s="7"/>
      <c r="E20" s="7"/>
      <c r="F20" s="7"/>
      <c r="G20" s="7"/>
      <c r="H20" s="7"/>
      <c r="I20" s="7"/>
      <c r="J20" s="7"/>
      <c r="K20" s="7"/>
      <c r="L20" s="7"/>
      <c r="M20" s="7"/>
      <c r="N20" s="7"/>
      <c r="O20" s="7"/>
      <c r="P20" s="7"/>
    </row>
    <row r="21" spans="1:16" ht="13.5">
      <c r="A21" s="8"/>
      <c r="B21" s="8"/>
      <c r="C21" s="8"/>
      <c r="D21" s="7"/>
      <c r="E21" s="7"/>
      <c r="F21" s="7"/>
      <c r="G21" s="7"/>
      <c r="H21" s="7"/>
      <c r="I21" s="7"/>
      <c r="J21" s="7"/>
      <c r="K21" s="7"/>
      <c r="L21" s="7"/>
      <c r="M21" s="7"/>
      <c r="N21" s="7"/>
      <c r="O21" s="7"/>
      <c r="P21" s="7"/>
    </row>
    <row r="22" spans="1:16" ht="13.5">
      <c r="A22" s="8"/>
      <c r="B22" s="8"/>
      <c r="C22" s="8"/>
      <c r="D22" s="7"/>
      <c r="E22" s="7"/>
      <c r="F22" s="7"/>
      <c r="G22" s="7"/>
      <c r="H22" s="7"/>
      <c r="I22" s="7"/>
      <c r="J22" s="7"/>
      <c r="K22" s="7"/>
      <c r="L22" s="7"/>
      <c r="M22" s="7"/>
      <c r="N22" s="7"/>
      <c r="O22" s="7"/>
      <c r="P22" s="7"/>
    </row>
    <row r="23" spans="1:16" ht="13.5">
      <c r="A23" s="8"/>
      <c r="B23" s="8"/>
      <c r="C23" s="8"/>
      <c r="D23" s="7"/>
      <c r="E23" s="7"/>
      <c r="F23" s="7"/>
      <c r="G23" s="7"/>
      <c r="H23" s="7"/>
      <c r="I23" s="7"/>
      <c r="J23" s="7"/>
      <c r="K23" s="7"/>
      <c r="L23" s="7"/>
      <c r="M23" s="7"/>
      <c r="N23" s="7"/>
      <c r="O23" s="7"/>
      <c r="P23" s="7"/>
    </row>
  </sheetData>
  <sheetProtection/>
  <mergeCells count="14">
    <mergeCell ref="B10:C10"/>
    <mergeCell ref="G1:H1"/>
    <mergeCell ref="O2:P2"/>
    <mergeCell ref="A1:F1"/>
    <mergeCell ref="A16:C16"/>
    <mergeCell ref="A6:C6"/>
    <mergeCell ref="B11:B14"/>
    <mergeCell ref="A3:C3"/>
    <mergeCell ref="A4:C4"/>
    <mergeCell ref="A5:C5"/>
    <mergeCell ref="B7:C7"/>
    <mergeCell ref="B9:C9"/>
    <mergeCell ref="B8:C8"/>
    <mergeCell ref="A7:A14"/>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AA20"/>
  <sheetViews>
    <sheetView workbookViewId="0" topLeftCell="A1">
      <pane xSplit="1" ySplit="3" topLeftCell="B4" activePane="bottomRight" state="frozen"/>
      <selection pane="topLeft" activeCell="G27" sqref="G27"/>
      <selection pane="topRight" activeCell="G27" sqref="G27"/>
      <selection pane="bottomLeft" activeCell="G27" sqref="G27"/>
      <selection pane="bottomRight" activeCell="A1" sqref="A1"/>
    </sheetView>
  </sheetViews>
  <sheetFormatPr defaultColWidth="9.00390625" defaultRowHeight="13.5"/>
  <sheetData>
    <row r="1" spans="1:27" ht="17.25">
      <c r="A1" s="179"/>
      <c r="B1" s="179"/>
      <c r="C1" s="179"/>
      <c r="D1" s="179"/>
      <c r="E1" s="179"/>
      <c r="F1" s="179"/>
      <c r="G1" s="180" t="s">
        <v>40</v>
      </c>
      <c r="H1" s="180"/>
      <c r="I1" s="180"/>
      <c r="J1" s="179"/>
      <c r="K1" s="179"/>
      <c r="L1" s="179"/>
      <c r="M1" s="179"/>
      <c r="N1" s="179"/>
      <c r="O1" s="179"/>
      <c r="P1" s="179"/>
      <c r="Q1" s="179"/>
      <c r="R1" s="179"/>
      <c r="S1" s="179"/>
      <c r="T1" s="179"/>
      <c r="U1" s="179"/>
      <c r="V1" s="179"/>
      <c r="W1" s="179"/>
      <c r="X1" s="179"/>
      <c r="Y1" s="179"/>
      <c r="Z1" s="179"/>
      <c r="AA1" s="179"/>
    </row>
    <row r="2" spans="1:27" ht="14.25" thickBot="1">
      <c r="A2" s="181"/>
      <c r="B2" s="181"/>
      <c r="C2" s="181"/>
      <c r="D2" s="181"/>
      <c r="E2" s="181"/>
      <c r="F2" s="181"/>
      <c r="G2" s="181"/>
      <c r="H2" s="181"/>
      <c r="I2" s="181"/>
      <c r="J2" s="181"/>
      <c r="K2" s="181"/>
      <c r="L2" s="181"/>
      <c r="M2" s="181"/>
      <c r="N2" s="181" t="s">
        <v>1</v>
      </c>
      <c r="O2" s="181"/>
      <c r="P2" s="181"/>
      <c r="Q2" s="181"/>
      <c r="R2" s="181"/>
      <c r="S2" s="181"/>
      <c r="T2" s="181"/>
      <c r="U2" s="181"/>
      <c r="V2" s="179"/>
      <c r="W2" s="179"/>
      <c r="X2" s="179"/>
      <c r="Y2" s="179"/>
      <c r="Z2" s="179"/>
      <c r="AA2" s="179"/>
    </row>
    <row r="3" spans="1:27" ht="15" thickBot="1" thickTop="1">
      <c r="A3" s="182"/>
      <c r="B3" s="183" t="s">
        <v>117</v>
      </c>
      <c r="C3" s="184" t="s">
        <v>118</v>
      </c>
      <c r="D3" s="184" t="s">
        <v>119</v>
      </c>
      <c r="E3" s="184" t="s">
        <v>120</v>
      </c>
      <c r="F3" s="184" t="s">
        <v>121</v>
      </c>
      <c r="G3" s="184" t="s">
        <v>122</v>
      </c>
      <c r="H3" s="184" t="s">
        <v>123</v>
      </c>
      <c r="I3" s="184" t="s">
        <v>124</v>
      </c>
      <c r="J3" s="184" t="s">
        <v>125</v>
      </c>
      <c r="K3" s="184" t="s">
        <v>126</v>
      </c>
      <c r="L3" s="184" t="s">
        <v>127</v>
      </c>
      <c r="M3" s="184" t="s">
        <v>128</v>
      </c>
      <c r="N3" s="184" t="s">
        <v>129</v>
      </c>
      <c r="O3" s="185" t="s">
        <v>130</v>
      </c>
      <c r="P3" s="179"/>
      <c r="Q3" s="179"/>
      <c r="R3" s="179"/>
      <c r="S3" s="179"/>
      <c r="T3" s="179"/>
      <c r="U3" s="179"/>
      <c r="V3" s="179"/>
      <c r="W3" s="179"/>
      <c r="X3" s="179"/>
      <c r="Y3" s="179"/>
      <c r="Z3" s="179"/>
      <c r="AA3" s="179"/>
    </row>
    <row r="4" spans="1:27" ht="14.25" thickTop="1">
      <c r="A4" s="186" t="s">
        <v>41</v>
      </c>
      <c r="B4" s="187">
        <v>13985</v>
      </c>
      <c r="C4" s="188">
        <v>14185</v>
      </c>
      <c r="D4" s="188">
        <v>17025</v>
      </c>
      <c r="E4" s="188">
        <v>15532</v>
      </c>
      <c r="F4" s="188">
        <v>15797</v>
      </c>
      <c r="G4" s="188">
        <v>16018</v>
      </c>
      <c r="H4" s="188">
        <v>16249</v>
      </c>
      <c r="I4" s="188">
        <v>15741</v>
      </c>
      <c r="J4" s="188">
        <v>18295</v>
      </c>
      <c r="K4" s="188">
        <v>18812</v>
      </c>
      <c r="L4" s="188">
        <v>17001</v>
      </c>
      <c r="M4" s="188">
        <v>20367</v>
      </c>
      <c r="N4" s="188">
        <v>14660</v>
      </c>
      <c r="O4" s="189">
        <v>14282</v>
      </c>
      <c r="P4" s="179"/>
      <c r="Q4" s="179"/>
      <c r="R4" s="179"/>
      <c r="S4" s="179"/>
      <c r="T4" s="179"/>
      <c r="U4" s="179"/>
      <c r="V4" s="179"/>
      <c r="W4" s="179"/>
      <c r="X4" s="179"/>
      <c r="Y4" s="179"/>
      <c r="Z4" s="179"/>
      <c r="AA4" s="179"/>
    </row>
    <row r="5" spans="1:27" ht="13.5">
      <c r="A5" s="190" t="s">
        <v>42</v>
      </c>
      <c r="B5" s="191">
        <v>9977</v>
      </c>
      <c r="C5" s="192">
        <v>9054</v>
      </c>
      <c r="D5" s="192">
        <v>11434</v>
      </c>
      <c r="E5" s="192">
        <v>13321</v>
      </c>
      <c r="F5" s="192">
        <v>16118</v>
      </c>
      <c r="G5" s="192">
        <v>17012</v>
      </c>
      <c r="H5" s="192">
        <v>16244</v>
      </c>
      <c r="I5" s="192">
        <v>17175</v>
      </c>
      <c r="J5" s="192">
        <v>13898</v>
      </c>
      <c r="K5" s="192">
        <v>11206</v>
      </c>
      <c r="L5" s="192">
        <v>10697</v>
      </c>
      <c r="M5" s="192">
        <v>10975</v>
      </c>
      <c r="N5" s="192">
        <v>10691</v>
      </c>
      <c r="O5" s="193">
        <v>9699</v>
      </c>
      <c r="P5" s="179"/>
      <c r="Q5" s="179"/>
      <c r="R5" s="179"/>
      <c r="S5" s="179"/>
      <c r="T5" s="179"/>
      <c r="U5" s="179"/>
      <c r="V5" s="179"/>
      <c r="W5" s="179"/>
      <c r="X5" s="179"/>
      <c r="Y5" s="179"/>
      <c r="Z5" s="179"/>
      <c r="AA5" s="179"/>
    </row>
    <row r="6" spans="1:27" ht="13.5">
      <c r="A6" s="190" t="s">
        <v>43</v>
      </c>
      <c r="B6" s="191">
        <v>337</v>
      </c>
      <c r="C6" s="192">
        <v>347</v>
      </c>
      <c r="D6" s="192">
        <v>355</v>
      </c>
      <c r="E6" s="192">
        <v>717</v>
      </c>
      <c r="F6" s="192">
        <v>703</v>
      </c>
      <c r="G6" s="192">
        <v>921</v>
      </c>
      <c r="H6" s="192">
        <v>1007</v>
      </c>
      <c r="I6" s="192">
        <v>625</v>
      </c>
      <c r="J6" s="192">
        <v>362</v>
      </c>
      <c r="K6" s="192">
        <v>730</v>
      </c>
      <c r="L6" s="192">
        <v>525</v>
      </c>
      <c r="M6" s="192">
        <v>417</v>
      </c>
      <c r="N6" s="192">
        <v>463</v>
      </c>
      <c r="O6" s="193">
        <v>217</v>
      </c>
      <c r="P6" s="179"/>
      <c r="Q6" s="179"/>
      <c r="R6" s="179"/>
      <c r="S6" s="179"/>
      <c r="T6" s="179"/>
      <c r="U6" s="179"/>
      <c r="V6" s="179"/>
      <c r="W6" s="179"/>
      <c r="X6" s="179"/>
      <c r="Y6" s="179"/>
      <c r="Z6" s="179"/>
      <c r="AA6" s="179"/>
    </row>
    <row r="7" spans="1:27" ht="14.25" thickBot="1">
      <c r="A7" s="194" t="s">
        <v>44</v>
      </c>
      <c r="B7" s="195">
        <v>2245</v>
      </c>
      <c r="C7" s="196">
        <v>3434</v>
      </c>
      <c r="D7" s="196">
        <v>3908</v>
      </c>
      <c r="E7" s="196">
        <v>5063</v>
      </c>
      <c r="F7" s="196">
        <v>6531</v>
      </c>
      <c r="G7" s="196">
        <v>8849</v>
      </c>
      <c r="H7" s="196">
        <v>6699</v>
      </c>
      <c r="I7" s="196">
        <v>4526</v>
      </c>
      <c r="J7" s="196">
        <v>4981</v>
      </c>
      <c r="K7" s="196">
        <v>5932</v>
      </c>
      <c r="L7" s="196">
        <v>4107</v>
      </c>
      <c r="M7" s="196">
        <v>3350</v>
      </c>
      <c r="N7" s="196">
        <v>2659</v>
      </c>
      <c r="O7" s="197">
        <v>2317</v>
      </c>
      <c r="P7" s="179"/>
      <c r="Q7" s="179"/>
      <c r="R7" s="179"/>
      <c r="S7" s="179"/>
      <c r="T7" s="179"/>
      <c r="U7" s="179"/>
      <c r="V7" s="179"/>
      <c r="W7" s="179"/>
      <c r="X7" s="179"/>
      <c r="Y7" s="179"/>
      <c r="Z7" s="179"/>
      <c r="AA7" s="179"/>
    </row>
    <row r="8" spans="1:27" ht="15" thickBot="1" thickTop="1">
      <c r="A8" s="198" t="s">
        <v>45</v>
      </c>
      <c r="B8" s="199">
        <v>26544</v>
      </c>
      <c r="C8" s="200">
        <v>27020</v>
      </c>
      <c r="D8" s="200">
        <v>32722</v>
      </c>
      <c r="E8" s="200">
        <v>34633</v>
      </c>
      <c r="F8" s="200">
        <v>39149</v>
      </c>
      <c r="G8" s="200">
        <v>42800</v>
      </c>
      <c r="H8" s="200">
        <v>40199</v>
      </c>
      <c r="I8" s="200">
        <v>38067</v>
      </c>
      <c r="J8" s="200">
        <v>37536</v>
      </c>
      <c r="K8" s="200">
        <v>36680</v>
      </c>
      <c r="L8" s="200">
        <v>32330</v>
      </c>
      <c r="M8" s="200">
        <v>35109</v>
      </c>
      <c r="N8" s="200">
        <v>28473</v>
      </c>
      <c r="O8" s="201">
        <v>26515</v>
      </c>
      <c r="P8" s="179"/>
      <c r="Q8" s="179"/>
      <c r="R8" s="179"/>
      <c r="S8" s="179"/>
      <c r="T8" s="179"/>
      <c r="U8" s="179"/>
      <c r="V8" s="179"/>
      <c r="W8" s="179"/>
      <c r="X8" s="179"/>
      <c r="Y8" s="179"/>
      <c r="Z8" s="179"/>
      <c r="AA8" s="179"/>
    </row>
    <row r="9" spans="1:27" ht="15" thickBot="1" thickTop="1">
      <c r="A9" s="202"/>
      <c r="B9" s="181"/>
      <c r="C9" s="181"/>
      <c r="D9" s="181"/>
      <c r="E9" s="181"/>
      <c r="F9" s="181"/>
      <c r="G9" s="181"/>
      <c r="H9" s="181"/>
      <c r="I9" s="181"/>
      <c r="J9" s="181"/>
      <c r="K9" s="181"/>
      <c r="L9" s="181"/>
      <c r="M9" s="181"/>
      <c r="N9" s="181"/>
      <c r="O9" s="181"/>
      <c r="P9" s="181"/>
      <c r="Q9" s="181"/>
      <c r="R9" s="181"/>
      <c r="S9" s="181"/>
      <c r="T9" s="181"/>
      <c r="U9" s="181"/>
      <c r="V9" s="179"/>
      <c r="W9" s="179"/>
      <c r="X9" s="179"/>
      <c r="Y9" s="179"/>
      <c r="Z9" s="179"/>
      <c r="AA9" s="179"/>
    </row>
    <row r="10" spans="1:27" ht="15" thickBot="1" thickTop="1">
      <c r="A10" s="203"/>
      <c r="B10" s="204" t="s">
        <v>131</v>
      </c>
      <c r="C10" s="184" t="s">
        <v>132</v>
      </c>
      <c r="D10" s="184" t="s">
        <v>133</v>
      </c>
      <c r="E10" s="184" t="s">
        <v>134</v>
      </c>
      <c r="F10" s="184" t="s">
        <v>135</v>
      </c>
      <c r="G10" s="184" t="s">
        <v>136</v>
      </c>
      <c r="H10" s="682" t="s">
        <v>137</v>
      </c>
      <c r="I10" s="694" t="s">
        <v>175</v>
      </c>
      <c r="J10" s="185" t="s">
        <v>179</v>
      </c>
      <c r="K10" s="181"/>
      <c r="L10" s="181"/>
      <c r="M10" s="181"/>
      <c r="N10" s="181"/>
      <c r="O10" s="181"/>
      <c r="P10" s="181"/>
      <c r="Q10" s="181"/>
      <c r="R10" s="181"/>
      <c r="S10" s="181"/>
      <c r="T10" s="181"/>
      <c r="U10" s="181"/>
      <c r="V10" s="181"/>
      <c r="W10" s="181"/>
      <c r="X10" s="181"/>
      <c r="Y10" s="181"/>
      <c r="Z10" s="181"/>
      <c r="AA10" s="181"/>
    </row>
    <row r="11" spans="1:27" ht="14.25" thickTop="1">
      <c r="A11" s="205" t="s">
        <v>41</v>
      </c>
      <c r="B11" s="206">
        <v>15296</v>
      </c>
      <c r="C11" s="188">
        <v>14245</v>
      </c>
      <c r="D11" s="207">
        <v>12686</v>
      </c>
      <c r="E11" s="188">
        <v>12231</v>
      </c>
      <c r="F11" s="188">
        <v>12461</v>
      </c>
      <c r="G11" s="208">
        <v>12187</v>
      </c>
      <c r="H11" s="683">
        <v>12649</v>
      </c>
      <c r="I11" s="208">
        <v>12710</v>
      </c>
      <c r="J11" s="681">
        <v>11114</v>
      </c>
      <c r="K11" s="181"/>
      <c r="L11" s="181"/>
      <c r="M11" s="181"/>
      <c r="N11" s="181"/>
      <c r="O11" s="181"/>
      <c r="P11" s="181"/>
      <c r="Q11" s="181"/>
      <c r="R11" s="181"/>
      <c r="S11" s="181"/>
      <c r="T11" s="181"/>
      <c r="U11" s="181"/>
      <c r="V11" s="181"/>
      <c r="W11" s="181"/>
      <c r="X11" s="181"/>
      <c r="Y11" s="181"/>
      <c r="Z11" s="181"/>
      <c r="AA11" s="181"/>
    </row>
    <row r="12" spans="1:27" ht="13.5">
      <c r="A12" s="209" t="s">
        <v>42</v>
      </c>
      <c r="B12" s="210">
        <v>8846</v>
      </c>
      <c r="C12" s="192">
        <v>7662</v>
      </c>
      <c r="D12" s="192">
        <v>9204</v>
      </c>
      <c r="E12" s="192">
        <v>8744</v>
      </c>
      <c r="F12" s="211">
        <v>8360</v>
      </c>
      <c r="G12" s="192">
        <v>8411</v>
      </c>
      <c r="H12" s="684">
        <v>9472</v>
      </c>
      <c r="I12" s="192">
        <v>9464</v>
      </c>
      <c r="J12" s="193">
        <v>8553</v>
      </c>
      <c r="K12" s="181"/>
      <c r="L12" s="181"/>
      <c r="M12" s="181"/>
      <c r="N12" s="181"/>
      <c r="O12" s="181"/>
      <c r="P12" s="181"/>
      <c r="Q12" s="181"/>
      <c r="R12" s="181"/>
      <c r="S12" s="181"/>
      <c r="T12" s="181"/>
      <c r="U12" s="181"/>
      <c r="V12" s="181"/>
      <c r="W12" s="181"/>
      <c r="X12" s="181"/>
      <c r="Y12" s="181"/>
      <c r="Z12" s="181"/>
      <c r="AA12" s="181"/>
    </row>
    <row r="13" spans="1:27" ht="13.5">
      <c r="A13" s="209" t="s">
        <v>43</v>
      </c>
      <c r="B13" s="210">
        <v>243</v>
      </c>
      <c r="C13" s="192">
        <v>129</v>
      </c>
      <c r="D13" s="192">
        <v>119</v>
      </c>
      <c r="E13" s="192">
        <v>191</v>
      </c>
      <c r="F13" s="192">
        <v>280</v>
      </c>
      <c r="G13" s="212">
        <v>219</v>
      </c>
      <c r="H13" s="685">
        <v>143</v>
      </c>
      <c r="I13" s="212">
        <v>94</v>
      </c>
      <c r="J13" s="680">
        <v>100</v>
      </c>
      <c r="K13" s="181"/>
      <c r="L13" s="181"/>
      <c r="M13" s="181"/>
      <c r="N13" s="181"/>
      <c r="O13" s="181"/>
      <c r="P13" s="181"/>
      <c r="Q13" s="181"/>
      <c r="R13" s="181"/>
      <c r="S13" s="181"/>
      <c r="T13" s="181"/>
      <c r="U13" s="181"/>
      <c r="V13" s="181"/>
      <c r="W13" s="181"/>
      <c r="X13" s="181"/>
      <c r="Y13" s="181"/>
      <c r="Z13" s="181"/>
      <c r="AA13" s="181"/>
    </row>
    <row r="14" spans="1:27" ht="14.25" thickBot="1">
      <c r="A14" s="213" t="s">
        <v>44</v>
      </c>
      <c r="B14" s="214">
        <v>2010</v>
      </c>
      <c r="C14" s="196">
        <v>1808</v>
      </c>
      <c r="D14" s="196">
        <v>1739</v>
      </c>
      <c r="E14" s="196">
        <v>1715</v>
      </c>
      <c r="F14" s="196">
        <v>2333</v>
      </c>
      <c r="G14" s="215">
        <v>2643</v>
      </c>
      <c r="H14" s="686">
        <v>6449</v>
      </c>
      <c r="I14" s="215">
        <v>5930</v>
      </c>
      <c r="J14" s="679">
        <v>5513</v>
      </c>
      <c r="K14" s="181"/>
      <c r="L14" s="181"/>
      <c r="M14" s="181"/>
      <c r="N14" s="181"/>
      <c r="O14" s="181"/>
      <c r="P14" s="181"/>
      <c r="Q14" s="181"/>
      <c r="R14" s="181"/>
      <c r="S14" s="181"/>
      <c r="T14" s="181"/>
      <c r="U14" s="181"/>
      <c r="V14" s="181"/>
      <c r="W14" s="181"/>
      <c r="X14" s="181"/>
      <c r="Y14" s="181"/>
      <c r="Z14" s="181"/>
      <c r="AA14" s="181"/>
    </row>
    <row r="15" spans="1:27" ht="15" thickBot="1" thickTop="1">
      <c r="A15" s="216" t="s">
        <v>45</v>
      </c>
      <c r="B15" s="217">
        <v>26395</v>
      </c>
      <c r="C15" s="200">
        <v>23844</v>
      </c>
      <c r="D15" s="218">
        <v>23748</v>
      </c>
      <c r="E15" s="200">
        <v>22881</v>
      </c>
      <c r="F15" s="200">
        <v>23434</v>
      </c>
      <c r="G15" s="200">
        <v>23460</v>
      </c>
      <c r="H15" s="687">
        <v>28713</v>
      </c>
      <c r="I15" s="200">
        <v>28198</v>
      </c>
      <c r="J15" s="201">
        <f>SUM(J11:J14)</f>
        <v>25280</v>
      </c>
      <c r="K15" s="181"/>
      <c r="L15" s="181"/>
      <c r="M15" s="181"/>
      <c r="N15" s="181"/>
      <c r="O15" s="181"/>
      <c r="P15" s="181"/>
      <c r="Q15" s="181"/>
      <c r="R15" s="181"/>
      <c r="S15" s="181"/>
      <c r="T15" s="181"/>
      <c r="U15" s="181"/>
      <c r="V15" s="181"/>
      <c r="W15" s="181"/>
      <c r="X15" s="181"/>
      <c r="Y15" s="181"/>
      <c r="Z15" s="181"/>
      <c r="AA15" s="181"/>
    </row>
    <row r="16" spans="1:27" ht="14.25" thickTop="1">
      <c r="A16" s="181"/>
      <c r="B16" s="181"/>
      <c r="C16" s="181"/>
      <c r="D16" s="181"/>
      <c r="E16" s="181"/>
      <c r="F16" s="181"/>
      <c r="G16" s="181"/>
      <c r="H16" s="181"/>
      <c r="I16" s="181"/>
      <c r="J16" s="181"/>
      <c r="K16" s="181"/>
      <c r="L16" s="181"/>
      <c r="M16" s="181"/>
      <c r="N16" s="181"/>
      <c r="O16" s="181"/>
      <c r="P16" s="181"/>
      <c r="Q16" s="181"/>
      <c r="R16" s="181"/>
      <c r="S16" s="181"/>
      <c r="T16" s="181"/>
      <c r="U16" s="181"/>
      <c r="V16" s="179"/>
      <c r="W16" s="179"/>
      <c r="X16" s="179"/>
      <c r="Y16" s="179"/>
      <c r="Z16" s="179"/>
      <c r="AA16" s="179"/>
    </row>
    <row r="17" spans="1:27" ht="13.5">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row>
    <row r="18" spans="1:27" ht="13.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row>
    <row r="19" spans="1:27" ht="13.5">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row>
    <row r="20" spans="1:27" ht="13.5">
      <c r="A20" s="179"/>
      <c r="B20" s="179"/>
      <c r="C20" s="179"/>
      <c r="D20" s="179"/>
      <c r="E20" s="179"/>
      <c r="F20" s="179"/>
      <c r="G20" s="179"/>
      <c r="H20" s="179"/>
      <c r="I20" s="179"/>
      <c r="J20" s="179"/>
      <c r="K20" s="179"/>
      <c r="L20" s="179"/>
      <c r="M20" s="179"/>
      <c r="N20" s="179"/>
      <c r="O20" s="219"/>
      <c r="P20" s="219"/>
      <c r="Q20" s="179"/>
      <c r="R20" s="179"/>
      <c r="S20" s="179"/>
      <c r="T20" s="179"/>
      <c r="U20" s="179"/>
      <c r="V20" s="179"/>
      <c r="W20" s="179"/>
      <c r="X20" s="179"/>
      <c r="Y20" s="179"/>
      <c r="Z20" s="179"/>
      <c r="AA20" s="179"/>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view="pageBreakPreview" zoomScale="70" zoomScaleNormal="65" zoomScaleSheetLayoutView="70" workbookViewId="0" topLeftCell="A25">
      <selection activeCell="N23" sqref="N23"/>
    </sheetView>
  </sheetViews>
  <sheetFormatPr defaultColWidth="9.00390625" defaultRowHeight="13.5"/>
  <cols>
    <col min="1" max="1" width="4.375" style="0" bestFit="1" customWidth="1"/>
    <col min="2" max="2" width="9.875" style="0" bestFit="1" customWidth="1"/>
    <col min="3" max="15" width="12.25390625" style="0" customWidth="1"/>
  </cols>
  <sheetData>
    <row r="1" spans="1:16" ht="17.25">
      <c r="A1" s="22"/>
      <c r="B1" s="23"/>
      <c r="C1" s="23"/>
      <c r="D1" s="23"/>
      <c r="E1" s="23"/>
      <c r="F1" s="23"/>
      <c r="G1" s="24" t="s">
        <v>20</v>
      </c>
      <c r="H1" s="24"/>
      <c r="I1" s="24"/>
      <c r="J1" s="23"/>
      <c r="K1" s="688" t="s">
        <v>180</v>
      </c>
      <c r="L1" s="23"/>
      <c r="M1" s="23"/>
      <c r="N1" s="23"/>
      <c r="O1" s="23"/>
      <c r="P1" s="23"/>
    </row>
    <row r="2" spans="1:16" ht="13.5">
      <c r="A2" s="23"/>
      <c r="B2" s="23"/>
      <c r="C2" s="23"/>
      <c r="D2" s="23"/>
      <c r="E2" s="23"/>
      <c r="F2" s="23"/>
      <c r="G2" s="23"/>
      <c r="H2" s="23"/>
      <c r="I2" s="23"/>
      <c r="J2" s="23"/>
      <c r="K2" s="23"/>
      <c r="L2" s="23"/>
      <c r="M2" s="23"/>
      <c r="N2" s="23"/>
      <c r="O2" s="23"/>
      <c r="P2" s="23"/>
    </row>
    <row r="3" spans="1:16" ht="15" thickBot="1">
      <c r="A3" s="22"/>
      <c r="B3" s="23"/>
      <c r="C3" s="23"/>
      <c r="D3" s="23"/>
      <c r="E3" s="23"/>
      <c r="F3" s="23"/>
      <c r="G3" s="23"/>
      <c r="H3" s="23"/>
      <c r="I3" s="23"/>
      <c r="J3" s="23"/>
      <c r="K3" s="23"/>
      <c r="L3" s="23"/>
      <c r="M3" s="23"/>
      <c r="N3" s="23"/>
      <c r="O3" s="23"/>
      <c r="P3" s="23"/>
    </row>
    <row r="4" spans="1:16" ht="18.75" thickBot="1" thickTop="1">
      <c r="A4" s="25"/>
      <c r="B4" s="26"/>
      <c r="C4" s="27" t="s">
        <v>2</v>
      </c>
      <c r="D4" s="28" t="s">
        <v>3</v>
      </c>
      <c r="E4" s="28" t="s">
        <v>4</v>
      </c>
      <c r="F4" s="28" t="s">
        <v>5</v>
      </c>
      <c r="G4" s="28" t="s">
        <v>6</v>
      </c>
      <c r="H4" s="28" t="s">
        <v>7</v>
      </c>
      <c r="I4" s="28" t="s">
        <v>8</v>
      </c>
      <c r="J4" s="28" t="s">
        <v>9</v>
      </c>
      <c r="K4" s="28" t="s">
        <v>10</v>
      </c>
      <c r="L4" s="28" t="s">
        <v>11</v>
      </c>
      <c r="M4" s="28" t="s">
        <v>12</v>
      </c>
      <c r="N4" s="29" t="s">
        <v>13</v>
      </c>
      <c r="O4" s="30" t="s">
        <v>14</v>
      </c>
      <c r="P4" s="23"/>
    </row>
    <row r="5" spans="1:16" ht="15" thickTop="1">
      <c r="A5" s="31"/>
      <c r="B5" s="32" t="s">
        <v>21</v>
      </c>
      <c r="C5" s="33">
        <v>1074</v>
      </c>
      <c r="D5" s="34">
        <v>1082</v>
      </c>
      <c r="E5" s="34">
        <v>1012</v>
      </c>
      <c r="F5" s="35">
        <v>1021</v>
      </c>
      <c r="G5" s="35">
        <v>1032</v>
      </c>
      <c r="H5" s="36">
        <v>1009</v>
      </c>
      <c r="I5" s="35">
        <v>888</v>
      </c>
      <c r="J5" s="35">
        <v>877</v>
      </c>
      <c r="K5" s="35">
        <v>897</v>
      </c>
      <c r="L5" s="35">
        <v>721</v>
      </c>
      <c r="M5" s="35">
        <v>798</v>
      </c>
      <c r="N5" s="37">
        <v>778</v>
      </c>
      <c r="O5" s="38">
        <f>SUM(C5:N5)</f>
        <v>11189</v>
      </c>
      <c r="P5" s="23"/>
    </row>
    <row r="6" spans="1:16" s="560" customFormat="1" ht="14.25">
      <c r="A6" s="553" t="s">
        <v>22</v>
      </c>
      <c r="B6" s="554" t="s">
        <v>17</v>
      </c>
      <c r="C6" s="555">
        <f aca="true" t="shared" si="0" ref="C6:O6">IF(C5="","",C5/C32)</f>
        <v>0.47564216120460584</v>
      </c>
      <c r="D6" s="556">
        <f t="shared" si="0"/>
        <v>0.48607367475292</v>
      </c>
      <c r="E6" s="556">
        <f t="shared" si="0"/>
        <v>0.47534053546265853</v>
      </c>
      <c r="F6" s="556">
        <f t="shared" si="0"/>
        <v>0.3949709864603482</v>
      </c>
      <c r="G6" s="556">
        <f t="shared" si="0"/>
        <v>0.44733420026007803</v>
      </c>
      <c r="H6" s="556">
        <f t="shared" si="0"/>
        <v>0.5098534613441131</v>
      </c>
      <c r="I6" s="556">
        <f t="shared" si="0"/>
        <v>0.465165007857517</v>
      </c>
      <c r="J6" s="556">
        <f t="shared" si="0"/>
        <v>0.5066435586366262</v>
      </c>
      <c r="K6" s="557">
        <f t="shared" si="0"/>
        <v>0.44738154613466335</v>
      </c>
      <c r="L6" s="557">
        <f t="shared" si="0"/>
        <v>0.42891136228435456</v>
      </c>
      <c r="M6" s="557">
        <f t="shared" si="0"/>
        <v>0.5631616090331687</v>
      </c>
      <c r="N6" s="557">
        <f t="shared" si="0"/>
        <v>0.6351020408163265</v>
      </c>
      <c r="O6" s="558">
        <f t="shared" si="0"/>
        <v>0.47710216612655637</v>
      </c>
      <c r="P6" s="559"/>
    </row>
    <row r="7" spans="1:16" ht="14.25">
      <c r="A7" s="41"/>
      <c r="B7" s="173" t="s">
        <v>23</v>
      </c>
      <c r="C7" s="42">
        <v>937</v>
      </c>
      <c r="D7" s="43">
        <v>960</v>
      </c>
      <c r="E7" s="43">
        <v>863</v>
      </c>
      <c r="F7" s="44">
        <v>884</v>
      </c>
      <c r="G7" s="44">
        <v>889</v>
      </c>
      <c r="H7" s="45">
        <v>861</v>
      </c>
      <c r="I7" s="44">
        <v>745</v>
      </c>
      <c r="J7" s="44">
        <v>752</v>
      </c>
      <c r="K7" s="44">
        <v>801</v>
      </c>
      <c r="L7" s="44">
        <v>637</v>
      </c>
      <c r="M7" s="44">
        <v>696</v>
      </c>
      <c r="N7" s="46">
        <v>690</v>
      </c>
      <c r="O7" s="47">
        <f>IF(O5="","",SUM(C7:N7))</f>
        <v>9715</v>
      </c>
      <c r="P7" s="23"/>
    </row>
    <row r="8" spans="1:16" s="560" customFormat="1" ht="14.25">
      <c r="A8" s="553"/>
      <c r="B8" s="561" t="s">
        <v>17</v>
      </c>
      <c r="C8" s="562">
        <f aca="true" t="shared" si="1" ref="C8:O8">IF(C7="","",C7/C5)</f>
        <v>0.87243947858473</v>
      </c>
      <c r="D8" s="563">
        <f t="shared" si="1"/>
        <v>0.8872458410351202</v>
      </c>
      <c r="E8" s="563">
        <f t="shared" si="1"/>
        <v>0.8527667984189723</v>
      </c>
      <c r="F8" s="563">
        <f t="shared" si="1"/>
        <v>0.8658178256611165</v>
      </c>
      <c r="G8" s="563">
        <f t="shared" si="1"/>
        <v>0.8614341085271318</v>
      </c>
      <c r="H8" s="563">
        <f t="shared" si="1"/>
        <v>0.8533201189296333</v>
      </c>
      <c r="I8" s="563">
        <f t="shared" si="1"/>
        <v>0.838963963963964</v>
      </c>
      <c r="J8" s="563">
        <f t="shared" si="1"/>
        <v>0.8574686431014823</v>
      </c>
      <c r="K8" s="564">
        <f t="shared" si="1"/>
        <v>0.8929765886287625</v>
      </c>
      <c r="L8" s="564">
        <f t="shared" si="1"/>
        <v>0.883495145631068</v>
      </c>
      <c r="M8" s="564">
        <f t="shared" si="1"/>
        <v>0.8721804511278195</v>
      </c>
      <c r="N8" s="564">
        <f t="shared" si="1"/>
        <v>0.8868894601542416</v>
      </c>
      <c r="O8" s="565">
        <f t="shared" si="1"/>
        <v>0.8682634730538922</v>
      </c>
      <c r="P8" s="559"/>
    </row>
    <row r="9" spans="1:16" ht="14.25">
      <c r="A9" s="41" t="s">
        <v>24</v>
      </c>
      <c r="B9" s="175" t="s">
        <v>19</v>
      </c>
      <c r="C9" s="48">
        <f aca="true" t="shared" si="2" ref="C9:N9">IF(C5="","",C5-C7)</f>
        <v>137</v>
      </c>
      <c r="D9" s="49">
        <f t="shared" si="2"/>
        <v>122</v>
      </c>
      <c r="E9" s="49">
        <f t="shared" si="2"/>
        <v>149</v>
      </c>
      <c r="F9" s="49">
        <f t="shared" si="2"/>
        <v>137</v>
      </c>
      <c r="G9" s="49">
        <f t="shared" si="2"/>
        <v>143</v>
      </c>
      <c r="H9" s="49">
        <f t="shared" si="2"/>
        <v>148</v>
      </c>
      <c r="I9" s="49">
        <f t="shared" si="2"/>
        <v>143</v>
      </c>
      <c r="J9" s="49">
        <f t="shared" si="2"/>
        <v>125</v>
      </c>
      <c r="K9" s="49">
        <f t="shared" si="2"/>
        <v>96</v>
      </c>
      <c r="L9" s="49">
        <f t="shared" si="2"/>
        <v>84</v>
      </c>
      <c r="M9" s="49">
        <f t="shared" si="2"/>
        <v>102</v>
      </c>
      <c r="N9" s="49">
        <f t="shared" si="2"/>
        <v>88</v>
      </c>
      <c r="O9" s="50">
        <f>IF(O5="","",SUM(C9:N9))</f>
        <v>1474</v>
      </c>
      <c r="P9" s="23"/>
    </row>
    <row r="10" spans="1:16" s="560" customFormat="1" ht="15" thickBot="1">
      <c r="A10" s="566"/>
      <c r="B10" s="567" t="s">
        <v>17</v>
      </c>
      <c r="C10" s="568">
        <f aca="true" t="shared" si="3" ref="C10:O10">IF(C9="","",C9/C5)</f>
        <v>0.12756052141527002</v>
      </c>
      <c r="D10" s="569">
        <f t="shared" si="3"/>
        <v>0.11275415896487985</v>
      </c>
      <c r="E10" s="569">
        <f t="shared" si="3"/>
        <v>0.14723320158102768</v>
      </c>
      <c r="F10" s="569">
        <f t="shared" si="3"/>
        <v>0.13418217433888344</v>
      </c>
      <c r="G10" s="569">
        <f t="shared" si="3"/>
        <v>0.1385658914728682</v>
      </c>
      <c r="H10" s="569">
        <f t="shared" si="3"/>
        <v>0.1466798810703667</v>
      </c>
      <c r="I10" s="569">
        <f t="shared" si="3"/>
        <v>0.16103603603603603</v>
      </c>
      <c r="J10" s="569">
        <f t="shared" si="3"/>
        <v>0.14253135689851767</v>
      </c>
      <c r="K10" s="570">
        <f t="shared" si="3"/>
        <v>0.10702341137123746</v>
      </c>
      <c r="L10" s="570">
        <f t="shared" si="3"/>
        <v>0.11650485436893204</v>
      </c>
      <c r="M10" s="570">
        <f t="shared" si="3"/>
        <v>0.12781954887218044</v>
      </c>
      <c r="N10" s="570">
        <f t="shared" si="3"/>
        <v>0.11311053984575835</v>
      </c>
      <c r="O10" s="571">
        <f t="shared" si="3"/>
        <v>0.1317365269461078</v>
      </c>
      <c r="P10" s="559"/>
    </row>
    <row r="11" spans="1:16" ht="15" thickTop="1">
      <c r="A11" s="41"/>
      <c r="B11" s="174" t="s">
        <v>21</v>
      </c>
      <c r="C11" s="51">
        <v>793</v>
      </c>
      <c r="D11" s="52">
        <v>908</v>
      </c>
      <c r="E11" s="52">
        <v>702</v>
      </c>
      <c r="F11" s="53">
        <v>905</v>
      </c>
      <c r="G11" s="53">
        <v>1057</v>
      </c>
      <c r="H11" s="54">
        <v>889</v>
      </c>
      <c r="I11" s="53">
        <v>818</v>
      </c>
      <c r="J11" s="53">
        <v>718</v>
      </c>
      <c r="K11" s="53">
        <v>960</v>
      </c>
      <c r="L11" s="53">
        <v>817</v>
      </c>
      <c r="M11" s="53">
        <v>489</v>
      </c>
      <c r="N11" s="55">
        <v>354</v>
      </c>
      <c r="O11" s="56">
        <f>SUM(C11:N11)</f>
        <v>9410</v>
      </c>
      <c r="P11" s="23"/>
    </row>
    <row r="12" spans="1:16" s="560" customFormat="1" ht="14.25">
      <c r="A12" s="553" t="s">
        <v>25</v>
      </c>
      <c r="B12" s="561" t="s">
        <v>17</v>
      </c>
      <c r="C12" s="562">
        <f aca="true" t="shared" si="4" ref="C12:O12">IF(C11="","",C11/C32)</f>
        <v>0.3511957484499557</v>
      </c>
      <c r="D12" s="563">
        <f t="shared" si="4"/>
        <v>0.4079065588499551</v>
      </c>
      <c r="E12" s="563">
        <f t="shared" si="4"/>
        <v>0.32973226867073746</v>
      </c>
      <c r="F12" s="563">
        <f t="shared" si="4"/>
        <v>0.35009671179883944</v>
      </c>
      <c r="G12" s="563">
        <f t="shared" si="4"/>
        <v>0.45817078456870397</v>
      </c>
      <c r="H12" s="563">
        <f t="shared" si="4"/>
        <v>0.4492167761495705</v>
      </c>
      <c r="I12" s="563">
        <f t="shared" si="4"/>
        <v>0.428496595075956</v>
      </c>
      <c r="J12" s="563">
        <f t="shared" si="4"/>
        <v>0.414789139225881</v>
      </c>
      <c r="K12" s="564">
        <f t="shared" si="4"/>
        <v>0.47880299251870323</v>
      </c>
      <c r="L12" s="564">
        <f t="shared" si="4"/>
        <v>0.4860202260559191</v>
      </c>
      <c r="M12" s="564">
        <f t="shared" si="4"/>
        <v>0.3450952717007763</v>
      </c>
      <c r="N12" s="564">
        <f t="shared" si="4"/>
        <v>0.2889795918367347</v>
      </c>
      <c r="O12" s="565">
        <f t="shared" si="4"/>
        <v>0.4012450963670476</v>
      </c>
      <c r="P12" s="559"/>
    </row>
    <row r="13" spans="1:16" ht="14.25">
      <c r="A13" s="41"/>
      <c r="B13" s="175" t="s">
        <v>23</v>
      </c>
      <c r="C13" s="48">
        <v>372</v>
      </c>
      <c r="D13" s="49">
        <v>319</v>
      </c>
      <c r="E13" s="49">
        <v>274</v>
      </c>
      <c r="F13" s="57">
        <v>269</v>
      </c>
      <c r="G13" s="57">
        <v>286</v>
      </c>
      <c r="H13" s="58">
        <v>380</v>
      </c>
      <c r="I13" s="57">
        <v>276</v>
      </c>
      <c r="J13" s="57">
        <v>258</v>
      </c>
      <c r="K13" s="57">
        <v>444</v>
      </c>
      <c r="L13" s="57">
        <v>333</v>
      </c>
      <c r="M13" s="57">
        <v>189</v>
      </c>
      <c r="N13" s="59">
        <v>166</v>
      </c>
      <c r="O13" s="50">
        <f>IF(O11="","",SUM(C13:N13))</f>
        <v>3566</v>
      </c>
      <c r="P13" s="23"/>
    </row>
    <row r="14" spans="1:16" s="560" customFormat="1" ht="14.25">
      <c r="A14" s="553"/>
      <c r="B14" s="554" t="s">
        <v>17</v>
      </c>
      <c r="C14" s="562">
        <f aca="true" t="shared" si="5" ref="C14:O14">IF(C13="","",C13/C11)</f>
        <v>0.4691046658259773</v>
      </c>
      <c r="D14" s="563">
        <f t="shared" si="5"/>
        <v>0.3513215859030837</v>
      </c>
      <c r="E14" s="563">
        <f t="shared" si="5"/>
        <v>0.3903133903133903</v>
      </c>
      <c r="F14" s="563">
        <f t="shared" si="5"/>
        <v>0.2972375690607735</v>
      </c>
      <c r="G14" s="563">
        <f t="shared" si="5"/>
        <v>0.27057710501419113</v>
      </c>
      <c r="H14" s="563">
        <f t="shared" si="5"/>
        <v>0.42744656917885265</v>
      </c>
      <c r="I14" s="563">
        <f t="shared" si="5"/>
        <v>0.3374083129584352</v>
      </c>
      <c r="J14" s="563">
        <f t="shared" si="5"/>
        <v>0.3593314763231198</v>
      </c>
      <c r="K14" s="564">
        <f t="shared" si="5"/>
        <v>0.4625</v>
      </c>
      <c r="L14" s="564">
        <f t="shared" si="5"/>
        <v>0.40758873929008566</v>
      </c>
      <c r="M14" s="564">
        <f t="shared" si="5"/>
        <v>0.38650306748466257</v>
      </c>
      <c r="N14" s="564">
        <f t="shared" si="5"/>
        <v>0.4689265536723164</v>
      </c>
      <c r="O14" s="572">
        <f t="shared" si="5"/>
        <v>0.3789585547290117</v>
      </c>
      <c r="P14" s="559"/>
    </row>
    <row r="15" spans="1:16" ht="14.25">
      <c r="A15" s="41" t="s">
        <v>24</v>
      </c>
      <c r="B15" s="173" t="s">
        <v>19</v>
      </c>
      <c r="C15" s="42">
        <f aca="true" t="shared" si="6" ref="C15:N15">IF(C11="","",C11-C13)</f>
        <v>421</v>
      </c>
      <c r="D15" s="43">
        <f t="shared" si="6"/>
        <v>589</v>
      </c>
      <c r="E15" s="43">
        <f t="shared" si="6"/>
        <v>428</v>
      </c>
      <c r="F15" s="43">
        <f t="shared" si="6"/>
        <v>636</v>
      </c>
      <c r="G15" s="43">
        <f t="shared" si="6"/>
        <v>771</v>
      </c>
      <c r="H15" s="43">
        <f t="shared" si="6"/>
        <v>509</v>
      </c>
      <c r="I15" s="43">
        <f t="shared" si="6"/>
        <v>542</v>
      </c>
      <c r="J15" s="43">
        <f t="shared" si="6"/>
        <v>460</v>
      </c>
      <c r="K15" s="43">
        <f t="shared" si="6"/>
        <v>516</v>
      </c>
      <c r="L15" s="43">
        <f t="shared" si="6"/>
        <v>484</v>
      </c>
      <c r="M15" s="43">
        <f t="shared" si="6"/>
        <v>300</v>
      </c>
      <c r="N15" s="43">
        <f t="shared" si="6"/>
        <v>188</v>
      </c>
      <c r="O15" s="47">
        <f>IF(O11="","",SUM(C15:N15))</f>
        <v>5844</v>
      </c>
      <c r="P15" s="23"/>
    </row>
    <row r="16" spans="1:16" s="560" customFormat="1" ht="15" thickBot="1">
      <c r="A16" s="553"/>
      <c r="B16" s="573" t="s">
        <v>17</v>
      </c>
      <c r="C16" s="568">
        <f aca="true" t="shared" si="7" ref="C16:O16">IF(C15="","",C15/C11)</f>
        <v>0.5308953341740227</v>
      </c>
      <c r="D16" s="574">
        <f t="shared" si="7"/>
        <v>0.6486784140969163</v>
      </c>
      <c r="E16" s="574">
        <f t="shared" si="7"/>
        <v>0.6096866096866097</v>
      </c>
      <c r="F16" s="574">
        <f t="shared" si="7"/>
        <v>0.7027624309392265</v>
      </c>
      <c r="G16" s="574">
        <f t="shared" si="7"/>
        <v>0.7294228949858089</v>
      </c>
      <c r="H16" s="574">
        <f t="shared" si="7"/>
        <v>0.5725534308211474</v>
      </c>
      <c r="I16" s="574">
        <f t="shared" si="7"/>
        <v>0.6625916870415648</v>
      </c>
      <c r="J16" s="574">
        <f t="shared" si="7"/>
        <v>0.6406685236768802</v>
      </c>
      <c r="K16" s="575">
        <f t="shared" si="7"/>
        <v>0.5375</v>
      </c>
      <c r="L16" s="575">
        <f t="shared" si="7"/>
        <v>0.5924112607099143</v>
      </c>
      <c r="M16" s="575">
        <f t="shared" si="7"/>
        <v>0.6134969325153374</v>
      </c>
      <c r="N16" s="575">
        <f t="shared" si="7"/>
        <v>0.5310734463276836</v>
      </c>
      <c r="O16" s="576">
        <f t="shared" si="7"/>
        <v>0.6210414452709883</v>
      </c>
      <c r="P16" s="559"/>
    </row>
    <row r="17" spans="1:16" ht="15" thickTop="1">
      <c r="A17" s="60"/>
      <c r="B17" s="545" t="s">
        <v>21</v>
      </c>
      <c r="C17" s="61">
        <v>0</v>
      </c>
      <c r="D17" s="62">
        <v>66</v>
      </c>
      <c r="E17" s="62">
        <v>9</v>
      </c>
      <c r="F17" s="63">
        <v>0</v>
      </c>
      <c r="G17" s="63">
        <v>0</v>
      </c>
      <c r="H17" s="64">
        <v>1</v>
      </c>
      <c r="I17" s="63">
        <v>1</v>
      </c>
      <c r="J17" s="63">
        <v>5</v>
      </c>
      <c r="K17" s="63">
        <v>0</v>
      </c>
      <c r="L17" s="63">
        <v>20</v>
      </c>
      <c r="M17" s="63">
        <v>3</v>
      </c>
      <c r="N17" s="65">
        <v>5</v>
      </c>
      <c r="O17" s="66">
        <f>SUM(C17:N17)</f>
        <v>110</v>
      </c>
      <c r="P17" s="23"/>
    </row>
    <row r="18" spans="1:16" s="560" customFormat="1" ht="14.25">
      <c r="A18" s="577" t="s">
        <v>26</v>
      </c>
      <c r="B18" s="578" t="s">
        <v>17</v>
      </c>
      <c r="C18" s="562">
        <f aca="true" t="shared" si="8" ref="C18:O18">IF(C17="","",C17/C32)</f>
        <v>0</v>
      </c>
      <c r="D18" s="563">
        <f t="shared" si="8"/>
        <v>0.029649595687331536</v>
      </c>
      <c r="E18" s="563">
        <f t="shared" si="8"/>
        <v>0.004227336777829967</v>
      </c>
      <c r="F18" s="563">
        <f t="shared" si="8"/>
        <v>0</v>
      </c>
      <c r="G18" s="563">
        <f t="shared" si="8"/>
        <v>0</v>
      </c>
      <c r="H18" s="563">
        <f t="shared" si="8"/>
        <v>0.0005053057099545225</v>
      </c>
      <c r="I18" s="563">
        <f t="shared" si="8"/>
        <v>0.0005238344683080147</v>
      </c>
      <c r="J18" s="563">
        <f t="shared" si="8"/>
        <v>0.0028885037550548816</v>
      </c>
      <c r="K18" s="563">
        <f t="shared" si="8"/>
        <v>0</v>
      </c>
      <c r="L18" s="563">
        <f t="shared" si="8"/>
        <v>0.01189767995240928</v>
      </c>
      <c r="M18" s="563">
        <f t="shared" si="8"/>
        <v>0.002117148906139732</v>
      </c>
      <c r="N18" s="597">
        <f t="shared" si="8"/>
        <v>0.004081632653061225</v>
      </c>
      <c r="O18" s="579">
        <f t="shared" si="8"/>
        <v>0.004690431519699813</v>
      </c>
      <c r="P18" s="559"/>
    </row>
    <row r="19" spans="1:16" ht="14.25">
      <c r="A19" s="67"/>
      <c r="B19" s="93" t="s">
        <v>23</v>
      </c>
      <c r="C19" s="42">
        <v>0</v>
      </c>
      <c r="D19" s="43">
        <v>1</v>
      </c>
      <c r="E19" s="43">
        <v>1</v>
      </c>
      <c r="F19" s="68">
        <v>0</v>
      </c>
      <c r="G19" s="68">
        <v>0</v>
      </c>
      <c r="H19" s="69">
        <v>1</v>
      </c>
      <c r="I19" s="68">
        <v>1</v>
      </c>
      <c r="J19" s="68">
        <v>4</v>
      </c>
      <c r="K19" s="68">
        <v>0</v>
      </c>
      <c r="L19" s="68">
        <v>19</v>
      </c>
      <c r="M19" s="68">
        <v>2</v>
      </c>
      <c r="N19" s="70">
        <v>3</v>
      </c>
      <c r="O19" s="47">
        <f>IF(O15="","",SUM(C19:N19))</f>
        <v>32</v>
      </c>
      <c r="P19" s="23"/>
    </row>
    <row r="20" spans="1:16" s="560" customFormat="1" ht="14.25">
      <c r="A20" s="577"/>
      <c r="B20" s="582" t="s">
        <v>17</v>
      </c>
      <c r="C20" s="555">
        <v>0</v>
      </c>
      <c r="D20" s="583">
        <f>IF(D19="","",D19/D17)</f>
        <v>0.015151515151515152</v>
      </c>
      <c r="E20" s="583">
        <f>IF(E19="","",E19/E17)</f>
        <v>0.1111111111111111</v>
      </c>
      <c r="F20" s="583">
        <v>0</v>
      </c>
      <c r="G20" s="583">
        <v>0</v>
      </c>
      <c r="H20" s="583">
        <f aca="true" t="shared" si="9" ref="H20:N20">IF(H19="","",H19/H17)</f>
        <v>1</v>
      </c>
      <c r="I20" s="583">
        <f t="shared" si="9"/>
        <v>1</v>
      </c>
      <c r="J20" s="583">
        <f t="shared" si="9"/>
        <v>0.8</v>
      </c>
      <c r="K20" s="583">
        <v>0</v>
      </c>
      <c r="L20" s="583">
        <f t="shared" si="9"/>
        <v>0.95</v>
      </c>
      <c r="M20" s="583">
        <f t="shared" si="9"/>
        <v>0.6666666666666666</v>
      </c>
      <c r="N20" s="597">
        <f t="shared" si="9"/>
        <v>0.6</v>
      </c>
      <c r="O20" s="565">
        <f>IF(O19="","",O19/O17)</f>
        <v>0.2909090909090909</v>
      </c>
      <c r="P20" s="559"/>
    </row>
    <row r="21" spans="1:16" ht="14.25">
      <c r="A21" s="67" t="s">
        <v>27</v>
      </c>
      <c r="B21" s="546" t="s">
        <v>19</v>
      </c>
      <c r="C21" s="72">
        <f aca="true" t="shared" si="10" ref="C21:N21">IF(C17="","",C17-C19)</f>
        <v>0</v>
      </c>
      <c r="D21" s="73">
        <f t="shared" si="10"/>
        <v>65</v>
      </c>
      <c r="E21" s="73">
        <f t="shared" si="10"/>
        <v>8</v>
      </c>
      <c r="F21" s="73">
        <f t="shared" si="10"/>
        <v>0</v>
      </c>
      <c r="G21" s="73">
        <f t="shared" si="10"/>
        <v>0</v>
      </c>
      <c r="H21" s="73">
        <f t="shared" si="10"/>
        <v>0</v>
      </c>
      <c r="I21" s="73">
        <f t="shared" si="10"/>
        <v>0</v>
      </c>
      <c r="J21" s="73">
        <f t="shared" si="10"/>
        <v>1</v>
      </c>
      <c r="K21" s="73">
        <f t="shared" si="10"/>
        <v>0</v>
      </c>
      <c r="L21" s="73">
        <f t="shared" si="10"/>
        <v>1</v>
      </c>
      <c r="M21" s="73">
        <f t="shared" si="10"/>
        <v>1</v>
      </c>
      <c r="N21" s="599">
        <f t="shared" si="10"/>
        <v>2</v>
      </c>
      <c r="O21" s="66">
        <f>IF(O17="","",SUM(C21:N21))</f>
        <v>78</v>
      </c>
      <c r="P21" s="23"/>
    </row>
    <row r="22" spans="1:16" s="560" customFormat="1" ht="15" thickBot="1">
      <c r="A22" s="580"/>
      <c r="B22" s="581" t="s">
        <v>17</v>
      </c>
      <c r="C22" s="568">
        <v>0</v>
      </c>
      <c r="D22" s="574">
        <f>IF(D17="","",D21/D17)</f>
        <v>0.9848484848484849</v>
      </c>
      <c r="E22" s="574">
        <f>IF(E17="","",E21/E17)</f>
        <v>0.8888888888888888</v>
      </c>
      <c r="F22" s="574">
        <v>0</v>
      </c>
      <c r="G22" s="574">
        <v>0</v>
      </c>
      <c r="H22" s="574">
        <f aca="true" t="shared" si="11" ref="H22:N22">IF(H17="","",H21/H17)</f>
        <v>0</v>
      </c>
      <c r="I22" s="574">
        <f t="shared" si="11"/>
        <v>0</v>
      </c>
      <c r="J22" s="574">
        <f t="shared" si="11"/>
        <v>0.2</v>
      </c>
      <c r="K22" s="574">
        <v>0</v>
      </c>
      <c r="L22" s="574">
        <f t="shared" si="11"/>
        <v>0.05</v>
      </c>
      <c r="M22" s="574">
        <f t="shared" si="11"/>
        <v>0.3333333333333333</v>
      </c>
      <c r="N22" s="600">
        <f t="shared" si="11"/>
        <v>0.4</v>
      </c>
      <c r="O22" s="579">
        <f>IF(O21="","",O21/O17)</f>
        <v>0.7090909090909091</v>
      </c>
      <c r="P22" s="559"/>
    </row>
    <row r="23" spans="1:16" ht="15" thickTop="1">
      <c r="A23" s="67"/>
      <c r="B23" s="547" t="s">
        <v>21</v>
      </c>
      <c r="C23" s="33">
        <v>391</v>
      </c>
      <c r="D23" s="34">
        <v>170</v>
      </c>
      <c r="E23" s="34">
        <v>406</v>
      </c>
      <c r="F23" s="74">
        <v>659</v>
      </c>
      <c r="G23" s="74">
        <v>218</v>
      </c>
      <c r="H23" s="75">
        <v>80</v>
      </c>
      <c r="I23" s="74">
        <v>202</v>
      </c>
      <c r="J23" s="74">
        <v>131</v>
      </c>
      <c r="K23" s="74">
        <v>148</v>
      </c>
      <c r="L23" s="74">
        <v>123</v>
      </c>
      <c r="M23" s="74">
        <v>127</v>
      </c>
      <c r="N23" s="76">
        <v>88</v>
      </c>
      <c r="O23" s="77">
        <f>SUM(C23:N23)</f>
        <v>2743</v>
      </c>
      <c r="P23" s="23"/>
    </row>
    <row r="24" spans="1:16" ht="14.25">
      <c r="A24" s="67"/>
      <c r="B24" s="548" t="s">
        <v>28</v>
      </c>
      <c r="C24" s="51">
        <v>187</v>
      </c>
      <c r="D24" s="52">
        <v>4</v>
      </c>
      <c r="E24" s="52">
        <v>248</v>
      </c>
      <c r="F24" s="78">
        <v>493</v>
      </c>
      <c r="G24" s="78">
        <v>78</v>
      </c>
      <c r="H24" s="79">
        <v>0</v>
      </c>
      <c r="I24" s="78">
        <v>75</v>
      </c>
      <c r="J24" s="80">
        <v>0</v>
      </c>
      <c r="K24" s="80">
        <v>0</v>
      </c>
      <c r="L24" s="80">
        <v>0</v>
      </c>
      <c r="M24" s="78">
        <v>0</v>
      </c>
      <c r="N24" s="81">
        <v>0</v>
      </c>
      <c r="O24" s="66">
        <f>SUM(C24:N24)</f>
        <v>1085</v>
      </c>
      <c r="P24" s="23"/>
    </row>
    <row r="25" spans="1:16" s="560" customFormat="1" ht="14.25">
      <c r="A25" s="553" t="s">
        <v>29</v>
      </c>
      <c r="B25" s="561" t="s">
        <v>17</v>
      </c>
      <c r="C25" s="555">
        <f aca="true" t="shared" si="12" ref="C25:O25">IF(C23="","",C23/C32)</f>
        <v>0.17316209034543845</v>
      </c>
      <c r="D25" s="583">
        <f t="shared" si="12"/>
        <v>0.07637017070979335</v>
      </c>
      <c r="E25" s="583">
        <f t="shared" si="12"/>
        <v>0.19069985908877407</v>
      </c>
      <c r="F25" s="583">
        <f t="shared" si="12"/>
        <v>0.2549323017408124</v>
      </c>
      <c r="G25" s="583">
        <f t="shared" si="12"/>
        <v>0.09449501517121803</v>
      </c>
      <c r="H25" s="583">
        <f t="shared" si="12"/>
        <v>0.0404244567963618</v>
      </c>
      <c r="I25" s="583">
        <f t="shared" si="12"/>
        <v>0.10581456259821896</v>
      </c>
      <c r="J25" s="583">
        <f t="shared" si="12"/>
        <v>0.07567879838243789</v>
      </c>
      <c r="K25" s="583">
        <f t="shared" si="12"/>
        <v>0.07381546134663342</v>
      </c>
      <c r="L25" s="583">
        <f t="shared" si="12"/>
        <v>0.07317073170731707</v>
      </c>
      <c r="M25" s="583">
        <f t="shared" si="12"/>
        <v>0.08962597035991532</v>
      </c>
      <c r="N25" s="598">
        <f t="shared" si="12"/>
        <v>0.07183673469387755</v>
      </c>
      <c r="O25" s="585">
        <f t="shared" si="12"/>
        <v>0.11696230598669623</v>
      </c>
      <c r="P25" s="559"/>
    </row>
    <row r="26" spans="1:16" ht="14.25">
      <c r="A26" s="67"/>
      <c r="B26" s="93" t="s">
        <v>23</v>
      </c>
      <c r="C26" s="42">
        <v>191</v>
      </c>
      <c r="D26" s="43">
        <v>147</v>
      </c>
      <c r="E26" s="43">
        <v>136</v>
      </c>
      <c r="F26" s="82">
        <v>119</v>
      </c>
      <c r="G26" s="82">
        <v>132</v>
      </c>
      <c r="H26" s="83">
        <v>73</v>
      </c>
      <c r="I26" s="82">
        <v>115</v>
      </c>
      <c r="J26" s="82">
        <v>117</v>
      </c>
      <c r="K26" s="82">
        <v>112</v>
      </c>
      <c r="L26" s="82">
        <v>76</v>
      </c>
      <c r="M26" s="82">
        <v>90</v>
      </c>
      <c r="N26" s="84">
        <v>78</v>
      </c>
      <c r="O26" s="85">
        <f>IF(O23="","",SUM(C26:N26))</f>
        <v>1386</v>
      </c>
      <c r="P26" s="23"/>
    </row>
    <row r="27" spans="1:16" ht="14.25">
      <c r="A27" s="67"/>
      <c r="B27" s="549" t="s">
        <v>28</v>
      </c>
      <c r="C27" s="86">
        <v>0</v>
      </c>
      <c r="D27" s="87">
        <v>0</v>
      </c>
      <c r="E27" s="87">
        <v>8</v>
      </c>
      <c r="F27" s="88">
        <v>0</v>
      </c>
      <c r="G27" s="88">
        <v>0</v>
      </c>
      <c r="H27" s="89">
        <v>0</v>
      </c>
      <c r="I27" s="88">
        <v>0</v>
      </c>
      <c r="J27" s="90">
        <v>0</v>
      </c>
      <c r="K27" s="90">
        <v>0</v>
      </c>
      <c r="L27" s="90">
        <v>0</v>
      </c>
      <c r="M27" s="88">
        <v>0</v>
      </c>
      <c r="N27" s="91">
        <v>0</v>
      </c>
      <c r="O27" s="92">
        <f>IF(O26="","",SUM(C27:N27))</f>
        <v>8</v>
      </c>
      <c r="P27" s="23"/>
    </row>
    <row r="28" spans="1:16" s="560" customFormat="1" ht="14.25">
      <c r="A28" s="553"/>
      <c r="B28" s="554" t="s">
        <v>17</v>
      </c>
      <c r="C28" s="562">
        <f aca="true" t="shared" si="13" ref="C28:N28">IF(C26="","",C26/C23)</f>
        <v>0.4884910485933504</v>
      </c>
      <c r="D28" s="563">
        <f t="shared" si="13"/>
        <v>0.8647058823529412</v>
      </c>
      <c r="E28" s="563">
        <f t="shared" si="13"/>
        <v>0.33497536945812806</v>
      </c>
      <c r="F28" s="563">
        <f t="shared" si="13"/>
        <v>0.18057663125948406</v>
      </c>
      <c r="G28" s="563">
        <f t="shared" si="13"/>
        <v>0.6055045871559633</v>
      </c>
      <c r="H28" s="563">
        <f t="shared" si="13"/>
        <v>0.9125</v>
      </c>
      <c r="I28" s="563">
        <f t="shared" si="13"/>
        <v>0.5693069306930693</v>
      </c>
      <c r="J28" s="563">
        <f t="shared" si="13"/>
        <v>0.8931297709923665</v>
      </c>
      <c r="K28" s="563">
        <f t="shared" si="13"/>
        <v>0.7567567567567568</v>
      </c>
      <c r="L28" s="563">
        <f t="shared" si="13"/>
        <v>0.6178861788617886</v>
      </c>
      <c r="M28" s="563">
        <f t="shared" si="13"/>
        <v>0.7086614173228346</v>
      </c>
      <c r="N28" s="597">
        <f t="shared" si="13"/>
        <v>0.8863636363636364</v>
      </c>
      <c r="O28" s="586">
        <f>IF(O23="","",O26/O23)</f>
        <v>0.5052861830113015</v>
      </c>
      <c r="P28" s="559"/>
    </row>
    <row r="29" spans="1:16" ht="14.25">
      <c r="A29" s="67" t="s">
        <v>30</v>
      </c>
      <c r="B29" s="93" t="s">
        <v>19</v>
      </c>
      <c r="C29" s="42">
        <f aca="true" t="shared" si="14" ref="C29:N29">IF(C23="","",C23-C26)</f>
        <v>200</v>
      </c>
      <c r="D29" s="43">
        <f t="shared" si="14"/>
        <v>23</v>
      </c>
      <c r="E29" s="43">
        <f t="shared" si="14"/>
        <v>270</v>
      </c>
      <c r="F29" s="43">
        <f t="shared" si="14"/>
        <v>540</v>
      </c>
      <c r="G29" s="43">
        <f t="shared" si="14"/>
        <v>86</v>
      </c>
      <c r="H29" s="43">
        <f t="shared" si="14"/>
        <v>7</v>
      </c>
      <c r="I29" s="43">
        <f t="shared" si="14"/>
        <v>87</v>
      </c>
      <c r="J29" s="43">
        <f t="shared" si="14"/>
        <v>14</v>
      </c>
      <c r="K29" s="43">
        <f t="shared" si="14"/>
        <v>36</v>
      </c>
      <c r="L29" s="43">
        <f t="shared" si="14"/>
        <v>47</v>
      </c>
      <c r="M29" s="43">
        <f t="shared" si="14"/>
        <v>37</v>
      </c>
      <c r="N29" s="601">
        <f t="shared" si="14"/>
        <v>10</v>
      </c>
      <c r="O29" s="94">
        <f>IF(O23="","",SUM(C29:N29))</f>
        <v>1357</v>
      </c>
      <c r="P29" s="23"/>
    </row>
    <row r="30" spans="1:16" ht="14.25">
      <c r="A30" s="67"/>
      <c r="B30" s="548" t="s">
        <v>28</v>
      </c>
      <c r="C30" s="51">
        <f aca="true" t="shared" si="15" ref="C30:N30">IF(C24="","",C24-C27)</f>
        <v>187</v>
      </c>
      <c r="D30" s="52">
        <f t="shared" si="15"/>
        <v>4</v>
      </c>
      <c r="E30" s="52">
        <f t="shared" si="15"/>
        <v>240</v>
      </c>
      <c r="F30" s="52">
        <f t="shared" si="15"/>
        <v>493</v>
      </c>
      <c r="G30" s="52">
        <f t="shared" si="15"/>
        <v>78</v>
      </c>
      <c r="H30" s="52">
        <f t="shared" si="15"/>
        <v>0</v>
      </c>
      <c r="I30" s="52">
        <f t="shared" si="15"/>
        <v>75</v>
      </c>
      <c r="J30" s="52">
        <f t="shared" si="15"/>
        <v>0</v>
      </c>
      <c r="K30" s="52">
        <f t="shared" si="15"/>
        <v>0</v>
      </c>
      <c r="L30" s="52">
        <f t="shared" si="15"/>
        <v>0</v>
      </c>
      <c r="M30" s="52">
        <v>0</v>
      </c>
      <c r="N30" s="602">
        <f t="shared" si="15"/>
        <v>0</v>
      </c>
      <c r="O30" s="66">
        <f>IF(O29="","",SUM(C30:N30))</f>
        <v>1077</v>
      </c>
      <c r="P30" s="23"/>
    </row>
    <row r="31" spans="1:16" s="560" customFormat="1" ht="15" thickBot="1">
      <c r="A31" s="566"/>
      <c r="B31" s="587" t="s">
        <v>31</v>
      </c>
      <c r="C31" s="588">
        <f aca="true" t="shared" si="16" ref="C31:O31">IF(C29="","",C29/C23)</f>
        <v>0.5115089514066496</v>
      </c>
      <c r="D31" s="589">
        <f t="shared" si="16"/>
        <v>0.13529411764705881</v>
      </c>
      <c r="E31" s="589">
        <f t="shared" si="16"/>
        <v>0.6650246305418719</v>
      </c>
      <c r="F31" s="589">
        <f t="shared" si="16"/>
        <v>0.8194233687405159</v>
      </c>
      <c r="G31" s="589">
        <f t="shared" si="16"/>
        <v>0.3944954128440367</v>
      </c>
      <c r="H31" s="589">
        <f t="shared" si="16"/>
        <v>0.0875</v>
      </c>
      <c r="I31" s="589">
        <f t="shared" si="16"/>
        <v>0.4306930693069307</v>
      </c>
      <c r="J31" s="589">
        <f t="shared" si="16"/>
        <v>0.10687022900763359</v>
      </c>
      <c r="K31" s="589">
        <f t="shared" si="16"/>
        <v>0.24324324324324326</v>
      </c>
      <c r="L31" s="589">
        <f t="shared" si="16"/>
        <v>0.3821138211382114</v>
      </c>
      <c r="M31" s="589">
        <f t="shared" si="16"/>
        <v>0.29133858267716534</v>
      </c>
      <c r="N31" s="603">
        <f t="shared" si="16"/>
        <v>0.11363636363636363</v>
      </c>
      <c r="O31" s="590">
        <f t="shared" si="16"/>
        <v>0.4947138169886985</v>
      </c>
      <c r="P31" s="559"/>
    </row>
    <row r="32" spans="1:16" ht="15" thickTop="1">
      <c r="A32" s="41"/>
      <c r="B32" s="176" t="s">
        <v>21</v>
      </c>
      <c r="C32" s="95">
        <f aca="true" t="shared" si="17" ref="C32:N32">IF(C23="","",C5+C11+C17+C23)</f>
        <v>2258</v>
      </c>
      <c r="D32" s="96">
        <f t="shared" si="17"/>
        <v>2226</v>
      </c>
      <c r="E32" s="96">
        <f t="shared" si="17"/>
        <v>2129</v>
      </c>
      <c r="F32" s="96">
        <f t="shared" si="17"/>
        <v>2585</v>
      </c>
      <c r="G32" s="96">
        <f t="shared" si="17"/>
        <v>2307</v>
      </c>
      <c r="H32" s="96">
        <f t="shared" si="17"/>
        <v>1979</v>
      </c>
      <c r="I32" s="96">
        <f t="shared" si="17"/>
        <v>1909</v>
      </c>
      <c r="J32" s="96">
        <f t="shared" si="17"/>
        <v>1731</v>
      </c>
      <c r="K32" s="96">
        <f t="shared" si="17"/>
        <v>2005</v>
      </c>
      <c r="L32" s="96">
        <f t="shared" si="17"/>
        <v>1681</v>
      </c>
      <c r="M32" s="96">
        <f t="shared" si="17"/>
        <v>1417</v>
      </c>
      <c r="N32" s="604">
        <f t="shared" si="17"/>
        <v>1225</v>
      </c>
      <c r="O32" s="97">
        <f>SUM(C32:N32)</f>
        <v>23452</v>
      </c>
      <c r="P32" s="23"/>
    </row>
    <row r="33" spans="1:16" ht="14.25">
      <c r="A33" s="41" t="s">
        <v>32</v>
      </c>
      <c r="B33" s="175" t="s">
        <v>23</v>
      </c>
      <c r="C33" s="48">
        <f aca="true" t="shared" si="18" ref="C33:N33">IF(C26="","",C7+C13+C19+C26)</f>
        <v>1500</v>
      </c>
      <c r="D33" s="49">
        <f t="shared" si="18"/>
        <v>1427</v>
      </c>
      <c r="E33" s="49">
        <f t="shared" si="18"/>
        <v>1274</v>
      </c>
      <c r="F33" s="49">
        <f t="shared" si="18"/>
        <v>1272</v>
      </c>
      <c r="G33" s="49">
        <f t="shared" si="18"/>
        <v>1307</v>
      </c>
      <c r="H33" s="49">
        <f t="shared" si="18"/>
        <v>1315</v>
      </c>
      <c r="I33" s="49">
        <f t="shared" si="18"/>
        <v>1137</v>
      </c>
      <c r="J33" s="49">
        <f t="shared" si="18"/>
        <v>1131</v>
      </c>
      <c r="K33" s="49">
        <f t="shared" si="18"/>
        <v>1357</v>
      </c>
      <c r="L33" s="49">
        <f t="shared" si="18"/>
        <v>1065</v>
      </c>
      <c r="M33" s="49">
        <f t="shared" si="18"/>
        <v>977</v>
      </c>
      <c r="N33" s="605">
        <f t="shared" si="18"/>
        <v>937</v>
      </c>
      <c r="O33" s="98">
        <f>SUM(C33:N33)</f>
        <v>14699</v>
      </c>
      <c r="P33" s="7"/>
    </row>
    <row r="34" spans="1:16" s="560" customFormat="1" ht="14.25">
      <c r="A34" s="553"/>
      <c r="B34" s="554" t="s">
        <v>17</v>
      </c>
      <c r="C34" s="562">
        <f aca="true" t="shared" si="19" ref="C34:O34">IF(C33="","",C33/C32)</f>
        <v>0.6643046944198405</v>
      </c>
      <c r="D34" s="563">
        <f t="shared" si="19"/>
        <v>0.6410601976639713</v>
      </c>
      <c r="E34" s="563">
        <f t="shared" si="19"/>
        <v>0.5984030061061532</v>
      </c>
      <c r="F34" s="563">
        <f t="shared" si="19"/>
        <v>0.4920696324951644</v>
      </c>
      <c r="G34" s="563">
        <f t="shared" si="19"/>
        <v>0.5665366276549632</v>
      </c>
      <c r="H34" s="563">
        <f t="shared" si="19"/>
        <v>0.6644770085901971</v>
      </c>
      <c r="I34" s="563">
        <f t="shared" si="19"/>
        <v>0.5955997904662127</v>
      </c>
      <c r="J34" s="563">
        <f t="shared" si="19"/>
        <v>0.6533795493934142</v>
      </c>
      <c r="K34" s="563">
        <f t="shared" si="19"/>
        <v>0.6768079800498753</v>
      </c>
      <c r="L34" s="563">
        <f t="shared" si="19"/>
        <v>0.6335514574657942</v>
      </c>
      <c r="M34" s="563">
        <f t="shared" si="19"/>
        <v>0.689484827099506</v>
      </c>
      <c r="N34" s="597">
        <f t="shared" si="19"/>
        <v>0.7648979591836734</v>
      </c>
      <c r="O34" s="586">
        <f t="shared" si="19"/>
        <v>0.6267695718915232</v>
      </c>
      <c r="P34" s="591"/>
    </row>
    <row r="35" spans="1:16" ht="14.25">
      <c r="A35" s="67" t="s">
        <v>14</v>
      </c>
      <c r="B35" s="93" t="s">
        <v>19</v>
      </c>
      <c r="C35" s="42">
        <f aca="true" t="shared" si="20" ref="C35:N35">IF(C29="","",C29+C21+C15+C9)</f>
        <v>758</v>
      </c>
      <c r="D35" s="43">
        <f t="shared" si="20"/>
        <v>799</v>
      </c>
      <c r="E35" s="43">
        <f t="shared" si="20"/>
        <v>855</v>
      </c>
      <c r="F35" s="43">
        <f t="shared" si="20"/>
        <v>1313</v>
      </c>
      <c r="G35" s="43">
        <f t="shared" si="20"/>
        <v>1000</v>
      </c>
      <c r="H35" s="43">
        <f t="shared" si="20"/>
        <v>664</v>
      </c>
      <c r="I35" s="43">
        <f t="shared" si="20"/>
        <v>772</v>
      </c>
      <c r="J35" s="43">
        <f t="shared" si="20"/>
        <v>600</v>
      </c>
      <c r="K35" s="43">
        <f t="shared" si="20"/>
        <v>648</v>
      </c>
      <c r="L35" s="43">
        <f t="shared" si="20"/>
        <v>616</v>
      </c>
      <c r="M35" s="43">
        <f t="shared" si="20"/>
        <v>440</v>
      </c>
      <c r="N35" s="601">
        <f t="shared" si="20"/>
        <v>288</v>
      </c>
      <c r="O35" s="99">
        <f>SUM(C35:N35)</f>
        <v>8753</v>
      </c>
      <c r="P35" s="23"/>
    </row>
    <row r="36" spans="1:16" s="560" customFormat="1" ht="15" thickBot="1">
      <c r="A36" s="592"/>
      <c r="B36" s="593" t="s">
        <v>17</v>
      </c>
      <c r="C36" s="594">
        <f aca="true" t="shared" si="21" ref="C36:O36">IF(C35="","",C35/C32)</f>
        <v>0.3356953055801594</v>
      </c>
      <c r="D36" s="595">
        <f t="shared" si="21"/>
        <v>0.35893980233602873</v>
      </c>
      <c r="E36" s="595">
        <f t="shared" si="21"/>
        <v>0.4015969938938469</v>
      </c>
      <c r="F36" s="595">
        <f t="shared" si="21"/>
        <v>0.5079303675048356</v>
      </c>
      <c r="G36" s="595">
        <f t="shared" si="21"/>
        <v>0.43346337234503685</v>
      </c>
      <c r="H36" s="595">
        <f t="shared" si="21"/>
        <v>0.3355229914098029</v>
      </c>
      <c r="I36" s="595">
        <f t="shared" si="21"/>
        <v>0.4044002095337873</v>
      </c>
      <c r="J36" s="595">
        <f t="shared" si="21"/>
        <v>0.3466204506065858</v>
      </c>
      <c r="K36" s="595">
        <f t="shared" si="21"/>
        <v>0.3231920199501247</v>
      </c>
      <c r="L36" s="595">
        <f t="shared" si="21"/>
        <v>0.36644854253420583</v>
      </c>
      <c r="M36" s="595">
        <f t="shared" si="21"/>
        <v>0.310515172900494</v>
      </c>
      <c r="N36" s="606">
        <f t="shared" si="21"/>
        <v>0.23510204081632652</v>
      </c>
      <c r="O36" s="596">
        <f t="shared" si="21"/>
        <v>0.3732304281084769</v>
      </c>
      <c r="P36" s="591"/>
    </row>
    <row r="37" spans="1:16" ht="15" thickTop="1">
      <c r="A37" s="22"/>
      <c r="B37" s="23"/>
      <c r="C37" s="23"/>
      <c r="D37" s="23"/>
      <c r="E37" s="23"/>
      <c r="F37" s="23"/>
      <c r="G37" s="23"/>
      <c r="H37" s="23"/>
      <c r="I37" s="23"/>
      <c r="J37" s="23"/>
      <c r="K37" s="23"/>
      <c r="L37" s="23"/>
      <c r="M37" s="23"/>
      <c r="N37" s="23" t="s">
        <v>33</v>
      </c>
      <c r="O37" s="23"/>
      <c r="P37" s="23"/>
    </row>
    <row r="38" spans="1:16" ht="14.25">
      <c r="A38" s="22"/>
      <c r="B38" s="23"/>
      <c r="C38" s="23"/>
      <c r="D38" s="23"/>
      <c r="E38" s="23"/>
      <c r="F38" s="23"/>
      <c r="G38" s="23"/>
      <c r="H38" s="23"/>
      <c r="I38" s="23" t="s">
        <v>174</v>
      </c>
      <c r="J38" s="23"/>
      <c r="K38" s="23"/>
      <c r="L38" s="23"/>
      <c r="M38" s="23"/>
      <c r="N38" s="23"/>
      <c r="O38" s="23"/>
      <c r="P38" s="23"/>
    </row>
    <row r="39" spans="1:16" ht="13.5">
      <c r="A39" s="23"/>
      <c r="B39" s="23"/>
      <c r="C39" s="23"/>
      <c r="D39" s="23"/>
      <c r="E39" s="23"/>
      <c r="F39" s="23"/>
      <c r="G39" s="23"/>
      <c r="H39" s="23"/>
      <c r="I39" s="23"/>
      <c r="J39" s="23"/>
      <c r="K39" s="23"/>
      <c r="L39" s="23"/>
      <c r="M39" s="23"/>
      <c r="N39" s="23"/>
      <c r="O39" s="23"/>
      <c r="P39" s="23"/>
    </row>
    <row r="40" spans="1:16" ht="17.25">
      <c r="A40" s="22"/>
      <c r="B40" s="23"/>
      <c r="C40" s="23"/>
      <c r="D40" s="23"/>
      <c r="E40" s="716" t="s">
        <v>35</v>
      </c>
      <c r="F40" s="716"/>
      <c r="G40" s="716"/>
      <c r="H40" s="716"/>
      <c r="I40" s="716"/>
      <c r="J40" s="716"/>
      <c r="K40" s="716"/>
      <c r="L40" s="688" t="s">
        <v>180</v>
      </c>
      <c r="M40" s="23"/>
      <c r="N40" s="23"/>
      <c r="O40" s="23"/>
      <c r="P40" s="23"/>
    </row>
    <row r="41" spans="1:16" ht="13.5">
      <c r="A41" s="23"/>
      <c r="B41" s="23"/>
      <c r="C41" s="23"/>
      <c r="D41" s="23"/>
      <c r="E41" s="23"/>
      <c r="F41" s="23"/>
      <c r="G41" s="23"/>
      <c r="H41" s="23"/>
      <c r="I41" s="23"/>
      <c r="J41" s="23"/>
      <c r="K41" s="23"/>
      <c r="L41" s="23"/>
      <c r="M41" s="23"/>
      <c r="N41" s="23"/>
      <c r="O41" s="23"/>
      <c r="P41" s="23"/>
    </row>
    <row r="42" spans="1:16" ht="15" thickBot="1">
      <c r="A42" s="22"/>
      <c r="B42" s="23"/>
      <c r="C42" s="23"/>
      <c r="D42" s="23"/>
      <c r="E42" s="23"/>
      <c r="F42" s="23"/>
      <c r="G42" s="23"/>
      <c r="H42" s="23"/>
      <c r="I42" s="23"/>
      <c r="J42" s="23"/>
      <c r="K42" s="23"/>
      <c r="L42" s="23"/>
      <c r="M42" s="23"/>
      <c r="N42" s="23"/>
      <c r="O42" s="23"/>
      <c r="P42" s="23"/>
    </row>
    <row r="43" spans="1:16" ht="18.75" thickBot="1" thickTop="1">
      <c r="A43" s="100"/>
      <c r="B43" s="28"/>
      <c r="C43" s="26"/>
      <c r="D43" s="27" t="s">
        <v>2</v>
      </c>
      <c r="E43" s="28" t="s">
        <v>3</v>
      </c>
      <c r="F43" s="28" t="s">
        <v>4</v>
      </c>
      <c r="G43" s="28" t="s">
        <v>5</v>
      </c>
      <c r="H43" s="28" t="s">
        <v>6</v>
      </c>
      <c r="I43" s="28" t="s">
        <v>7</v>
      </c>
      <c r="J43" s="28" t="s">
        <v>8</v>
      </c>
      <c r="K43" s="28" t="s">
        <v>9</v>
      </c>
      <c r="L43" s="28" t="s">
        <v>10</v>
      </c>
      <c r="M43" s="28" t="s">
        <v>11</v>
      </c>
      <c r="N43" s="28" t="s">
        <v>12</v>
      </c>
      <c r="O43" s="29" t="s">
        <v>13</v>
      </c>
      <c r="P43" s="30" t="s">
        <v>14</v>
      </c>
    </row>
    <row r="44" spans="1:16" ht="15" thickTop="1">
      <c r="A44" s="31"/>
      <c r="B44" s="101"/>
      <c r="C44" s="102" t="s">
        <v>36</v>
      </c>
      <c r="D44" s="103">
        <v>1074</v>
      </c>
      <c r="E44" s="104">
        <v>1082</v>
      </c>
      <c r="F44" s="104">
        <v>1012</v>
      </c>
      <c r="G44" s="104">
        <v>1021</v>
      </c>
      <c r="H44" s="104">
        <v>1032</v>
      </c>
      <c r="I44" s="104">
        <v>1009</v>
      </c>
      <c r="J44" s="104">
        <v>888</v>
      </c>
      <c r="K44" s="104">
        <v>877</v>
      </c>
      <c r="L44" s="104">
        <v>897</v>
      </c>
      <c r="M44" s="104">
        <v>721</v>
      </c>
      <c r="N44" s="104">
        <v>798</v>
      </c>
      <c r="O44" s="105">
        <v>778</v>
      </c>
      <c r="P44" s="106">
        <f>SUM(D44:O44)</f>
        <v>11189</v>
      </c>
    </row>
    <row r="45" spans="1:16" ht="14.25">
      <c r="A45" s="41"/>
      <c r="B45" s="107" t="s">
        <v>21</v>
      </c>
      <c r="C45" s="108" t="s">
        <v>37</v>
      </c>
      <c r="D45" s="109">
        <v>1081</v>
      </c>
      <c r="E45" s="110">
        <v>1055</v>
      </c>
      <c r="F45" s="111">
        <v>1174</v>
      </c>
      <c r="G45" s="110">
        <v>725</v>
      </c>
      <c r="H45" s="110">
        <v>980</v>
      </c>
      <c r="I45" s="112">
        <v>854</v>
      </c>
      <c r="J45" s="110">
        <v>928</v>
      </c>
      <c r="K45" s="110">
        <v>918</v>
      </c>
      <c r="L45" s="110">
        <v>806</v>
      </c>
      <c r="M45" s="110">
        <v>959</v>
      </c>
      <c r="N45" s="110">
        <v>914</v>
      </c>
      <c r="O45" s="113">
        <v>720</v>
      </c>
      <c r="P45" s="699">
        <f>SUM(D45:O45)</f>
        <v>11114</v>
      </c>
    </row>
    <row r="46" spans="1:16" s="560" customFormat="1" ht="14.25">
      <c r="A46" s="553" t="s">
        <v>22</v>
      </c>
      <c r="B46" s="607"/>
      <c r="C46" s="608" t="s">
        <v>38</v>
      </c>
      <c r="D46" s="556">
        <f aca="true" t="shared" si="22" ref="D46:O46">D44/D45</f>
        <v>0.9935245143385754</v>
      </c>
      <c r="E46" s="609">
        <f t="shared" si="22"/>
        <v>1.0255924170616113</v>
      </c>
      <c r="F46" s="609">
        <f t="shared" si="22"/>
        <v>0.8620102214650767</v>
      </c>
      <c r="G46" s="609">
        <f t="shared" si="22"/>
        <v>1.4082758620689655</v>
      </c>
      <c r="H46" s="609">
        <f t="shared" si="22"/>
        <v>1.0530612244897959</v>
      </c>
      <c r="I46" s="609">
        <f t="shared" si="22"/>
        <v>1.1814988290398127</v>
      </c>
      <c r="J46" s="609">
        <f t="shared" si="22"/>
        <v>0.9568965517241379</v>
      </c>
      <c r="K46" s="609">
        <f t="shared" si="22"/>
        <v>0.9553376906318083</v>
      </c>
      <c r="L46" s="609">
        <f t="shared" si="22"/>
        <v>1.1129032258064515</v>
      </c>
      <c r="M46" s="609">
        <f t="shared" si="22"/>
        <v>0.7518248175182481</v>
      </c>
      <c r="N46" s="609">
        <f t="shared" si="22"/>
        <v>0.8730853391684902</v>
      </c>
      <c r="O46" s="609">
        <f t="shared" si="22"/>
        <v>1.0805555555555555</v>
      </c>
      <c r="P46" s="611">
        <f>P44/P45</f>
        <v>1.0067482454561814</v>
      </c>
    </row>
    <row r="47" spans="1:16" ht="14.25">
      <c r="A47" s="41"/>
      <c r="B47" s="116"/>
      <c r="C47" s="117" t="s">
        <v>36</v>
      </c>
      <c r="D47" s="118">
        <v>937</v>
      </c>
      <c r="E47" s="119">
        <v>960</v>
      </c>
      <c r="F47" s="119">
        <v>863</v>
      </c>
      <c r="G47" s="119">
        <v>884</v>
      </c>
      <c r="H47" s="119">
        <v>889</v>
      </c>
      <c r="I47" s="119">
        <v>861</v>
      </c>
      <c r="J47" s="119">
        <v>745</v>
      </c>
      <c r="K47" s="119">
        <v>752</v>
      </c>
      <c r="L47" s="119">
        <v>801</v>
      </c>
      <c r="M47" s="119">
        <v>637</v>
      </c>
      <c r="N47" s="119">
        <v>696</v>
      </c>
      <c r="O47" s="120">
        <v>690</v>
      </c>
      <c r="P47" s="535">
        <f>SUM(D47:O47)</f>
        <v>9715</v>
      </c>
    </row>
    <row r="48" spans="1:16" ht="14.25">
      <c r="A48" s="41"/>
      <c r="B48" s="107" t="s">
        <v>23</v>
      </c>
      <c r="C48" s="108" t="s">
        <v>37</v>
      </c>
      <c r="D48" s="109">
        <v>912</v>
      </c>
      <c r="E48" s="110">
        <v>883</v>
      </c>
      <c r="F48" s="111">
        <v>974</v>
      </c>
      <c r="G48" s="110">
        <v>652</v>
      </c>
      <c r="H48" s="110">
        <v>837</v>
      </c>
      <c r="I48" s="112">
        <v>726</v>
      </c>
      <c r="J48" s="110">
        <v>797</v>
      </c>
      <c r="K48" s="110">
        <v>779</v>
      </c>
      <c r="L48" s="110">
        <v>687</v>
      </c>
      <c r="M48" s="110">
        <v>832</v>
      </c>
      <c r="N48" s="110">
        <v>768</v>
      </c>
      <c r="O48" s="113">
        <v>625</v>
      </c>
      <c r="P48" s="695">
        <f>SUM(D48:O48)</f>
        <v>9472</v>
      </c>
    </row>
    <row r="49" spans="1:16" ht="14.25">
      <c r="A49" s="39"/>
      <c r="B49" s="114"/>
      <c r="C49" s="115" t="s">
        <v>38</v>
      </c>
      <c r="D49" s="556">
        <f aca="true" t="shared" si="23" ref="D49:O49">D47/D48</f>
        <v>1.0274122807017543</v>
      </c>
      <c r="E49" s="609">
        <f t="shared" si="23"/>
        <v>1.087202718006795</v>
      </c>
      <c r="F49" s="609">
        <f t="shared" si="23"/>
        <v>0.8860369609856262</v>
      </c>
      <c r="G49" s="609">
        <f t="shared" si="23"/>
        <v>1.3558282208588956</v>
      </c>
      <c r="H49" s="609">
        <f t="shared" si="23"/>
        <v>1.0621266427718041</v>
      </c>
      <c r="I49" s="609">
        <f t="shared" si="23"/>
        <v>1.1859504132231404</v>
      </c>
      <c r="J49" s="609">
        <f t="shared" si="23"/>
        <v>0.9347553324968633</v>
      </c>
      <c r="K49" s="609">
        <f t="shared" si="23"/>
        <v>0.9653401797175867</v>
      </c>
      <c r="L49" s="609">
        <f t="shared" si="23"/>
        <v>1.165938864628821</v>
      </c>
      <c r="M49" s="609">
        <f t="shared" si="23"/>
        <v>0.765625</v>
      </c>
      <c r="N49" s="609">
        <f t="shared" si="23"/>
        <v>0.90625</v>
      </c>
      <c r="O49" s="609">
        <f t="shared" si="23"/>
        <v>1.104</v>
      </c>
      <c r="P49" s="618">
        <f>P47/P48</f>
        <v>1.0256545608108107</v>
      </c>
    </row>
    <row r="50" spans="1:16" ht="14.25">
      <c r="A50" s="41" t="s">
        <v>24</v>
      </c>
      <c r="B50" s="116"/>
      <c r="C50" s="122" t="s">
        <v>36</v>
      </c>
      <c r="D50" s="42">
        <f aca="true" t="shared" si="24" ref="D50:K50">D44-D47</f>
        <v>137</v>
      </c>
      <c r="E50" s="166">
        <f t="shared" si="24"/>
        <v>122</v>
      </c>
      <c r="F50" s="166">
        <f t="shared" si="24"/>
        <v>149</v>
      </c>
      <c r="G50" s="166">
        <f t="shared" si="24"/>
        <v>137</v>
      </c>
      <c r="H50" s="166">
        <f t="shared" si="24"/>
        <v>143</v>
      </c>
      <c r="I50" s="166">
        <f t="shared" si="24"/>
        <v>148</v>
      </c>
      <c r="J50" s="166">
        <f t="shared" si="24"/>
        <v>143</v>
      </c>
      <c r="K50" s="166">
        <f t="shared" si="24"/>
        <v>125</v>
      </c>
      <c r="L50" s="166">
        <f>L44-L47</f>
        <v>96</v>
      </c>
      <c r="M50" s="166">
        <f>M44-M47</f>
        <v>84</v>
      </c>
      <c r="N50" s="166">
        <v>102</v>
      </c>
      <c r="O50" s="167">
        <v>88</v>
      </c>
      <c r="P50" s="121">
        <f>SUM(D50:O50)</f>
        <v>1474</v>
      </c>
    </row>
    <row r="51" spans="1:16" ht="14.25">
      <c r="A51" s="41"/>
      <c r="B51" s="107" t="s">
        <v>19</v>
      </c>
      <c r="C51" s="125" t="s">
        <v>37</v>
      </c>
      <c r="D51" s="156">
        <f>D45-D48</f>
        <v>169</v>
      </c>
      <c r="E51" s="110">
        <v>172</v>
      </c>
      <c r="F51" s="111">
        <v>200</v>
      </c>
      <c r="G51" s="110">
        <v>73</v>
      </c>
      <c r="H51" s="110">
        <f>H45-H48</f>
        <v>143</v>
      </c>
      <c r="I51" s="110">
        <f>I45-I48</f>
        <v>128</v>
      </c>
      <c r="J51" s="110">
        <f>J45-J48</f>
        <v>131</v>
      </c>
      <c r="K51" s="110">
        <f>K45-K48</f>
        <v>139</v>
      </c>
      <c r="L51" s="110">
        <f>L45-L48</f>
        <v>119</v>
      </c>
      <c r="M51" s="110">
        <f>M45-M48</f>
        <v>127</v>
      </c>
      <c r="N51" s="110">
        <v>146</v>
      </c>
      <c r="O51" s="113">
        <v>95</v>
      </c>
      <c r="P51" s="696">
        <f>SUM(D51:O51)</f>
        <v>1642</v>
      </c>
    </row>
    <row r="52" spans="1:16" s="560" customFormat="1" ht="15" thickBot="1">
      <c r="A52" s="566"/>
      <c r="B52" s="612"/>
      <c r="C52" s="613" t="s">
        <v>38</v>
      </c>
      <c r="D52" s="588">
        <f aca="true" t="shared" si="25" ref="D52:O52">D50/D51</f>
        <v>0.8106508875739645</v>
      </c>
      <c r="E52" s="614">
        <f t="shared" si="25"/>
        <v>0.7093023255813954</v>
      </c>
      <c r="F52" s="614">
        <f t="shared" si="25"/>
        <v>0.745</v>
      </c>
      <c r="G52" s="614">
        <f t="shared" si="25"/>
        <v>1.8767123287671232</v>
      </c>
      <c r="H52" s="614">
        <f t="shared" si="25"/>
        <v>1</v>
      </c>
      <c r="I52" s="614">
        <f t="shared" si="25"/>
        <v>1.15625</v>
      </c>
      <c r="J52" s="614">
        <f t="shared" si="25"/>
        <v>1.0916030534351144</v>
      </c>
      <c r="K52" s="614">
        <f t="shared" si="25"/>
        <v>0.8992805755395683</v>
      </c>
      <c r="L52" s="614">
        <f t="shared" si="25"/>
        <v>0.8067226890756303</v>
      </c>
      <c r="M52" s="614">
        <f t="shared" si="25"/>
        <v>0.6614173228346457</v>
      </c>
      <c r="N52" s="609">
        <f t="shared" si="25"/>
        <v>0.6986301369863014</v>
      </c>
      <c r="O52" s="609">
        <f t="shared" si="25"/>
        <v>0.9263157894736842</v>
      </c>
      <c r="P52" s="616">
        <f>P50/P51</f>
        <v>0.8976857490864799</v>
      </c>
    </row>
    <row r="53" spans="1:16" ht="15" thickTop="1">
      <c r="A53" s="41"/>
      <c r="B53" s="107"/>
      <c r="C53" s="102" t="s">
        <v>36</v>
      </c>
      <c r="D53" s="541">
        <v>793</v>
      </c>
      <c r="E53" s="160">
        <v>908</v>
      </c>
      <c r="F53" s="160">
        <v>702</v>
      </c>
      <c r="G53" s="160">
        <v>905</v>
      </c>
      <c r="H53" s="160">
        <v>1057</v>
      </c>
      <c r="I53" s="160">
        <v>889</v>
      </c>
      <c r="J53" s="160">
        <v>818</v>
      </c>
      <c r="K53" s="160">
        <v>718</v>
      </c>
      <c r="L53" s="160">
        <v>960</v>
      </c>
      <c r="M53" s="160">
        <v>817</v>
      </c>
      <c r="N53" s="160">
        <f>M11</f>
        <v>489</v>
      </c>
      <c r="O53" s="161">
        <v>354</v>
      </c>
      <c r="P53" s="539">
        <f>SUM(D53:O53)</f>
        <v>9410</v>
      </c>
    </row>
    <row r="54" spans="1:16" ht="14.25">
      <c r="A54" s="41"/>
      <c r="B54" s="107" t="s">
        <v>21</v>
      </c>
      <c r="C54" s="108" t="s">
        <v>37</v>
      </c>
      <c r="D54" s="51">
        <v>859</v>
      </c>
      <c r="E54" s="163">
        <v>712</v>
      </c>
      <c r="F54" s="52">
        <v>1023</v>
      </c>
      <c r="G54" s="163">
        <v>468</v>
      </c>
      <c r="H54" s="163">
        <v>435</v>
      </c>
      <c r="I54" s="540">
        <v>548</v>
      </c>
      <c r="J54" s="163">
        <v>695</v>
      </c>
      <c r="K54" s="163">
        <v>836</v>
      </c>
      <c r="L54" s="163">
        <v>847</v>
      </c>
      <c r="M54" s="163">
        <v>1090</v>
      </c>
      <c r="N54" s="53">
        <v>574</v>
      </c>
      <c r="O54" s="164">
        <v>466</v>
      </c>
      <c r="P54" s="538">
        <f>SUM(D54:O54)</f>
        <v>8553</v>
      </c>
    </row>
    <row r="55" spans="1:16" s="560" customFormat="1" ht="14.25">
      <c r="A55" s="553" t="s">
        <v>25</v>
      </c>
      <c r="B55" s="607"/>
      <c r="C55" s="608" t="s">
        <v>38</v>
      </c>
      <c r="D55" s="556">
        <f aca="true" t="shared" si="26" ref="D55:O55">D53/D54</f>
        <v>0.9231664726426076</v>
      </c>
      <c r="E55" s="609">
        <f t="shared" si="26"/>
        <v>1.2752808988764044</v>
      </c>
      <c r="F55" s="609">
        <f t="shared" si="26"/>
        <v>0.6862170087976539</v>
      </c>
      <c r="G55" s="609">
        <f t="shared" si="26"/>
        <v>1.9337606837606838</v>
      </c>
      <c r="H55" s="609">
        <f t="shared" si="26"/>
        <v>2.4298850574712643</v>
      </c>
      <c r="I55" s="609">
        <f t="shared" si="26"/>
        <v>1.6222627737226278</v>
      </c>
      <c r="J55" s="609">
        <f t="shared" si="26"/>
        <v>1.176978417266187</v>
      </c>
      <c r="K55" s="609">
        <f t="shared" si="26"/>
        <v>0.8588516746411483</v>
      </c>
      <c r="L55" s="609">
        <f t="shared" si="26"/>
        <v>1.1334120425029517</v>
      </c>
      <c r="M55" s="609">
        <f t="shared" si="26"/>
        <v>0.7495412844036697</v>
      </c>
      <c r="N55" s="609">
        <f t="shared" si="26"/>
        <v>0.8519163763066202</v>
      </c>
      <c r="O55" s="609">
        <f t="shared" si="26"/>
        <v>0.759656652360515</v>
      </c>
      <c r="P55" s="617">
        <f>P53/P54</f>
        <v>1.100198760668771</v>
      </c>
    </row>
    <row r="56" spans="1:16" ht="14.25">
      <c r="A56" s="41"/>
      <c r="B56" s="116"/>
      <c r="C56" s="117" t="s">
        <v>36</v>
      </c>
      <c r="D56" s="118">
        <v>372</v>
      </c>
      <c r="E56" s="119">
        <v>319</v>
      </c>
      <c r="F56" s="119">
        <v>274</v>
      </c>
      <c r="G56" s="119">
        <v>269</v>
      </c>
      <c r="H56" s="119">
        <v>286</v>
      </c>
      <c r="I56" s="119">
        <v>380</v>
      </c>
      <c r="J56" s="119">
        <v>276</v>
      </c>
      <c r="K56" s="119">
        <v>258</v>
      </c>
      <c r="L56" s="119">
        <v>444</v>
      </c>
      <c r="M56" s="119">
        <v>333</v>
      </c>
      <c r="N56" s="57">
        <v>189</v>
      </c>
      <c r="O56" s="120">
        <v>166</v>
      </c>
      <c r="P56" s="121">
        <f>SUM(D56:O56)</f>
        <v>3566</v>
      </c>
    </row>
    <row r="57" spans="1:16" ht="14.25">
      <c r="A57" s="41"/>
      <c r="B57" s="107" t="s">
        <v>23</v>
      </c>
      <c r="C57" s="108" t="s">
        <v>37</v>
      </c>
      <c r="D57" s="109">
        <v>323</v>
      </c>
      <c r="E57" s="110">
        <v>282</v>
      </c>
      <c r="F57" s="111">
        <v>388</v>
      </c>
      <c r="G57" s="110">
        <v>116</v>
      </c>
      <c r="H57" s="110">
        <v>192</v>
      </c>
      <c r="I57" s="112">
        <v>234</v>
      </c>
      <c r="J57" s="110">
        <v>292</v>
      </c>
      <c r="K57" s="110">
        <v>314</v>
      </c>
      <c r="L57" s="110">
        <v>325</v>
      </c>
      <c r="M57" s="110">
        <v>576</v>
      </c>
      <c r="N57" s="110">
        <v>285</v>
      </c>
      <c r="O57" s="113">
        <v>192</v>
      </c>
      <c r="P57" s="121">
        <f>SUM(D57:O57)</f>
        <v>3519</v>
      </c>
    </row>
    <row r="58" spans="1:16" s="560" customFormat="1" ht="14.25">
      <c r="A58" s="553"/>
      <c r="B58" s="607"/>
      <c r="C58" s="608" t="s">
        <v>38</v>
      </c>
      <c r="D58" s="556">
        <f aca="true" t="shared" si="27" ref="D58:O58">D56/D57</f>
        <v>1.151702786377709</v>
      </c>
      <c r="E58" s="609">
        <f t="shared" si="27"/>
        <v>1.1312056737588652</v>
      </c>
      <c r="F58" s="609">
        <f t="shared" si="27"/>
        <v>0.7061855670103093</v>
      </c>
      <c r="G58" s="609">
        <f t="shared" si="27"/>
        <v>2.3189655172413794</v>
      </c>
      <c r="H58" s="609">
        <f t="shared" si="27"/>
        <v>1.4895833333333333</v>
      </c>
      <c r="I58" s="609">
        <f t="shared" si="27"/>
        <v>1.623931623931624</v>
      </c>
      <c r="J58" s="609">
        <f t="shared" si="27"/>
        <v>0.9452054794520548</v>
      </c>
      <c r="K58" s="609">
        <f t="shared" si="27"/>
        <v>0.821656050955414</v>
      </c>
      <c r="L58" s="609">
        <f t="shared" si="27"/>
        <v>1.366153846153846</v>
      </c>
      <c r="M58" s="609">
        <f t="shared" si="27"/>
        <v>0.578125</v>
      </c>
      <c r="N58" s="609">
        <f t="shared" si="27"/>
        <v>0.6631578947368421</v>
      </c>
      <c r="O58" s="609">
        <f t="shared" si="27"/>
        <v>0.8645833333333334</v>
      </c>
      <c r="P58" s="618">
        <f>P56/P57</f>
        <v>1.013356067064507</v>
      </c>
    </row>
    <row r="59" spans="1:16" ht="14.25">
      <c r="A59" s="41" t="s">
        <v>24</v>
      </c>
      <c r="B59" s="116"/>
      <c r="C59" s="117" t="s">
        <v>36</v>
      </c>
      <c r="D59" s="127">
        <f aca="true" t="shared" si="28" ref="D59:K59">D53-D56</f>
        <v>421</v>
      </c>
      <c r="E59" s="128">
        <f t="shared" si="28"/>
        <v>589</v>
      </c>
      <c r="F59" s="128">
        <f t="shared" si="28"/>
        <v>428</v>
      </c>
      <c r="G59" s="128">
        <f t="shared" si="28"/>
        <v>636</v>
      </c>
      <c r="H59" s="128">
        <f t="shared" si="28"/>
        <v>771</v>
      </c>
      <c r="I59" s="128">
        <f t="shared" si="28"/>
        <v>509</v>
      </c>
      <c r="J59" s="128">
        <f t="shared" si="28"/>
        <v>542</v>
      </c>
      <c r="K59" s="128">
        <f t="shared" si="28"/>
        <v>460</v>
      </c>
      <c r="L59" s="128">
        <f>L53-L56</f>
        <v>516</v>
      </c>
      <c r="M59" s="128">
        <f>M53-M56</f>
        <v>484</v>
      </c>
      <c r="N59" s="128">
        <v>300</v>
      </c>
      <c r="O59" s="700">
        <v>188</v>
      </c>
      <c r="P59" s="701">
        <f>SUM(D59:O59)</f>
        <v>5844</v>
      </c>
    </row>
    <row r="60" spans="1:16" ht="14.25">
      <c r="A60" s="41"/>
      <c r="B60" s="107" t="s">
        <v>19</v>
      </c>
      <c r="C60" s="108" t="s">
        <v>37</v>
      </c>
      <c r="D60" s="109">
        <f>D54-D57</f>
        <v>536</v>
      </c>
      <c r="E60" s="110">
        <v>430</v>
      </c>
      <c r="F60" s="111">
        <v>635</v>
      </c>
      <c r="G60" s="110">
        <v>352</v>
      </c>
      <c r="H60" s="110">
        <f>H54-H57</f>
        <v>243</v>
      </c>
      <c r="I60" s="110">
        <f>I54-I57</f>
        <v>314</v>
      </c>
      <c r="J60" s="110">
        <f>J54-J57</f>
        <v>403</v>
      </c>
      <c r="K60" s="110">
        <f>K54-K57</f>
        <v>522</v>
      </c>
      <c r="L60" s="110">
        <f>L54-L57</f>
        <v>522</v>
      </c>
      <c r="M60" s="110">
        <f>M54-M57</f>
        <v>514</v>
      </c>
      <c r="N60" s="110">
        <v>289</v>
      </c>
      <c r="O60" s="113">
        <v>274</v>
      </c>
      <c r="P60" s="130">
        <f>SUM(D60:O60)</f>
        <v>5034</v>
      </c>
    </row>
    <row r="61" spans="1:16" s="560" customFormat="1" ht="15" thickBot="1">
      <c r="A61" s="566"/>
      <c r="B61" s="612"/>
      <c r="C61" s="619" t="s">
        <v>38</v>
      </c>
      <c r="D61" s="620">
        <f aca="true" t="shared" si="29" ref="D61:O61">D59/D60</f>
        <v>0.7854477611940298</v>
      </c>
      <c r="E61" s="614">
        <f t="shared" si="29"/>
        <v>1.369767441860465</v>
      </c>
      <c r="F61" s="614">
        <f t="shared" si="29"/>
        <v>0.6740157480314961</v>
      </c>
      <c r="G61" s="614">
        <f t="shared" si="29"/>
        <v>1.8068181818181819</v>
      </c>
      <c r="H61" s="614">
        <f t="shared" si="29"/>
        <v>3.1728395061728394</v>
      </c>
      <c r="I61" s="614">
        <f t="shared" si="29"/>
        <v>1.6210191082802548</v>
      </c>
      <c r="J61" s="614">
        <f t="shared" si="29"/>
        <v>1.3449131513647643</v>
      </c>
      <c r="K61" s="614">
        <f t="shared" si="29"/>
        <v>0.8812260536398467</v>
      </c>
      <c r="L61" s="614">
        <f t="shared" si="29"/>
        <v>0.9885057471264368</v>
      </c>
      <c r="M61" s="614">
        <f t="shared" si="29"/>
        <v>0.9416342412451362</v>
      </c>
      <c r="N61" s="609">
        <f t="shared" si="29"/>
        <v>1.0380622837370241</v>
      </c>
      <c r="O61" s="609">
        <f t="shared" si="29"/>
        <v>0.6861313868613139</v>
      </c>
      <c r="P61" s="616">
        <f>P59/P60</f>
        <v>1.1609058402860548</v>
      </c>
    </row>
    <row r="62" spans="1:16" ht="15" thickTop="1">
      <c r="A62" s="67"/>
      <c r="B62" s="131"/>
      <c r="C62" s="132" t="s">
        <v>36</v>
      </c>
      <c r="D62" s="133">
        <v>0</v>
      </c>
      <c r="E62" s="134">
        <v>66</v>
      </c>
      <c r="F62" s="134">
        <v>9</v>
      </c>
      <c r="G62" s="134">
        <v>0</v>
      </c>
      <c r="H62" s="134">
        <v>0</v>
      </c>
      <c r="I62" s="134">
        <v>1</v>
      </c>
      <c r="J62" s="134">
        <v>1</v>
      </c>
      <c r="K62" s="134">
        <v>5</v>
      </c>
      <c r="L62" s="134">
        <v>0</v>
      </c>
      <c r="M62" s="134">
        <v>20</v>
      </c>
      <c r="N62" s="134">
        <v>3</v>
      </c>
      <c r="O62" s="135">
        <v>5</v>
      </c>
      <c r="P62" s="539">
        <f>SUM(D62:O62)</f>
        <v>110</v>
      </c>
    </row>
    <row r="63" spans="1:16" ht="14.25">
      <c r="A63" s="67"/>
      <c r="B63" s="131" t="s">
        <v>21</v>
      </c>
      <c r="C63" s="136" t="s">
        <v>37</v>
      </c>
      <c r="D63" s="109">
        <v>23</v>
      </c>
      <c r="E63" s="137">
        <v>40</v>
      </c>
      <c r="F63" s="111">
        <v>3</v>
      </c>
      <c r="G63" s="137">
        <v>0</v>
      </c>
      <c r="H63" s="137">
        <v>14</v>
      </c>
      <c r="I63" s="138">
        <v>1</v>
      </c>
      <c r="J63" s="137">
        <v>1</v>
      </c>
      <c r="K63" s="137">
        <v>6</v>
      </c>
      <c r="L63" s="137">
        <v>5</v>
      </c>
      <c r="M63" s="137">
        <v>4</v>
      </c>
      <c r="N63" s="137">
        <v>3</v>
      </c>
      <c r="O63" s="139">
        <v>0</v>
      </c>
      <c r="P63" s="538">
        <f>SUM(D63:O63)</f>
        <v>100</v>
      </c>
    </row>
    <row r="64" spans="1:16" s="560" customFormat="1" ht="14.25">
      <c r="A64" s="577" t="s">
        <v>26</v>
      </c>
      <c r="B64" s="621"/>
      <c r="C64" s="622" t="s">
        <v>38</v>
      </c>
      <c r="D64" s="555">
        <f>D62/D63</f>
        <v>0</v>
      </c>
      <c r="E64" s="623">
        <f>E62/E63</f>
        <v>1.65</v>
      </c>
      <c r="F64" s="623">
        <f>F62/F63</f>
        <v>3</v>
      </c>
      <c r="G64" s="623">
        <v>0</v>
      </c>
      <c r="H64" s="623">
        <v>0</v>
      </c>
      <c r="I64" s="623">
        <f aca="true" t="shared" si="30" ref="I64:N64">I62/I63</f>
        <v>1</v>
      </c>
      <c r="J64" s="623">
        <f t="shared" si="30"/>
        <v>1</v>
      </c>
      <c r="K64" s="623">
        <f t="shared" si="30"/>
        <v>0.8333333333333334</v>
      </c>
      <c r="L64" s="623">
        <f t="shared" si="30"/>
        <v>0</v>
      </c>
      <c r="M64" s="623">
        <f t="shared" si="30"/>
        <v>5</v>
      </c>
      <c r="N64" s="609">
        <f t="shared" si="30"/>
        <v>1</v>
      </c>
      <c r="O64" s="714" t="s">
        <v>187</v>
      </c>
      <c r="P64" s="625">
        <f>P62/P63</f>
        <v>1.1</v>
      </c>
    </row>
    <row r="65" spans="1:16" ht="14.25">
      <c r="A65" s="67"/>
      <c r="B65" s="140"/>
      <c r="C65" s="141" t="s">
        <v>36</v>
      </c>
      <c r="D65" s="142">
        <v>0</v>
      </c>
      <c r="E65" s="143">
        <v>1</v>
      </c>
      <c r="F65" s="143">
        <v>1</v>
      </c>
      <c r="G65" s="143">
        <v>0</v>
      </c>
      <c r="H65" s="143">
        <v>0</v>
      </c>
      <c r="I65" s="143">
        <v>1</v>
      </c>
      <c r="J65" s="143">
        <v>1</v>
      </c>
      <c r="K65" s="143">
        <v>4</v>
      </c>
      <c r="L65" s="143">
        <v>0</v>
      </c>
      <c r="M65" s="143">
        <v>19</v>
      </c>
      <c r="N65" s="143">
        <v>2</v>
      </c>
      <c r="O65" s="144">
        <v>3</v>
      </c>
      <c r="P65" s="535">
        <f>SUM(D65:O65)</f>
        <v>32</v>
      </c>
    </row>
    <row r="66" spans="1:16" ht="14.25">
      <c r="A66" s="67"/>
      <c r="B66" s="131" t="s">
        <v>23</v>
      </c>
      <c r="C66" s="136" t="s">
        <v>37</v>
      </c>
      <c r="D66" s="109">
        <v>0</v>
      </c>
      <c r="E66" s="145">
        <v>1</v>
      </c>
      <c r="F66" s="111">
        <v>1</v>
      </c>
      <c r="G66" s="145">
        <v>0</v>
      </c>
      <c r="H66" s="145">
        <v>14</v>
      </c>
      <c r="I66" s="146">
        <v>1</v>
      </c>
      <c r="J66" s="145">
        <v>1</v>
      </c>
      <c r="K66" s="145">
        <v>5</v>
      </c>
      <c r="L66" s="145">
        <v>5</v>
      </c>
      <c r="M66" s="145">
        <v>2</v>
      </c>
      <c r="N66" s="137">
        <v>3</v>
      </c>
      <c r="O66" s="139">
        <v>0</v>
      </c>
      <c r="P66" s="165">
        <f>SUM(D66:O66)</f>
        <v>33</v>
      </c>
    </row>
    <row r="67" spans="1:16" s="560" customFormat="1" ht="14.25">
      <c r="A67" s="577"/>
      <c r="B67" s="621"/>
      <c r="C67" s="626" t="s">
        <v>38</v>
      </c>
      <c r="D67" s="556">
        <v>0</v>
      </c>
      <c r="E67" s="627">
        <f>E65/E66</f>
        <v>1</v>
      </c>
      <c r="F67" s="627">
        <f>F65/F66</f>
        <v>1</v>
      </c>
      <c r="G67" s="627">
        <v>0</v>
      </c>
      <c r="H67" s="627">
        <v>0</v>
      </c>
      <c r="I67" s="627">
        <f aca="true" t="shared" si="31" ref="I67:N67">I65/I66</f>
        <v>1</v>
      </c>
      <c r="J67" s="627">
        <f t="shared" si="31"/>
        <v>1</v>
      </c>
      <c r="K67" s="627">
        <f t="shared" si="31"/>
        <v>0.8</v>
      </c>
      <c r="L67" s="627">
        <f t="shared" si="31"/>
        <v>0</v>
      </c>
      <c r="M67" s="627">
        <f t="shared" si="31"/>
        <v>9.5</v>
      </c>
      <c r="N67" s="609">
        <f t="shared" si="31"/>
        <v>0.6666666666666666</v>
      </c>
      <c r="O67" s="715" t="s">
        <v>187</v>
      </c>
      <c r="P67" s="629">
        <f>P65/P66</f>
        <v>0.9696969696969697</v>
      </c>
    </row>
    <row r="68" spans="1:16" ht="14.25">
      <c r="A68" s="67" t="s">
        <v>27</v>
      </c>
      <c r="B68" s="140"/>
      <c r="C68" s="141" t="s">
        <v>36</v>
      </c>
      <c r="D68" s="147">
        <f>D62-D65</f>
        <v>0</v>
      </c>
      <c r="E68" s="689">
        <f>E62-E65</f>
        <v>65</v>
      </c>
      <c r="F68" s="689">
        <f>F62-F65</f>
        <v>8</v>
      </c>
      <c r="G68" s="689">
        <v>0</v>
      </c>
      <c r="H68" s="689">
        <f aca="true" t="shared" si="32" ref="H68:K69">H62-H65</f>
        <v>0</v>
      </c>
      <c r="I68" s="689">
        <f t="shared" si="32"/>
        <v>0</v>
      </c>
      <c r="J68" s="689">
        <f t="shared" si="32"/>
        <v>0</v>
      </c>
      <c r="K68" s="689">
        <f t="shared" si="32"/>
        <v>1</v>
      </c>
      <c r="L68" s="689">
        <f>L62-L65</f>
        <v>0</v>
      </c>
      <c r="M68" s="689">
        <f>M62-M65</f>
        <v>1</v>
      </c>
      <c r="N68" s="689">
        <v>1</v>
      </c>
      <c r="O68" s="689">
        <v>2</v>
      </c>
      <c r="P68" s="154">
        <f>SUM(D68:O68)</f>
        <v>78</v>
      </c>
    </row>
    <row r="69" spans="1:16" ht="14.25">
      <c r="A69" s="67"/>
      <c r="B69" s="131" t="s">
        <v>19</v>
      </c>
      <c r="C69" s="136" t="s">
        <v>37</v>
      </c>
      <c r="D69" s="109">
        <f>D63-D66</f>
        <v>23</v>
      </c>
      <c r="E69" s="145">
        <v>39</v>
      </c>
      <c r="F69" s="111">
        <v>2</v>
      </c>
      <c r="G69" s="145">
        <v>0</v>
      </c>
      <c r="H69" s="704">
        <f t="shared" si="32"/>
        <v>0</v>
      </c>
      <c r="I69" s="704">
        <f t="shared" si="32"/>
        <v>0</v>
      </c>
      <c r="J69" s="704">
        <f t="shared" si="32"/>
        <v>0</v>
      </c>
      <c r="K69" s="704">
        <f t="shared" si="32"/>
        <v>1</v>
      </c>
      <c r="L69" s="704">
        <f>L63-L66</f>
        <v>0</v>
      </c>
      <c r="M69" s="704">
        <f>M63-M66</f>
        <v>2</v>
      </c>
      <c r="N69" s="137">
        <v>0</v>
      </c>
      <c r="O69" s="139">
        <v>0</v>
      </c>
      <c r="P69" s="165">
        <f>SUM(D69:O69)</f>
        <v>67</v>
      </c>
    </row>
    <row r="70" spans="1:16" s="560" customFormat="1" ht="15" thickBot="1">
      <c r="A70" s="577"/>
      <c r="B70" s="630"/>
      <c r="C70" s="631" t="s">
        <v>38</v>
      </c>
      <c r="D70" s="632">
        <f>D68/D69</f>
        <v>0</v>
      </c>
      <c r="E70" s="633">
        <f>E68/E69</f>
        <v>1.6666666666666667</v>
      </c>
      <c r="F70" s="633">
        <f>F68/F69</f>
        <v>4</v>
      </c>
      <c r="G70" s="633">
        <v>0</v>
      </c>
      <c r="H70" s="633">
        <v>0</v>
      </c>
      <c r="I70" s="633">
        <v>0</v>
      </c>
      <c r="J70" s="633">
        <v>0</v>
      </c>
      <c r="K70" s="633">
        <f>K68/K69</f>
        <v>1</v>
      </c>
      <c r="L70" s="633">
        <v>0</v>
      </c>
      <c r="M70" s="627">
        <f>M68/M69</f>
        <v>0.5</v>
      </c>
      <c r="N70" s="705" t="s">
        <v>185</v>
      </c>
      <c r="O70" s="713" t="s">
        <v>186</v>
      </c>
      <c r="P70" s="637">
        <f>P68/P69</f>
        <v>1.164179104477612</v>
      </c>
    </row>
    <row r="71" spans="1:16" ht="15" thickTop="1">
      <c r="A71" s="60"/>
      <c r="B71" s="149"/>
      <c r="C71" s="150" t="s">
        <v>36</v>
      </c>
      <c r="D71" s="550">
        <v>391</v>
      </c>
      <c r="E71" s="151">
        <v>170</v>
      </c>
      <c r="F71" s="151">
        <v>406</v>
      </c>
      <c r="G71" s="151">
        <v>659</v>
      </c>
      <c r="H71" s="690">
        <v>218</v>
      </c>
      <c r="I71" s="151">
        <v>80</v>
      </c>
      <c r="J71" s="151">
        <v>202</v>
      </c>
      <c r="K71" s="151">
        <v>131</v>
      </c>
      <c r="L71" s="151">
        <v>148</v>
      </c>
      <c r="M71" s="151">
        <v>123</v>
      </c>
      <c r="N71" s="151">
        <v>127</v>
      </c>
      <c r="O71" s="152">
        <v>88</v>
      </c>
      <c r="P71" s="106">
        <f>SUM(D71:O71)</f>
        <v>2743</v>
      </c>
    </row>
    <row r="72" spans="1:16" ht="14.25">
      <c r="A72" s="67"/>
      <c r="B72" s="131" t="s">
        <v>21</v>
      </c>
      <c r="C72" s="136" t="s">
        <v>37</v>
      </c>
      <c r="D72" s="109">
        <v>1091</v>
      </c>
      <c r="E72" s="145">
        <v>614</v>
      </c>
      <c r="F72" s="111">
        <v>601</v>
      </c>
      <c r="G72" s="145">
        <v>983</v>
      </c>
      <c r="H72" s="145">
        <v>196</v>
      </c>
      <c r="I72" s="146">
        <v>121</v>
      </c>
      <c r="J72" s="145">
        <v>666</v>
      </c>
      <c r="K72" s="145">
        <v>191</v>
      </c>
      <c r="L72" s="145">
        <v>225</v>
      </c>
      <c r="M72" s="145">
        <v>458</v>
      </c>
      <c r="N72" s="137">
        <v>213</v>
      </c>
      <c r="O72" s="139">
        <v>154</v>
      </c>
      <c r="P72" s="165">
        <f>SUM(D72:O72)</f>
        <v>5513</v>
      </c>
    </row>
    <row r="73" spans="1:16" s="560" customFormat="1" ht="14.25">
      <c r="A73" s="553"/>
      <c r="B73" s="638"/>
      <c r="C73" s="608" t="s">
        <v>38</v>
      </c>
      <c r="D73" s="556">
        <f aca="true" t="shared" si="33" ref="D73:M73">D71/D72</f>
        <v>0.35838680109990834</v>
      </c>
      <c r="E73" s="628">
        <f t="shared" si="33"/>
        <v>0.2768729641693811</v>
      </c>
      <c r="F73" s="628">
        <f t="shared" si="33"/>
        <v>0.6755407653910149</v>
      </c>
      <c r="G73" s="628">
        <f t="shared" si="33"/>
        <v>0.6703967446592065</v>
      </c>
      <c r="H73" s="628">
        <f t="shared" si="33"/>
        <v>1.1122448979591837</v>
      </c>
      <c r="I73" s="628">
        <f t="shared" si="33"/>
        <v>0.6611570247933884</v>
      </c>
      <c r="J73" s="628">
        <f t="shared" si="33"/>
        <v>0.3033033033033033</v>
      </c>
      <c r="K73" s="628">
        <f t="shared" si="33"/>
        <v>0.6858638743455497</v>
      </c>
      <c r="L73" s="628">
        <f t="shared" si="33"/>
        <v>0.6577777777777778</v>
      </c>
      <c r="M73" s="628">
        <f t="shared" si="33"/>
        <v>0.2685589519650655</v>
      </c>
      <c r="N73" s="627">
        <f>N71/N72</f>
        <v>0.596244131455399</v>
      </c>
      <c r="O73" s="627">
        <f>O71/O72</f>
        <v>0.5714285714285714</v>
      </c>
      <c r="P73" s="617">
        <f>P71/P72</f>
        <v>0.49755124251768545</v>
      </c>
    </row>
    <row r="74" spans="1:16" ht="14.25">
      <c r="A74" s="67"/>
      <c r="B74" s="131"/>
      <c r="C74" s="153" t="s">
        <v>36</v>
      </c>
      <c r="D74" s="551">
        <v>187</v>
      </c>
      <c r="E74" s="148">
        <v>4</v>
      </c>
      <c r="F74" s="148">
        <v>248</v>
      </c>
      <c r="G74" s="148">
        <v>493</v>
      </c>
      <c r="H74" s="689">
        <v>78</v>
      </c>
      <c r="I74" s="148">
        <v>0</v>
      </c>
      <c r="J74" s="148">
        <v>75</v>
      </c>
      <c r="K74" s="148">
        <v>0</v>
      </c>
      <c r="L74" s="148">
        <v>0</v>
      </c>
      <c r="M74" s="148">
        <v>0</v>
      </c>
      <c r="N74" s="148">
        <v>0</v>
      </c>
      <c r="O74" s="148">
        <v>0</v>
      </c>
      <c r="P74" s="542">
        <f>SUM(D74:O74)</f>
        <v>1085</v>
      </c>
    </row>
    <row r="75" spans="1:16" ht="14.25">
      <c r="A75" s="67"/>
      <c r="B75" s="131" t="s">
        <v>39</v>
      </c>
      <c r="C75" s="155" t="s">
        <v>37</v>
      </c>
      <c r="D75" s="156">
        <v>875</v>
      </c>
      <c r="E75" s="145">
        <v>445</v>
      </c>
      <c r="F75" s="111">
        <v>332</v>
      </c>
      <c r="G75" s="145">
        <v>860</v>
      </c>
      <c r="H75" s="145">
        <v>53</v>
      </c>
      <c r="I75" s="146">
        <v>0</v>
      </c>
      <c r="J75" s="145">
        <v>465</v>
      </c>
      <c r="K75" s="145">
        <v>67</v>
      </c>
      <c r="L75" s="145">
        <v>98</v>
      </c>
      <c r="M75" s="145">
        <v>267</v>
      </c>
      <c r="N75" s="137">
        <v>48</v>
      </c>
      <c r="O75" s="139">
        <v>40</v>
      </c>
      <c r="P75" s="165">
        <f>SUM(D75:O75)</f>
        <v>3550</v>
      </c>
    </row>
    <row r="76" spans="1:16" s="560" customFormat="1" ht="14.25">
      <c r="A76" s="553" t="s">
        <v>29</v>
      </c>
      <c r="B76" s="607"/>
      <c r="C76" s="639" t="s">
        <v>38</v>
      </c>
      <c r="D76" s="562">
        <f>D74/D75</f>
        <v>0.21371428571428572</v>
      </c>
      <c r="E76" s="628">
        <f>E74/E75</f>
        <v>0.008988764044943821</v>
      </c>
      <c r="F76" s="628">
        <f>F74/F75</f>
        <v>0.7469879518072289</v>
      </c>
      <c r="G76" s="628">
        <f>G74/G75</f>
        <v>0.5732558139534883</v>
      </c>
      <c r="H76" s="628">
        <f>H74/H75</f>
        <v>1.471698113207547</v>
      </c>
      <c r="I76" s="628">
        <v>0</v>
      </c>
      <c r="J76" s="628">
        <f aca="true" t="shared" si="34" ref="J76:P76">J74/J75</f>
        <v>0.16129032258064516</v>
      </c>
      <c r="K76" s="628">
        <f t="shared" si="34"/>
        <v>0</v>
      </c>
      <c r="L76" s="628">
        <f t="shared" si="34"/>
        <v>0</v>
      </c>
      <c r="M76" s="628">
        <f t="shared" si="34"/>
        <v>0</v>
      </c>
      <c r="N76" s="627">
        <f t="shared" si="34"/>
        <v>0</v>
      </c>
      <c r="O76" s="627">
        <f t="shared" si="34"/>
        <v>0</v>
      </c>
      <c r="P76" s="618">
        <f t="shared" si="34"/>
        <v>0.3056338028169014</v>
      </c>
    </row>
    <row r="77" spans="1:16" ht="14.25">
      <c r="A77" s="67"/>
      <c r="B77" s="140"/>
      <c r="C77" s="141" t="s">
        <v>36</v>
      </c>
      <c r="D77" s="551">
        <v>191</v>
      </c>
      <c r="E77" s="148">
        <v>147</v>
      </c>
      <c r="F77" s="148">
        <v>136</v>
      </c>
      <c r="G77" s="148">
        <v>119</v>
      </c>
      <c r="H77" s="689">
        <v>132</v>
      </c>
      <c r="I77" s="148">
        <v>73</v>
      </c>
      <c r="J77" s="148">
        <v>115</v>
      </c>
      <c r="K77" s="148">
        <v>117</v>
      </c>
      <c r="L77" s="148">
        <v>112</v>
      </c>
      <c r="M77" s="148">
        <v>76</v>
      </c>
      <c r="N77" s="148">
        <v>90</v>
      </c>
      <c r="O77" s="148">
        <v>78</v>
      </c>
      <c r="P77" s="154">
        <f>SUM(D77:O77)</f>
        <v>1386</v>
      </c>
    </row>
    <row r="78" spans="1:16" ht="14.25">
      <c r="A78" s="67"/>
      <c r="B78" s="131" t="s">
        <v>23</v>
      </c>
      <c r="C78" s="136" t="s">
        <v>37</v>
      </c>
      <c r="D78" s="109">
        <v>185</v>
      </c>
      <c r="E78" s="145">
        <v>131</v>
      </c>
      <c r="F78" s="111">
        <v>185</v>
      </c>
      <c r="G78" s="145">
        <v>120</v>
      </c>
      <c r="H78" s="145">
        <v>128</v>
      </c>
      <c r="I78" s="146">
        <v>107</v>
      </c>
      <c r="J78" s="145">
        <v>189</v>
      </c>
      <c r="K78" s="145">
        <v>93</v>
      </c>
      <c r="L78" s="145">
        <v>99</v>
      </c>
      <c r="M78" s="145">
        <v>166</v>
      </c>
      <c r="N78" s="157">
        <v>135</v>
      </c>
      <c r="O78" s="158">
        <v>98</v>
      </c>
      <c r="P78" s="159">
        <f>SUM(D78:O78)</f>
        <v>1636</v>
      </c>
    </row>
    <row r="79" spans="1:16" s="560" customFormat="1" ht="14.25">
      <c r="A79" s="553"/>
      <c r="B79" s="638"/>
      <c r="C79" s="608" t="s">
        <v>38</v>
      </c>
      <c r="D79" s="562">
        <f aca="true" t="shared" si="35" ref="D79:M79">D77/D78</f>
        <v>1.0324324324324323</v>
      </c>
      <c r="E79" s="628">
        <f t="shared" si="35"/>
        <v>1.1221374045801527</v>
      </c>
      <c r="F79" s="628">
        <f t="shared" si="35"/>
        <v>0.7351351351351352</v>
      </c>
      <c r="G79" s="628">
        <f t="shared" si="35"/>
        <v>0.9916666666666667</v>
      </c>
      <c r="H79" s="628">
        <f t="shared" si="35"/>
        <v>1.03125</v>
      </c>
      <c r="I79" s="628">
        <f t="shared" si="35"/>
        <v>0.6822429906542056</v>
      </c>
      <c r="J79" s="628">
        <f t="shared" si="35"/>
        <v>0.6084656084656085</v>
      </c>
      <c r="K79" s="628">
        <f t="shared" si="35"/>
        <v>1.2580645161290323</v>
      </c>
      <c r="L79" s="628">
        <f t="shared" si="35"/>
        <v>1.1313131313131313</v>
      </c>
      <c r="M79" s="628">
        <f t="shared" si="35"/>
        <v>0.4578313253012048</v>
      </c>
      <c r="N79" s="627">
        <f>N77/N78</f>
        <v>0.6666666666666666</v>
      </c>
      <c r="O79" s="627">
        <f>O77/O78</f>
        <v>0.7959183673469388</v>
      </c>
      <c r="P79" s="618">
        <f>P77/P78</f>
        <v>0.8471882640586798</v>
      </c>
    </row>
    <row r="80" spans="1:16" ht="14.25">
      <c r="A80" s="67"/>
      <c r="B80" s="131"/>
      <c r="C80" s="141" t="s">
        <v>36</v>
      </c>
      <c r="D80" s="147">
        <v>0</v>
      </c>
      <c r="E80" s="148">
        <v>0</v>
      </c>
      <c r="F80" s="148">
        <v>8</v>
      </c>
      <c r="G80" s="148">
        <v>0</v>
      </c>
      <c r="H80" s="689">
        <v>0</v>
      </c>
      <c r="I80" s="148">
        <v>0</v>
      </c>
      <c r="J80" s="148">
        <v>0</v>
      </c>
      <c r="K80" s="148">
        <v>0</v>
      </c>
      <c r="L80" s="148">
        <v>0</v>
      </c>
      <c r="M80" s="148">
        <v>0</v>
      </c>
      <c r="N80" s="143">
        <v>0</v>
      </c>
      <c r="O80" s="144">
        <v>0</v>
      </c>
      <c r="P80" s="159">
        <f>SUM(D80:O80)</f>
        <v>8</v>
      </c>
    </row>
    <row r="81" spans="1:16" ht="14.25">
      <c r="A81" s="67"/>
      <c r="B81" s="131" t="s">
        <v>39</v>
      </c>
      <c r="C81" s="136" t="s">
        <v>37</v>
      </c>
      <c r="D81" s="109">
        <v>0</v>
      </c>
      <c r="E81" s="145">
        <v>0</v>
      </c>
      <c r="F81" s="111">
        <v>0</v>
      </c>
      <c r="G81" s="145">
        <v>16</v>
      </c>
      <c r="H81" s="145">
        <v>0</v>
      </c>
      <c r="I81" s="146">
        <v>0</v>
      </c>
      <c r="J81" s="145">
        <v>0</v>
      </c>
      <c r="K81" s="145">
        <v>9</v>
      </c>
      <c r="L81" s="145">
        <v>4</v>
      </c>
      <c r="M81" s="145">
        <v>0</v>
      </c>
      <c r="N81" s="137">
        <v>0</v>
      </c>
      <c r="O81" s="139">
        <v>0</v>
      </c>
      <c r="P81" s="159">
        <f>SUM(D81:O81)</f>
        <v>29</v>
      </c>
    </row>
    <row r="82" spans="1:16" s="560" customFormat="1" ht="14.25">
      <c r="A82" s="577"/>
      <c r="B82" s="621"/>
      <c r="C82" s="626" t="s">
        <v>38</v>
      </c>
      <c r="D82" s="562">
        <v>0</v>
      </c>
      <c r="E82" s="563">
        <v>0</v>
      </c>
      <c r="F82" s="563">
        <v>0</v>
      </c>
      <c r="G82" s="563">
        <v>0</v>
      </c>
      <c r="H82" s="698">
        <v>0</v>
      </c>
      <c r="I82" s="698">
        <v>0</v>
      </c>
      <c r="J82" s="627">
        <v>0</v>
      </c>
      <c r="K82" s="627">
        <v>0</v>
      </c>
      <c r="L82" s="627">
        <v>0</v>
      </c>
      <c r="M82" s="627">
        <v>0</v>
      </c>
      <c r="N82" s="627">
        <v>0</v>
      </c>
      <c r="O82" s="640">
        <v>0</v>
      </c>
      <c r="P82" s="625">
        <v>0</v>
      </c>
    </row>
    <row r="83" spans="1:16" ht="14.25">
      <c r="A83" s="67" t="s">
        <v>30</v>
      </c>
      <c r="B83" s="140"/>
      <c r="C83" s="141" t="s">
        <v>36</v>
      </c>
      <c r="D83" s="551">
        <f aca="true" t="shared" si="36" ref="D83:K83">D71-D77</f>
        <v>200</v>
      </c>
      <c r="E83" s="551">
        <f t="shared" si="36"/>
        <v>23</v>
      </c>
      <c r="F83" s="551">
        <f t="shared" si="36"/>
        <v>270</v>
      </c>
      <c r="G83" s="551">
        <f t="shared" si="36"/>
        <v>540</v>
      </c>
      <c r="H83" s="551">
        <f t="shared" si="36"/>
        <v>86</v>
      </c>
      <c r="I83" s="551">
        <f t="shared" si="36"/>
        <v>7</v>
      </c>
      <c r="J83" s="551">
        <f t="shared" si="36"/>
        <v>87</v>
      </c>
      <c r="K83" s="551">
        <f t="shared" si="36"/>
        <v>14</v>
      </c>
      <c r="L83" s="551">
        <f>L71-L77</f>
        <v>36</v>
      </c>
      <c r="M83" s="551">
        <f>M71-M77</f>
        <v>47</v>
      </c>
      <c r="N83" s="148">
        <v>37</v>
      </c>
      <c r="O83" s="148">
        <v>10</v>
      </c>
      <c r="P83" s="154">
        <f>SUM(D83:O83)</f>
        <v>1357</v>
      </c>
    </row>
    <row r="84" spans="1:16" ht="14.25">
      <c r="A84" s="67"/>
      <c r="B84" s="131" t="s">
        <v>19</v>
      </c>
      <c r="C84" s="136" t="s">
        <v>37</v>
      </c>
      <c r="D84" s="109">
        <f>D72-D78</f>
        <v>906</v>
      </c>
      <c r="E84" s="145">
        <v>483</v>
      </c>
      <c r="F84" s="111">
        <v>416</v>
      </c>
      <c r="G84" s="145">
        <v>863</v>
      </c>
      <c r="H84" s="145">
        <f>H72-H78</f>
        <v>68</v>
      </c>
      <c r="I84" s="145">
        <f>I72-I78</f>
        <v>14</v>
      </c>
      <c r="J84" s="145">
        <f>J72-J78</f>
        <v>477</v>
      </c>
      <c r="K84" s="145">
        <f>K72-K78</f>
        <v>98</v>
      </c>
      <c r="L84" s="145">
        <f>L72-L78</f>
        <v>126</v>
      </c>
      <c r="M84" s="145">
        <f>M72-M78</f>
        <v>292</v>
      </c>
      <c r="N84" s="137">
        <v>78</v>
      </c>
      <c r="O84" s="139">
        <v>56</v>
      </c>
      <c r="P84" s="154">
        <f>SUM(D84:O84)</f>
        <v>3877</v>
      </c>
    </row>
    <row r="85" spans="1:16" s="560" customFormat="1" ht="14.25">
      <c r="A85" s="553"/>
      <c r="B85" s="638"/>
      <c r="C85" s="608" t="s">
        <v>38</v>
      </c>
      <c r="D85" s="562">
        <f aca="true" t="shared" si="37" ref="D85:M85">D83/D84</f>
        <v>0.22075055187637968</v>
      </c>
      <c r="E85" s="628">
        <f t="shared" si="37"/>
        <v>0.047619047619047616</v>
      </c>
      <c r="F85" s="628">
        <f t="shared" si="37"/>
        <v>0.6490384615384616</v>
      </c>
      <c r="G85" s="628">
        <f t="shared" si="37"/>
        <v>0.6257242178447276</v>
      </c>
      <c r="H85" s="628">
        <f t="shared" si="37"/>
        <v>1.2647058823529411</v>
      </c>
      <c r="I85" s="628">
        <f t="shared" si="37"/>
        <v>0.5</v>
      </c>
      <c r="J85" s="628">
        <f t="shared" si="37"/>
        <v>0.18238993710691823</v>
      </c>
      <c r="K85" s="628">
        <f t="shared" si="37"/>
        <v>0.14285714285714285</v>
      </c>
      <c r="L85" s="628">
        <f t="shared" si="37"/>
        <v>0.2857142857142857</v>
      </c>
      <c r="M85" s="628">
        <f t="shared" si="37"/>
        <v>0.16095890410958905</v>
      </c>
      <c r="N85" s="627">
        <f>N83/N84</f>
        <v>0.47435897435897434</v>
      </c>
      <c r="O85" s="627">
        <f>O83/O84</f>
        <v>0.17857142857142858</v>
      </c>
      <c r="P85" s="618">
        <f>P83/P84</f>
        <v>0.3500128965695125</v>
      </c>
    </row>
    <row r="86" spans="1:16" ht="14.25">
      <c r="A86" s="67"/>
      <c r="B86" s="131"/>
      <c r="C86" s="141" t="s">
        <v>36</v>
      </c>
      <c r="D86" s="552">
        <f aca="true" t="shared" si="38" ref="D86:J86">D74-D80</f>
        <v>187</v>
      </c>
      <c r="E86" s="148">
        <f t="shared" si="38"/>
        <v>4</v>
      </c>
      <c r="F86" s="148">
        <f t="shared" si="38"/>
        <v>240</v>
      </c>
      <c r="G86" s="148">
        <f t="shared" si="38"/>
        <v>493</v>
      </c>
      <c r="H86" s="148">
        <f t="shared" si="38"/>
        <v>78</v>
      </c>
      <c r="I86" s="148">
        <f t="shared" si="38"/>
        <v>0</v>
      </c>
      <c r="J86" s="148">
        <f t="shared" si="38"/>
        <v>75</v>
      </c>
      <c r="K86" s="148">
        <f aca="true" t="shared" si="39" ref="K86:M87">K74-K80</f>
        <v>0</v>
      </c>
      <c r="L86" s="148">
        <f t="shared" si="39"/>
        <v>0</v>
      </c>
      <c r="M86" s="148">
        <f t="shared" si="39"/>
        <v>0</v>
      </c>
      <c r="N86" s="148">
        <v>0</v>
      </c>
      <c r="O86" s="148">
        <v>0</v>
      </c>
      <c r="P86" s="542">
        <f>SUM(D86:O86)</f>
        <v>1077</v>
      </c>
    </row>
    <row r="87" spans="1:16" ht="14.25">
      <c r="A87" s="67"/>
      <c r="B87" s="131" t="s">
        <v>39</v>
      </c>
      <c r="C87" s="136" t="s">
        <v>37</v>
      </c>
      <c r="D87" s="109">
        <f>D75-D81</f>
        <v>875</v>
      </c>
      <c r="E87" s="145">
        <v>445</v>
      </c>
      <c r="F87" s="111">
        <v>332</v>
      </c>
      <c r="G87" s="145">
        <v>844</v>
      </c>
      <c r="H87" s="145">
        <f>H75-H81</f>
        <v>53</v>
      </c>
      <c r="I87" s="145">
        <f>I75-I81</f>
        <v>0</v>
      </c>
      <c r="J87" s="145">
        <f>J75-J81</f>
        <v>465</v>
      </c>
      <c r="K87" s="145">
        <f t="shared" si="39"/>
        <v>58</v>
      </c>
      <c r="L87" s="145">
        <f t="shared" si="39"/>
        <v>94</v>
      </c>
      <c r="M87" s="145">
        <f t="shared" si="39"/>
        <v>267</v>
      </c>
      <c r="N87" s="137">
        <v>48</v>
      </c>
      <c r="O87" s="139">
        <v>40</v>
      </c>
      <c r="P87" s="165">
        <f>SUM(D87:O87)</f>
        <v>3521</v>
      </c>
    </row>
    <row r="88" spans="1:16" s="560" customFormat="1" ht="15" thickBot="1">
      <c r="A88" s="580"/>
      <c r="B88" s="641"/>
      <c r="C88" s="642" t="s">
        <v>38</v>
      </c>
      <c r="D88" s="620">
        <f>D86/D87</f>
        <v>0.21371428571428572</v>
      </c>
      <c r="E88" s="620">
        <f>E86/E87</f>
        <v>0.008988764044943821</v>
      </c>
      <c r="F88" s="620">
        <f>F86/F87</f>
        <v>0.7228915662650602</v>
      </c>
      <c r="G88" s="620">
        <f>G86/G87</f>
        <v>0.5841232227488151</v>
      </c>
      <c r="H88" s="620">
        <f>H86/H87</f>
        <v>1.471698113207547</v>
      </c>
      <c r="I88" s="620">
        <v>0</v>
      </c>
      <c r="J88" s="620">
        <f aca="true" t="shared" si="40" ref="J88:P88">J86/J87</f>
        <v>0.16129032258064516</v>
      </c>
      <c r="K88" s="620">
        <f t="shared" si="40"/>
        <v>0</v>
      </c>
      <c r="L88" s="620">
        <f t="shared" si="40"/>
        <v>0</v>
      </c>
      <c r="M88" s="620">
        <f t="shared" si="40"/>
        <v>0</v>
      </c>
      <c r="N88" s="627">
        <f t="shared" si="40"/>
        <v>0</v>
      </c>
      <c r="O88" s="627">
        <f t="shared" si="40"/>
        <v>0</v>
      </c>
      <c r="P88" s="643">
        <f t="shared" si="40"/>
        <v>0.3058790116444192</v>
      </c>
    </row>
    <row r="89" spans="1:16" ht="15" thickTop="1">
      <c r="A89" s="41"/>
      <c r="B89" s="107"/>
      <c r="C89" s="543" t="s">
        <v>36</v>
      </c>
      <c r="D89" s="33">
        <f aca="true" t="shared" si="41" ref="D89:H90">D44+D53+D62+D71</f>
        <v>2258</v>
      </c>
      <c r="E89" s="160">
        <f t="shared" si="41"/>
        <v>2226</v>
      </c>
      <c r="F89" s="160">
        <f t="shared" si="41"/>
        <v>2129</v>
      </c>
      <c r="G89" s="160">
        <f t="shared" si="41"/>
        <v>2585</v>
      </c>
      <c r="H89" s="160">
        <f t="shared" si="41"/>
        <v>2307</v>
      </c>
      <c r="I89" s="160">
        <f aca="true" t="shared" si="42" ref="I89:K90">I44+I53+I62+I71</f>
        <v>1979</v>
      </c>
      <c r="J89" s="160">
        <f t="shared" si="42"/>
        <v>1909</v>
      </c>
      <c r="K89" s="160">
        <f t="shared" si="42"/>
        <v>1731</v>
      </c>
      <c r="L89" s="160">
        <f aca="true" t="shared" si="43" ref="L89:N90">L44+L53+L62+L71</f>
        <v>2005</v>
      </c>
      <c r="M89" s="160">
        <f t="shared" si="43"/>
        <v>1681</v>
      </c>
      <c r="N89" s="160">
        <f t="shared" si="43"/>
        <v>1417</v>
      </c>
      <c r="O89" s="160">
        <f>O44+O53+O62+O71</f>
        <v>1225</v>
      </c>
      <c r="P89" s="539">
        <f>SUM(D89:O89)</f>
        <v>23452</v>
      </c>
    </row>
    <row r="90" spans="1:16" ht="14.25">
      <c r="A90" s="41"/>
      <c r="B90" s="107" t="s">
        <v>21</v>
      </c>
      <c r="C90" s="108" t="s">
        <v>37</v>
      </c>
      <c r="D90" s="51">
        <f t="shared" si="41"/>
        <v>3054</v>
      </c>
      <c r="E90" s="163">
        <f t="shared" si="41"/>
        <v>2421</v>
      </c>
      <c r="F90" s="52">
        <f t="shared" si="41"/>
        <v>2801</v>
      </c>
      <c r="G90" s="163">
        <v>2176</v>
      </c>
      <c r="H90" s="163">
        <f>H45+H54+H63+H72</f>
        <v>1625</v>
      </c>
      <c r="I90" s="163">
        <f t="shared" si="42"/>
        <v>1524</v>
      </c>
      <c r="J90" s="163">
        <f t="shared" si="42"/>
        <v>2290</v>
      </c>
      <c r="K90" s="163">
        <f t="shared" si="42"/>
        <v>1951</v>
      </c>
      <c r="L90" s="163">
        <f t="shared" si="43"/>
        <v>1883</v>
      </c>
      <c r="M90" s="163">
        <f t="shared" si="43"/>
        <v>2511</v>
      </c>
      <c r="N90" s="163">
        <f t="shared" si="43"/>
        <v>1704</v>
      </c>
      <c r="O90" s="163">
        <f>O45+O54+O63+O72</f>
        <v>1340</v>
      </c>
      <c r="P90" s="165">
        <f>SUM(D90:O90)</f>
        <v>25280</v>
      </c>
    </row>
    <row r="91" spans="1:16" s="560" customFormat="1" ht="14.25">
      <c r="A91" s="553" t="s">
        <v>32</v>
      </c>
      <c r="B91" s="607"/>
      <c r="C91" s="608" t="s">
        <v>38</v>
      </c>
      <c r="D91" s="697">
        <f aca="true" t="shared" si="44" ref="D91:O91">D89/D90</f>
        <v>0.739358218729535</v>
      </c>
      <c r="E91" s="609">
        <f t="shared" si="44"/>
        <v>0.919454770755886</v>
      </c>
      <c r="F91" s="583">
        <f t="shared" si="44"/>
        <v>0.7600856836843984</v>
      </c>
      <c r="G91" s="583">
        <f t="shared" si="44"/>
        <v>1.1879595588235294</v>
      </c>
      <c r="H91" s="583">
        <f t="shared" si="44"/>
        <v>1.4196923076923076</v>
      </c>
      <c r="I91" s="583">
        <f t="shared" si="44"/>
        <v>1.2985564304461943</v>
      </c>
      <c r="J91" s="583">
        <f t="shared" si="44"/>
        <v>0.8336244541484716</v>
      </c>
      <c r="K91" s="583">
        <f t="shared" si="44"/>
        <v>0.8872373141978472</v>
      </c>
      <c r="L91" s="583">
        <f t="shared" si="44"/>
        <v>1.0647902283590016</v>
      </c>
      <c r="M91" s="583">
        <f t="shared" si="44"/>
        <v>0.6694544006371963</v>
      </c>
      <c r="N91" s="583">
        <f t="shared" si="44"/>
        <v>0.8315727699530516</v>
      </c>
      <c r="O91" s="583">
        <f t="shared" si="44"/>
        <v>0.914179104477612</v>
      </c>
      <c r="P91" s="702">
        <f>P89/P90</f>
        <v>0.9276898734177215</v>
      </c>
    </row>
    <row r="92" spans="1:16" ht="14.25">
      <c r="A92" s="41"/>
      <c r="B92" s="116"/>
      <c r="C92" s="117" t="s">
        <v>36</v>
      </c>
      <c r="D92" s="42">
        <f aca="true" t="shared" si="45" ref="D92:H93">D47+D56+D65+D77</f>
        <v>1500</v>
      </c>
      <c r="E92" s="166">
        <f t="shared" si="45"/>
        <v>1427</v>
      </c>
      <c r="F92" s="166">
        <f t="shared" si="45"/>
        <v>1274</v>
      </c>
      <c r="G92" s="166">
        <f t="shared" si="45"/>
        <v>1272</v>
      </c>
      <c r="H92" s="166">
        <f t="shared" si="45"/>
        <v>1307</v>
      </c>
      <c r="I92" s="166">
        <f aca="true" t="shared" si="46" ref="I92:K93">I47+I56+I65+I77</f>
        <v>1315</v>
      </c>
      <c r="J92" s="166">
        <f t="shared" si="46"/>
        <v>1137</v>
      </c>
      <c r="K92" s="166">
        <f t="shared" si="46"/>
        <v>1131</v>
      </c>
      <c r="L92" s="166">
        <f aca="true" t="shared" si="47" ref="L92:N93">L47+L56+L65+L77</f>
        <v>1357</v>
      </c>
      <c r="M92" s="166">
        <f t="shared" si="47"/>
        <v>1065</v>
      </c>
      <c r="N92" s="166">
        <f t="shared" si="47"/>
        <v>977</v>
      </c>
      <c r="O92" s="166">
        <f>O47+O56+O65+O77</f>
        <v>937</v>
      </c>
      <c r="P92" s="542">
        <f>SUM(D92:O92)</f>
        <v>14699</v>
      </c>
    </row>
    <row r="93" spans="1:16" ht="14.25">
      <c r="A93" s="41"/>
      <c r="B93" s="107" t="s">
        <v>23</v>
      </c>
      <c r="C93" s="108" t="s">
        <v>37</v>
      </c>
      <c r="D93" s="156">
        <f t="shared" si="45"/>
        <v>1420</v>
      </c>
      <c r="E93" s="110">
        <f t="shared" si="45"/>
        <v>1297</v>
      </c>
      <c r="F93" s="110">
        <f t="shared" si="45"/>
        <v>1548</v>
      </c>
      <c r="G93" s="110">
        <v>888</v>
      </c>
      <c r="H93" s="110">
        <f>H48+H57+H66+H78</f>
        <v>1171</v>
      </c>
      <c r="I93" s="110">
        <f t="shared" si="46"/>
        <v>1068</v>
      </c>
      <c r="J93" s="110">
        <f t="shared" si="46"/>
        <v>1279</v>
      </c>
      <c r="K93" s="110">
        <f t="shared" si="46"/>
        <v>1191</v>
      </c>
      <c r="L93" s="110">
        <f t="shared" si="47"/>
        <v>1116</v>
      </c>
      <c r="M93" s="110">
        <f t="shared" si="47"/>
        <v>1576</v>
      </c>
      <c r="N93" s="110">
        <f t="shared" si="47"/>
        <v>1191</v>
      </c>
      <c r="O93" s="110">
        <f>O48+O57+O66+O78</f>
        <v>915</v>
      </c>
      <c r="P93" s="165">
        <f>SUM(D93:O93)</f>
        <v>14660</v>
      </c>
    </row>
    <row r="94" spans="1:16" s="560" customFormat="1" ht="14.25">
      <c r="A94" s="553"/>
      <c r="B94" s="607"/>
      <c r="C94" s="608" t="s">
        <v>38</v>
      </c>
      <c r="D94" s="555">
        <f aca="true" t="shared" si="48" ref="D94:O94">D92/D93</f>
        <v>1.056338028169014</v>
      </c>
      <c r="E94" s="609">
        <f t="shared" si="48"/>
        <v>1.100231303006939</v>
      </c>
      <c r="F94" s="609">
        <f t="shared" si="48"/>
        <v>0.8229974160206718</v>
      </c>
      <c r="G94" s="609">
        <f t="shared" si="48"/>
        <v>1.4324324324324325</v>
      </c>
      <c r="H94" s="609">
        <f t="shared" si="48"/>
        <v>1.116140051238258</v>
      </c>
      <c r="I94" s="609">
        <f t="shared" si="48"/>
        <v>1.2312734082397003</v>
      </c>
      <c r="J94" s="609">
        <f t="shared" si="48"/>
        <v>0.8889757623143081</v>
      </c>
      <c r="K94" s="609">
        <f t="shared" si="48"/>
        <v>0.9496221662468514</v>
      </c>
      <c r="L94" s="609">
        <f t="shared" si="48"/>
        <v>1.2159498207885304</v>
      </c>
      <c r="M94" s="609">
        <f t="shared" si="48"/>
        <v>0.675761421319797</v>
      </c>
      <c r="N94" s="609">
        <f t="shared" si="48"/>
        <v>0.8203190596137699</v>
      </c>
      <c r="O94" s="609">
        <f t="shared" si="48"/>
        <v>1.0240437158469946</v>
      </c>
      <c r="P94" s="702">
        <f>P92/P93</f>
        <v>1.0026603001364256</v>
      </c>
    </row>
    <row r="95" spans="1:16" ht="14.25">
      <c r="A95" s="67" t="s">
        <v>14</v>
      </c>
      <c r="B95" s="140"/>
      <c r="C95" s="141" t="s">
        <v>36</v>
      </c>
      <c r="D95" s="123">
        <f aca="true" t="shared" si="49" ref="D95:I95">D50+D59+D68+D83</f>
        <v>758</v>
      </c>
      <c r="E95" s="168">
        <f t="shared" si="49"/>
        <v>799</v>
      </c>
      <c r="F95" s="168">
        <f t="shared" si="49"/>
        <v>855</v>
      </c>
      <c r="G95" s="168">
        <f t="shared" si="49"/>
        <v>1313</v>
      </c>
      <c r="H95" s="168">
        <f t="shared" si="49"/>
        <v>1000</v>
      </c>
      <c r="I95" s="168">
        <f t="shared" si="49"/>
        <v>664</v>
      </c>
      <c r="J95" s="168">
        <f aca="true" t="shared" si="50" ref="J95:L96">J50+J59+J68+J83</f>
        <v>772</v>
      </c>
      <c r="K95" s="168">
        <f t="shared" si="50"/>
        <v>600</v>
      </c>
      <c r="L95" s="168">
        <f t="shared" si="50"/>
        <v>648</v>
      </c>
      <c r="M95" s="168">
        <f aca="true" t="shared" si="51" ref="M95:O96">M50+M59+M68+M83</f>
        <v>616</v>
      </c>
      <c r="N95" s="168">
        <f t="shared" si="51"/>
        <v>440</v>
      </c>
      <c r="O95" s="168">
        <f t="shared" si="51"/>
        <v>288</v>
      </c>
      <c r="P95" s="542">
        <f>SUM(D95:O95)</f>
        <v>8753</v>
      </c>
    </row>
    <row r="96" spans="1:16" ht="14.25">
      <c r="A96" s="67"/>
      <c r="B96" s="131" t="s">
        <v>19</v>
      </c>
      <c r="C96" s="136" t="s">
        <v>37</v>
      </c>
      <c r="D96" s="126">
        <f>D90-D93</f>
        <v>1634</v>
      </c>
      <c r="E96" s="170">
        <f>E90-E93</f>
        <v>1124</v>
      </c>
      <c r="F96" s="170">
        <f>F90-F93</f>
        <v>1253</v>
      </c>
      <c r="G96" s="170">
        <v>1288</v>
      </c>
      <c r="H96" s="170">
        <f>H51+H60+H69+H84</f>
        <v>454</v>
      </c>
      <c r="I96" s="170">
        <f>I51+I60+I69+I84</f>
        <v>456</v>
      </c>
      <c r="J96" s="170">
        <f t="shared" si="50"/>
        <v>1011</v>
      </c>
      <c r="K96" s="170">
        <f t="shared" si="50"/>
        <v>760</v>
      </c>
      <c r="L96" s="170">
        <f t="shared" si="50"/>
        <v>767</v>
      </c>
      <c r="M96" s="170">
        <f t="shared" si="51"/>
        <v>935</v>
      </c>
      <c r="N96" s="170">
        <f t="shared" si="51"/>
        <v>513</v>
      </c>
      <c r="O96" s="170">
        <f t="shared" si="51"/>
        <v>425</v>
      </c>
      <c r="P96" s="165">
        <f>SUM(D96:O96)</f>
        <v>10620</v>
      </c>
    </row>
    <row r="97" spans="1:16" s="560" customFormat="1" ht="15" thickBot="1">
      <c r="A97" s="592"/>
      <c r="B97" s="645"/>
      <c r="C97" s="646" t="s">
        <v>38</v>
      </c>
      <c r="D97" s="594">
        <f aca="true" t="shared" si="52" ref="D97:O97">D95/D96</f>
        <v>0.4638922888616891</v>
      </c>
      <c r="E97" s="647">
        <f t="shared" si="52"/>
        <v>0.7108540925266904</v>
      </c>
      <c r="F97" s="647">
        <f t="shared" si="52"/>
        <v>0.6823623304070231</v>
      </c>
      <c r="G97" s="647">
        <f t="shared" si="52"/>
        <v>1.0194099378881987</v>
      </c>
      <c r="H97" s="647">
        <f t="shared" si="52"/>
        <v>2.202643171806167</v>
      </c>
      <c r="I97" s="647">
        <f t="shared" si="52"/>
        <v>1.456140350877193</v>
      </c>
      <c r="J97" s="647">
        <f t="shared" si="52"/>
        <v>0.7636003956478734</v>
      </c>
      <c r="K97" s="647">
        <f t="shared" si="52"/>
        <v>0.7894736842105263</v>
      </c>
      <c r="L97" s="647">
        <f t="shared" si="52"/>
        <v>0.8448500651890483</v>
      </c>
      <c r="M97" s="647">
        <f t="shared" si="52"/>
        <v>0.6588235294117647</v>
      </c>
      <c r="N97" s="647">
        <f t="shared" si="52"/>
        <v>0.8576998050682261</v>
      </c>
      <c r="O97" s="647">
        <f t="shared" si="52"/>
        <v>0.6776470588235294</v>
      </c>
      <c r="P97" s="703">
        <f>P95/P96</f>
        <v>0.8241996233521657</v>
      </c>
    </row>
    <row r="98" spans="1:16" ht="15" thickTop="1">
      <c r="A98" s="22"/>
      <c r="B98" s="23"/>
      <c r="C98" s="23"/>
      <c r="D98" s="23"/>
      <c r="E98" s="23"/>
      <c r="F98" s="23"/>
      <c r="G98" s="23"/>
      <c r="H98" s="23"/>
      <c r="I98" s="23"/>
      <c r="J98" s="23"/>
      <c r="K98" s="23"/>
      <c r="L98" s="23"/>
      <c r="M98" s="23"/>
      <c r="N98" s="23"/>
      <c r="O98" s="23" t="s">
        <v>33</v>
      </c>
      <c r="P98" s="23"/>
    </row>
    <row r="99" spans="1:16" ht="14.25">
      <c r="A99" s="22"/>
      <c r="B99" s="23"/>
      <c r="C99" s="23"/>
      <c r="D99" s="23"/>
      <c r="E99" s="23"/>
      <c r="F99" s="23"/>
      <c r="G99" s="23"/>
      <c r="H99" s="23"/>
      <c r="I99" s="23"/>
      <c r="J99" s="23" t="s">
        <v>34</v>
      </c>
      <c r="K99" s="23"/>
      <c r="L99" s="23"/>
      <c r="M99" s="23"/>
      <c r="N99" s="23"/>
      <c r="O99" s="23"/>
      <c r="P99" s="23"/>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P46 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workbookViewId="0" topLeftCell="A25">
      <selection activeCell="N29" sqref="N29"/>
    </sheetView>
  </sheetViews>
  <sheetFormatPr defaultColWidth="9.00390625" defaultRowHeight="13.5"/>
  <cols>
    <col min="1" max="1" width="4.375" style="0" bestFit="1" customWidth="1"/>
    <col min="2" max="2" width="9.875" style="0" bestFit="1" customWidth="1"/>
    <col min="3" max="15" width="12.25390625" style="0" customWidth="1"/>
  </cols>
  <sheetData>
    <row r="1" spans="1:16" ht="17.25">
      <c r="A1" s="22"/>
      <c r="B1" s="23"/>
      <c r="C1" s="23"/>
      <c r="D1" s="23"/>
      <c r="E1" s="23"/>
      <c r="F1" s="23"/>
      <c r="G1" s="24" t="s">
        <v>20</v>
      </c>
      <c r="H1" s="24"/>
      <c r="I1" s="24"/>
      <c r="J1" s="23"/>
      <c r="K1" s="688" t="s">
        <v>176</v>
      </c>
      <c r="L1" s="23"/>
      <c r="M1" s="23"/>
      <c r="N1" s="23"/>
      <c r="O1" s="23"/>
      <c r="P1" s="23"/>
    </row>
    <row r="2" spans="1:16" ht="13.5">
      <c r="A2" s="23"/>
      <c r="B2" s="23"/>
      <c r="C2" s="23"/>
      <c r="D2" s="23"/>
      <c r="E2" s="23"/>
      <c r="F2" s="23"/>
      <c r="G2" s="23"/>
      <c r="H2" s="23"/>
      <c r="I2" s="23"/>
      <c r="J2" s="23"/>
      <c r="K2" s="23"/>
      <c r="L2" s="23"/>
      <c r="M2" s="23"/>
      <c r="N2" s="23"/>
      <c r="O2" s="23"/>
      <c r="P2" s="23"/>
    </row>
    <row r="3" spans="1:16" ht="15" thickBot="1">
      <c r="A3" s="22"/>
      <c r="B3" s="23"/>
      <c r="C3" s="23"/>
      <c r="D3" s="23"/>
      <c r="E3" s="23"/>
      <c r="F3" s="23"/>
      <c r="G3" s="23"/>
      <c r="H3" s="23"/>
      <c r="I3" s="23"/>
      <c r="J3" s="23"/>
      <c r="K3" s="23"/>
      <c r="L3" s="23"/>
      <c r="M3" s="23"/>
      <c r="N3" s="23"/>
      <c r="O3" s="23"/>
      <c r="P3" s="23"/>
    </row>
    <row r="4" spans="1:16" ht="18.75" thickBot="1" thickTop="1">
      <c r="A4" s="25"/>
      <c r="B4" s="26"/>
      <c r="C4" s="27" t="s">
        <v>2</v>
      </c>
      <c r="D4" s="28" t="s">
        <v>3</v>
      </c>
      <c r="E4" s="28" t="s">
        <v>4</v>
      </c>
      <c r="F4" s="28" t="s">
        <v>5</v>
      </c>
      <c r="G4" s="28" t="s">
        <v>6</v>
      </c>
      <c r="H4" s="28" t="s">
        <v>7</v>
      </c>
      <c r="I4" s="28" t="s">
        <v>8</v>
      </c>
      <c r="J4" s="28" t="s">
        <v>9</v>
      </c>
      <c r="K4" s="28" t="s">
        <v>10</v>
      </c>
      <c r="L4" s="28" t="s">
        <v>11</v>
      </c>
      <c r="M4" s="28" t="s">
        <v>12</v>
      </c>
      <c r="N4" s="29" t="s">
        <v>13</v>
      </c>
      <c r="O4" s="30" t="s">
        <v>14</v>
      </c>
      <c r="P4" s="23"/>
    </row>
    <row r="5" spans="1:16" ht="15" thickTop="1">
      <c r="A5" s="31"/>
      <c r="B5" s="32" t="s">
        <v>21</v>
      </c>
      <c r="C5" s="33">
        <v>1081</v>
      </c>
      <c r="D5" s="34">
        <v>1055</v>
      </c>
      <c r="E5" s="34">
        <v>1174</v>
      </c>
      <c r="F5" s="35">
        <v>725</v>
      </c>
      <c r="G5" s="35">
        <v>980</v>
      </c>
      <c r="H5" s="36">
        <v>854</v>
      </c>
      <c r="I5" s="35">
        <v>928</v>
      </c>
      <c r="J5" s="35">
        <v>918</v>
      </c>
      <c r="K5" s="35">
        <v>806</v>
      </c>
      <c r="L5" s="35">
        <v>959</v>
      </c>
      <c r="M5" s="35">
        <v>914</v>
      </c>
      <c r="N5" s="37">
        <v>720</v>
      </c>
      <c r="O5" s="38">
        <f>SUM(C5:N5)</f>
        <v>11114</v>
      </c>
      <c r="P5" s="23"/>
    </row>
    <row r="6" spans="1:16" s="560" customFormat="1" ht="14.25">
      <c r="A6" s="553" t="s">
        <v>22</v>
      </c>
      <c r="B6" s="554" t="s">
        <v>17</v>
      </c>
      <c r="C6" s="555">
        <f>IF(C5="","",C5/C32)</f>
        <v>0.35396201702685004</v>
      </c>
      <c r="D6" s="556">
        <f aca="true" t="shared" si="0" ref="D6:N6">IF(D5="","",D5/D32)</f>
        <v>0.4357703428335399</v>
      </c>
      <c r="E6" s="556">
        <f t="shared" si="0"/>
        <v>0.4191360228489825</v>
      </c>
      <c r="F6" s="556">
        <f t="shared" si="0"/>
        <v>0.33318014705882354</v>
      </c>
      <c r="G6" s="556">
        <f t="shared" si="0"/>
        <v>0.6030769230769231</v>
      </c>
      <c r="H6" s="556">
        <f t="shared" si="0"/>
        <v>0.5603674540682415</v>
      </c>
      <c r="I6" s="556">
        <f t="shared" si="0"/>
        <v>0.4052401746724891</v>
      </c>
      <c r="J6" s="556">
        <f t="shared" si="0"/>
        <v>0.4705279343926192</v>
      </c>
      <c r="K6" s="557">
        <f t="shared" si="0"/>
        <v>0.42804036112586297</v>
      </c>
      <c r="L6" s="557">
        <f t="shared" si="0"/>
        <v>0.3819195539625647</v>
      </c>
      <c r="M6" s="557">
        <f t="shared" si="0"/>
        <v>0.5363849765258216</v>
      </c>
      <c r="N6" s="557">
        <f t="shared" si="0"/>
        <v>0.5373134328358209</v>
      </c>
      <c r="O6" s="558">
        <f>IF(O5="","",O5/O32)</f>
        <v>0.4396360759493671</v>
      </c>
      <c r="P6" s="559"/>
    </row>
    <row r="7" spans="1:16" ht="14.25">
      <c r="A7" s="41"/>
      <c r="B7" s="173" t="s">
        <v>23</v>
      </c>
      <c r="C7" s="42">
        <v>912</v>
      </c>
      <c r="D7" s="43">
        <v>883</v>
      </c>
      <c r="E7" s="43">
        <v>974</v>
      </c>
      <c r="F7" s="44">
        <v>652</v>
      </c>
      <c r="G7" s="44">
        <v>837</v>
      </c>
      <c r="H7" s="45">
        <v>726</v>
      </c>
      <c r="I7" s="44">
        <v>797</v>
      </c>
      <c r="J7" s="44">
        <v>779</v>
      </c>
      <c r="K7" s="44">
        <v>687</v>
      </c>
      <c r="L7" s="44">
        <v>832</v>
      </c>
      <c r="M7" s="44">
        <v>768</v>
      </c>
      <c r="N7" s="46">
        <v>625</v>
      </c>
      <c r="O7" s="47">
        <f>IF(O5="","",SUM(C7:N7))</f>
        <v>9472</v>
      </c>
      <c r="P7" s="23"/>
    </row>
    <row r="8" spans="1:16" s="560" customFormat="1" ht="14.25">
      <c r="A8" s="553"/>
      <c r="B8" s="561" t="s">
        <v>17</v>
      </c>
      <c r="C8" s="562">
        <f>IF(C7="","",C7/C5)</f>
        <v>0.8436632747456059</v>
      </c>
      <c r="D8" s="563">
        <f aca="true" t="shared" si="1" ref="D8:N8">IF(D7="","",D7/D5)</f>
        <v>0.8369668246445497</v>
      </c>
      <c r="E8" s="563">
        <f t="shared" si="1"/>
        <v>0.8296422487223168</v>
      </c>
      <c r="F8" s="563">
        <f t="shared" si="1"/>
        <v>0.8993103448275862</v>
      </c>
      <c r="G8" s="563">
        <f t="shared" si="1"/>
        <v>0.8540816326530613</v>
      </c>
      <c r="H8" s="563">
        <f t="shared" si="1"/>
        <v>0.8501170960187353</v>
      </c>
      <c r="I8" s="563">
        <f t="shared" si="1"/>
        <v>0.8588362068965517</v>
      </c>
      <c r="J8" s="563">
        <f t="shared" si="1"/>
        <v>0.8485838779956427</v>
      </c>
      <c r="K8" s="564">
        <f t="shared" si="1"/>
        <v>0.8523573200992556</v>
      </c>
      <c r="L8" s="564">
        <f t="shared" si="1"/>
        <v>0.867570385818561</v>
      </c>
      <c r="M8" s="564">
        <f t="shared" si="1"/>
        <v>0.8402625820568927</v>
      </c>
      <c r="N8" s="564">
        <f t="shared" si="1"/>
        <v>0.8680555555555556</v>
      </c>
      <c r="O8" s="565">
        <f>IF(O7="","",O7/O5)</f>
        <v>0.8522584128126687</v>
      </c>
      <c r="P8" s="559"/>
    </row>
    <row r="9" spans="1:16" ht="14.25">
      <c r="A9" s="41" t="s">
        <v>24</v>
      </c>
      <c r="B9" s="175" t="s">
        <v>19</v>
      </c>
      <c r="C9" s="48">
        <f>IF(C5="","",C5-C7)</f>
        <v>169</v>
      </c>
      <c r="D9" s="49">
        <f aca="true" t="shared" si="2" ref="D9:N9">IF(D5="","",D5-D7)</f>
        <v>172</v>
      </c>
      <c r="E9" s="49">
        <f t="shared" si="2"/>
        <v>200</v>
      </c>
      <c r="F9" s="49">
        <f t="shared" si="2"/>
        <v>73</v>
      </c>
      <c r="G9" s="49">
        <f t="shared" si="2"/>
        <v>143</v>
      </c>
      <c r="H9" s="49">
        <f t="shared" si="2"/>
        <v>128</v>
      </c>
      <c r="I9" s="49">
        <f t="shared" si="2"/>
        <v>131</v>
      </c>
      <c r="J9" s="49">
        <f t="shared" si="2"/>
        <v>139</v>
      </c>
      <c r="K9" s="49">
        <f t="shared" si="2"/>
        <v>119</v>
      </c>
      <c r="L9" s="49">
        <f t="shared" si="2"/>
        <v>127</v>
      </c>
      <c r="M9" s="49">
        <f t="shared" si="2"/>
        <v>146</v>
      </c>
      <c r="N9" s="49">
        <f t="shared" si="2"/>
        <v>95</v>
      </c>
      <c r="O9" s="50">
        <f>IF(O5="","",SUM(C9:N9))</f>
        <v>1642</v>
      </c>
      <c r="P9" s="23"/>
    </row>
    <row r="10" spans="1:16" s="560" customFormat="1" ht="15" thickBot="1">
      <c r="A10" s="566"/>
      <c r="B10" s="567" t="s">
        <v>17</v>
      </c>
      <c r="C10" s="568">
        <f>IF(C9="","",C9/C5)</f>
        <v>0.15633672525439407</v>
      </c>
      <c r="D10" s="569">
        <f aca="true" t="shared" si="3" ref="D10:N10">IF(D9="","",D9/D5)</f>
        <v>0.16303317535545023</v>
      </c>
      <c r="E10" s="569">
        <f t="shared" si="3"/>
        <v>0.17035775127768313</v>
      </c>
      <c r="F10" s="569">
        <f t="shared" si="3"/>
        <v>0.1006896551724138</v>
      </c>
      <c r="G10" s="569">
        <f t="shared" si="3"/>
        <v>0.14591836734693878</v>
      </c>
      <c r="H10" s="569">
        <f t="shared" si="3"/>
        <v>0.14988290398126464</v>
      </c>
      <c r="I10" s="569">
        <f t="shared" si="3"/>
        <v>0.1411637931034483</v>
      </c>
      <c r="J10" s="569">
        <f t="shared" si="3"/>
        <v>0.1514161220043573</v>
      </c>
      <c r="K10" s="570">
        <f t="shared" si="3"/>
        <v>0.14764267990074442</v>
      </c>
      <c r="L10" s="570">
        <f t="shared" si="3"/>
        <v>0.132429614181439</v>
      </c>
      <c r="M10" s="570">
        <f t="shared" si="3"/>
        <v>0.15973741794310722</v>
      </c>
      <c r="N10" s="570">
        <f t="shared" si="3"/>
        <v>0.13194444444444445</v>
      </c>
      <c r="O10" s="571">
        <f>IF(O9="","",O9/O5)</f>
        <v>0.1477415871873313</v>
      </c>
      <c r="P10" s="559"/>
    </row>
    <row r="11" spans="1:16" ht="15" thickTop="1">
      <c r="A11" s="41"/>
      <c r="B11" s="174" t="s">
        <v>21</v>
      </c>
      <c r="C11" s="51">
        <v>859</v>
      </c>
      <c r="D11" s="52">
        <v>712</v>
      </c>
      <c r="E11" s="52">
        <v>1023</v>
      </c>
      <c r="F11" s="53">
        <v>468</v>
      </c>
      <c r="G11" s="53">
        <v>435</v>
      </c>
      <c r="H11" s="54">
        <v>548</v>
      </c>
      <c r="I11" s="53">
        <v>695</v>
      </c>
      <c r="J11" s="53">
        <v>836</v>
      </c>
      <c r="K11" s="53">
        <v>847</v>
      </c>
      <c r="L11" s="53">
        <v>1090</v>
      </c>
      <c r="M11" s="53">
        <v>574</v>
      </c>
      <c r="N11" s="55">
        <v>466</v>
      </c>
      <c r="O11" s="56">
        <f>SUM(C11:N11)</f>
        <v>8553</v>
      </c>
      <c r="P11" s="23"/>
    </row>
    <row r="12" spans="1:16" s="560" customFormat="1" ht="14.25">
      <c r="A12" s="553" t="s">
        <v>25</v>
      </c>
      <c r="B12" s="561" t="s">
        <v>17</v>
      </c>
      <c r="C12" s="562">
        <f>IF(C11="","",C11/C32)</f>
        <v>0.28127046496398167</v>
      </c>
      <c r="D12" s="563">
        <f aca="true" t="shared" si="4" ref="D12:N12">IF(D11="","",D11/D32)</f>
        <v>0.2940933498554316</v>
      </c>
      <c r="E12" s="563">
        <f t="shared" si="4"/>
        <v>0.36522670474830415</v>
      </c>
      <c r="F12" s="563">
        <f t="shared" si="4"/>
        <v>0.21507352941176472</v>
      </c>
      <c r="G12" s="563">
        <f t="shared" si="4"/>
        <v>0.2676923076923077</v>
      </c>
      <c r="H12" s="563">
        <f t="shared" si="4"/>
        <v>0.35958005249343833</v>
      </c>
      <c r="I12" s="563">
        <f t="shared" si="4"/>
        <v>0.3034934497816594</v>
      </c>
      <c r="J12" s="563">
        <f t="shared" si="4"/>
        <v>0.4284982060481804</v>
      </c>
      <c r="K12" s="564">
        <f t="shared" si="4"/>
        <v>0.44981412639405205</v>
      </c>
      <c r="L12" s="564">
        <f t="shared" si="4"/>
        <v>0.4340900039824771</v>
      </c>
      <c r="M12" s="564">
        <f t="shared" si="4"/>
        <v>0.3368544600938967</v>
      </c>
      <c r="N12" s="564">
        <f t="shared" si="4"/>
        <v>0.34776119402985073</v>
      </c>
      <c r="O12" s="565">
        <f>IF(O11="","",O11/O32)</f>
        <v>0.33833069620253164</v>
      </c>
      <c r="P12" s="559"/>
    </row>
    <row r="13" spans="1:16" ht="14.25">
      <c r="A13" s="41"/>
      <c r="B13" s="175" t="s">
        <v>23</v>
      </c>
      <c r="C13" s="48">
        <v>323</v>
      </c>
      <c r="D13" s="49">
        <v>282</v>
      </c>
      <c r="E13" s="49">
        <v>388</v>
      </c>
      <c r="F13" s="57">
        <v>116</v>
      </c>
      <c r="G13" s="57">
        <v>192</v>
      </c>
      <c r="H13" s="58">
        <v>234</v>
      </c>
      <c r="I13" s="57">
        <v>292</v>
      </c>
      <c r="J13" s="57">
        <v>314</v>
      </c>
      <c r="K13" s="57">
        <v>325</v>
      </c>
      <c r="L13" s="57">
        <v>576</v>
      </c>
      <c r="M13" s="57">
        <v>285</v>
      </c>
      <c r="N13" s="59">
        <v>192</v>
      </c>
      <c r="O13" s="50">
        <f>IF(O11="","",SUM(C13:N13))</f>
        <v>3519</v>
      </c>
      <c r="P13" s="23"/>
    </row>
    <row r="14" spans="1:16" s="560" customFormat="1" ht="14.25">
      <c r="A14" s="553"/>
      <c r="B14" s="554" t="s">
        <v>17</v>
      </c>
      <c r="C14" s="562">
        <f>IF(C13="","",C13/C11)</f>
        <v>0.3760186263096624</v>
      </c>
      <c r="D14" s="563">
        <f aca="true" t="shared" si="5" ref="D14:N14">IF(D13="","",D13/D11)</f>
        <v>0.3960674157303371</v>
      </c>
      <c r="E14" s="563">
        <f t="shared" si="5"/>
        <v>0.37927663734115347</v>
      </c>
      <c r="F14" s="563">
        <f t="shared" si="5"/>
        <v>0.24786324786324787</v>
      </c>
      <c r="G14" s="563">
        <f t="shared" si="5"/>
        <v>0.4413793103448276</v>
      </c>
      <c r="H14" s="563">
        <f t="shared" si="5"/>
        <v>0.42700729927007297</v>
      </c>
      <c r="I14" s="563">
        <f t="shared" si="5"/>
        <v>0.4201438848920863</v>
      </c>
      <c r="J14" s="563">
        <f t="shared" si="5"/>
        <v>0.37559808612440193</v>
      </c>
      <c r="K14" s="564">
        <f t="shared" si="5"/>
        <v>0.3837072018890201</v>
      </c>
      <c r="L14" s="564">
        <f t="shared" si="5"/>
        <v>0.5284403669724771</v>
      </c>
      <c r="M14" s="564">
        <f t="shared" si="5"/>
        <v>0.4965156794425087</v>
      </c>
      <c r="N14" s="564">
        <f t="shared" si="5"/>
        <v>0.41201716738197425</v>
      </c>
      <c r="O14" s="572">
        <f>IF(O13="","",O13/O11)</f>
        <v>0.4114345843563662</v>
      </c>
      <c r="P14" s="559"/>
    </row>
    <row r="15" spans="1:16" ht="14.25">
      <c r="A15" s="41" t="s">
        <v>24</v>
      </c>
      <c r="B15" s="173" t="s">
        <v>19</v>
      </c>
      <c r="C15" s="42">
        <f>IF(C11="","",C11-C13)</f>
        <v>536</v>
      </c>
      <c r="D15" s="43">
        <f aca="true" t="shared" si="6" ref="D15:N15">IF(D11="","",D11-D13)</f>
        <v>430</v>
      </c>
      <c r="E15" s="43">
        <f t="shared" si="6"/>
        <v>635</v>
      </c>
      <c r="F15" s="43">
        <f t="shared" si="6"/>
        <v>352</v>
      </c>
      <c r="G15" s="43">
        <f t="shared" si="6"/>
        <v>243</v>
      </c>
      <c r="H15" s="43">
        <f t="shared" si="6"/>
        <v>314</v>
      </c>
      <c r="I15" s="43">
        <f t="shared" si="6"/>
        <v>403</v>
      </c>
      <c r="J15" s="43">
        <f t="shared" si="6"/>
        <v>522</v>
      </c>
      <c r="K15" s="43">
        <f t="shared" si="6"/>
        <v>522</v>
      </c>
      <c r="L15" s="43">
        <f t="shared" si="6"/>
        <v>514</v>
      </c>
      <c r="M15" s="43">
        <f t="shared" si="6"/>
        <v>289</v>
      </c>
      <c r="N15" s="43">
        <f t="shared" si="6"/>
        <v>274</v>
      </c>
      <c r="O15" s="47">
        <f>IF(O11="","",SUM(C15:N15))</f>
        <v>5034</v>
      </c>
      <c r="P15" s="23"/>
    </row>
    <row r="16" spans="1:16" s="560" customFormat="1" ht="15" thickBot="1">
      <c r="A16" s="553"/>
      <c r="B16" s="573" t="s">
        <v>17</v>
      </c>
      <c r="C16" s="568">
        <f>IF(C15="","",C15/C11)</f>
        <v>0.6239813736903376</v>
      </c>
      <c r="D16" s="574">
        <f>IF(D15="","",D15/D11)</f>
        <v>0.6039325842696629</v>
      </c>
      <c r="E16" s="574">
        <f aca="true" t="shared" si="7" ref="E16:N16">IF(E15="","",E15/E11)</f>
        <v>0.6207233626588465</v>
      </c>
      <c r="F16" s="574">
        <f t="shared" si="7"/>
        <v>0.7521367521367521</v>
      </c>
      <c r="G16" s="574">
        <f t="shared" si="7"/>
        <v>0.5586206896551724</v>
      </c>
      <c r="H16" s="574">
        <f t="shared" si="7"/>
        <v>0.572992700729927</v>
      </c>
      <c r="I16" s="574">
        <f t="shared" si="7"/>
        <v>0.5798561151079137</v>
      </c>
      <c r="J16" s="574">
        <f t="shared" si="7"/>
        <v>0.6244019138755981</v>
      </c>
      <c r="K16" s="575">
        <f t="shared" si="7"/>
        <v>0.6162927981109799</v>
      </c>
      <c r="L16" s="575">
        <f t="shared" si="7"/>
        <v>0.47155963302752296</v>
      </c>
      <c r="M16" s="575">
        <f t="shared" si="7"/>
        <v>0.5034843205574913</v>
      </c>
      <c r="N16" s="575">
        <f t="shared" si="7"/>
        <v>0.5879828326180258</v>
      </c>
      <c r="O16" s="576">
        <f>IF(O15="","",O15/O11)</f>
        <v>0.5885654156436338</v>
      </c>
      <c r="P16" s="559"/>
    </row>
    <row r="17" spans="1:16" ht="15" thickTop="1">
      <c r="A17" s="60"/>
      <c r="B17" s="545" t="s">
        <v>21</v>
      </c>
      <c r="C17" s="61">
        <v>23</v>
      </c>
      <c r="D17" s="62">
        <v>40</v>
      </c>
      <c r="E17" s="62">
        <v>3</v>
      </c>
      <c r="F17" s="63">
        <v>0</v>
      </c>
      <c r="G17" s="63">
        <v>14</v>
      </c>
      <c r="H17" s="64">
        <v>1</v>
      </c>
      <c r="I17" s="63">
        <v>1</v>
      </c>
      <c r="J17" s="63">
        <v>6</v>
      </c>
      <c r="K17" s="63">
        <v>5</v>
      </c>
      <c r="L17" s="63">
        <v>4</v>
      </c>
      <c r="M17" s="63">
        <v>3</v>
      </c>
      <c r="N17" s="65">
        <v>0</v>
      </c>
      <c r="O17" s="66">
        <f>SUM(C17:N17)</f>
        <v>100</v>
      </c>
      <c r="P17" s="23"/>
    </row>
    <row r="18" spans="1:16" s="560" customFormat="1" ht="14.25">
      <c r="A18" s="577" t="s">
        <v>26</v>
      </c>
      <c r="B18" s="578" t="s">
        <v>17</v>
      </c>
      <c r="C18" s="562">
        <f>IF(C17="","",C17/C32)</f>
        <v>0.007531106745252128</v>
      </c>
      <c r="D18" s="563">
        <f aca="true" t="shared" si="8" ref="D18:N18">IF(D17="","",D17/D32)</f>
        <v>0.016522098306484923</v>
      </c>
      <c r="E18" s="563">
        <f t="shared" si="8"/>
        <v>0.0010710460549803642</v>
      </c>
      <c r="F18" s="563">
        <f t="shared" si="8"/>
        <v>0</v>
      </c>
      <c r="G18" s="563">
        <f t="shared" si="8"/>
        <v>0.008615384615384615</v>
      </c>
      <c r="H18" s="563">
        <f t="shared" si="8"/>
        <v>0.0006561679790026247</v>
      </c>
      <c r="I18" s="563">
        <f t="shared" si="8"/>
        <v>0.0004366812227074236</v>
      </c>
      <c r="J18" s="563">
        <f t="shared" si="8"/>
        <v>0.0030753459764223477</v>
      </c>
      <c r="K18" s="563">
        <f t="shared" si="8"/>
        <v>0.0026553372278279343</v>
      </c>
      <c r="L18" s="563">
        <f t="shared" si="8"/>
        <v>0.0015929908403026682</v>
      </c>
      <c r="M18" s="563">
        <f t="shared" si="8"/>
        <v>0.0017605633802816902</v>
      </c>
      <c r="N18" s="597">
        <f t="shared" si="8"/>
        <v>0</v>
      </c>
      <c r="O18" s="579">
        <f>IF(O17="","",O17/O32)</f>
        <v>0.003955696202531646</v>
      </c>
      <c r="P18" s="559"/>
    </row>
    <row r="19" spans="1:16" ht="14.25">
      <c r="A19" s="67"/>
      <c r="B19" s="93" t="s">
        <v>23</v>
      </c>
      <c r="C19" s="42">
        <v>0</v>
      </c>
      <c r="D19" s="43">
        <v>1</v>
      </c>
      <c r="E19" s="43">
        <v>1</v>
      </c>
      <c r="F19" s="68">
        <v>0</v>
      </c>
      <c r="G19" s="68">
        <v>14</v>
      </c>
      <c r="H19" s="69">
        <v>1</v>
      </c>
      <c r="I19" s="68">
        <v>1</v>
      </c>
      <c r="J19" s="68">
        <v>5</v>
      </c>
      <c r="K19" s="68">
        <v>5</v>
      </c>
      <c r="L19" s="68">
        <v>2</v>
      </c>
      <c r="M19" s="68">
        <v>3</v>
      </c>
      <c r="N19" s="70">
        <v>0</v>
      </c>
      <c r="O19" s="71">
        <f>IF(O17="","",SUM(C19:N19))</f>
        <v>33</v>
      </c>
      <c r="P19" s="23"/>
    </row>
    <row r="20" spans="1:16" s="560" customFormat="1" ht="14.25">
      <c r="A20" s="577"/>
      <c r="B20" s="582" t="s">
        <v>17</v>
      </c>
      <c r="C20" s="555">
        <f>IF(C19="","",C19/C17)</f>
        <v>0</v>
      </c>
      <c r="D20" s="583">
        <f aca="true" t="shared" si="9" ref="D20:M20">IF(D19="","",D19/D17)</f>
        <v>0.025</v>
      </c>
      <c r="E20" s="583">
        <f t="shared" si="9"/>
        <v>0.3333333333333333</v>
      </c>
      <c r="F20" s="583">
        <v>0</v>
      </c>
      <c r="G20" s="583">
        <f t="shared" si="9"/>
        <v>1</v>
      </c>
      <c r="H20" s="583">
        <f t="shared" si="9"/>
        <v>1</v>
      </c>
      <c r="I20" s="583">
        <f t="shared" si="9"/>
        <v>1</v>
      </c>
      <c r="J20" s="583">
        <f t="shared" si="9"/>
        <v>0.8333333333333334</v>
      </c>
      <c r="K20" s="583">
        <f t="shared" si="9"/>
        <v>1</v>
      </c>
      <c r="L20" s="583">
        <f t="shared" si="9"/>
        <v>0.5</v>
      </c>
      <c r="M20" s="583">
        <f t="shared" si="9"/>
        <v>1</v>
      </c>
      <c r="N20" s="583">
        <v>0</v>
      </c>
      <c r="O20" s="584">
        <f>IF(O19="","",O19/O17)</f>
        <v>0.33</v>
      </c>
      <c r="P20" s="559"/>
    </row>
    <row r="21" spans="1:16" ht="14.25">
      <c r="A21" s="67" t="s">
        <v>27</v>
      </c>
      <c r="B21" s="546" t="s">
        <v>19</v>
      </c>
      <c r="C21" s="72">
        <f>IF(C17="","",C17-C19)</f>
        <v>23</v>
      </c>
      <c r="D21" s="73">
        <f aca="true" t="shared" si="10" ref="D21:N21">IF(D17="","",D17-D19)</f>
        <v>39</v>
      </c>
      <c r="E21" s="73">
        <f t="shared" si="10"/>
        <v>2</v>
      </c>
      <c r="F21" s="73">
        <f t="shared" si="10"/>
        <v>0</v>
      </c>
      <c r="G21" s="73">
        <f t="shared" si="10"/>
        <v>0</v>
      </c>
      <c r="H21" s="73">
        <f t="shared" si="10"/>
        <v>0</v>
      </c>
      <c r="I21" s="73">
        <f t="shared" si="10"/>
        <v>0</v>
      </c>
      <c r="J21" s="73">
        <f t="shared" si="10"/>
        <v>1</v>
      </c>
      <c r="K21" s="73">
        <f t="shared" si="10"/>
        <v>0</v>
      </c>
      <c r="L21" s="73">
        <f t="shared" si="10"/>
        <v>2</v>
      </c>
      <c r="M21" s="73">
        <f t="shared" si="10"/>
        <v>0</v>
      </c>
      <c r="N21" s="599">
        <f t="shared" si="10"/>
        <v>0</v>
      </c>
      <c r="O21" s="66">
        <f>IF(O17="","",SUM(C21:N21))</f>
        <v>67</v>
      </c>
      <c r="P21" s="23"/>
    </row>
    <row r="22" spans="1:16" s="560" customFormat="1" ht="15" thickBot="1">
      <c r="A22" s="580"/>
      <c r="B22" s="581" t="s">
        <v>17</v>
      </c>
      <c r="C22" s="568">
        <f>IF(C17="","",C21/C17)</f>
        <v>1</v>
      </c>
      <c r="D22" s="574">
        <f aca="true" t="shared" si="11" ref="D22:M22">IF(D17="","",D21/D17)</f>
        <v>0.975</v>
      </c>
      <c r="E22" s="574">
        <f t="shared" si="11"/>
        <v>0.6666666666666666</v>
      </c>
      <c r="F22" s="574">
        <v>0</v>
      </c>
      <c r="G22" s="574">
        <f t="shared" si="11"/>
        <v>0</v>
      </c>
      <c r="H22" s="574">
        <f t="shared" si="11"/>
        <v>0</v>
      </c>
      <c r="I22" s="574">
        <f t="shared" si="11"/>
        <v>0</v>
      </c>
      <c r="J22" s="574">
        <f t="shared" si="11"/>
        <v>0.16666666666666666</v>
      </c>
      <c r="K22" s="574">
        <f t="shared" si="11"/>
        <v>0</v>
      </c>
      <c r="L22" s="574">
        <f t="shared" si="11"/>
        <v>0.5</v>
      </c>
      <c r="M22" s="574">
        <f t="shared" si="11"/>
        <v>0</v>
      </c>
      <c r="N22" s="600">
        <v>0</v>
      </c>
      <c r="O22" s="579">
        <f>IF(O21="","",O21/O17)</f>
        <v>0.67</v>
      </c>
      <c r="P22" s="559"/>
    </row>
    <row r="23" spans="1:16" ht="15" thickTop="1">
      <c r="A23" s="67"/>
      <c r="B23" s="547" t="s">
        <v>21</v>
      </c>
      <c r="C23" s="33">
        <v>1091</v>
      </c>
      <c r="D23" s="34">
        <v>614</v>
      </c>
      <c r="E23" s="34">
        <v>601</v>
      </c>
      <c r="F23" s="74">
        <v>983</v>
      </c>
      <c r="G23" s="74">
        <v>196</v>
      </c>
      <c r="H23" s="75">
        <v>121</v>
      </c>
      <c r="I23" s="74">
        <v>666</v>
      </c>
      <c r="J23" s="74">
        <v>191</v>
      </c>
      <c r="K23" s="74">
        <v>225</v>
      </c>
      <c r="L23" s="74">
        <v>458</v>
      </c>
      <c r="M23" s="74">
        <v>213</v>
      </c>
      <c r="N23" s="76">
        <v>154</v>
      </c>
      <c r="O23" s="77">
        <f>SUM(C23:N23)</f>
        <v>5513</v>
      </c>
      <c r="P23" s="23"/>
    </row>
    <row r="24" spans="1:16" ht="14.25">
      <c r="A24" s="67"/>
      <c r="B24" s="548" t="s">
        <v>28</v>
      </c>
      <c r="C24" s="51">
        <v>875</v>
      </c>
      <c r="D24" s="52">
        <v>445</v>
      </c>
      <c r="E24" s="52">
        <v>332</v>
      </c>
      <c r="F24" s="78">
        <v>860</v>
      </c>
      <c r="G24" s="78">
        <v>53</v>
      </c>
      <c r="H24" s="79">
        <v>0</v>
      </c>
      <c r="I24" s="78">
        <v>465</v>
      </c>
      <c r="J24" s="80">
        <v>67</v>
      </c>
      <c r="K24" s="80">
        <v>98</v>
      </c>
      <c r="L24" s="80">
        <v>267</v>
      </c>
      <c r="M24" s="78">
        <v>48</v>
      </c>
      <c r="N24" s="81">
        <v>40</v>
      </c>
      <c r="O24" s="66">
        <f>SUM(C24:N24)</f>
        <v>3550</v>
      </c>
      <c r="P24" s="23"/>
    </row>
    <row r="25" spans="1:16" s="560" customFormat="1" ht="14.25">
      <c r="A25" s="553" t="s">
        <v>29</v>
      </c>
      <c r="B25" s="561" t="s">
        <v>17</v>
      </c>
      <c r="C25" s="555">
        <f>IF(C23="","",C23/C32)</f>
        <v>0.3572364112639162</v>
      </c>
      <c r="D25" s="583">
        <f aca="true" t="shared" si="12" ref="D25:N25">IF(D23="","",D23/D32)</f>
        <v>0.25361420900454357</v>
      </c>
      <c r="E25" s="583">
        <f t="shared" si="12"/>
        <v>0.21456622634773295</v>
      </c>
      <c r="F25" s="583">
        <f t="shared" si="12"/>
        <v>0.45174632352941174</v>
      </c>
      <c r="G25" s="583">
        <f t="shared" si="12"/>
        <v>0.12061538461538461</v>
      </c>
      <c r="H25" s="583">
        <f t="shared" si="12"/>
        <v>0.07939632545931759</v>
      </c>
      <c r="I25" s="583">
        <f t="shared" si="12"/>
        <v>0.2908296943231441</v>
      </c>
      <c r="J25" s="583">
        <f t="shared" si="12"/>
        <v>0.09789851358277807</v>
      </c>
      <c r="K25" s="583">
        <f t="shared" si="12"/>
        <v>0.11949017525225704</v>
      </c>
      <c r="L25" s="583">
        <f t="shared" si="12"/>
        <v>0.1823974512146555</v>
      </c>
      <c r="M25" s="583">
        <f t="shared" si="12"/>
        <v>0.125</v>
      </c>
      <c r="N25" s="598">
        <f t="shared" si="12"/>
        <v>0.11492537313432835</v>
      </c>
      <c r="O25" s="585">
        <f>IF(O23="","",O23/O32)</f>
        <v>0.21807753164556962</v>
      </c>
      <c r="P25" s="559"/>
    </row>
    <row r="26" spans="1:16" ht="14.25">
      <c r="A26" s="67"/>
      <c r="B26" s="93" t="s">
        <v>23</v>
      </c>
      <c r="C26" s="42">
        <v>185</v>
      </c>
      <c r="D26" s="43">
        <v>131</v>
      </c>
      <c r="E26" s="43">
        <v>185</v>
      </c>
      <c r="F26" s="82">
        <v>120</v>
      </c>
      <c r="G26" s="82">
        <v>128</v>
      </c>
      <c r="H26" s="83">
        <v>107</v>
      </c>
      <c r="I26" s="82">
        <v>189</v>
      </c>
      <c r="J26" s="82">
        <v>93</v>
      </c>
      <c r="K26" s="82">
        <v>99</v>
      </c>
      <c r="L26" s="82">
        <v>166</v>
      </c>
      <c r="M26" s="82">
        <v>135</v>
      </c>
      <c r="N26" s="84">
        <v>98</v>
      </c>
      <c r="O26" s="85">
        <f>IF(O23="","",SUM(C26:N26))</f>
        <v>1636</v>
      </c>
      <c r="P26" s="23"/>
    </row>
    <row r="27" spans="1:16" ht="14.25">
      <c r="A27" s="67"/>
      <c r="B27" s="549" t="s">
        <v>28</v>
      </c>
      <c r="C27" s="86">
        <v>0</v>
      </c>
      <c r="D27" s="87">
        <v>0</v>
      </c>
      <c r="E27" s="87">
        <v>0</v>
      </c>
      <c r="F27" s="88">
        <v>16</v>
      </c>
      <c r="G27" s="88">
        <v>0</v>
      </c>
      <c r="H27" s="89">
        <v>0</v>
      </c>
      <c r="I27" s="88">
        <v>0</v>
      </c>
      <c r="J27" s="90">
        <v>9</v>
      </c>
      <c r="K27" s="90">
        <v>4</v>
      </c>
      <c r="L27" s="90">
        <v>0</v>
      </c>
      <c r="M27" s="88">
        <v>0</v>
      </c>
      <c r="N27" s="91">
        <v>0</v>
      </c>
      <c r="O27" s="92">
        <f>IF(O26="","",SUM(C27:N27))</f>
        <v>29</v>
      </c>
      <c r="P27" s="23"/>
    </row>
    <row r="28" spans="1:16" s="560" customFormat="1" ht="14.25">
      <c r="A28" s="553"/>
      <c r="B28" s="554" t="s">
        <v>17</v>
      </c>
      <c r="C28" s="562">
        <f>IF(C26="","",C26/C23)</f>
        <v>0.1695692025664528</v>
      </c>
      <c r="D28" s="563">
        <f aca="true" t="shared" si="13" ref="D28:N28">IF(D26="","",D26/D23)</f>
        <v>0.21335504885993486</v>
      </c>
      <c r="E28" s="563">
        <f t="shared" si="13"/>
        <v>0.30782029950083195</v>
      </c>
      <c r="F28" s="563">
        <f t="shared" si="13"/>
        <v>0.12207527975584945</v>
      </c>
      <c r="G28" s="563">
        <f t="shared" si="13"/>
        <v>0.6530612244897959</v>
      </c>
      <c r="H28" s="563">
        <f t="shared" si="13"/>
        <v>0.8842975206611571</v>
      </c>
      <c r="I28" s="563">
        <f t="shared" si="13"/>
        <v>0.28378378378378377</v>
      </c>
      <c r="J28" s="563">
        <f t="shared" si="13"/>
        <v>0.4869109947643979</v>
      </c>
      <c r="K28" s="563">
        <f t="shared" si="13"/>
        <v>0.44</v>
      </c>
      <c r="L28" s="563">
        <f t="shared" si="13"/>
        <v>0.3624454148471616</v>
      </c>
      <c r="M28" s="563">
        <f t="shared" si="13"/>
        <v>0.6338028169014085</v>
      </c>
      <c r="N28" s="597">
        <f t="shared" si="13"/>
        <v>0.6363636363636364</v>
      </c>
      <c r="O28" s="586">
        <f>IF(O23="","",O26/O23)</f>
        <v>0.2967531289678941</v>
      </c>
      <c r="P28" s="559"/>
    </row>
    <row r="29" spans="1:16" ht="14.25">
      <c r="A29" s="67" t="s">
        <v>30</v>
      </c>
      <c r="B29" s="93" t="s">
        <v>19</v>
      </c>
      <c r="C29" s="42">
        <f>IF(C23="","",C23-C26)</f>
        <v>906</v>
      </c>
      <c r="D29" s="43">
        <f aca="true" t="shared" si="14" ref="D29:N29">IF(D23="","",D23-D26)</f>
        <v>483</v>
      </c>
      <c r="E29" s="43">
        <f t="shared" si="14"/>
        <v>416</v>
      </c>
      <c r="F29" s="43">
        <f t="shared" si="14"/>
        <v>863</v>
      </c>
      <c r="G29" s="43">
        <f t="shared" si="14"/>
        <v>68</v>
      </c>
      <c r="H29" s="43">
        <f t="shared" si="14"/>
        <v>14</v>
      </c>
      <c r="I29" s="43">
        <f t="shared" si="14"/>
        <v>477</v>
      </c>
      <c r="J29" s="43">
        <f t="shared" si="14"/>
        <v>98</v>
      </c>
      <c r="K29" s="43">
        <f t="shared" si="14"/>
        <v>126</v>
      </c>
      <c r="L29" s="43">
        <f t="shared" si="14"/>
        <v>292</v>
      </c>
      <c r="M29" s="43">
        <f t="shared" si="14"/>
        <v>78</v>
      </c>
      <c r="N29" s="601">
        <f t="shared" si="14"/>
        <v>56</v>
      </c>
      <c r="O29" s="94">
        <f>IF(O23="","",SUM(C29:N29))</f>
        <v>3877</v>
      </c>
      <c r="P29" s="23"/>
    </row>
    <row r="30" spans="1:16" ht="14.25">
      <c r="A30" s="67"/>
      <c r="B30" s="548" t="s">
        <v>28</v>
      </c>
      <c r="C30" s="51">
        <f>IF(C24="","",C24-C27)</f>
        <v>875</v>
      </c>
      <c r="D30" s="52">
        <f aca="true" t="shared" si="15" ref="D30:N30">IF(D24="","",D24-D27)</f>
        <v>445</v>
      </c>
      <c r="E30" s="52">
        <f t="shared" si="15"/>
        <v>332</v>
      </c>
      <c r="F30" s="52">
        <f t="shared" si="15"/>
        <v>844</v>
      </c>
      <c r="G30" s="52">
        <f t="shared" si="15"/>
        <v>53</v>
      </c>
      <c r="H30" s="52">
        <f t="shared" si="15"/>
        <v>0</v>
      </c>
      <c r="I30" s="52">
        <f t="shared" si="15"/>
        <v>465</v>
      </c>
      <c r="J30" s="52">
        <f t="shared" si="15"/>
        <v>58</v>
      </c>
      <c r="K30" s="52">
        <f t="shared" si="15"/>
        <v>94</v>
      </c>
      <c r="L30" s="52">
        <f t="shared" si="15"/>
        <v>267</v>
      </c>
      <c r="M30" s="52">
        <f t="shared" si="15"/>
        <v>48</v>
      </c>
      <c r="N30" s="602">
        <f t="shared" si="15"/>
        <v>40</v>
      </c>
      <c r="O30" s="66">
        <f>IF(O29="","",SUM(C30:N30))</f>
        <v>3521</v>
      </c>
      <c r="P30" s="23"/>
    </row>
    <row r="31" spans="1:16" s="560" customFormat="1" ht="15" thickBot="1">
      <c r="A31" s="566"/>
      <c r="B31" s="587" t="s">
        <v>31</v>
      </c>
      <c r="C31" s="588">
        <f>IF(C29="","",C29/C23)</f>
        <v>0.8304307974335472</v>
      </c>
      <c r="D31" s="589">
        <f aca="true" t="shared" si="16" ref="D31:N31">IF(D29="","",D29/D23)</f>
        <v>0.7866449511400652</v>
      </c>
      <c r="E31" s="589">
        <f t="shared" si="16"/>
        <v>0.6921797004991681</v>
      </c>
      <c r="F31" s="589">
        <f t="shared" si="16"/>
        <v>0.8779247202441506</v>
      </c>
      <c r="G31" s="589">
        <f t="shared" si="16"/>
        <v>0.3469387755102041</v>
      </c>
      <c r="H31" s="589">
        <f t="shared" si="16"/>
        <v>0.11570247933884298</v>
      </c>
      <c r="I31" s="589">
        <f t="shared" si="16"/>
        <v>0.7162162162162162</v>
      </c>
      <c r="J31" s="589">
        <f t="shared" si="16"/>
        <v>0.5130890052356021</v>
      </c>
      <c r="K31" s="589">
        <f t="shared" si="16"/>
        <v>0.56</v>
      </c>
      <c r="L31" s="589">
        <f t="shared" si="16"/>
        <v>0.6375545851528385</v>
      </c>
      <c r="M31" s="589">
        <f t="shared" si="16"/>
        <v>0.36619718309859156</v>
      </c>
      <c r="N31" s="603">
        <f t="shared" si="16"/>
        <v>0.36363636363636365</v>
      </c>
      <c r="O31" s="590">
        <f>IF(O29="","",O29/O23)</f>
        <v>0.7032468710321059</v>
      </c>
      <c r="P31" s="559"/>
    </row>
    <row r="32" spans="1:16" ht="15" thickTop="1">
      <c r="A32" s="41"/>
      <c r="B32" s="176" t="s">
        <v>21</v>
      </c>
      <c r="C32" s="95">
        <f>IF(C23="","",C5+C11+C17+C23)</f>
        <v>3054</v>
      </c>
      <c r="D32" s="96">
        <f aca="true" t="shared" si="17" ref="D32:N32">IF(D23="","",D5+D11+D17+D23)</f>
        <v>2421</v>
      </c>
      <c r="E32" s="96">
        <f t="shared" si="17"/>
        <v>2801</v>
      </c>
      <c r="F32" s="96">
        <f t="shared" si="17"/>
        <v>2176</v>
      </c>
      <c r="G32" s="96">
        <f t="shared" si="17"/>
        <v>1625</v>
      </c>
      <c r="H32" s="96">
        <f t="shared" si="17"/>
        <v>1524</v>
      </c>
      <c r="I32" s="96">
        <f t="shared" si="17"/>
        <v>2290</v>
      </c>
      <c r="J32" s="96">
        <f t="shared" si="17"/>
        <v>1951</v>
      </c>
      <c r="K32" s="96">
        <f t="shared" si="17"/>
        <v>1883</v>
      </c>
      <c r="L32" s="96">
        <f t="shared" si="17"/>
        <v>2511</v>
      </c>
      <c r="M32" s="96">
        <f t="shared" si="17"/>
        <v>1704</v>
      </c>
      <c r="N32" s="604">
        <f t="shared" si="17"/>
        <v>1340</v>
      </c>
      <c r="O32" s="97">
        <f>SUM(C32:N32)</f>
        <v>25280</v>
      </c>
      <c r="P32" s="23"/>
    </row>
    <row r="33" spans="1:16" ht="14.25">
      <c r="A33" s="41" t="s">
        <v>32</v>
      </c>
      <c r="B33" s="175" t="s">
        <v>23</v>
      </c>
      <c r="C33" s="48">
        <f>IF(C26="","",C7+C13+C19+C26)</f>
        <v>1420</v>
      </c>
      <c r="D33" s="49">
        <f aca="true" t="shared" si="18" ref="D33:N33">IF(D26="","",D7+D13+D19+D26)</f>
        <v>1297</v>
      </c>
      <c r="E33" s="49">
        <f t="shared" si="18"/>
        <v>1548</v>
      </c>
      <c r="F33" s="49">
        <f t="shared" si="18"/>
        <v>888</v>
      </c>
      <c r="G33" s="49">
        <f t="shared" si="18"/>
        <v>1171</v>
      </c>
      <c r="H33" s="49">
        <f t="shared" si="18"/>
        <v>1068</v>
      </c>
      <c r="I33" s="49">
        <f t="shared" si="18"/>
        <v>1279</v>
      </c>
      <c r="J33" s="49">
        <f t="shared" si="18"/>
        <v>1191</v>
      </c>
      <c r="K33" s="49">
        <f t="shared" si="18"/>
        <v>1116</v>
      </c>
      <c r="L33" s="49">
        <f t="shared" si="18"/>
        <v>1576</v>
      </c>
      <c r="M33" s="49">
        <f t="shared" si="18"/>
        <v>1191</v>
      </c>
      <c r="N33" s="605">
        <f t="shared" si="18"/>
        <v>915</v>
      </c>
      <c r="O33" s="98">
        <f>SUM(C33:N33)</f>
        <v>14660</v>
      </c>
      <c r="P33" s="7"/>
    </row>
    <row r="34" spans="1:16" s="560" customFormat="1" ht="14.25">
      <c r="A34" s="553"/>
      <c r="B34" s="554" t="s">
        <v>17</v>
      </c>
      <c r="C34" s="562">
        <f>IF(C33="","",C33/C32)</f>
        <v>0.46496398166339226</v>
      </c>
      <c r="D34" s="563">
        <f aca="true" t="shared" si="19" ref="D34:N34">IF(D33="","",D33/D32)</f>
        <v>0.5357290375877737</v>
      </c>
      <c r="E34" s="563">
        <f t="shared" si="19"/>
        <v>0.5526597643698679</v>
      </c>
      <c r="F34" s="563">
        <f t="shared" si="19"/>
        <v>0.40808823529411764</v>
      </c>
      <c r="G34" s="563">
        <f t="shared" si="19"/>
        <v>0.7206153846153847</v>
      </c>
      <c r="H34" s="563">
        <f t="shared" si="19"/>
        <v>0.7007874015748031</v>
      </c>
      <c r="I34" s="563">
        <f t="shared" si="19"/>
        <v>0.5585152838427948</v>
      </c>
      <c r="J34" s="563">
        <f t="shared" si="19"/>
        <v>0.610456176319836</v>
      </c>
      <c r="K34" s="563">
        <f t="shared" si="19"/>
        <v>0.592671269251195</v>
      </c>
      <c r="L34" s="563">
        <f t="shared" si="19"/>
        <v>0.6276383910792513</v>
      </c>
      <c r="M34" s="563">
        <f t="shared" si="19"/>
        <v>0.698943661971831</v>
      </c>
      <c r="N34" s="597">
        <f t="shared" si="19"/>
        <v>0.6828358208955224</v>
      </c>
      <c r="O34" s="586">
        <f>IF(O33="","",O33/O32)</f>
        <v>0.5799050632911392</v>
      </c>
      <c r="P34" s="591"/>
    </row>
    <row r="35" spans="1:16" ht="14.25">
      <c r="A35" s="67" t="s">
        <v>14</v>
      </c>
      <c r="B35" s="93" t="s">
        <v>19</v>
      </c>
      <c r="C35" s="42">
        <f>IF(C29="","",C29+C21+C15+C9)</f>
        <v>1634</v>
      </c>
      <c r="D35" s="43">
        <f aca="true" t="shared" si="20" ref="D35:N35">IF(D29="","",D29+D21+D15+D9)</f>
        <v>1124</v>
      </c>
      <c r="E35" s="43">
        <f t="shared" si="20"/>
        <v>1253</v>
      </c>
      <c r="F35" s="43">
        <f t="shared" si="20"/>
        <v>1288</v>
      </c>
      <c r="G35" s="43">
        <f t="shared" si="20"/>
        <v>454</v>
      </c>
      <c r="H35" s="43">
        <f t="shared" si="20"/>
        <v>456</v>
      </c>
      <c r="I35" s="43">
        <f t="shared" si="20"/>
        <v>1011</v>
      </c>
      <c r="J35" s="43">
        <f t="shared" si="20"/>
        <v>760</v>
      </c>
      <c r="K35" s="43">
        <f t="shared" si="20"/>
        <v>767</v>
      </c>
      <c r="L35" s="43">
        <f t="shared" si="20"/>
        <v>935</v>
      </c>
      <c r="M35" s="43">
        <f t="shared" si="20"/>
        <v>513</v>
      </c>
      <c r="N35" s="601">
        <f t="shared" si="20"/>
        <v>425</v>
      </c>
      <c r="O35" s="99">
        <f>SUM(C35:N35)</f>
        <v>10620</v>
      </c>
      <c r="P35" s="23"/>
    </row>
    <row r="36" spans="1:16" s="560" customFormat="1" ht="15" thickBot="1">
      <c r="A36" s="592"/>
      <c r="B36" s="593" t="s">
        <v>17</v>
      </c>
      <c r="C36" s="594">
        <f>IF(C35="","",C35/C32)</f>
        <v>0.5350360183366077</v>
      </c>
      <c r="D36" s="595">
        <f aca="true" t="shared" si="21" ref="D36:N36">IF(D35="","",D35/D32)</f>
        <v>0.4642709624122264</v>
      </c>
      <c r="E36" s="595">
        <f t="shared" si="21"/>
        <v>0.4473402356301321</v>
      </c>
      <c r="F36" s="595">
        <f t="shared" si="21"/>
        <v>0.5919117647058824</v>
      </c>
      <c r="G36" s="595">
        <f t="shared" si="21"/>
        <v>0.2793846153846154</v>
      </c>
      <c r="H36" s="595">
        <f t="shared" si="21"/>
        <v>0.2992125984251969</v>
      </c>
      <c r="I36" s="595">
        <f t="shared" si="21"/>
        <v>0.44148471615720525</v>
      </c>
      <c r="J36" s="595">
        <f t="shared" si="21"/>
        <v>0.389543823680164</v>
      </c>
      <c r="K36" s="595">
        <f t="shared" si="21"/>
        <v>0.4073287307488051</v>
      </c>
      <c r="L36" s="595">
        <f t="shared" si="21"/>
        <v>0.3723616089207487</v>
      </c>
      <c r="M36" s="595">
        <f t="shared" si="21"/>
        <v>0.301056338028169</v>
      </c>
      <c r="N36" s="606">
        <f t="shared" si="21"/>
        <v>0.31716417910447764</v>
      </c>
      <c r="O36" s="596">
        <f>IF(O35="","",O35/O32)</f>
        <v>0.4200949367088608</v>
      </c>
      <c r="P36" s="591"/>
    </row>
    <row r="37" spans="1:16" ht="15" thickTop="1">
      <c r="A37" s="22"/>
      <c r="B37" s="23"/>
      <c r="C37" s="23"/>
      <c r="D37" s="23"/>
      <c r="E37" s="23"/>
      <c r="F37" s="23"/>
      <c r="G37" s="23"/>
      <c r="H37" s="23"/>
      <c r="I37" s="23"/>
      <c r="J37" s="23"/>
      <c r="K37" s="23"/>
      <c r="L37" s="23"/>
      <c r="M37" s="23"/>
      <c r="N37" s="23" t="s">
        <v>33</v>
      </c>
      <c r="O37" s="23"/>
      <c r="P37" s="23"/>
    </row>
    <row r="38" spans="1:16" ht="14.25">
      <c r="A38" s="22"/>
      <c r="B38" s="23"/>
      <c r="C38" s="23"/>
      <c r="D38" s="23"/>
      <c r="E38" s="23"/>
      <c r="F38" s="23"/>
      <c r="G38" s="23"/>
      <c r="H38" s="23"/>
      <c r="I38" s="23" t="s">
        <v>116</v>
      </c>
      <c r="J38" s="23"/>
      <c r="K38" s="23"/>
      <c r="L38" s="23"/>
      <c r="M38" s="23"/>
      <c r="N38" s="23"/>
      <c r="O38" s="23"/>
      <c r="P38" s="23"/>
    </row>
    <row r="39" spans="1:16" ht="13.5">
      <c r="A39" s="23"/>
      <c r="B39" s="23"/>
      <c r="C39" s="23"/>
      <c r="D39" s="23"/>
      <c r="E39" s="23"/>
      <c r="F39" s="23"/>
      <c r="G39" s="23"/>
      <c r="H39" s="23"/>
      <c r="I39" s="23"/>
      <c r="J39" s="23"/>
      <c r="K39" s="23"/>
      <c r="L39" s="23"/>
      <c r="M39" s="23"/>
      <c r="N39" s="23"/>
      <c r="O39" s="23"/>
      <c r="P39" s="23"/>
    </row>
    <row r="40" spans="1:16" ht="17.25">
      <c r="A40" s="22"/>
      <c r="B40" s="23"/>
      <c r="C40" s="23"/>
      <c r="D40" s="23"/>
      <c r="E40" s="716" t="s">
        <v>35</v>
      </c>
      <c r="F40" s="716"/>
      <c r="G40" s="716"/>
      <c r="H40" s="716"/>
      <c r="I40" s="716"/>
      <c r="J40" s="716"/>
      <c r="K40" s="716"/>
      <c r="L40" s="688" t="s">
        <v>176</v>
      </c>
      <c r="M40" s="23"/>
      <c r="N40" s="23"/>
      <c r="O40" s="23"/>
      <c r="P40" s="23"/>
    </row>
    <row r="41" spans="1:16" ht="13.5">
      <c r="A41" s="23"/>
      <c r="B41" s="23"/>
      <c r="C41" s="23"/>
      <c r="D41" s="23"/>
      <c r="E41" s="23"/>
      <c r="F41" s="23"/>
      <c r="G41" s="23"/>
      <c r="H41" s="23"/>
      <c r="I41" s="23"/>
      <c r="J41" s="23"/>
      <c r="K41" s="23"/>
      <c r="L41" s="23"/>
      <c r="M41" s="23"/>
      <c r="N41" s="23"/>
      <c r="O41" s="23"/>
      <c r="P41" s="23"/>
    </row>
    <row r="42" spans="1:16" ht="15" thickBot="1">
      <c r="A42" s="22"/>
      <c r="B42" s="23"/>
      <c r="C42" s="23"/>
      <c r="D42" s="23"/>
      <c r="E42" s="23"/>
      <c r="F42" s="23"/>
      <c r="G42" s="23"/>
      <c r="H42" s="23"/>
      <c r="I42" s="23"/>
      <c r="J42" s="23"/>
      <c r="K42" s="23"/>
      <c r="L42" s="23"/>
      <c r="M42" s="23"/>
      <c r="N42" s="23"/>
      <c r="O42" s="23"/>
      <c r="P42" s="23"/>
    </row>
    <row r="43" spans="1:16" ht="18.75" thickBot="1" thickTop="1">
      <c r="A43" s="100"/>
      <c r="B43" s="28"/>
      <c r="C43" s="26"/>
      <c r="D43" s="27" t="s">
        <v>2</v>
      </c>
      <c r="E43" s="28" t="s">
        <v>3</v>
      </c>
      <c r="F43" s="28" t="s">
        <v>4</v>
      </c>
      <c r="G43" s="28" t="s">
        <v>5</v>
      </c>
      <c r="H43" s="28" t="s">
        <v>6</v>
      </c>
      <c r="I43" s="28" t="s">
        <v>7</v>
      </c>
      <c r="J43" s="28" t="s">
        <v>8</v>
      </c>
      <c r="K43" s="28" t="s">
        <v>9</v>
      </c>
      <c r="L43" s="28" t="s">
        <v>10</v>
      </c>
      <c r="M43" s="28" t="s">
        <v>11</v>
      </c>
      <c r="N43" s="28" t="s">
        <v>12</v>
      </c>
      <c r="O43" s="29" t="s">
        <v>13</v>
      </c>
      <c r="P43" s="30" t="s">
        <v>14</v>
      </c>
    </row>
    <row r="44" spans="1:16" ht="15" thickTop="1">
      <c r="A44" s="31"/>
      <c r="B44" s="101"/>
      <c r="C44" s="102" t="s">
        <v>36</v>
      </c>
      <c r="D44" s="103">
        <v>1081</v>
      </c>
      <c r="E44" s="104">
        <v>1055</v>
      </c>
      <c r="F44" s="104">
        <v>1174</v>
      </c>
      <c r="G44" s="104">
        <v>725</v>
      </c>
      <c r="H44" s="104">
        <f>G5</f>
        <v>980</v>
      </c>
      <c r="I44" s="104">
        <v>854</v>
      </c>
      <c r="J44" s="104">
        <v>928</v>
      </c>
      <c r="K44" s="104">
        <v>918</v>
      </c>
      <c r="L44" s="104">
        <v>806</v>
      </c>
      <c r="M44" s="104">
        <v>959</v>
      </c>
      <c r="N44" s="104">
        <v>914</v>
      </c>
      <c r="O44" s="105">
        <v>720</v>
      </c>
      <c r="P44" s="106">
        <f>SUM(D44:O44)</f>
        <v>11114</v>
      </c>
    </row>
    <row r="45" spans="1:16" ht="14.25">
      <c r="A45" s="41"/>
      <c r="B45" s="107" t="s">
        <v>21</v>
      </c>
      <c r="C45" s="108" t="s">
        <v>37</v>
      </c>
      <c r="D45" s="109">
        <v>1036</v>
      </c>
      <c r="E45" s="110">
        <v>1237</v>
      </c>
      <c r="F45" s="111">
        <v>1265</v>
      </c>
      <c r="G45" s="110">
        <v>1171</v>
      </c>
      <c r="H45" s="110">
        <v>1191</v>
      </c>
      <c r="I45" s="112">
        <v>1017</v>
      </c>
      <c r="J45" s="110">
        <v>1022</v>
      </c>
      <c r="K45" s="110">
        <v>966</v>
      </c>
      <c r="L45" s="110">
        <v>981</v>
      </c>
      <c r="M45" s="110">
        <v>907</v>
      </c>
      <c r="N45" s="110">
        <v>932</v>
      </c>
      <c r="O45" s="113">
        <v>985</v>
      </c>
      <c r="P45" s="537">
        <f>SUM(D45:O45)</f>
        <v>12710</v>
      </c>
    </row>
    <row r="46" spans="1:16" s="560" customFormat="1" ht="14.25">
      <c r="A46" s="553" t="s">
        <v>22</v>
      </c>
      <c r="B46" s="607"/>
      <c r="C46" s="608" t="s">
        <v>38</v>
      </c>
      <c r="D46" s="556">
        <f>IF(D44="","",D44/D45)</f>
        <v>1.0434362934362935</v>
      </c>
      <c r="E46" s="609">
        <f aca="true" t="shared" si="22" ref="E46:O46">IF(E44="","",E44/E45)</f>
        <v>0.8528698464025869</v>
      </c>
      <c r="F46" s="609">
        <f t="shared" si="22"/>
        <v>0.9280632411067193</v>
      </c>
      <c r="G46" s="609">
        <f t="shared" si="22"/>
        <v>0.6191289496157131</v>
      </c>
      <c r="H46" s="609">
        <f t="shared" si="22"/>
        <v>0.8228379513014273</v>
      </c>
      <c r="I46" s="609">
        <f t="shared" si="22"/>
        <v>0.839724680432645</v>
      </c>
      <c r="J46" s="609">
        <f t="shared" si="22"/>
        <v>0.9080234833659491</v>
      </c>
      <c r="K46" s="609">
        <f t="shared" si="22"/>
        <v>0.9503105590062112</v>
      </c>
      <c r="L46" s="609">
        <f t="shared" si="22"/>
        <v>0.8216106014271152</v>
      </c>
      <c r="M46" s="609">
        <f t="shared" si="22"/>
        <v>1.0573318632855568</v>
      </c>
      <c r="N46" s="609">
        <f t="shared" si="22"/>
        <v>0.98068669527897</v>
      </c>
      <c r="O46" s="609">
        <f t="shared" si="22"/>
        <v>0.7309644670050761</v>
      </c>
      <c r="P46" s="611">
        <f>IF(P44="","",P44/P45)</f>
        <v>0.8744295830055074</v>
      </c>
    </row>
    <row r="47" spans="1:16" ht="14.25">
      <c r="A47" s="41"/>
      <c r="B47" s="116"/>
      <c r="C47" s="117" t="s">
        <v>36</v>
      </c>
      <c r="D47" s="118">
        <v>912</v>
      </c>
      <c r="E47" s="119">
        <v>883</v>
      </c>
      <c r="F47" s="119">
        <v>974</v>
      </c>
      <c r="G47" s="119">
        <v>652</v>
      </c>
      <c r="H47" s="119">
        <f>G7</f>
        <v>837</v>
      </c>
      <c r="I47" s="119">
        <v>726</v>
      </c>
      <c r="J47" s="119">
        <v>797</v>
      </c>
      <c r="K47" s="119">
        <v>779</v>
      </c>
      <c r="L47" s="119">
        <v>687</v>
      </c>
      <c r="M47" s="119">
        <v>832</v>
      </c>
      <c r="N47" s="119">
        <v>768</v>
      </c>
      <c r="O47" s="120">
        <v>625</v>
      </c>
      <c r="P47" s="535">
        <f>SUM(D47:O47)</f>
        <v>9472</v>
      </c>
    </row>
    <row r="48" spans="1:16" ht="14.25">
      <c r="A48" s="41"/>
      <c r="B48" s="107" t="s">
        <v>23</v>
      </c>
      <c r="C48" s="108" t="s">
        <v>37</v>
      </c>
      <c r="D48" s="109">
        <v>867</v>
      </c>
      <c r="E48" s="110">
        <v>1057</v>
      </c>
      <c r="F48" s="111">
        <v>1082</v>
      </c>
      <c r="G48" s="110">
        <v>993</v>
      </c>
      <c r="H48" s="110">
        <v>1046</v>
      </c>
      <c r="I48" s="112">
        <v>883</v>
      </c>
      <c r="J48" s="110">
        <v>885</v>
      </c>
      <c r="K48" s="110">
        <v>839</v>
      </c>
      <c r="L48" s="110">
        <v>815</v>
      </c>
      <c r="M48" s="110">
        <v>780</v>
      </c>
      <c r="N48" s="110">
        <v>792</v>
      </c>
      <c r="O48" s="113">
        <v>858</v>
      </c>
      <c r="P48" s="536">
        <f>SUM(D48:O48)</f>
        <v>10897</v>
      </c>
    </row>
    <row r="49" spans="1:16" ht="14.25">
      <c r="A49" s="39"/>
      <c r="B49" s="114"/>
      <c r="C49" s="115" t="s">
        <v>38</v>
      </c>
      <c r="D49" s="40">
        <f>IF(D47="","",D47/D48)</f>
        <v>1.0519031141868511</v>
      </c>
      <c r="E49" s="609">
        <f aca="true" t="shared" si="23" ref="E49:O49">IF(E47="","",E47/E48)</f>
        <v>0.8353831598864712</v>
      </c>
      <c r="F49" s="609">
        <f t="shared" si="23"/>
        <v>0.9001848428835489</v>
      </c>
      <c r="G49" s="609">
        <f t="shared" si="23"/>
        <v>0.6565961732124874</v>
      </c>
      <c r="H49" s="609">
        <f t="shared" si="23"/>
        <v>0.8001912045889101</v>
      </c>
      <c r="I49" s="609">
        <f t="shared" si="23"/>
        <v>0.8221970554926388</v>
      </c>
      <c r="J49" s="609">
        <f t="shared" si="23"/>
        <v>0.9005649717514125</v>
      </c>
      <c r="K49" s="609">
        <f t="shared" si="23"/>
        <v>0.9284862932061978</v>
      </c>
      <c r="L49" s="609">
        <f t="shared" si="23"/>
        <v>0.8429447852760736</v>
      </c>
      <c r="M49" s="609">
        <f t="shared" si="23"/>
        <v>1.0666666666666667</v>
      </c>
      <c r="N49" s="609">
        <f t="shared" si="23"/>
        <v>0.9696969696969697</v>
      </c>
      <c r="O49" s="609">
        <f t="shared" si="23"/>
        <v>0.7284382284382285</v>
      </c>
      <c r="P49" s="618">
        <f>IF(P47="","",P47/P48)</f>
        <v>0.8692300633201798</v>
      </c>
    </row>
    <row r="50" spans="1:16" ht="14.25">
      <c r="A50" s="41" t="s">
        <v>24</v>
      </c>
      <c r="B50" s="116"/>
      <c r="C50" s="122" t="s">
        <v>36</v>
      </c>
      <c r="D50" s="42">
        <v>169</v>
      </c>
      <c r="E50" s="166">
        <f>E44-E47</f>
        <v>172</v>
      </c>
      <c r="F50" s="43">
        <f aca="true" t="shared" si="24" ref="F50:O50">F44-F47</f>
        <v>200</v>
      </c>
      <c r="G50" s="166">
        <f t="shared" si="24"/>
        <v>73</v>
      </c>
      <c r="H50" s="166">
        <f t="shared" si="24"/>
        <v>143</v>
      </c>
      <c r="I50" s="166">
        <f t="shared" si="24"/>
        <v>128</v>
      </c>
      <c r="J50" s="166">
        <f t="shared" si="24"/>
        <v>131</v>
      </c>
      <c r="K50" s="166">
        <f t="shared" si="24"/>
        <v>139</v>
      </c>
      <c r="L50" s="166">
        <f t="shared" si="24"/>
        <v>119</v>
      </c>
      <c r="M50" s="166">
        <f t="shared" si="24"/>
        <v>127</v>
      </c>
      <c r="N50" s="166">
        <f t="shared" si="24"/>
        <v>146</v>
      </c>
      <c r="O50" s="167">
        <f t="shared" si="24"/>
        <v>95</v>
      </c>
      <c r="P50" s="121">
        <f>SUM(D50:O50)</f>
        <v>1642</v>
      </c>
    </row>
    <row r="51" spans="1:16" ht="14.25">
      <c r="A51" s="41"/>
      <c r="B51" s="107" t="s">
        <v>19</v>
      </c>
      <c r="C51" s="125" t="s">
        <v>37</v>
      </c>
      <c r="D51" s="156">
        <v>169</v>
      </c>
      <c r="E51" s="110">
        <v>180</v>
      </c>
      <c r="F51" s="111">
        <v>183</v>
      </c>
      <c r="G51" s="110">
        <v>178</v>
      </c>
      <c r="H51" s="110">
        <v>145</v>
      </c>
      <c r="I51" s="112">
        <v>134</v>
      </c>
      <c r="J51" s="110">
        <v>137</v>
      </c>
      <c r="K51" s="110">
        <v>127</v>
      </c>
      <c r="L51" s="110">
        <v>166</v>
      </c>
      <c r="M51" s="110">
        <v>127</v>
      </c>
      <c r="N51" s="110">
        <v>140</v>
      </c>
      <c r="O51" s="113">
        <v>127</v>
      </c>
      <c r="P51" s="165">
        <f>SUM(D51:O51)</f>
        <v>1813</v>
      </c>
    </row>
    <row r="52" spans="1:16" s="560" customFormat="1" ht="15" thickBot="1">
      <c r="A52" s="566"/>
      <c r="B52" s="612"/>
      <c r="C52" s="613" t="s">
        <v>38</v>
      </c>
      <c r="D52" s="588">
        <f>IF(D50="","",D50/D51)</f>
        <v>1</v>
      </c>
      <c r="E52" s="614">
        <f aca="true" t="shared" si="25" ref="E52:O52">IF(E50="","",E50/E51)</f>
        <v>0.9555555555555556</v>
      </c>
      <c r="F52" s="589">
        <f t="shared" si="25"/>
        <v>1.092896174863388</v>
      </c>
      <c r="G52" s="614">
        <f t="shared" si="25"/>
        <v>0.4101123595505618</v>
      </c>
      <c r="H52" s="614">
        <f t="shared" si="25"/>
        <v>0.9862068965517241</v>
      </c>
      <c r="I52" s="614">
        <f t="shared" si="25"/>
        <v>0.9552238805970149</v>
      </c>
      <c r="J52" s="614">
        <f t="shared" si="25"/>
        <v>0.9562043795620438</v>
      </c>
      <c r="K52" s="614">
        <f t="shared" si="25"/>
        <v>1.094488188976378</v>
      </c>
      <c r="L52" s="614">
        <f t="shared" si="25"/>
        <v>0.7168674698795181</v>
      </c>
      <c r="M52" s="614">
        <f t="shared" si="25"/>
        <v>1</v>
      </c>
      <c r="N52" s="614">
        <f t="shared" si="25"/>
        <v>1.042857142857143</v>
      </c>
      <c r="O52" s="615">
        <f t="shared" si="25"/>
        <v>0.7480314960629921</v>
      </c>
      <c r="P52" s="616">
        <f>IF(P50="","",P50/P51)</f>
        <v>0.9056811913954771</v>
      </c>
    </row>
    <row r="53" spans="1:16" ht="15" thickTop="1">
      <c r="A53" s="41"/>
      <c r="B53" s="107"/>
      <c r="C53" s="102" t="s">
        <v>36</v>
      </c>
      <c r="D53" s="541">
        <v>859</v>
      </c>
      <c r="E53" s="160">
        <v>712</v>
      </c>
      <c r="F53" s="160">
        <v>1023</v>
      </c>
      <c r="G53" s="160">
        <v>468</v>
      </c>
      <c r="H53" s="160">
        <f>G11</f>
        <v>435</v>
      </c>
      <c r="I53" s="160">
        <v>548</v>
      </c>
      <c r="J53" s="160">
        <v>695</v>
      </c>
      <c r="K53" s="160">
        <v>836</v>
      </c>
      <c r="L53" s="160">
        <v>847</v>
      </c>
      <c r="M53" s="160">
        <v>1090</v>
      </c>
      <c r="N53" s="160">
        <v>574</v>
      </c>
      <c r="O53" s="161">
        <v>466</v>
      </c>
      <c r="P53" s="539">
        <f>SUM(D53:O53)</f>
        <v>8553</v>
      </c>
    </row>
    <row r="54" spans="1:16" ht="14.25">
      <c r="A54" s="41"/>
      <c r="B54" s="107" t="s">
        <v>21</v>
      </c>
      <c r="C54" s="108" t="s">
        <v>37</v>
      </c>
      <c r="D54" s="51">
        <v>735</v>
      </c>
      <c r="E54" s="163">
        <v>678</v>
      </c>
      <c r="F54" s="52">
        <v>794</v>
      </c>
      <c r="G54" s="163">
        <v>826</v>
      </c>
      <c r="H54" s="163">
        <v>982</v>
      </c>
      <c r="I54" s="540">
        <v>912</v>
      </c>
      <c r="J54" s="163">
        <v>732</v>
      </c>
      <c r="K54" s="163">
        <v>723</v>
      </c>
      <c r="L54" s="163">
        <v>937</v>
      </c>
      <c r="M54" s="163">
        <v>749</v>
      </c>
      <c r="N54" s="163">
        <v>510</v>
      </c>
      <c r="O54" s="164">
        <v>886</v>
      </c>
      <c r="P54" s="538">
        <f>SUM(D54:O54)</f>
        <v>9464</v>
      </c>
    </row>
    <row r="55" spans="1:16" s="560" customFormat="1" ht="14.25">
      <c r="A55" s="553" t="s">
        <v>25</v>
      </c>
      <c r="B55" s="607"/>
      <c r="C55" s="608" t="s">
        <v>38</v>
      </c>
      <c r="D55" s="556">
        <f>IF(D53="","",D53/D54)</f>
        <v>1.1687074829931974</v>
      </c>
      <c r="E55" s="609">
        <f aca="true" t="shared" si="26" ref="E55:O55">IF(E53="","",E53/E54)</f>
        <v>1.0501474926253687</v>
      </c>
      <c r="F55" s="583">
        <f t="shared" si="26"/>
        <v>1.2884130982367759</v>
      </c>
      <c r="G55" s="609">
        <f t="shared" si="26"/>
        <v>0.5665859564164649</v>
      </c>
      <c r="H55" s="609">
        <f t="shared" si="26"/>
        <v>0.4429735234215886</v>
      </c>
      <c r="I55" s="609">
        <f t="shared" si="26"/>
        <v>0.6008771929824561</v>
      </c>
      <c r="J55" s="609">
        <f t="shared" si="26"/>
        <v>0.9494535519125683</v>
      </c>
      <c r="K55" s="609">
        <f t="shared" si="26"/>
        <v>1.1562932226832643</v>
      </c>
      <c r="L55" s="609">
        <f t="shared" si="26"/>
        <v>0.9039487726787621</v>
      </c>
      <c r="M55" s="609">
        <f t="shared" si="26"/>
        <v>1.4552736982643524</v>
      </c>
      <c r="N55" s="609">
        <f t="shared" si="26"/>
        <v>1.1254901960784314</v>
      </c>
      <c r="O55" s="610">
        <f t="shared" si="26"/>
        <v>0.5259593679458239</v>
      </c>
      <c r="P55" s="617">
        <f>IF(P53="","",P53/P54)</f>
        <v>0.9037404902789519</v>
      </c>
    </row>
    <row r="56" spans="1:16" ht="14.25">
      <c r="A56" s="41"/>
      <c r="B56" s="116"/>
      <c r="C56" s="117" t="s">
        <v>36</v>
      </c>
      <c r="D56" s="118">
        <v>323</v>
      </c>
      <c r="E56" s="119">
        <v>282</v>
      </c>
      <c r="F56" s="119">
        <v>388</v>
      </c>
      <c r="G56" s="119">
        <v>116</v>
      </c>
      <c r="H56" s="119">
        <f>G13</f>
        <v>192</v>
      </c>
      <c r="I56" s="119">
        <v>234</v>
      </c>
      <c r="J56" s="119">
        <v>292</v>
      </c>
      <c r="K56" s="119">
        <v>314</v>
      </c>
      <c r="L56" s="119">
        <v>325</v>
      </c>
      <c r="M56" s="119">
        <v>576</v>
      </c>
      <c r="N56" s="119">
        <v>285</v>
      </c>
      <c r="O56" s="120">
        <v>192</v>
      </c>
      <c r="P56" s="121">
        <f>SUM(D56:O56)</f>
        <v>3519</v>
      </c>
    </row>
    <row r="57" spans="1:16" ht="14.25">
      <c r="A57" s="41"/>
      <c r="B57" s="107" t="s">
        <v>23</v>
      </c>
      <c r="C57" s="108" t="s">
        <v>37</v>
      </c>
      <c r="D57" s="109">
        <v>867</v>
      </c>
      <c r="E57" s="110">
        <v>263</v>
      </c>
      <c r="F57" s="111">
        <v>293</v>
      </c>
      <c r="G57" s="110">
        <v>427</v>
      </c>
      <c r="H57" s="110">
        <v>441</v>
      </c>
      <c r="I57" s="112">
        <v>267</v>
      </c>
      <c r="J57" s="110">
        <v>218</v>
      </c>
      <c r="K57" s="110">
        <v>292</v>
      </c>
      <c r="L57" s="110">
        <v>362</v>
      </c>
      <c r="M57" s="110">
        <v>299</v>
      </c>
      <c r="N57" s="110">
        <v>229</v>
      </c>
      <c r="O57" s="113">
        <v>344</v>
      </c>
      <c r="P57" s="121">
        <f>SUM(D57:O57)</f>
        <v>4302</v>
      </c>
    </row>
    <row r="58" spans="1:16" s="560" customFormat="1" ht="14.25">
      <c r="A58" s="553"/>
      <c r="B58" s="607"/>
      <c r="C58" s="608" t="s">
        <v>38</v>
      </c>
      <c r="D58" s="556">
        <f>IF(D56="","",D56/D57)</f>
        <v>0.37254901960784315</v>
      </c>
      <c r="E58" s="609">
        <f aca="true" t="shared" si="27" ref="E58:O58">IF(E56="","",E56/E57)</f>
        <v>1.0722433460076046</v>
      </c>
      <c r="F58" s="583">
        <f t="shared" si="27"/>
        <v>1.3242320819112627</v>
      </c>
      <c r="G58" s="609">
        <f t="shared" si="27"/>
        <v>0.2716627634660422</v>
      </c>
      <c r="H58" s="609">
        <f t="shared" si="27"/>
        <v>0.43537414965986393</v>
      </c>
      <c r="I58" s="609">
        <f t="shared" si="27"/>
        <v>0.8764044943820225</v>
      </c>
      <c r="J58" s="609">
        <f t="shared" si="27"/>
        <v>1.3394495412844036</v>
      </c>
      <c r="K58" s="609">
        <f t="shared" si="27"/>
        <v>1.0753424657534247</v>
      </c>
      <c r="L58" s="609">
        <f t="shared" si="27"/>
        <v>0.8977900552486188</v>
      </c>
      <c r="M58" s="609">
        <f t="shared" si="27"/>
        <v>1.9264214046822743</v>
      </c>
      <c r="N58" s="609">
        <f t="shared" si="27"/>
        <v>1.244541484716157</v>
      </c>
      <c r="O58" s="610">
        <f t="shared" si="27"/>
        <v>0.5581395348837209</v>
      </c>
      <c r="P58" s="618">
        <f>IF(P56="","",P56/P57)</f>
        <v>0.8179916317991632</v>
      </c>
    </row>
    <row r="59" spans="1:16" ht="14.25">
      <c r="A59" s="41" t="s">
        <v>24</v>
      </c>
      <c r="B59" s="116"/>
      <c r="C59" s="117" t="s">
        <v>36</v>
      </c>
      <c r="D59" s="127">
        <v>536</v>
      </c>
      <c r="E59" s="128">
        <f>E53-E56</f>
        <v>430</v>
      </c>
      <c r="F59" s="128">
        <f aca="true" t="shared" si="28" ref="F59:O59">F53-F56</f>
        <v>635</v>
      </c>
      <c r="G59" s="128">
        <f t="shared" si="28"/>
        <v>352</v>
      </c>
      <c r="H59" s="128">
        <f t="shared" si="28"/>
        <v>243</v>
      </c>
      <c r="I59" s="128">
        <f t="shared" si="28"/>
        <v>314</v>
      </c>
      <c r="J59" s="128">
        <f t="shared" si="28"/>
        <v>403</v>
      </c>
      <c r="K59" s="128">
        <f t="shared" si="28"/>
        <v>522</v>
      </c>
      <c r="L59" s="128">
        <f t="shared" si="28"/>
        <v>522</v>
      </c>
      <c r="M59" s="128">
        <f t="shared" si="28"/>
        <v>514</v>
      </c>
      <c r="N59" s="128">
        <f t="shared" si="28"/>
        <v>289</v>
      </c>
      <c r="O59" s="128">
        <f t="shared" si="28"/>
        <v>274</v>
      </c>
      <c r="P59" s="130">
        <f>SUM(D59:O59)</f>
        <v>5034</v>
      </c>
    </row>
    <row r="60" spans="1:16" ht="14.25">
      <c r="A60" s="41"/>
      <c r="B60" s="107" t="s">
        <v>19</v>
      </c>
      <c r="C60" s="108" t="s">
        <v>37</v>
      </c>
      <c r="D60" s="109">
        <v>370</v>
      </c>
      <c r="E60" s="110">
        <v>415</v>
      </c>
      <c r="F60" s="111">
        <v>501</v>
      </c>
      <c r="G60" s="110">
        <v>399</v>
      </c>
      <c r="H60" s="110">
        <v>541</v>
      </c>
      <c r="I60" s="112">
        <v>645</v>
      </c>
      <c r="J60" s="110">
        <v>514</v>
      </c>
      <c r="K60" s="110">
        <v>431</v>
      </c>
      <c r="L60" s="110">
        <v>575</v>
      </c>
      <c r="M60" s="110">
        <v>450</v>
      </c>
      <c r="N60" s="110">
        <v>281</v>
      </c>
      <c r="O60" s="113">
        <v>542</v>
      </c>
      <c r="P60" s="130">
        <f>SUM(D60:O60)</f>
        <v>5664</v>
      </c>
    </row>
    <row r="61" spans="1:16" s="560" customFormat="1" ht="15" thickBot="1">
      <c r="A61" s="566"/>
      <c r="B61" s="612"/>
      <c r="C61" s="619" t="s">
        <v>38</v>
      </c>
      <c r="D61" s="620">
        <f>IF(D59="","",D59/D60)</f>
        <v>1.4486486486486487</v>
      </c>
      <c r="E61" s="614">
        <f aca="true" t="shared" si="29" ref="E61:O61">IF(E59="","",E59/E60)</f>
        <v>1.036144578313253</v>
      </c>
      <c r="F61" s="589">
        <f t="shared" si="29"/>
        <v>1.2674650698602794</v>
      </c>
      <c r="G61" s="614">
        <f t="shared" si="29"/>
        <v>0.8822055137844611</v>
      </c>
      <c r="H61" s="614">
        <f t="shared" si="29"/>
        <v>0.4491682070240296</v>
      </c>
      <c r="I61" s="614">
        <f t="shared" si="29"/>
        <v>0.4868217054263566</v>
      </c>
      <c r="J61" s="614">
        <f t="shared" si="29"/>
        <v>0.7840466926070039</v>
      </c>
      <c r="K61" s="614">
        <f t="shared" si="29"/>
        <v>1.211136890951276</v>
      </c>
      <c r="L61" s="614">
        <f t="shared" si="29"/>
        <v>0.9078260869565218</v>
      </c>
      <c r="M61" s="614">
        <f t="shared" si="29"/>
        <v>1.1422222222222222</v>
      </c>
      <c r="N61" s="614">
        <f t="shared" si="29"/>
        <v>1.0284697508896796</v>
      </c>
      <c r="O61" s="615">
        <f t="shared" si="29"/>
        <v>0.5055350553505535</v>
      </c>
      <c r="P61" s="616">
        <f>IF(P59="","",P59/P60)</f>
        <v>0.888771186440678</v>
      </c>
    </row>
    <row r="62" spans="1:16" ht="15" thickTop="1">
      <c r="A62" s="67"/>
      <c r="B62" s="131"/>
      <c r="C62" s="132" t="s">
        <v>36</v>
      </c>
      <c r="D62" s="133">
        <v>23</v>
      </c>
      <c r="E62" s="134">
        <v>40</v>
      </c>
      <c r="F62" s="134">
        <v>3</v>
      </c>
      <c r="G62" s="134">
        <v>0</v>
      </c>
      <c r="H62" s="134">
        <f>G17</f>
        <v>14</v>
      </c>
      <c r="I62" s="134">
        <v>1</v>
      </c>
      <c r="J62" s="134">
        <v>1</v>
      </c>
      <c r="K62" s="134">
        <v>6</v>
      </c>
      <c r="L62" s="134">
        <v>5</v>
      </c>
      <c r="M62" s="134">
        <v>4</v>
      </c>
      <c r="N62" s="134">
        <v>3</v>
      </c>
      <c r="O62" s="135">
        <v>0</v>
      </c>
      <c r="P62" s="539">
        <f>SUM(D62:O62)</f>
        <v>100</v>
      </c>
    </row>
    <row r="63" spans="1:16" ht="14.25">
      <c r="A63" s="67"/>
      <c r="B63" s="131" t="s">
        <v>21</v>
      </c>
      <c r="C63" s="136" t="s">
        <v>37</v>
      </c>
      <c r="D63" s="109">
        <v>38</v>
      </c>
      <c r="E63" s="137">
        <v>2</v>
      </c>
      <c r="F63" s="111">
        <v>2</v>
      </c>
      <c r="G63" s="137">
        <v>0</v>
      </c>
      <c r="H63" s="137">
        <v>4</v>
      </c>
      <c r="I63" s="138">
        <v>31</v>
      </c>
      <c r="J63" s="137">
        <v>4</v>
      </c>
      <c r="K63" s="137">
        <v>2</v>
      </c>
      <c r="L63" s="137">
        <v>4</v>
      </c>
      <c r="M63" s="137">
        <v>5</v>
      </c>
      <c r="N63" s="137">
        <v>2</v>
      </c>
      <c r="O63" s="139">
        <v>0</v>
      </c>
      <c r="P63" s="538">
        <f>SUM(D63:O63)</f>
        <v>94</v>
      </c>
    </row>
    <row r="64" spans="1:16" s="560" customFormat="1" ht="14.25">
      <c r="A64" s="577" t="s">
        <v>26</v>
      </c>
      <c r="B64" s="621"/>
      <c r="C64" s="622" t="s">
        <v>38</v>
      </c>
      <c r="D64" s="555">
        <f>IF(D62="","",D62/D63)</f>
        <v>0.6052631578947368</v>
      </c>
      <c r="E64" s="623">
        <f aca="true" t="shared" si="30" ref="E64:N64">IF(E62="","",E62/E63)</f>
        <v>20</v>
      </c>
      <c r="F64" s="583">
        <f t="shared" si="30"/>
        <v>1.5</v>
      </c>
      <c r="G64" s="623">
        <v>0</v>
      </c>
      <c r="H64" s="623">
        <f t="shared" si="30"/>
        <v>3.5</v>
      </c>
      <c r="I64" s="623">
        <f t="shared" si="30"/>
        <v>0.03225806451612903</v>
      </c>
      <c r="J64" s="623">
        <f t="shared" si="30"/>
        <v>0.25</v>
      </c>
      <c r="K64" s="623">
        <f t="shared" si="30"/>
        <v>3</v>
      </c>
      <c r="L64" s="623">
        <f t="shared" si="30"/>
        <v>1.25</v>
      </c>
      <c r="M64" s="623">
        <f t="shared" si="30"/>
        <v>0.8</v>
      </c>
      <c r="N64" s="623">
        <f t="shared" si="30"/>
        <v>1.5</v>
      </c>
      <c r="O64" s="624">
        <v>0</v>
      </c>
      <c r="P64" s="625">
        <f>IF(P62="","",P62/P63)</f>
        <v>1.0638297872340425</v>
      </c>
    </row>
    <row r="65" spans="1:16" ht="14.25">
      <c r="A65" s="67"/>
      <c r="B65" s="140"/>
      <c r="C65" s="141" t="s">
        <v>36</v>
      </c>
      <c r="D65" s="142">
        <v>0</v>
      </c>
      <c r="E65" s="143">
        <v>1</v>
      </c>
      <c r="F65" s="143">
        <v>1</v>
      </c>
      <c r="G65" s="143">
        <v>0</v>
      </c>
      <c r="H65" s="143">
        <f>G19</f>
        <v>14</v>
      </c>
      <c r="I65" s="143">
        <v>1</v>
      </c>
      <c r="J65" s="143">
        <v>1</v>
      </c>
      <c r="K65" s="143">
        <v>5</v>
      </c>
      <c r="L65" s="143">
        <v>5</v>
      </c>
      <c r="M65" s="143">
        <v>2</v>
      </c>
      <c r="N65" s="143">
        <v>3</v>
      </c>
      <c r="O65" s="144">
        <v>0</v>
      </c>
      <c r="P65" s="535">
        <f>SUM(D65:O65)</f>
        <v>33</v>
      </c>
    </row>
    <row r="66" spans="1:16" ht="14.25">
      <c r="A66" s="67"/>
      <c r="B66" s="131" t="s">
        <v>23</v>
      </c>
      <c r="C66" s="136" t="s">
        <v>37</v>
      </c>
      <c r="D66" s="109">
        <v>1</v>
      </c>
      <c r="E66" s="145">
        <v>2</v>
      </c>
      <c r="F66" s="111">
        <v>1</v>
      </c>
      <c r="G66" s="145">
        <v>0</v>
      </c>
      <c r="H66" s="145">
        <v>4</v>
      </c>
      <c r="I66" s="146">
        <v>4</v>
      </c>
      <c r="J66" s="145">
        <v>3</v>
      </c>
      <c r="K66" s="145">
        <v>1</v>
      </c>
      <c r="L66" s="145">
        <v>3</v>
      </c>
      <c r="M66" s="145">
        <v>5</v>
      </c>
      <c r="N66" s="137">
        <v>2</v>
      </c>
      <c r="O66" s="139">
        <v>0</v>
      </c>
      <c r="P66" s="165">
        <f>SUM(D66:O66)</f>
        <v>26</v>
      </c>
    </row>
    <row r="67" spans="1:16" s="560" customFormat="1" ht="14.25">
      <c r="A67" s="577"/>
      <c r="B67" s="621"/>
      <c r="C67" s="626" t="s">
        <v>38</v>
      </c>
      <c r="D67" s="556">
        <f>IF(D65="","",D65/D66)</f>
        <v>0</v>
      </c>
      <c r="E67" s="627">
        <f aca="true" t="shared" si="31" ref="E67:N67">IF(E65="","",E65/E66)</f>
        <v>0.5</v>
      </c>
      <c r="F67" s="583">
        <f t="shared" si="31"/>
        <v>1</v>
      </c>
      <c r="G67" s="627">
        <v>0</v>
      </c>
      <c r="H67" s="627">
        <f t="shared" si="31"/>
        <v>3.5</v>
      </c>
      <c r="I67" s="627">
        <f t="shared" si="31"/>
        <v>0.25</v>
      </c>
      <c r="J67" s="627">
        <f t="shared" si="31"/>
        <v>0.3333333333333333</v>
      </c>
      <c r="K67" s="628">
        <f t="shared" si="31"/>
        <v>5</v>
      </c>
      <c r="L67" s="627">
        <f t="shared" si="31"/>
        <v>1.6666666666666667</v>
      </c>
      <c r="M67" s="627">
        <f t="shared" si="31"/>
        <v>0.4</v>
      </c>
      <c r="N67" s="627">
        <f t="shared" si="31"/>
        <v>1.5</v>
      </c>
      <c r="O67" s="578">
        <v>0</v>
      </c>
      <c r="P67" s="629">
        <f>IF(P65="","",P65/P66)</f>
        <v>1.2692307692307692</v>
      </c>
    </row>
    <row r="68" spans="1:16" ht="14.25">
      <c r="A68" s="67" t="s">
        <v>27</v>
      </c>
      <c r="B68" s="140"/>
      <c r="C68" s="141" t="s">
        <v>36</v>
      </c>
      <c r="D68" s="147">
        <v>23</v>
      </c>
      <c r="E68" s="689">
        <f>E62-E65</f>
        <v>39</v>
      </c>
      <c r="F68" s="689">
        <f aca="true" t="shared" si="32" ref="F68:O68">F62-F65</f>
        <v>2</v>
      </c>
      <c r="G68" s="689">
        <f t="shared" si="32"/>
        <v>0</v>
      </c>
      <c r="H68" s="689">
        <f t="shared" si="32"/>
        <v>0</v>
      </c>
      <c r="I68" s="689">
        <f t="shared" si="32"/>
        <v>0</v>
      </c>
      <c r="J68" s="689">
        <f t="shared" si="32"/>
        <v>0</v>
      </c>
      <c r="K68" s="689">
        <f t="shared" si="32"/>
        <v>1</v>
      </c>
      <c r="L68" s="689">
        <f t="shared" si="32"/>
        <v>0</v>
      </c>
      <c r="M68" s="689">
        <f t="shared" si="32"/>
        <v>2</v>
      </c>
      <c r="N68" s="689">
        <f t="shared" si="32"/>
        <v>0</v>
      </c>
      <c r="O68" s="689">
        <f t="shared" si="32"/>
        <v>0</v>
      </c>
      <c r="P68" s="154">
        <f>SUM(D68:O68)</f>
        <v>67</v>
      </c>
    </row>
    <row r="69" spans="1:16" ht="14.25">
      <c r="A69" s="67"/>
      <c r="B69" s="131" t="s">
        <v>19</v>
      </c>
      <c r="C69" s="136" t="s">
        <v>37</v>
      </c>
      <c r="D69" s="109">
        <v>37</v>
      </c>
      <c r="E69" s="145">
        <v>0</v>
      </c>
      <c r="F69" s="111">
        <v>1</v>
      </c>
      <c r="G69" s="145">
        <v>0</v>
      </c>
      <c r="H69" s="145">
        <v>0</v>
      </c>
      <c r="I69" s="146">
        <v>27</v>
      </c>
      <c r="J69" s="145">
        <v>1</v>
      </c>
      <c r="K69" s="145">
        <v>1</v>
      </c>
      <c r="L69" s="145">
        <v>1</v>
      </c>
      <c r="M69" s="145">
        <v>0</v>
      </c>
      <c r="N69" s="137">
        <v>0</v>
      </c>
      <c r="O69" s="139">
        <v>0</v>
      </c>
      <c r="P69" s="165">
        <f>SUM(D69:O69)</f>
        <v>68</v>
      </c>
    </row>
    <row r="70" spans="1:16" s="560" customFormat="1" ht="15" thickBot="1">
      <c r="A70" s="577"/>
      <c r="B70" s="630"/>
      <c r="C70" s="631" t="s">
        <v>38</v>
      </c>
      <c r="D70" s="632">
        <f>IF(D68="","",D68/D69)</f>
        <v>0.6216216216216216</v>
      </c>
      <c r="E70" s="633">
        <v>0</v>
      </c>
      <c r="F70" s="634">
        <f aca="true" t="shared" si="33" ref="F70:L70">IF(F68="","",F68/F69)</f>
        <v>2</v>
      </c>
      <c r="G70" s="633">
        <v>0</v>
      </c>
      <c r="H70" s="633">
        <v>0</v>
      </c>
      <c r="I70" s="633">
        <f t="shared" si="33"/>
        <v>0</v>
      </c>
      <c r="J70" s="633">
        <f t="shared" si="33"/>
        <v>0</v>
      </c>
      <c r="K70" s="633">
        <f t="shared" si="33"/>
        <v>1</v>
      </c>
      <c r="L70" s="633">
        <f t="shared" si="33"/>
        <v>0</v>
      </c>
      <c r="M70" s="633">
        <v>0</v>
      </c>
      <c r="N70" s="635">
        <v>0</v>
      </c>
      <c r="O70" s="636">
        <v>0</v>
      </c>
      <c r="P70" s="637">
        <f>IF(P68="","",P68/P69)</f>
        <v>0.9852941176470589</v>
      </c>
    </row>
    <row r="71" spans="1:16" ht="15" thickTop="1">
      <c r="A71" s="60"/>
      <c r="B71" s="149"/>
      <c r="C71" s="150" t="s">
        <v>36</v>
      </c>
      <c r="D71" s="550">
        <v>1091</v>
      </c>
      <c r="E71" s="151">
        <v>614</v>
      </c>
      <c r="F71" s="151">
        <v>601</v>
      </c>
      <c r="G71" s="151">
        <v>983</v>
      </c>
      <c r="H71" s="690">
        <f>G23</f>
        <v>196</v>
      </c>
      <c r="I71" s="151">
        <v>121</v>
      </c>
      <c r="J71" s="151">
        <v>666</v>
      </c>
      <c r="K71" s="151">
        <v>191</v>
      </c>
      <c r="L71" s="151">
        <v>225</v>
      </c>
      <c r="M71" s="151">
        <v>458</v>
      </c>
      <c r="N71" s="151">
        <v>213</v>
      </c>
      <c r="O71" s="152">
        <v>154</v>
      </c>
      <c r="P71" s="106">
        <f>SUM(D71:O71)</f>
        <v>5513</v>
      </c>
    </row>
    <row r="72" spans="1:16" ht="14.25">
      <c r="A72" s="67"/>
      <c r="B72" s="131" t="s">
        <v>21</v>
      </c>
      <c r="C72" s="136" t="s">
        <v>37</v>
      </c>
      <c r="D72" s="109">
        <v>933</v>
      </c>
      <c r="E72" s="145">
        <v>436</v>
      </c>
      <c r="F72" s="111">
        <v>338</v>
      </c>
      <c r="G72" s="145">
        <v>472</v>
      </c>
      <c r="H72" s="145">
        <v>427</v>
      </c>
      <c r="I72" s="146">
        <v>538</v>
      </c>
      <c r="J72" s="145">
        <v>468</v>
      </c>
      <c r="K72" s="145">
        <v>525</v>
      </c>
      <c r="L72" s="145">
        <v>594</v>
      </c>
      <c r="M72" s="145">
        <v>343</v>
      </c>
      <c r="N72" s="137">
        <v>342</v>
      </c>
      <c r="O72" s="139">
        <v>514</v>
      </c>
      <c r="P72" s="165">
        <f>SUM(D72:O72)</f>
        <v>5930</v>
      </c>
    </row>
    <row r="73" spans="1:16" s="560" customFormat="1" ht="14.25">
      <c r="A73" s="553"/>
      <c r="B73" s="638"/>
      <c r="C73" s="608" t="s">
        <v>38</v>
      </c>
      <c r="D73" s="556">
        <f>IF(D71="","",D71/D72)</f>
        <v>1.1693461950696677</v>
      </c>
      <c r="E73" s="628">
        <f aca="true" t="shared" si="34" ref="E73:O73">IF(E71="","",E71/E72)</f>
        <v>1.408256880733945</v>
      </c>
      <c r="F73" s="583">
        <f t="shared" si="34"/>
        <v>1.7781065088757397</v>
      </c>
      <c r="G73" s="628">
        <f t="shared" si="34"/>
        <v>2.082627118644068</v>
      </c>
      <c r="H73" s="628">
        <f t="shared" si="34"/>
        <v>0.45901639344262296</v>
      </c>
      <c r="I73" s="628">
        <f t="shared" si="34"/>
        <v>0.22490706319702602</v>
      </c>
      <c r="J73" s="628">
        <f t="shared" si="34"/>
        <v>1.4230769230769231</v>
      </c>
      <c r="K73" s="628">
        <f t="shared" si="34"/>
        <v>0.3638095238095238</v>
      </c>
      <c r="L73" s="628">
        <f t="shared" si="34"/>
        <v>0.3787878787878788</v>
      </c>
      <c r="M73" s="628">
        <f t="shared" si="34"/>
        <v>1.3352769679300291</v>
      </c>
      <c r="N73" s="628">
        <f t="shared" si="34"/>
        <v>0.6228070175438597</v>
      </c>
      <c r="O73" s="554">
        <f t="shared" si="34"/>
        <v>0.29961089494163423</v>
      </c>
      <c r="P73" s="617">
        <f>IF(P71="","",P71/P72)</f>
        <v>0.9296795952782462</v>
      </c>
    </row>
    <row r="74" spans="1:16" ht="14.25">
      <c r="A74" s="67"/>
      <c r="B74" s="131"/>
      <c r="C74" s="153" t="s">
        <v>36</v>
      </c>
      <c r="D74" s="551">
        <v>875</v>
      </c>
      <c r="E74" s="148">
        <v>445</v>
      </c>
      <c r="F74" s="148">
        <v>332</v>
      </c>
      <c r="G74" s="148">
        <v>860</v>
      </c>
      <c r="H74" s="689">
        <f>G24</f>
        <v>53</v>
      </c>
      <c r="I74" s="148">
        <v>0</v>
      </c>
      <c r="J74" s="148">
        <v>465</v>
      </c>
      <c r="K74" s="148">
        <v>67</v>
      </c>
      <c r="L74" s="148">
        <v>98</v>
      </c>
      <c r="M74" s="148">
        <v>267</v>
      </c>
      <c r="N74" s="148">
        <v>48</v>
      </c>
      <c r="O74" s="148">
        <v>40</v>
      </c>
      <c r="P74" s="542">
        <f>SUM(D74:O74)</f>
        <v>3550</v>
      </c>
    </row>
    <row r="75" spans="1:16" ht="14.25">
      <c r="A75" s="67"/>
      <c r="B75" s="131" t="s">
        <v>39</v>
      </c>
      <c r="C75" s="155" t="s">
        <v>37</v>
      </c>
      <c r="D75" s="156">
        <v>787</v>
      </c>
      <c r="E75" s="145">
        <v>214</v>
      </c>
      <c r="F75" s="111">
        <v>100</v>
      </c>
      <c r="G75" s="145">
        <v>353</v>
      </c>
      <c r="H75" s="145">
        <v>263</v>
      </c>
      <c r="I75" s="146">
        <v>320</v>
      </c>
      <c r="J75" s="145">
        <v>284</v>
      </c>
      <c r="K75" s="145">
        <v>363</v>
      </c>
      <c r="L75" s="145">
        <v>409</v>
      </c>
      <c r="M75" s="145">
        <v>147</v>
      </c>
      <c r="N75" s="137">
        <v>157</v>
      </c>
      <c r="O75" s="139">
        <v>364</v>
      </c>
      <c r="P75" s="165">
        <f>SUM(D75:O75)</f>
        <v>3761</v>
      </c>
    </row>
    <row r="76" spans="1:16" s="560" customFormat="1" ht="14.25">
      <c r="A76" s="553" t="s">
        <v>29</v>
      </c>
      <c r="B76" s="607"/>
      <c r="C76" s="639" t="s">
        <v>38</v>
      </c>
      <c r="D76" s="562">
        <f>IF(D74="","",D74/D75)</f>
        <v>1.1118170266836087</v>
      </c>
      <c r="E76" s="628">
        <f aca="true" t="shared" si="35" ref="E76:O76">IF(E74="","",E74/E75)</f>
        <v>2.0794392523364484</v>
      </c>
      <c r="F76" s="583">
        <f t="shared" si="35"/>
        <v>3.32</v>
      </c>
      <c r="G76" s="628">
        <f t="shared" si="35"/>
        <v>2.4362606232294617</v>
      </c>
      <c r="H76" s="628">
        <f t="shared" si="35"/>
        <v>0.20152091254752852</v>
      </c>
      <c r="I76" s="628">
        <f t="shared" si="35"/>
        <v>0</v>
      </c>
      <c r="J76" s="628">
        <f t="shared" si="35"/>
        <v>1.6373239436619718</v>
      </c>
      <c r="K76" s="628">
        <f t="shared" si="35"/>
        <v>0.18457300275482094</v>
      </c>
      <c r="L76" s="628">
        <f t="shared" si="35"/>
        <v>0.2396088019559902</v>
      </c>
      <c r="M76" s="628">
        <f t="shared" si="35"/>
        <v>1.816326530612245</v>
      </c>
      <c r="N76" s="628">
        <f t="shared" si="35"/>
        <v>0.3057324840764331</v>
      </c>
      <c r="O76" s="554">
        <f t="shared" si="35"/>
        <v>0.10989010989010989</v>
      </c>
      <c r="P76" s="618">
        <f>IF(P74="","",P74/P75)</f>
        <v>0.9438978994948152</v>
      </c>
    </row>
    <row r="77" spans="1:16" ht="14.25">
      <c r="A77" s="67"/>
      <c r="B77" s="140"/>
      <c r="C77" s="141" t="s">
        <v>36</v>
      </c>
      <c r="D77" s="551">
        <v>185</v>
      </c>
      <c r="E77" s="148">
        <v>131</v>
      </c>
      <c r="F77" s="148">
        <v>185</v>
      </c>
      <c r="G77" s="148">
        <v>120</v>
      </c>
      <c r="H77" s="689">
        <f>G26</f>
        <v>128</v>
      </c>
      <c r="I77" s="148">
        <v>107</v>
      </c>
      <c r="J77" s="148">
        <v>189</v>
      </c>
      <c r="K77" s="148">
        <v>93</v>
      </c>
      <c r="L77" s="148">
        <v>99</v>
      </c>
      <c r="M77" s="148">
        <v>166</v>
      </c>
      <c r="N77" s="148">
        <v>135</v>
      </c>
      <c r="O77" s="148">
        <v>98</v>
      </c>
      <c r="P77" s="154">
        <f>SUM(D77:O77)</f>
        <v>1636</v>
      </c>
    </row>
    <row r="78" spans="1:16" ht="14.25">
      <c r="A78" s="67"/>
      <c r="B78" s="131" t="s">
        <v>23</v>
      </c>
      <c r="C78" s="136" t="s">
        <v>37</v>
      </c>
      <c r="D78" s="109">
        <v>108</v>
      </c>
      <c r="E78" s="145">
        <v>180</v>
      </c>
      <c r="F78" s="111">
        <v>164</v>
      </c>
      <c r="G78" s="145">
        <v>89</v>
      </c>
      <c r="H78" s="145">
        <v>142</v>
      </c>
      <c r="I78" s="146">
        <v>187</v>
      </c>
      <c r="J78" s="145">
        <v>159</v>
      </c>
      <c r="K78" s="145">
        <v>132</v>
      </c>
      <c r="L78" s="145">
        <v>163</v>
      </c>
      <c r="M78" s="145">
        <v>166</v>
      </c>
      <c r="N78" s="157">
        <v>145</v>
      </c>
      <c r="O78" s="158">
        <v>136</v>
      </c>
      <c r="P78" s="159">
        <f>SUM(D78:O78)</f>
        <v>1771</v>
      </c>
    </row>
    <row r="79" spans="1:16" s="560" customFormat="1" ht="14.25">
      <c r="A79" s="553"/>
      <c r="B79" s="638"/>
      <c r="C79" s="608" t="s">
        <v>38</v>
      </c>
      <c r="D79" s="562">
        <f>IF(D77="","",D77/D78)</f>
        <v>1.712962962962963</v>
      </c>
      <c r="E79" s="628">
        <f aca="true" t="shared" si="36" ref="E79:O79">IF(E77="","",E77/E78)</f>
        <v>0.7277777777777777</v>
      </c>
      <c r="F79" s="583">
        <f t="shared" si="36"/>
        <v>1.1280487804878048</v>
      </c>
      <c r="G79" s="628">
        <f t="shared" si="36"/>
        <v>1.348314606741573</v>
      </c>
      <c r="H79" s="628">
        <f t="shared" si="36"/>
        <v>0.9014084507042254</v>
      </c>
      <c r="I79" s="628">
        <f t="shared" si="36"/>
        <v>0.5721925133689839</v>
      </c>
      <c r="J79" s="628">
        <f t="shared" si="36"/>
        <v>1.1886792452830188</v>
      </c>
      <c r="K79" s="628">
        <f t="shared" si="36"/>
        <v>0.7045454545454546</v>
      </c>
      <c r="L79" s="628">
        <f t="shared" si="36"/>
        <v>0.6073619631901841</v>
      </c>
      <c r="M79" s="628">
        <f t="shared" si="36"/>
        <v>1</v>
      </c>
      <c r="N79" s="628">
        <f t="shared" si="36"/>
        <v>0.9310344827586207</v>
      </c>
      <c r="O79" s="554">
        <f t="shared" si="36"/>
        <v>0.7205882352941176</v>
      </c>
      <c r="P79" s="618">
        <f>IF(P77="","",P77/P78)</f>
        <v>0.9237718802936195</v>
      </c>
    </row>
    <row r="80" spans="1:16" ht="14.25">
      <c r="A80" s="67"/>
      <c r="B80" s="131"/>
      <c r="C80" s="141" t="s">
        <v>36</v>
      </c>
      <c r="D80" s="147">
        <v>0</v>
      </c>
      <c r="E80" s="148">
        <v>0</v>
      </c>
      <c r="F80" s="148">
        <v>0</v>
      </c>
      <c r="G80" s="148">
        <v>16</v>
      </c>
      <c r="H80" s="689">
        <f>G27</f>
        <v>0</v>
      </c>
      <c r="I80" s="148">
        <v>0</v>
      </c>
      <c r="J80" s="148">
        <v>0</v>
      </c>
      <c r="K80" s="148">
        <v>0</v>
      </c>
      <c r="L80" s="148">
        <v>4</v>
      </c>
      <c r="M80" s="148">
        <v>0</v>
      </c>
      <c r="N80" s="143">
        <v>0</v>
      </c>
      <c r="O80" s="144">
        <v>0</v>
      </c>
      <c r="P80" s="159">
        <f>SUM(D80:O80)</f>
        <v>20</v>
      </c>
    </row>
    <row r="81" spans="1:16" ht="14.25">
      <c r="A81" s="67"/>
      <c r="B81" s="131" t="s">
        <v>39</v>
      </c>
      <c r="C81" s="136" t="s">
        <v>37</v>
      </c>
      <c r="D81" s="109">
        <v>0</v>
      </c>
      <c r="E81" s="145">
        <v>4</v>
      </c>
      <c r="F81" s="111">
        <v>10</v>
      </c>
      <c r="G81" s="145">
        <v>0</v>
      </c>
      <c r="H81" s="145">
        <v>0</v>
      </c>
      <c r="I81" s="146">
        <v>0</v>
      </c>
      <c r="J81" s="145">
        <v>10</v>
      </c>
      <c r="K81" s="145">
        <v>0</v>
      </c>
      <c r="L81" s="145">
        <v>6</v>
      </c>
      <c r="M81" s="145">
        <v>0</v>
      </c>
      <c r="N81" s="137">
        <v>0</v>
      </c>
      <c r="O81" s="139">
        <v>0</v>
      </c>
      <c r="P81" s="159">
        <f>SUM(D81:O81)</f>
        <v>30</v>
      </c>
    </row>
    <row r="82" spans="1:16" s="560" customFormat="1" ht="14.25">
      <c r="A82" s="577"/>
      <c r="B82" s="621"/>
      <c r="C82" s="626" t="s">
        <v>38</v>
      </c>
      <c r="D82" s="562">
        <v>0</v>
      </c>
      <c r="E82" s="668">
        <v>0</v>
      </c>
      <c r="F82" s="669">
        <v>0</v>
      </c>
      <c r="G82" s="563">
        <v>0</v>
      </c>
      <c r="H82" s="627">
        <v>0</v>
      </c>
      <c r="I82" s="627">
        <v>0</v>
      </c>
      <c r="J82" s="627">
        <v>0</v>
      </c>
      <c r="K82" s="627">
        <v>0</v>
      </c>
      <c r="L82" s="627">
        <v>0</v>
      </c>
      <c r="M82" s="627">
        <v>0</v>
      </c>
      <c r="N82" s="627">
        <v>0</v>
      </c>
      <c r="O82" s="640">
        <v>0</v>
      </c>
      <c r="P82" s="625">
        <f>IF(P80="","",P80/P81)</f>
        <v>0.6666666666666666</v>
      </c>
    </row>
    <row r="83" spans="1:16" ht="14.25">
      <c r="A83" s="67" t="s">
        <v>30</v>
      </c>
      <c r="B83" s="140"/>
      <c r="C83" s="141" t="s">
        <v>36</v>
      </c>
      <c r="D83" s="551">
        <v>906</v>
      </c>
      <c r="E83" s="148">
        <f>E71-E77</f>
        <v>483</v>
      </c>
      <c r="F83" s="148">
        <f>F71-F77</f>
        <v>416</v>
      </c>
      <c r="G83" s="148">
        <f aca="true" t="shared" si="37" ref="G83:O83">G71-G77</f>
        <v>863</v>
      </c>
      <c r="H83" s="148">
        <f t="shared" si="37"/>
        <v>68</v>
      </c>
      <c r="I83" s="148">
        <f t="shared" si="37"/>
        <v>14</v>
      </c>
      <c r="J83" s="148">
        <f t="shared" si="37"/>
        <v>477</v>
      </c>
      <c r="K83" s="148">
        <f t="shared" si="37"/>
        <v>98</v>
      </c>
      <c r="L83" s="148">
        <f t="shared" si="37"/>
        <v>126</v>
      </c>
      <c r="M83" s="148">
        <f t="shared" si="37"/>
        <v>292</v>
      </c>
      <c r="N83" s="148">
        <f t="shared" si="37"/>
        <v>78</v>
      </c>
      <c r="O83" s="148">
        <f t="shared" si="37"/>
        <v>56</v>
      </c>
      <c r="P83" s="154">
        <f>SUM(D83:O83)</f>
        <v>3877</v>
      </c>
    </row>
    <row r="84" spans="1:16" ht="14.25">
      <c r="A84" s="67"/>
      <c r="B84" s="131" t="s">
        <v>19</v>
      </c>
      <c r="C84" s="136" t="s">
        <v>37</v>
      </c>
      <c r="D84" s="109">
        <v>825</v>
      </c>
      <c r="E84" s="145">
        <v>256</v>
      </c>
      <c r="F84" s="111">
        <v>174</v>
      </c>
      <c r="G84" s="145">
        <v>383</v>
      </c>
      <c r="H84" s="145">
        <v>285</v>
      </c>
      <c r="I84" s="146">
        <v>351</v>
      </c>
      <c r="J84" s="145">
        <v>309</v>
      </c>
      <c r="K84" s="145">
        <v>393</v>
      </c>
      <c r="L84" s="145">
        <v>431</v>
      </c>
      <c r="M84" s="145">
        <v>177</v>
      </c>
      <c r="N84" s="137">
        <v>197</v>
      </c>
      <c r="O84" s="139">
        <v>378</v>
      </c>
      <c r="P84" s="154">
        <f>SUM(D84:O84)</f>
        <v>4159</v>
      </c>
    </row>
    <row r="85" spans="1:16" s="560" customFormat="1" ht="14.25">
      <c r="A85" s="553"/>
      <c r="B85" s="638"/>
      <c r="C85" s="608" t="s">
        <v>38</v>
      </c>
      <c r="D85" s="562">
        <f>IF(D83="","",D83/D84)</f>
        <v>1.0981818181818181</v>
      </c>
      <c r="E85" s="628">
        <f aca="true" t="shared" si="38" ref="E85:O85">IF(E83="","",E83/E84)</f>
        <v>1.88671875</v>
      </c>
      <c r="F85" s="583">
        <f t="shared" si="38"/>
        <v>2.3908045977011496</v>
      </c>
      <c r="G85" s="628">
        <f t="shared" si="38"/>
        <v>2.2532637075718016</v>
      </c>
      <c r="H85" s="628">
        <f t="shared" si="38"/>
        <v>0.23859649122807017</v>
      </c>
      <c r="I85" s="628">
        <f t="shared" si="38"/>
        <v>0.039886039886039885</v>
      </c>
      <c r="J85" s="628">
        <f t="shared" si="38"/>
        <v>1.5436893203883495</v>
      </c>
      <c r="K85" s="628">
        <f t="shared" si="38"/>
        <v>0.24936386768447838</v>
      </c>
      <c r="L85" s="628">
        <f t="shared" si="38"/>
        <v>0.2923433874709977</v>
      </c>
      <c r="M85" s="628">
        <f t="shared" si="38"/>
        <v>1.6497175141242937</v>
      </c>
      <c r="N85" s="628">
        <f t="shared" si="38"/>
        <v>0.39593908629441626</v>
      </c>
      <c r="O85" s="554">
        <f t="shared" si="38"/>
        <v>0.14814814814814814</v>
      </c>
      <c r="P85" s="618">
        <f>IF(P83="","",P83/P84)</f>
        <v>0.932195239240202</v>
      </c>
    </row>
    <row r="86" spans="1:16" ht="14.25">
      <c r="A86" s="67"/>
      <c r="B86" s="131"/>
      <c r="C86" s="141" t="s">
        <v>36</v>
      </c>
      <c r="D86" s="552">
        <v>875</v>
      </c>
      <c r="E86" s="148">
        <f>E74-E80</f>
        <v>445</v>
      </c>
      <c r="F86" s="148">
        <f aca="true" t="shared" si="39" ref="F86:O86">F74-F80</f>
        <v>332</v>
      </c>
      <c r="G86" s="148">
        <f t="shared" si="39"/>
        <v>844</v>
      </c>
      <c r="H86" s="148">
        <f t="shared" si="39"/>
        <v>53</v>
      </c>
      <c r="I86" s="148">
        <f t="shared" si="39"/>
        <v>0</v>
      </c>
      <c r="J86" s="148">
        <f t="shared" si="39"/>
        <v>465</v>
      </c>
      <c r="K86" s="148">
        <f t="shared" si="39"/>
        <v>67</v>
      </c>
      <c r="L86" s="148">
        <f t="shared" si="39"/>
        <v>94</v>
      </c>
      <c r="M86" s="148">
        <f t="shared" si="39"/>
        <v>267</v>
      </c>
      <c r="N86" s="148">
        <f t="shared" si="39"/>
        <v>48</v>
      </c>
      <c r="O86" s="148">
        <f t="shared" si="39"/>
        <v>40</v>
      </c>
      <c r="P86" s="542">
        <f>SUM(D86:O86)</f>
        <v>3530</v>
      </c>
    </row>
    <row r="87" spans="1:16" ht="14.25">
      <c r="A87" s="67"/>
      <c r="B87" s="131" t="s">
        <v>39</v>
      </c>
      <c r="C87" s="136" t="s">
        <v>37</v>
      </c>
      <c r="D87" s="109">
        <v>787</v>
      </c>
      <c r="E87" s="145">
        <v>210</v>
      </c>
      <c r="F87" s="111">
        <v>90</v>
      </c>
      <c r="G87" s="145">
        <v>353</v>
      </c>
      <c r="H87" s="145">
        <v>263</v>
      </c>
      <c r="I87" s="146">
        <v>320</v>
      </c>
      <c r="J87" s="145">
        <v>274</v>
      </c>
      <c r="K87" s="145">
        <v>363</v>
      </c>
      <c r="L87" s="145">
        <v>403</v>
      </c>
      <c r="M87" s="145">
        <v>147</v>
      </c>
      <c r="N87" s="137">
        <v>157</v>
      </c>
      <c r="O87" s="139">
        <v>364</v>
      </c>
      <c r="P87" s="165">
        <f>SUM(D87:O87)</f>
        <v>3731</v>
      </c>
    </row>
    <row r="88" spans="1:16" s="560" customFormat="1" ht="15" thickBot="1">
      <c r="A88" s="580"/>
      <c r="B88" s="641"/>
      <c r="C88" s="642" t="s">
        <v>38</v>
      </c>
      <c r="D88" s="620">
        <f>D86/D87</f>
        <v>1.1118170266836087</v>
      </c>
      <c r="E88" s="620">
        <f aca="true" t="shared" si="40" ref="E88:O88">E86/E87</f>
        <v>2.119047619047619</v>
      </c>
      <c r="F88" s="620">
        <f t="shared" si="40"/>
        <v>3.688888888888889</v>
      </c>
      <c r="G88" s="620">
        <f t="shared" si="40"/>
        <v>2.3909348441926346</v>
      </c>
      <c r="H88" s="620">
        <f t="shared" si="40"/>
        <v>0.20152091254752852</v>
      </c>
      <c r="I88" s="620">
        <f t="shared" si="40"/>
        <v>0</v>
      </c>
      <c r="J88" s="620">
        <f t="shared" si="40"/>
        <v>1.697080291970803</v>
      </c>
      <c r="K88" s="620">
        <f t="shared" si="40"/>
        <v>0.18457300275482094</v>
      </c>
      <c r="L88" s="620">
        <f t="shared" si="40"/>
        <v>0.23325062034739455</v>
      </c>
      <c r="M88" s="620">
        <f t="shared" si="40"/>
        <v>1.816326530612245</v>
      </c>
      <c r="N88" s="620">
        <f t="shared" si="40"/>
        <v>0.3057324840764331</v>
      </c>
      <c r="O88" s="581">
        <f t="shared" si="40"/>
        <v>0.10989010989010989</v>
      </c>
      <c r="P88" s="643">
        <f>IF(P86="","",P86/P87)</f>
        <v>0.9461270436880193</v>
      </c>
    </row>
    <row r="89" spans="1:16" ht="15" thickTop="1">
      <c r="A89" s="41"/>
      <c r="B89" s="107"/>
      <c r="C89" s="543" t="s">
        <v>36</v>
      </c>
      <c r="D89" s="33">
        <v>3054</v>
      </c>
      <c r="E89" s="160">
        <f>E44+E53+E62+E71</f>
        <v>2421</v>
      </c>
      <c r="F89" s="34">
        <f aca="true" t="shared" si="41" ref="F89:O89">F44+F53+F62+F71</f>
        <v>2801</v>
      </c>
      <c r="G89" s="160">
        <f t="shared" si="41"/>
        <v>2176</v>
      </c>
      <c r="H89" s="160">
        <f t="shared" si="41"/>
        <v>1625</v>
      </c>
      <c r="I89" s="160">
        <f t="shared" si="41"/>
        <v>1524</v>
      </c>
      <c r="J89" s="160">
        <f t="shared" si="41"/>
        <v>2290</v>
      </c>
      <c r="K89" s="160">
        <f t="shared" si="41"/>
        <v>1951</v>
      </c>
      <c r="L89" s="160">
        <f t="shared" si="41"/>
        <v>1883</v>
      </c>
      <c r="M89" s="160">
        <f t="shared" si="41"/>
        <v>2511</v>
      </c>
      <c r="N89" s="160">
        <f t="shared" si="41"/>
        <v>1704</v>
      </c>
      <c r="O89" s="161">
        <f t="shared" si="41"/>
        <v>1340</v>
      </c>
      <c r="P89" s="162">
        <f>SUM(D89:O89)</f>
        <v>25280</v>
      </c>
    </row>
    <row r="90" spans="1:16" ht="14.25">
      <c r="A90" s="41"/>
      <c r="B90" s="107" t="s">
        <v>21</v>
      </c>
      <c r="C90" s="108" t="s">
        <v>37</v>
      </c>
      <c r="D90" s="51">
        <v>2742</v>
      </c>
      <c r="E90" s="163">
        <v>2353</v>
      </c>
      <c r="F90" s="52">
        <v>2399</v>
      </c>
      <c r="G90" s="163">
        <v>2469</v>
      </c>
      <c r="H90" s="163">
        <v>2604</v>
      </c>
      <c r="I90" s="163">
        <v>2498</v>
      </c>
      <c r="J90" s="163">
        <v>2226</v>
      </c>
      <c r="K90" s="163">
        <v>2216</v>
      </c>
      <c r="L90" s="163">
        <v>2516</v>
      </c>
      <c r="M90" s="163">
        <v>2004</v>
      </c>
      <c r="N90" s="163">
        <v>1786</v>
      </c>
      <c r="O90" s="164">
        <v>2385</v>
      </c>
      <c r="P90" s="165">
        <f>SUM(D90:O90)</f>
        <v>28198</v>
      </c>
    </row>
    <row r="91" spans="1:16" s="560" customFormat="1" ht="14.25">
      <c r="A91" s="553" t="s">
        <v>32</v>
      </c>
      <c r="B91" s="607"/>
      <c r="C91" s="608" t="s">
        <v>38</v>
      </c>
      <c r="D91" s="555">
        <f>IF(D89="","",D89/D90)</f>
        <v>1.113785557986871</v>
      </c>
      <c r="E91" s="609">
        <f aca="true" t="shared" si="42" ref="E91:O91">IF(E89="","",E89/E90)</f>
        <v>1.028899277518062</v>
      </c>
      <c r="F91" s="583">
        <f t="shared" si="42"/>
        <v>1.1675698207586493</v>
      </c>
      <c r="G91" s="609">
        <f t="shared" si="42"/>
        <v>0.8813284730660186</v>
      </c>
      <c r="H91" s="609">
        <f t="shared" si="42"/>
        <v>0.6240399385560675</v>
      </c>
      <c r="I91" s="609">
        <f t="shared" si="42"/>
        <v>0.610088070456365</v>
      </c>
      <c r="J91" s="609">
        <f t="shared" si="42"/>
        <v>1.0287511230907458</v>
      </c>
      <c r="K91" s="609">
        <f t="shared" si="42"/>
        <v>0.8804151624548736</v>
      </c>
      <c r="L91" s="609">
        <f t="shared" si="42"/>
        <v>0.7484101748807631</v>
      </c>
      <c r="M91" s="609">
        <f t="shared" si="42"/>
        <v>1.2529940119760479</v>
      </c>
      <c r="N91" s="609">
        <f t="shared" si="42"/>
        <v>0.9540873460246361</v>
      </c>
      <c r="O91" s="644">
        <f t="shared" si="42"/>
        <v>0.5618448637316562</v>
      </c>
      <c r="P91" s="618">
        <f>IF(P89="","",P89/P90)</f>
        <v>0.8965174835094688</v>
      </c>
    </row>
    <row r="92" spans="1:16" ht="14.25">
      <c r="A92" s="41"/>
      <c r="B92" s="116"/>
      <c r="C92" s="117" t="s">
        <v>36</v>
      </c>
      <c r="D92" s="42">
        <v>1420</v>
      </c>
      <c r="E92" s="166">
        <f>E47+E56+E65+E77</f>
        <v>1297</v>
      </c>
      <c r="F92" s="43">
        <f aca="true" t="shared" si="43" ref="F92:O92">F47+F56+F65+F77</f>
        <v>1548</v>
      </c>
      <c r="G92" s="166">
        <f t="shared" si="43"/>
        <v>888</v>
      </c>
      <c r="H92" s="166">
        <f t="shared" si="43"/>
        <v>1171</v>
      </c>
      <c r="I92" s="166">
        <f t="shared" si="43"/>
        <v>1068</v>
      </c>
      <c r="J92" s="166">
        <f t="shared" si="43"/>
        <v>1279</v>
      </c>
      <c r="K92" s="166">
        <f t="shared" si="43"/>
        <v>1191</v>
      </c>
      <c r="L92" s="166">
        <f t="shared" si="43"/>
        <v>1116</v>
      </c>
      <c r="M92" s="166">
        <f t="shared" si="43"/>
        <v>1576</v>
      </c>
      <c r="N92" s="166">
        <f t="shared" si="43"/>
        <v>1191</v>
      </c>
      <c r="O92" s="167">
        <f t="shared" si="43"/>
        <v>915</v>
      </c>
      <c r="P92" s="542">
        <f>SUM(D92:O92)</f>
        <v>14660</v>
      </c>
    </row>
    <row r="93" spans="1:16" ht="14.25">
      <c r="A93" s="41"/>
      <c r="B93" s="107" t="s">
        <v>23</v>
      </c>
      <c r="C93" s="108" t="s">
        <v>37</v>
      </c>
      <c r="D93" s="156">
        <v>1341</v>
      </c>
      <c r="E93" s="110">
        <v>1502</v>
      </c>
      <c r="F93" s="110">
        <v>1540</v>
      </c>
      <c r="G93" s="110">
        <v>1509</v>
      </c>
      <c r="H93" s="110">
        <v>1633</v>
      </c>
      <c r="I93" s="110">
        <v>1341</v>
      </c>
      <c r="J93" s="110">
        <v>1265</v>
      </c>
      <c r="K93" s="110">
        <v>1264</v>
      </c>
      <c r="L93" s="110">
        <v>1343</v>
      </c>
      <c r="M93" s="110">
        <v>1250</v>
      </c>
      <c r="N93" s="110">
        <v>1168</v>
      </c>
      <c r="O93" s="113">
        <v>1338</v>
      </c>
      <c r="P93" s="165">
        <f>SUM(D93:O93)</f>
        <v>16494</v>
      </c>
    </row>
    <row r="94" spans="1:16" s="560" customFormat="1" ht="14.25">
      <c r="A94" s="553"/>
      <c r="B94" s="607"/>
      <c r="C94" s="608" t="s">
        <v>38</v>
      </c>
      <c r="D94" s="555">
        <f>IF(D92="","",D92/D93)</f>
        <v>1.0589112602535422</v>
      </c>
      <c r="E94" s="609">
        <f aca="true" t="shared" si="44" ref="E94:O94">IF(E92="","",E92/E93)</f>
        <v>0.8635153129161118</v>
      </c>
      <c r="F94" s="609">
        <f t="shared" si="44"/>
        <v>1.0051948051948052</v>
      </c>
      <c r="G94" s="609">
        <f t="shared" si="44"/>
        <v>0.588469184890656</v>
      </c>
      <c r="H94" s="609">
        <f t="shared" si="44"/>
        <v>0.7170851194121249</v>
      </c>
      <c r="I94" s="609">
        <f t="shared" si="44"/>
        <v>0.796420581655481</v>
      </c>
      <c r="J94" s="609">
        <f t="shared" si="44"/>
        <v>1.0110671936758893</v>
      </c>
      <c r="K94" s="609">
        <f t="shared" si="44"/>
        <v>0.942246835443038</v>
      </c>
      <c r="L94" s="609">
        <f t="shared" si="44"/>
        <v>0.8309754281459419</v>
      </c>
      <c r="M94" s="609">
        <f t="shared" si="44"/>
        <v>1.2608</v>
      </c>
      <c r="N94" s="609">
        <f t="shared" si="44"/>
        <v>1.019691780821918</v>
      </c>
      <c r="O94" s="609">
        <f t="shared" si="44"/>
        <v>0.6838565022421524</v>
      </c>
      <c r="P94" s="618">
        <f>IF(P92="","",P92/P93)</f>
        <v>0.8888080514126349</v>
      </c>
    </row>
    <row r="95" spans="1:16" ht="14.25">
      <c r="A95" s="67" t="s">
        <v>14</v>
      </c>
      <c r="B95" s="140"/>
      <c r="C95" s="141" t="s">
        <v>36</v>
      </c>
      <c r="D95" s="123">
        <v>1634</v>
      </c>
      <c r="E95" s="168">
        <f>E89-E92</f>
        <v>1124</v>
      </c>
      <c r="F95" s="124">
        <f aca="true" t="shared" si="45" ref="F95:O95">F89-F92</f>
        <v>1253</v>
      </c>
      <c r="G95" s="168">
        <f t="shared" si="45"/>
        <v>1288</v>
      </c>
      <c r="H95" s="168">
        <f t="shared" si="45"/>
        <v>454</v>
      </c>
      <c r="I95" s="168">
        <f t="shared" si="45"/>
        <v>456</v>
      </c>
      <c r="J95" s="168">
        <f t="shared" si="45"/>
        <v>1011</v>
      </c>
      <c r="K95" s="168">
        <f t="shared" si="45"/>
        <v>760</v>
      </c>
      <c r="L95" s="168">
        <f t="shared" si="45"/>
        <v>767</v>
      </c>
      <c r="M95" s="168">
        <f t="shared" si="45"/>
        <v>935</v>
      </c>
      <c r="N95" s="168">
        <f t="shared" si="45"/>
        <v>513</v>
      </c>
      <c r="O95" s="169">
        <f t="shared" si="45"/>
        <v>425</v>
      </c>
      <c r="P95" s="542">
        <f>SUM(D95:O95)</f>
        <v>10620</v>
      </c>
    </row>
    <row r="96" spans="1:16" ht="14.25">
      <c r="A96" s="67"/>
      <c r="B96" s="131" t="s">
        <v>19</v>
      </c>
      <c r="C96" s="136" t="s">
        <v>37</v>
      </c>
      <c r="D96" s="126">
        <v>1401</v>
      </c>
      <c r="E96" s="170">
        <v>851</v>
      </c>
      <c r="F96" s="170">
        <v>859</v>
      </c>
      <c r="G96" s="170">
        <v>960</v>
      </c>
      <c r="H96" s="170">
        <v>971</v>
      </c>
      <c r="I96" s="170">
        <v>1157</v>
      </c>
      <c r="J96" s="170">
        <v>961</v>
      </c>
      <c r="K96" s="170">
        <v>952</v>
      </c>
      <c r="L96" s="170">
        <v>1173</v>
      </c>
      <c r="M96" s="170">
        <v>754</v>
      </c>
      <c r="N96" s="170">
        <v>618</v>
      </c>
      <c r="O96" s="171">
        <v>1047</v>
      </c>
      <c r="P96" s="165">
        <f>SUM(D96:O96)</f>
        <v>11704</v>
      </c>
    </row>
    <row r="97" spans="1:16" s="560" customFormat="1" ht="15" thickBot="1">
      <c r="A97" s="592"/>
      <c r="B97" s="645"/>
      <c r="C97" s="646" t="s">
        <v>38</v>
      </c>
      <c r="D97" s="594">
        <f>IF(D95="","",D95/D96)</f>
        <v>1.166309778729479</v>
      </c>
      <c r="E97" s="647">
        <f aca="true" t="shared" si="46" ref="E97:O97">IF(E95="","",E95/E96)</f>
        <v>1.3207990599294948</v>
      </c>
      <c r="F97" s="647">
        <f t="shared" si="46"/>
        <v>1.458672875436554</v>
      </c>
      <c r="G97" s="647">
        <f t="shared" si="46"/>
        <v>1.3416666666666666</v>
      </c>
      <c r="H97" s="647">
        <f t="shared" si="46"/>
        <v>0.46755921730175076</v>
      </c>
      <c r="I97" s="647">
        <f t="shared" si="46"/>
        <v>0.3941227312013829</v>
      </c>
      <c r="J97" s="647">
        <f t="shared" si="46"/>
        <v>1.0520291363163372</v>
      </c>
      <c r="K97" s="647">
        <f t="shared" si="46"/>
        <v>0.7983193277310925</v>
      </c>
      <c r="L97" s="647">
        <f t="shared" si="46"/>
        <v>0.6538789428815004</v>
      </c>
      <c r="M97" s="647">
        <f t="shared" si="46"/>
        <v>1.240053050397878</v>
      </c>
      <c r="N97" s="647">
        <f t="shared" si="46"/>
        <v>0.8300970873786407</v>
      </c>
      <c r="O97" s="647">
        <f t="shared" si="46"/>
        <v>0.4059216809933142</v>
      </c>
      <c r="P97" s="648">
        <f>IF(P95="","",P95/P96)</f>
        <v>0.907382091592618</v>
      </c>
    </row>
    <row r="98" spans="1:16" ht="15" thickTop="1">
      <c r="A98" s="22"/>
      <c r="B98" s="23"/>
      <c r="C98" s="23"/>
      <c r="D98" s="23"/>
      <c r="E98" s="23"/>
      <c r="F98" s="23"/>
      <c r="G98" s="23"/>
      <c r="H98" s="23"/>
      <c r="I98" s="23"/>
      <c r="J98" s="23"/>
      <c r="K98" s="23"/>
      <c r="L98" s="23"/>
      <c r="M98" s="23"/>
      <c r="N98" s="23"/>
      <c r="O98" s="23" t="s">
        <v>33</v>
      </c>
      <c r="P98" s="23"/>
    </row>
    <row r="99" spans="1:16" ht="14.25">
      <c r="A99" s="22"/>
      <c r="B99" s="23"/>
      <c r="C99" s="23"/>
      <c r="D99" s="23"/>
      <c r="E99" s="23"/>
      <c r="F99" s="23"/>
      <c r="G99" s="23"/>
      <c r="H99" s="23"/>
      <c r="I99" s="23"/>
      <c r="J99" s="23" t="s">
        <v>34</v>
      </c>
      <c r="K99" s="23"/>
      <c r="L99" s="23"/>
      <c r="M99" s="23"/>
      <c r="N99" s="23"/>
      <c r="O99" s="23"/>
      <c r="P99" s="23"/>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O36"/>
  <sheetViews>
    <sheetView zoomScale="75" zoomScaleNormal="75" workbookViewId="0" topLeftCell="A1">
      <pane ySplit="3" topLeftCell="BM13" activePane="bottomLeft" state="frozen"/>
      <selection pane="topLeft" activeCell="A1" sqref="A1"/>
      <selection pane="bottomLeft" activeCell="N7" sqref="N7"/>
    </sheetView>
  </sheetViews>
  <sheetFormatPr defaultColWidth="9.00390625" defaultRowHeight="13.5"/>
  <sheetData>
    <row r="1" spans="1:15" ht="17.25">
      <c r="A1" s="220"/>
      <c r="B1" s="220"/>
      <c r="C1" s="7"/>
      <c r="D1" s="221" t="s">
        <v>46</v>
      </c>
      <c r="E1" s="221"/>
      <c r="F1" s="221"/>
      <c r="G1" s="221"/>
      <c r="H1" s="221"/>
      <c r="I1" s="221" t="s">
        <v>182</v>
      </c>
      <c r="J1" s="221"/>
      <c r="K1" s="7"/>
      <c r="L1" s="7"/>
      <c r="M1" s="7"/>
      <c r="N1" s="7"/>
      <c r="O1" s="7"/>
    </row>
    <row r="2" spans="1:15" ht="14.25" thickBot="1">
      <c r="A2" s="220"/>
      <c r="B2" s="220"/>
      <c r="C2" s="7"/>
      <c r="D2" s="7"/>
      <c r="E2" s="7"/>
      <c r="F2" s="7"/>
      <c r="G2" s="7"/>
      <c r="H2" s="7"/>
      <c r="I2" s="7"/>
      <c r="J2" s="7"/>
      <c r="K2" s="7"/>
      <c r="L2" s="7"/>
      <c r="M2" s="7"/>
      <c r="N2" s="7"/>
      <c r="O2" s="7"/>
    </row>
    <row r="3" spans="1:15" ht="18" thickBot="1">
      <c r="A3" s="222" t="s">
        <v>47</v>
      </c>
      <c r="B3" s="223" t="s">
        <v>48</v>
      </c>
      <c r="C3" s="224" t="s">
        <v>2</v>
      </c>
      <c r="D3" s="225" t="s">
        <v>3</v>
      </c>
      <c r="E3" s="225" t="s">
        <v>4</v>
      </c>
      <c r="F3" s="225" t="s">
        <v>5</v>
      </c>
      <c r="G3" s="225" t="s">
        <v>6</v>
      </c>
      <c r="H3" s="226" t="s">
        <v>7</v>
      </c>
      <c r="I3" s="225" t="s">
        <v>8</v>
      </c>
      <c r="J3" s="225" t="s">
        <v>9</v>
      </c>
      <c r="K3" s="225" t="s">
        <v>10</v>
      </c>
      <c r="L3" s="225" t="s">
        <v>11</v>
      </c>
      <c r="M3" s="225" t="s">
        <v>12</v>
      </c>
      <c r="N3" s="227" t="s">
        <v>13</v>
      </c>
      <c r="O3" s="522" t="s">
        <v>138</v>
      </c>
    </row>
    <row r="4" spans="1:15" ht="15" thickTop="1">
      <c r="A4" s="228"/>
      <c r="B4" s="229" t="s">
        <v>51</v>
      </c>
      <c r="C4" s="230">
        <v>337</v>
      </c>
      <c r="D4" s="231">
        <v>325</v>
      </c>
      <c r="E4" s="231">
        <v>377</v>
      </c>
      <c r="F4" s="231">
        <v>331</v>
      </c>
      <c r="G4" s="231">
        <v>405</v>
      </c>
      <c r="H4" s="232">
        <v>401</v>
      </c>
      <c r="I4" s="231">
        <v>346</v>
      </c>
      <c r="J4" s="231">
        <v>344</v>
      </c>
      <c r="K4" s="231">
        <v>296</v>
      </c>
      <c r="L4" s="231">
        <v>303</v>
      </c>
      <c r="M4" s="231">
        <v>349</v>
      </c>
      <c r="N4" s="233">
        <v>298</v>
      </c>
      <c r="O4" s="259">
        <f>SUM(C4:N4)</f>
        <v>4112</v>
      </c>
    </row>
    <row r="5" spans="1:15" ht="14.25">
      <c r="A5" s="235"/>
      <c r="B5" s="236" t="s">
        <v>52</v>
      </c>
      <c r="C5" s="237">
        <v>264</v>
      </c>
      <c r="D5" s="238">
        <v>208</v>
      </c>
      <c r="E5" s="238">
        <v>220</v>
      </c>
      <c r="F5" s="238">
        <v>225</v>
      </c>
      <c r="G5" s="238">
        <v>242</v>
      </c>
      <c r="H5" s="239">
        <v>220</v>
      </c>
      <c r="I5" s="238">
        <v>205</v>
      </c>
      <c r="J5" s="238">
        <v>208</v>
      </c>
      <c r="K5" s="238">
        <v>178</v>
      </c>
      <c r="L5" s="238">
        <v>140</v>
      </c>
      <c r="M5" s="238">
        <v>189</v>
      </c>
      <c r="N5" s="240">
        <v>163</v>
      </c>
      <c r="O5" s="263">
        <f aca="true" t="shared" si="0" ref="O5:O33">SUM(C5:N5)</f>
        <v>2462</v>
      </c>
    </row>
    <row r="6" spans="1:15" ht="14.25">
      <c r="A6" s="242" t="s">
        <v>139</v>
      </c>
      <c r="B6" s="236" t="s">
        <v>53</v>
      </c>
      <c r="C6" s="237">
        <v>70</v>
      </c>
      <c r="D6" s="238">
        <v>109</v>
      </c>
      <c r="E6" s="238">
        <v>60</v>
      </c>
      <c r="F6" s="238">
        <v>66</v>
      </c>
      <c r="G6" s="238">
        <v>145</v>
      </c>
      <c r="H6" s="239">
        <v>173</v>
      </c>
      <c r="I6" s="238">
        <v>140</v>
      </c>
      <c r="J6" s="238">
        <v>124</v>
      </c>
      <c r="K6" s="238">
        <v>98</v>
      </c>
      <c r="L6" s="238">
        <v>140</v>
      </c>
      <c r="M6" s="238">
        <v>154</v>
      </c>
      <c r="N6" s="240">
        <v>132</v>
      </c>
      <c r="O6" s="263">
        <f t="shared" si="0"/>
        <v>1411</v>
      </c>
    </row>
    <row r="7" spans="1:15" ht="14.25">
      <c r="A7" s="242"/>
      <c r="B7" s="236" t="s">
        <v>100</v>
      </c>
      <c r="C7" s="237">
        <v>0</v>
      </c>
      <c r="D7" s="238">
        <v>1</v>
      </c>
      <c r="E7" s="238">
        <v>0</v>
      </c>
      <c r="F7" s="238">
        <v>0</v>
      </c>
      <c r="G7" s="238">
        <v>0</v>
      </c>
      <c r="H7" s="239">
        <v>1</v>
      </c>
      <c r="I7" s="238">
        <v>0</v>
      </c>
      <c r="J7" s="238">
        <v>0</v>
      </c>
      <c r="K7" s="238">
        <v>0</v>
      </c>
      <c r="L7" s="238">
        <v>4</v>
      </c>
      <c r="M7" s="238">
        <v>1</v>
      </c>
      <c r="N7" s="240">
        <v>0</v>
      </c>
      <c r="O7" s="263">
        <f t="shared" si="0"/>
        <v>7</v>
      </c>
    </row>
    <row r="8" spans="1:15" ht="15" thickBot="1">
      <c r="A8" s="243"/>
      <c r="B8" s="244" t="s">
        <v>54</v>
      </c>
      <c r="C8" s="245">
        <v>3</v>
      </c>
      <c r="D8" s="246">
        <v>7</v>
      </c>
      <c r="E8" s="246">
        <v>97</v>
      </c>
      <c r="F8" s="246">
        <v>40</v>
      </c>
      <c r="G8" s="246">
        <v>18</v>
      </c>
      <c r="H8" s="247">
        <v>7</v>
      </c>
      <c r="I8" s="246">
        <v>1</v>
      </c>
      <c r="J8" s="246">
        <v>12</v>
      </c>
      <c r="K8" s="246">
        <v>20</v>
      </c>
      <c r="L8" s="246">
        <v>19</v>
      </c>
      <c r="M8" s="246">
        <v>5</v>
      </c>
      <c r="N8" s="248">
        <v>3</v>
      </c>
      <c r="O8" s="249">
        <f t="shared" si="0"/>
        <v>232</v>
      </c>
    </row>
    <row r="9" spans="1:15" ht="14.25" thickTop="1">
      <c r="A9" s="717" t="s">
        <v>55</v>
      </c>
      <c r="B9" s="250" t="s">
        <v>51</v>
      </c>
      <c r="C9" s="251">
        <v>409</v>
      </c>
      <c r="D9" s="252">
        <v>400</v>
      </c>
      <c r="E9" s="252">
        <v>317</v>
      </c>
      <c r="F9" s="252">
        <v>508</v>
      </c>
      <c r="G9" s="252">
        <v>333</v>
      </c>
      <c r="H9" s="252">
        <v>268</v>
      </c>
      <c r="I9" s="252">
        <v>375</v>
      </c>
      <c r="J9" s="252">
        <v>283</v>
      </c>
      <c r="K9" s="252">
        <v>368</v>
      </c>
      <c r="L9" s="252">
        <v>234</v>
      </c>
      <c r="M9" s="252">
        <v>155</v>
      </c>
      <c r="N9" s="253">
        <v>268</v>
      </c>
      <c r="O9" s="332">
        <f t="shared" si="0"/>
        <v>3918</v>
      </c>
    </row>
    <row r="10" spans="1:15" ht="13.5">
      <c r="A10" s="718"/>
      <c r="B10" s="236" t="s">
        <v>52</v>
      </c>
      <c r="C10" s="237">
        <v>151</v>
      </c>
      <c r="D10" s="238">
        <v>161</v>
      </c>
      <c r="E10" s="238">
        <v>159</v>
      </c>
      <c r="F10" s="238">
        <v>179</v>
      </c>
      <c r="G10" s="238">
        <v>154</v>
      </c>
      <c r="H10" s="238">
        <v>169</v>
      </c>
      <c r="I10" s="238">
        <v>123</v>
      </c>
      <c r="J10" s="238">
        <v>126</v>
      </c>
      <c r="K10" s="238">
        <v>142</v>
      </c>
      <c r="L10" s="238">
        <v>116</v>
      </c>
      <c r="M10" s="238">
        <v>94</v>
      </c>
      <c r="N10" s="240">
        <v>164</v>
      </c>
      <c r="O10" s="263">
        <f t="shared" si="0"/>
        <v>1738</v>
      </c>
    </row>
    <row r="11" spans="1:15" ht="13.5">
      <c r="A11" s="718"/>
      <c r="B11" s="236" t="s">
        <v>53</v>
      </c>
      <c r="C11" s="237">
        <v>131</v>
      </c>
      <c r="D11" s="238">
        <v>151</v>
      </c>
      <c r="E11" s="238">
        <v>114</v>
      </c>
      <c r="F11" s="238">
        <v>216</v>
      </c>
      <c r="G11" s="238">
        <v>171</v>
      </c>
      <c r="H11" s="238">
        <v>86</v>
      </c>
      <c r="I11" s="238">
        <v>150</v>
      </c>
      <c r="J11" s="238">
        <v>139</v>
      </c>
      <c r="K11" s="238">
        <v>197</v>
      </c>
      <c r="L11" s="238">
        <v>104</v>
      </c>
      <c r="M11" s="238">
        <v>53</v>
      </c>
      <c r="N11" s="240">
        <v>73</v>
      </c>
      <c r="O11" s="263">
        <f t="shared" si="0"/>
        <v>1585</v>
      </c>
    </row>
    <row r="12" spans="1:15" ht="14.25">
      <c r="A12" s="242"/>
      <c r="B12" s="236" t="s">
        <v>100</v>
      </c>
      <c r="C12" s="237">
        <v>0</v>
      </c>
      <c r="D12" s="238">
        <v>65</v>
      </c>
      <c r="E12" s="238">
        <v>1</v>
      </c>
      <c r="F12" s="238">
        <v>0</v>
      </c>
      <c r="G12" s="238">
        <v>0</v>
      </c>
      <c r="H12" s="238">
        <v>0</v>
      </c>
      <c r="I12" s="238">
        <v>0</v>
      </c>
      <c r="J12" s="238">
        <v>2</v>
      </c>
      <c r="K12" s="238">
        <v>0</v>
      </c>
      <c r="L12" s="238">
        <v>2</v>
      </c>
      <c r="M12" s="238">
        <v>0</v>
      </c>
      <c r="N12" s="240">
        <v>1</v>
      </c>
      <c r="O12" s="263">
        <f t="shared" si="0"/>
        <v>71</v>
      </c>
    </row>
    <row r="13" spans="1:15" ht="15" thickBot="1">
      <c r="A13" s="242"/>
      <c r="B13" s="255" t="s">
        <v>54</v>
      </c>
      <c r="C13" s="256">
        <v>127</v>
      </c>
      <c r="D13" s="257">
        <v>23</v>
      </c>
      <c r="E13" s="257">
        <v>43</v>
      </c>
      <c r="F13" s="257">
        <v>113</v>
      </c>
      <c r="G13" s="257">
        <v>8</v>
      </c>
      <c r="H13" s="257">
        <v>13</v>
      </c>
      <c r="I13" s="257">
        <v>102</v>
      </c>
      <c r="J13" s="257">
        <v>16</v>
      </c>
      <c r="K13" s="257">
        <v>29</v>
      </c>
      <c r="L13" s="257">
        <v>12</v>
      </c>
      <c r="M13" s="257">
        <v>8</v>
      </c>
      <c r="N13" s="178">
        <v>30</v>
      </c>
      <c r="O13" s="249">
        <f t="shared" si="0"/>
        <v>524</v>
      </c>
    </row>
    <row r="14" spans="1:15" ht="14.25" thickTop="1">
      <c r="A14" s="717" t="s">
        <v>56</v>
      </c>
      <c r="B14" s="229" t="s">
        <v>51</v>
      </c>
      <c r="C14" s="230">
        <v>46</v>
      </c>
      <c r="D14" s="231">
        <v>455</v>
      </c>
      <c r="E14" s="231">
        <v>216</v>
      </c>
      <c r="F14" s="231">
        <v>143</v>
      </c>
      <c r="G14" s="231">
        <v>316</v>
      </c>
      <c r="H14" s="231">
        <v>139</v>
      </c>
      <c r="I14" s="231">
        <v>125</v>
      </c>
      <c r="J14" s="231">
        <v>216</v>
      </c>
      <c r="K14" s="231">
        <v>209</v>
      </c>
      <c r="L14" s="231">
        <v>289</v>
      </c>
      <c r="M14" s="231">
        <v>154</v>
      </c>
      <c r="N14" s="233">
        <v>68</v>
      </c>
      <c r="O14" s="332">
        <f t="shared" si="0"/>
        <v>2376</v>
      </c>
    </row>
    <row r="15" spans="1:15" ht="13.5">
      <c r="A15" s="718"/>
      <c r="B15" s="236" t="s">
        <v>52</v>
      </c>
      <c r="C15" s="237">
        <v>32</v>
      </c>
      <c r="D15" s="238">
        <v>192</v>
      </c>
      <c r="E15" s="238">
        <v>117</v>
      </c>
      <c r="F15" s="238">
        <v>47</v>
      </c>
      <c r="G15" s="238">
        <v>97</v>
      </c>
      <c r="H15" s="238">
        <v>72</v>
      </c>
      <c r="I15" s="238">
        <v>87</v>
      </c>
      <c r="J15" s="238">
        <v>136</v>
      </c>
      <c r="K15" s="238">
        <v>120</v>
      </c>
      <c r="L15" s="238">
        <v>108</v>
      </c>
      <c r="M15" s="238">
        <v>105</v>
      </c>
      <c r="N15" s="240">
        <v>64</v>
      </c>
      <c r="O15" s="263">
        <f t="shared" si="0"/>
        <v>1177</v>
      </c>
    </row>
    <row r="16" spans="1:15" ht="13.5">
      <c r="A16" s="718"/>
      <c r="B16" s="236" t="s">
        <v>53</v>
      </c>
      <c r="C16" s="237">
        <v>7</v>
      </c>
      <c r="D16" s="238">
        <v>195</v>
      </c>
      <c r="E16" s="238">
        <v>64</v>
      </c>
      <c r="F16" s="238">
        <v>89</v>
      </c>
      <c r="G16" s="238">
        <v>190</v>
      </c>
      <c r="H16" s="238">
        <v>63</v>
      </c>
      <c r="I16" s="238">
        <v>35</v>
      </c>
      <c r="J16" s="238">
        <v>64</v>
      </c>
      <c r="K16" s="238">
        <v>86</v>
      </c>
      <c r="L16" s="238">
        <v>172</v>
      </c>
      <c r="M16" s="238">
        <v>38</v>
      </c>
      <c r="N16" s="240">
        <v>0</v>
      </c>
      <c r="O16" s="263">
        <f t="shared" si="0"/>
        <v>1003</v>
      </c>
    </row>
    <row r="17" spans="1:15" ht="14.25">
      <c r="A17" s="242"/>
      <c r="B17" s="236" t="s">
        <v>100</v>
      </c>
      <c r="C17" s="237">
        <v>0</v>
      </c>
      <c r="D17" s="238">
        <v>0</v>
      </c>
      <c r="E17" s="238">
        <v>0</v>
      </c>
      <c r="F17" s="238">
        <v>0</v>
      </c>
      <c r="G17" s="238">
        <v>0</v>
      </c>
      <c r="H17" s="238">
        <v>0</v>
      </c>
      <c r="I17" s="238">
        <v>1</v>
      </c>
      <c r="J17" s="238">
        <v>1</v>
      </c>
      <c r="K17" s="238">
        <v>0</v>
      </c>
      <c r="L17" s="238">
        <v>0</v>
      </c>
      <c r="M17" s="238">
        <v>0</v>
      </c>
      <c r="N17" s="240">
        <v>2</v>
      </c>
      <c r="O17" s="263">
        <f t="shared" si="0"/>
        <v>4</v>
      </c>
    </row>
    <row r="18" spans="1:15" ht="15" thickBot="1">
      <c r="A18" s="243"/>
      <c r="B18" s="244" t="s">
        <v>54</v>
      </c>
      <c r="C18" s="245">
        <v>7</v>
      </c>
      <c r="D18" s="246">
        <v>68</v>
      </c>
      <c r="E18" s="246">
        <v>35</v>
      </c>
      <c r="F18" s="246">
        <v>7</v>
      </c>
      <c r="G18" s="246">
        <v>29</v>
      </c>
      <c r="H18" s="246">
        <v>4</v>
      </c>
      <c r="I18" s="246">
        <v>2</v>
      </c>
      <c r="J18" s="246">
        <v>15</v>
      </c>
      <c r="K18" s="246">
        <v>3</v>
      </c>
      <c r="L18" s="246">
        <v>9</v>
      </c>
      <c r="M18" s="246">
        <v>11</v>
      </c>
      <c r="N18" s="248">
        <v>2</v>
      </c>
      <c r="O18" s="249">
        <f t="shared" si="0"/>
        <v>192</v>
      </c>
    </row>
    <row r="19" spans="1:15" ht="14.25" thickTop="1">
      <c r="A19" s="717" t="s">
        <v>57</v>
      </c>
      <c r="B19" s="250" t="s">
        <v>51</v>
      </c>
      <c r="C19" s="251">
        <v>921</v>
      </c>
      <c r="D19" s="252">
        <v>568</v>
      </c>
      <c r="E19" s="252">
        <v>893</v>
      </c>
      <c r="F19" s="252">
        <v>1236</v>
      </c>
      <c r="G19" s="252">
        <v>938</v>
      </c>
      <c r="H19" s="252">
        <v>796</v>
      </c>
      <c r="I19" s="252">
        <v>732</v>
      </c>
      <c r="J19" s="252">
        <v>684</v>
      </c>
      <c r="K19" s="252">
        <v>756</v>
      </c>
      <c r="L19" s="252">
        <v>494</v>
      </c>
      <c r="M19" s="252">
        <v>549</v>
      </c>
      <c r="N19" s="253">
        <v>378</v>
      </c>
      <c r="O19" s="332">
        <f t="shared" si="0"/>
        <v>8945</v>
      </c>
    </row>
    <row r="20" spans="1:15" ht="13.5">
      <c r="A20" s="718"/>
      <c r="B20" s="236" t="s">
        <v>52</v>
      </c>
      <c r="C20" s="237">
        <v>358</v>
      </c>
      <c r="D20" s="238">
        <v>294</v>
      </c>
      <c r="E20" s="238">
        <v>300</v>
      </c>
      <c r="F20" s="238">
        <v>370</v>
      </c>
      <c r="G20" s="238">
        <v>345</v>
      </c>
      <c r="H20" s="238">
        <v>343</v>
      </c>
      <c r="I20" s="238">
        <v>300</v>
      </c>
      <c r="J20" s="238">
        <v>283</v>
      </c>
      <c r="K20" s="238">
        <v>294</v>
      </c>
      <c r="L20" s="238">
        <v>227</v>
      </c>
      <c r="M20" s="238">
        <v>269</v>
      </c>
      <c r="N20" s="240">
        <v>229</v>
      </c>
      <c r="O20" s="263">
        <f t="shared" si="0"/>
        <v>3612</v>
      </c>
    </row>
    <row r="21" spans="1:15" ht="13.5">
      <c r="A21" s="718"/>
      <c r="B21" s="236" t="s">
        <v>53</v>
      </c>
      <c r="C21" s="237">
        <v>412</v>
      </c>
      <c r="D21" s="238">
        <v>227</v>
      </c>
      <c r="E21" s="238">
        <v>372</v>
      </c>
      <c r="F21" s="238">
        <v>395</v>
      </c>
      <c r="G21" s="238">
        <v>434</v>
      </c>
      <c r="H21" s="238">
        <v>399</v>
      </c>
      <c r="I21" s="238">
        <v>344</v>
      </c>
      <c r="J21" s="238">
        <v>314</v>
      </c>
      <c r="K21" s="238">
        <v>373</v>
      </c>
      <c r="L21" s="238">
        <v>178</v>
      </c>
      <c r="M21" s="238">
        <v>195</v>
      </c>
      <c r="N21" s="240">
        <v>99</v>
      </c>
      <c r="O21" s="263">
        <f t="shared" si="0"/>
        <v>3742</v>
      </c>
    </row>
    <row r="22" spans="1:15" ht="14.25">
      <c r="A22" s="242"/>
      <c r="B22" s="236" t="s">
        <v>100</v>
      </c>
      <c r="C22" s="237">
        <v>0</v>
      </c>
      <c r="D22" s="238">
        <v>0</v>
      </c>
      <c r="E22" s="238">
        <v>0</v>
      </c>
      <c r="F22" s="238">
        <v>0</v>
      </c>
      <c r="G22" s="238">
        <v>0</v>
      </c>
      <c r="H22" s="238">
        <v>0</v>
      </c>
      <c r="I22" s="238">
        <v>0</v>
      </c>
      <c r="J22" s="238">
        <v>2</v>
      </c>
      <c r="K22" s="238">
        <v>0</v>
      </c>
      <c r="L22" s="238">
        <v>14</v>
      </c>
      <c r="M22" s="238">
        <v>2</v>
      </c>
      <c r="N22" s="240">
        <v>2</v>
      </c>
      <c r="O22" s="263">
        <f t="shared" si="0"/>
        <v>20</v>
      </c>
    </row>
    <row r="23" spans="1:15" ht="15" thickBot="1">
      <c r="A23" s="242"/>
      <c r="B23" s="255" t="s">
        <v>54</v>
      </c>
      <c r="C23" s="256">
        <v>151</v>
      </c>
      <c r="D23" s="257">
        <v>47</v>
      </c>
      <c r="E23" s="257">
        <v>221</v>
      </c>
      <c r="F23" s="257">
        <v>471</v>
      </c>
      <c r="G23" s="257">
        <v>159</v>
      </c>
      <c r="H23" s="257">
        <v>54</v>
      </c>
      <c r="I23" s="257">
        <v>88</v>
      </c>
      <c r="J23" s="257">
        <v>85</v>
      </c>
      <c r="K23" s="257">
        <v>89</v>
      </c>
      <c r="L23" s="257">
        <v>75</v>
      </c>
      <c r="M23" s="257">
        <v>83</v>
      </c>
      <c r="N23" s="178">
        <v>48</v>
      </c>
      <c r="O23" s="262">
        <f t="shared" si="0"/>
        <v>1571</v>
      </c>
    </row>
    <row r="24" spans="1:15" ht="14.25" thickTop="1">
      <c r="A24" s="717" t="s">
        <v>58</v>
      </c>
      <c r="B24" s="229" t="s">
        <v>51</v>
      </c>
      <c r="C24" s="230">
        <v>545</v>
      </c>
      <c r="D24" s="231">
        <v>478</v>
      </c>
      <c r="E24" s="231">
        <v>326</v>
      </c>
      <c r="F24" s="231">
        <v>367</v>
      </c>
      <c r="G24" s="231">
        <v>315</v>
      </c>
      <c r="H24" s="231">
        <v>375</v>
      </c>
      <c r="I24" s="231">
        <v>331</v>
      </c>
      <c r="J24" s="231">
        <v>204</v>
      </c>
      <c r="K24" s="231">
        <v>376</v>
      </c>
      <c r="L24" s="231">
        <v>361</v>
      </c>
      <c r="M24" s="231">
        <v>210</v>
      </c>
      <c r="N24" s="233">
        <v>213</v>
      </c>
      <c r="O24" s="259">
        <f t="shared" si="0"/>
        <v>4101</v>
      </c>
    </row>
    <row r="25" spans="1:15" ht="13.5">
      <c r="A25" s="718"/>
      <c r="B25" s="236" t="s">
        <v>52</v>
      </c>
      <c r="C25" s="237">
        <v>269</v>
      </c>
      <c r="D25" s="238">
        <v>227</v>
      </c>
      <c r="E25" s="238">
        <v>216</v>
      </c>
      <c r="F25" s="238">
        <v>200</v>
      </c>
      <c r="G25" s="238">
        <v>194</v>
      </c>
      <c r="H25" s="238">
        <v>205</v>
      </c>
      <c r="I25" s="238">
        <v>173</v>
      </c>
      <c r="J25" s="238">
        <v>124</v>
      </c>
      <c r="K25" s="238">
        <v>163</v>
      </c>
      <c r="L25" s="238">
        <v>130</v>
      </c>
      <c r="M25" s="238">
        <v>141</v>
      </c>
      <c r="N25" s="240">
        <v>158</v>
      </c>
      <c r="O25" s="263">
        <f t="shared" si="0"/>
        <v>2200</v>
      </c>
    </row>
    <row r="26" spans="1:15" ht="13.5">
      <c r="A26" s="718"/>
      <c r="B26" s="236" t="s">
        <v>53</v>
      </c>
      <c r="C26" s="237">
        <v>173</v>
      </c>
      <c r="D26" s="238">
        <v>226</v>
      </c>
      <c r="E26" s="238">
        <v>92</v>
      </c>
      <c r="F26" s="238">
        <v>139</v>
      </c>
      <c r="G26" s="238">
        <v>117</v>
      </c>
      <c r="H26" s="238">
        <v>168</v>
      </c>
      <c r="I26" s="238">
        <v>149</v>
      </c>
      <c r="J26" s="238">
        <v>77</v>
      </c>
      <c r="K26" s="238">
        <v>206</v>
      </c>
      <c r="L26" s="238">
        <v>223</v>
      </c>
      <c r="M26" s="238">
        <v>49</v>
      </c>
      <c r="N26" s="240">
        <v>50</v>
      </c>
      <c r="O26" s="263">
        <f t="shared" si="0"/>
        <v>1669</v>
      </c>
    </row>
    <row r="27" spans="1:15" ht="14.25">
      <c r="A27" s="242"/>
      <c r="B27" s="236" t="s">
        <v>100</v>
      </c>
      <c r="C27" s="237">
        <v>0</v>
      </c>
      <c r="D27" s="238">
        <v>0</v>
      </c>
      <c r="E27" s="238">
        <v>8</v>
      </c>
      <c r="F27" s="238">
        <v>0</v>
      </c>
      <c r="G27" s="238">
        <v>0</v>
      </c>
      <c r="H27" s="238">
        <v>0</v>
      </c>
      <c r="I27" s="238">
        <v>0</v>
      </c>
      <c r="J27" s="238">
        <v>0</v>
      </c>
      <c r="K27" s="238">
        <v>0</v>
      </c>
      <c r="L27" s="238">
        <v>0</v>
      </c>
      <c r="M27" s="238">
        <v>0</v>
      </c>
      <c r="N27" s="240">
        <v>0</v>
      </c>
      <c r="O27" s="263">
        <f t="shared" si="0"/>
        <v>8</v>
      </c>
    </row>
    <row r="28" spans="1:15" ht="15" thickBot="1">
      <c r="A28" s="243"/>
      <c r="B28" s="244" t="s">
        <v>54</v>
      </c>
      <c r="C28" s="245">
        <v>103</v>
      </c>
      <c r="D28" s="246">
        <v>25</v>
      </c>
      <c r="E28" s="246">
        <v>10</v>
      </c>
      <c r="F28" s="246">
        <v>28</v>
      </c>
      <c r="G28" s="246">
        <v>4</v>
      </c>
      <c r="H28" s="246">
        <v>2</v>
      </c>
      <c r="I28" s="246">
        <v>9</v>
      </c>
      <c r="J28" s="246">
        <v>3</v>
      </c>
      <c r="K28" s="246">
        <v>7</v>
      </c>
      <c r="L28" s="246">
        <v>8</v>
      </c>
      <c r="M28" s="246">
        <v>20</v>
      </c>
      <c r="N28" s="248">
        <v>5</v>
      </c>
      <c r="O28" s="262">
        <f t="shared" si="0"/>
        <v>224</v>
      </c>
    </row>
    <row r="29" spans="1:15" ht="14.25" thickTop="1">
      <c r="A29" s="717" t="s">
        <v>49</v>
      </c>
      <c r="B29" s="521" t="s">
        <v>51</v>
      </c>
      <c r="C29" s="347">
        <f>C24+C19+C14+C9+C4</f>
        <v>2258</v>
      </c>
      <c r="D29" s="252">
        <f aca="true" t="shared" si="1" ref="D29:N29">D24+D19+D14+D9+D4</f>
        <v>2226</v>
      </c>
      <c r="E29" s="252">
        <f t="shared" si="1"/>
        <v>2129</v>
      </c>
      <c r="F29" s="252">
        <f t="shared" si="1"/>
        <v>2585</v>
      </c>
      <c r="G29" s="252">
        <f t="shared" si="1"/>
        <v>2307</v>
      </c>
      <c r="H29" s="252">
        <f t="shared" si="1"/>
        <v>1979</v>
      </c>
      <c r="I29" s="252">
        <f t="shared" si="1"/>
        <v>1909</v>
      </c>
      <c r="J29" s="252">
        <f t="shared" si="1"/>
        <v>1731</v>
      </c>
      <c r="K29" s="252">
        <f t="shared" si="1"/>
        <v>2005</v>
      </c>
      <c r="L29" s="252">
        <f t="shared" si="1"/>
        <v>1681</v>
      </c>
      <c r="M29" s="252">
        <f t="shared" si="1"/>
        <v>1417</v>
      </c>
      <c r="N29" s="253">
        <f t="shared" si="1"/>
        <v>1225</v>
      </c>
      <c r="O29" s="259">
        <f t="shared" si="0"/>
        <v>23452</v>
      </c>
    </row>
    <row r="30" spans="1:15" ht="13.5">
      <c r="A30" s="718"/>
      <c r="B30" s="260" t="s">
        <v>52</v>
      </c>
      <c r="C30" s="462">
        <f aca="true" t="shared" si="2" ref="C30:N33">C25+C20+C15+C10+C5</f>
        <v>1074</v>
      </c>
      <c r="D30" s="238">
        <f t="shared" si="2"/>
        <v>1082</v>
      </c>
      <c r="E30" s="238">
        <f t="shared" si="2"/>
        <v>1012</v>
      </c>
      <c r="F30" s="238">
        <f t="shared" si="2"/>
        <v>1021</v>
      </c>
      <c r="G30" s="238">
        <f t="shared" si="2"/>
        <v>1032</v>
      </c>
      <c r="H30" s="238">
        <f t="shared" si="2"/>
        <v>1009</v>
      </c>
      <c r="I30" s="238">
        <f t="shared" si="2"/>
        <v>888</v>
      </c>
      <c r="J30" s="238">
        <f t="shared" si="2"/>
        <v>877</v>
      </c>
      <c r="K30" s="238">
        <f t="shared" si="2"/>
        <v>897</v>
      </c>
      <c r="L30" s="238">
        <f t="shared" si="2"/>
        <v>721</v>
      </c>
      <c r="M30" s="238">
        <f t="shared" si="2"/>
        <v>798</v>
      </c>
      <c r="N30" s="240">
        <f t="shared" si="2"/>
        <v>778</v>
      </c>
      <c r="O30" s="263">
        <f t="shared" si="0"/>
        <v>11189</v>
      </c>
    </row>
    <row r="31" spans="1:15" ht="13.5">
      <c r="A31" s="718"/>
      <c r="B31" s="260" t="s">
        <v>53</v>
      </c>
      <c r="C31" s="462">
        <f t="shared" si="2"/>
        <v>793</v>
      </c>
      <c r="D31" s="238">
        <f t="shared" si="2"/>
        <v>908</v>
      </c>
      <c r="E31" s="238">
        <f t="shared" si="2"/>
        <v>702</v>
      </c>
      <c r="F31" s="238">
        <f t="shared" si="2"/>
        <v>905</v>
      </c>
      <c r="G31" s="238">
        <f t="shared" si="2"/>
        <v>1057</v>
      </c>
      <c r="H31" s="238">
        <f t="shared" si="2"/>
        <v>889</v>
      </c>
      <c r="I31" s="238">
        <f t="shared" si="2"/>
        <v>818</v>
      </c>
      <c r="J31" s="238">
        <f t="shared" si="2"/>
        <v>718</v>
      </c>
      <c r="K31" s="238">
        <f t="shared" si="2"/>
        <v>960</v>
      </c>
      <c r="L31" s="238">
        <f t="shared" si="2"/>
        <v>817</v>
      </c>
      <c r="M31" s="238">
        <f t="shared" si="2"/>
        <v>489</v>
      </c>
      <c r="N31" s="240">
        <f t="shared" si="2"/>
        <v>354</v>
      </c>
      <c r="O31" s="263">
        <f t="shared" si="0"/>
        <v>9410</v>
      </c>
    </row>
    <row r="32" spans="1:15" ht="14.25">
      <c r="A32" s="242"/>
      <c r="B32" s="260" t="s">
        <v>100</v>
      </c>
      <c r="C32" s="462">
        <f t="shared" si="2"/>
        <v>0</v>
      </c>
      <c r="D32" s="238">
        <f t="shared" si="2"/>
        <v>66</v>
      </c>
      <c r="E32" s="238">
        <f t="shared" si="2"/>
        <v>9</v>
      </c>
      <c r="F32" s="238">
        <f t="shared" si="2"/>
        <v>0</v>
      </c>
      <c r="G32" s="238">
        <f t="shared" si="2"/>
        <v>0</v>
      </c>
      <c r="H32" s="238">
        <f t="shared" si="2"/>
        <v>1</v>
      </c>
      <c r="I32" s="238">
        <f t="shared" si="2"/>
        <v>1</v>
      </c>
      <c r="J32" s="238">
        <f t="shared" si="2"/>
        <v>5</v>
      </c>
      <c r="K32" s="238">
        <f t="shared" si="2"/>
        <v>0</v>
      </c>
      <c r="L32" s="238">
        <f t="shared" si="2"/>
        <v>20</v>
      </c>
      <c r="M32" s="238">
        <f t="shared" si="2"/>
        <v>3</v>
      </c>
      <c r="N32" s="240">
        <f t="shared" si="2"/>
        <v>5</v>
      </c>
      <c r="O32" s="263">
        <f t="shared" si="0"/>
        <v>110</v>
      </c>
    </row>
    <row r="33" spans="1:15" ht="15" thickBot="1">
      <c r="A33" s="264"/>
      <c r="B33" s="265" t="s">
        <v>54</v>
      </c>
      <c r="C33" s="351">
        <f t="shared" si="2"/>
        <v>391</v>
      </c>
      <c r="D33" s="266">
        <f t="shared" si="2"/>
        <v>170</v>
      </c>
      <c r="E33" s="266">
        <f t="shared" si="2"/>
        <v>406</v>
      </c>
      <c r="F33" s="266">
        <f t="shared" si="2"/>
        <v>659</v>
      </c>
      <c r="G33" s="266">
        <f t="shared" si="2"/>
        <v>218</v>
      </c>
      <c r="H33" s="266">
        <f t="shared" si="2"/>
        <v>80</v>
      </c>
      <c r="I33" s="266">
        <f t="shared" si="2"/>
        <v>202</v>
      </c>
      <c r="J33" s="266">
        <f t="shared" si="2"/>
        <v>131</v>
      </c>
      <c r="K33" s="266">
        <f t="shared" si="2"/>
        <v>148</v>
      </c>
      <c r="L33" s="266">
        <f t="shared" si="2"/>
        <v>123</v>
      </c>
      <c r="M33" s="266">
        <f t="shared" si="2"/>
        <v>127</v>
      </c>
      <c r="N33" s="352">
        <f t="shared" si="2"/>
        <v>88</v>
      </c>
      <c r="O33" s="353">
        <f t="shared" si="0"/>
        <v>2743</v>
      </c>
    </row>
    <row r="34" spans="1:15" ht="13.5">
      <c r="A34" s="220"/>
      <c r="B34" s="220"/>
      <c r="C34" s="220"/>
      <c r="D34" s="220"/>
      <c r="E34" s="220"/>
      <c r="F34" s="220"/>
      <c r="G34" s="220"/>
      <c r="H34" s="220"/>
      <c r="I34" s="220"/>
      <c r="J34" s="220"/>
      <c r="K34" s="220"/>
      <c r="L34" s="220"/>
      <c r="M34" s="220"/>
      <c r="N34" s="220"/>
      <c r="O34" s="220"/>
    </row>
    <row r="35" spans="1:15" ht="13.5">
      <c r="A35" s="220"/>
      <c r="B35" s="220"/>
      <c r="C35" s="220"/>
      <c r="D35" s="220"/>
      <c r="E35" s="220"/>
      <c r="F35" s="220"/>
      <c r="G35" s="220"/>
      <c r="H35" s="220"/>
      <c r="I35" s="220"/>
      <c r="J35" s="220"/>
      <c r="K35" s="220"/>
      <c r="L35" s="220"/>
      <c r="M35" s="220"/>
      <c r="N35" s="220"/>
      <c r="O35" s="220"/>
    </row>
    <row r="36" spans="1:15" ht="14.25">
      <c r="A36" s="220"/>
      <c r="B36" s="268" t="s">
        <v>140</v>
      </c>
      <c r="C36" s="269"/>
      <c r="D36" s="269"/>
      <c r="E36" s="269"/>
      <c r="F36" s="269"/>
      <c r="G36" s="269"/>
      <c r="H36" s="269"/>
      <c r="I36" s="269"/>
      <c r="J36" s="270"/>
      <c r="K36" s="7"/>
      <c r="L36" s="7"/>
      <c r="M36" s="7"/>
      <c r="N36" s="7"/>
      <c r="O36" s="7"/>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N49" sqref="N49:N53"/>
    </sheetView>
  </sheetViews>
  <sheetFormatPr defaultColWidth="9.00390625" defaultRowHeight="13.5"/>
  <cols>
    <col min="1" max="1" width="14.75390625" style="0" bestFit="1" customWidth="1"/>
    <col min="2" max="2" width="9.50390625" style="0" bestFit="1" customWidth="1"/>
  </cols>
  <sheetData>
    <row r="1" spans="1:15" ht="17.25">
      <c r="A1" s="271"/>
      <c r="B1" s="272" t="s">
        <v>50</v>
      </c>
      <c r="C1" s="272" t="s">
        <v>59</v>
      </c>
      <c r="D1" s="272"/>
      <c r="E1" s="272"/>
      <c r="F1" s="272"/>
      <c r="G1" s="272" t="s">
        <v>182</v>
      </c>
      <c r="H1" s="272"/>
      <c r="I1" s="271"/>
      <c r="J1" s="271"/>
      <c r="K1" s="271"/>
      <c r="L1" s="271"/>
      <c r="M1" s="271"/>
      <c r="N1" s="271"/>
      <c r="O1" s="271"/>
    </row>
    <row r="2" spans="1:15" ht="14.25" thickBot="1">
      <c r="A2" s="271"/>
      <c r="B2" s="271"/>
      <c r="C2" s="271"/>
      <c r="D2" s="271"/>
      <c r="E2" s="271"/>
      <c r="F2" s="271"/>
      <c r="G2" s="271"/>
      <c r="H2" s="271"/>
      <c r="I2" s="271"/>
      <c r="J2" s="271"/>
      <c r="K2" s="271"/>
      <c r="L2" s="271"/>
      <c r="M2" s="271"/>
      <c r="N2" s="271"/>
      <c r="O2" s="271"/>
    </row>
    <row r="3" spans="1:15" ht="18" thickBot="1">
      <c r="A3" s="273" t="s">
        <v>141</v>
      </c>
      <c r="B3" s="274" t="s">
        <v>48</v>
      </c>
      <c r="C3" s="275" t="s">
        <v>2</v>
      </c>
      <c r="D3" s="276" t="s">
        <v>3</v>
      </c>
      <c r="E3" s="276" t="s">
        <v>4</v>
      </c>
      <c r="F3" s="276" t="s">
        <v>5</v>
      </c>
      <c r="G3" s="276" t="s">
        <v>6</v>
      </c>
      <c r="H3" s="276" t="s">
        <v>7</v>
      </c>
      <c r="I3" s="276" t="s">
        <v>8</v>
      </c>
      <c r="J3" s="276" t="s">
        <v>9</v>
      </c>
      <c r="K3" s="276" t="s">
        <v>10</v>
      </c>
      <c r="L3" s="276" t="s">
        <v>11</v>
      </c>
      <c r="M3" s="276" t="s">
        <v>12</v>
      </c>
      <c r="N3" s="277" t="s">
        <v>13</v>
      </c>
      <c r="O3" s="278" t="s">
        <v>49</v>
      </c>
    </row>
    <row r="4" spans="1:15" ht="15" thickTop="1">
      <c r="A4" s="279"/>
      <c r="B4" s="280" t="s">
        <v>51</v>
      </c>
      <c r="C4" s="281">
        <v>71</v>
      </c>
      <c r="D4" s="282">
        <v>129</v>
      </c>
      <c r="E4" s="282">
        <v>85</v>
      </c>
      <c r="F4" s="282">
        <v>108</v>
      </c>
      <c r="G4" s="282">
        <v>95</v>
      </c>
      <c r="H4" s="282">
        <v>145</v>
      </c>
      <c r="I4" s="282">
        <v>65</v>
      </c>
      <c r="J4" s="282">
        <v>130</v>
      </c>
      <c r="K4" s="282">
        <v>86</v>
      </c>
      <c r="L4" s="282">
        <v>89</v>
      </c>
      <c r="M4" s="282">
        <v>107</v>
      </c>
      <c r="N4" s="283">
        <v>161</v>
      </c>
      <c r="O4" s="284">
        <f>SUM(C4:N4)</f>
        <v>1271</v>
      </c>
    </row>
    <row r="5" spans="1:15" ht="14.25">
      <c r="A5" s="285"/>
      <c r="B5" s="286" t="s">
        <v>52</v>
      </c>
      <c r="C5" s="287">
        <v>61</v>
      </c>
      <c r="D5" s="288">
        <v>59</v>
      </c>
      <c r="E5" s="288">
        <v>57</v>
      </c>
      <c r="F5" s="288">
        <v>64</v>
      </c>
      <c r="G5" s="288">
        <v>70</v>
      </c>
      <c r="H5" s="288">
        <v>50</v>
      </c>
      <c r="I5" s="288">
        <v>57</v>
      </c>
      <c r="J5" s="288">
        <v>47</v>
      </c>
      <c r="K5" s="288">
        <v>41</v>
      </c>
      <c r="L5" s="288">
        <v>34</v>
      </c>
      <c r="M5" s="288">
        <v>42</v>
      </c>
      <c r="N5" s="289">
        <v>49</v>
      </c>
      <c r="O5" s="290">
        <f>SUM(C5:N5)</f>
        <v>631</v>
      </c>
    </row>
    <row r="6" spans="1:15" ht="14.25">
      <c r="A6" s="291" t="s">
        <v>142</v>
      </c>
      <c r="B6" s="286" t="s">
        <v>53</v>
      </c>
      <c r="C6" s="287">
        <v>10</v>
      </c>
      <c r="D6" s="288">
        <v>68</v>
      </c>
      <c r="E6" s="288">
        <v>13</v>
      </c>
      <c r="F6" s="288">
        <v>28</v>
      </c>
      <c r="G6" s="288">
        <v>25</v>
      </c>
      <c r="H6" s="288">
        <v>94</v>
      </c>
      <c r="I6" s="288">
        <v>8</v>
      </c>
      <c r="J6" s="288">
        <v>76</v>
      </c>
      <c r="K6" s="288">
        <v>27</v>
      </c>
      <c r="L6" s="288">
        <v>41</v>
      </c>
      <c r="M6" s="288">
        <v>65</v>
      </c>
      <c r="N6" s="289">
        <v>112</v>
      </c>
      <c r="O6" s="290">
        <f aca="true" t="shared" si="0" ref="O6:O53">SUM(C6:N6)</f>
        <v>567</v>
      </c>
    </row>
    <row r="7" spans="1:15" ht="14.25">
      <c r="A7" s="292"/>
      <c r="B7" s="286" t="s">
        <v>100</v>
      </c>
      <c r="C7" s="287">
        <v>0</v>
      </c>
      <c r="D7" s="288">
        <v>1</v>
      </c>
      <c r="E7" s="288">
        <v>0</v>
      </c>
      <c r="F7" s="288">
        <v>0</v>
      </c>
      <c r="G7" s="288">
        <v>0</v>
      </c>
      <c r="H7" s="288">
        <v>0</v>
      </c>
      <c r="I7" s="288">
        <v>0</v>
      </c>
      <c r="J7" s="288">
        <v>0</v>
      </c>
      <c r="K7" s="288">
        <v>0</v>
      </c>
      <c r="L7" s="288">
        <v>0</v>
      </c>
      <c r="M7" s="288">
        <v>0</v>
      </c>
      <c r="N7" s="289">
        <v>0</v>
      </c>
      <c r="O7" s="290">
        <f t="shared" si="0"/>
        <v>1</v>
      </c>
    </row>
    <row r="8" spans="1:15" ht="15" thickBot="1">
      <c r="A8" s="293"/>
      <c r="B8" s="294" t="s">
        <v>54</v>
      </c>
      <c r="C8" s="295">
        <v>0</v>
      </c>
      <c r="D8" s="296">
        <v>1</v>
      </c>
      <c r="E8" s="296">
        <v>15</v>
      </c>
      <c r="F8" s="296">
        <v>16</v>
      </c>
      <c r="G8" s="296">
        <v>0</v>
      </c>
      <c r="H8" s="296">
        <v>1</v>
      </c>
      <c r="I8" s="296">
        <v>0</v>
      </c>
      <c r="J8" s="296">
        <v>7</v>
      </c>
      <c r="K8" s="296">
        <v>18</v>
      </c>
      <c r="L8" s="296">
        <v>14</v>
      </c>
      <c r="M8" s="296">
        <v>0</v>
      </c>
      <c r="N8" s="297">
        <v>0</v>
      </c>
      <c r="O8" s="290">
        <f>SUM(C8:N8)</f>
        <v>72</v>
      </c>
    </row>
    <row r="9" spans="1:15" ht="14.25" thickTop="1">
      <c r="A9" s="719" t="s">
        <v>62</v>
      </c>
      <c r="B9" s="299" t="s">
        <v>51</v>
      </c>
      <c r="C9" s="300">
        <v>22</v>
      </c>
      <c r="D9" s="301">
        <v>19</v>
      </c>
      <c r="E9" s="301">
        <v>16</v>
      </c>
      <c r="F9" s="301">
        <v>21</v>
      </c>
      <c r="G9" s="301">
        <v>19</v>
      </c>
      <c r="H9" s="301">
        <v>12</v>
      </c>
      <c r="I9" s="301">
        <v>14</v>
      </c>
      <c r="J9" s="301">
        <v>19</v>
      </c>
      <c r="K9" s="301">
        <v>18</v>
      </c>
      <c r="L9" s="301">
        <v>31</v>
      </c>
      <c r="M9" s="301">
        <v>11</v>
      </c>
      <c r="N9" s="283">
        <v>10</v>
      </c>
      <c r="O9" s="284">
        <f t="shared" si="0"/>
        <v>212</v>
      </c>
    </row>
    <row r="10" spans="1:15" ht="13.5">
      <c r="A10" s="720"/>
      <c r="B10" s="286" t="s">
        <v>52</v>
      </c>
      <c r="C10" s="287">
        <v>22</v>
      </c>
      <c r="D10" s="288">
        <v>9</v>
      </c>
      <c r="E10" s="288">
        <v>16</v>
      </c>
      <c r="F10" s="288">
        <v>14</v>
      </c>
      <c r="G10" s="288">
        <v>19</v>
      </c>
      <c r="H10" s="288">
        <v>10</v>
      </c>
      <c r="I10" s="288">
        <v>14</v>
      </c>
      <c r="J10" s="288">
        <v>19</v>
      </c>
      <c r="K10" s="288">
        <v>18</v>
      </c>
      <c r="L10" s="288">
        <v>7</v>
      </c>
      <c r="M10" s="288">
        <v>10</v>
      </c>
      <c r="N10" s="289">
        <v>10</v>
      </c>
      <c r="O10" s="290">
        <f t="shared" si="0"/>
        <v>168</v>
      </c>
    </row>
    <row r="11" spans="1:15" ht="13.5">
      <c r="A11" s="720"/>
      <c r="B11" s="286" t="s">
        <v>53</v>
      </c>
      <c r="C11" s="287">
        <v>0</v>
      </c>
      <c r="D11" s="288">
        <v>10</v>
      </c>
      <c r="E11" s="288">
        <v>0</v>
      </c>
      <c r="F11" s="288">
        <v>4</v>
      </c>
      <c r="G11" s="288">
        <v>0</v>
      </c>
      <c r="H11" s="288">
        <v>1</v>
      </c>
      <c r="I11" s="288">
        <v>0</v>
      </c>
      <c r="J11" s="288">
        <v>0</v>
      </c>
      <c r="K11" s="288">
        <v>0</v>
      </c>
      <c r="L11" s="288">
        <v>24</v>
      </c>
      <c r="M11" s="288">
        <v>0</v>
      </c>
      <c r="N11" s="289">
        <v>0</v>
      </c>
      <c r="O11" s="290">
        <f t="shared" si="0"/>
        <v>39</v>
      </c>
    </row>
    <row r="12" spans="1:15" ht="14.25">
      <c r="A12" s="292"/>
      <c r="B12" s="286" t="s">
        <v>100</v>
      </c>
      <c r="C12" s="287">
        <v>0</v>
      </c>
      <c r="D12" s="288">
        <v>0</v>
      </c>
      <c r="E12" s="288">
        <v>0</v>
      </c>
      <c r="F12" s="288">
        <v>0</v>
      </c>
      <c r="G12" s="288">
        <v>0</v>
      </c>
      <c r="H12" s="288">
        <v>1</v>
      </c>
      <c r="I12" s="288">
        <v>0</v>
      </c>
      <c r="J12" s="288">
        <v>0</v>
      </c>
      <c r="K12" s="288">
        <v>0</v>
      </c>
      <c r="L12" s="288">
        <v>0</v>
      </c>
      <c r="M12" s="288">
        <v>0</v>
      </c>
      <c r="N12" s="289">
        <v>0</v>
      </c>
      <c r="O12" s="290">
        <f t="shared" si="0"/>
        <v>1</v>
      </c>
    </row>
    <row r="13" spans="1:15" ht="15" thickBot="1">
      <c r="A13" s="292"/>
      <c r="B13" s="294" t="s">
        <v>54</v>
      </c>
      <c r="C13" s="295">
        <v>0</v>
      </c>
      <c r="D13" s="296">
        <v>0</v>
      </c>
      <c r="E13" s="296">
        <v>0</v>
      </c>
      <c r="F13" s="296">
        <v>3</v>
      </c>
      <c r="G13" s="296">
        <v>0</v>
      </c>
      <c r="H13" s="296">
        <v>0</v>
      </c>
      <c r="I13" s="296">
        <v>0</v>
      </c>
      <c r="J13" s="296">
        <v>0</v>
      </c>
      <c r="K13" s="296">
        <v>0</v>
      </c>
      <c r="L13" s="296">
        <v>0</v>
      </c>
      <c r="M13" s="296">
        <v>1</v>
      </c>
      <c r="N13" s="297">
        <v>0</v>
      </c>
      <c r="O13" s="298">
        <f t="shared" si="0"/>
        <v>4</v>
      </c>
    </row>
    <row r="14" spans="1:15" ht="14.25" thickTop="1">
      <c r="A14" s="719" t="s">
        <v>61</v>
      </c>
      <c r="B14" s="299" t="s">
        <v>51</v>
      </c>
      <c r="C14" s="300">
        <v>16</v>
      </c>
      <c r="D14" s="301">
        <v>10</v>
      </c>
      <c r="E14" s="301">
        <v>7</v>
      </c>
      <c r="F14" s="301">
        <v>7</v>
      </c>
      <c r="G14" s="301">
        <v>15</v>
      </c>
      <c r="H14" s="301">
        <v>19</v>
      </c>
      <c r="I14" s="301">
        <v>26</v>
      </c>
      <c r="J14" s="301">
        <v>9</v>
      </c>
      <c r="K14" s="301">
        <v>13</v>
      </c>
      <c r="L14" s="301">
        <v>7</v>
      </c>
      <c r="M14" s="301">
        <v>12</v>
      </c>
      <c r="N14" s="303">
        <v>4</v>
      </c>
      <c r="O14" s="284">
        <f t="shared" si="0"/>
        <v>145</v>
      </c>
    </row>
    <row r="15" spans="1:15" ht="13.5">
      <c r="A15" s="720"/>
      <c r="B15" s="286" t="s">
        <v>52</v>
      </c>
      <c r="C15" s="287">
        <v>7</v>
      </c>
      <c r="D15" s="288">
        <v>10</v>
      </c>
      <c r="E15" s="288">
        <v>7</v>
      </c>
      <c r="F15" s="288">
        <v>7</v>
      </c>
      <c r="G15" s="288">
        <v>5</v>
      </c>
      <c r="H15" s="288">
        <v>7</v>
      </c>
      <c r="I15" s="288">
        <v>6</v>
      </c>
      <c r="J15" s="288">
        <v>9</v>
      </c>
      <c r="K15" s="288">
        <v>5</v>
      </c>
      <c r="L15" s="288">
        <v>7</v>
      </c>
      <c r="M15" s="288">
        <v>12</v>
      </c>
      <c r="N15" s="289">
        <v>4</v>
      </c>
      <c r="O15" s="290">
        <f t="shared" si="0"/>
        <v>86</v>
      </c>
    </row>
    <row r="16" spans="1:15" ht="13.5">
      <c r="A16" s="720"/>
      <c r="B16" s="286" t="s">
        <v>53</v>
      </c>
      <c r="C16" s="287">
        <v>9</v>
      </c>
      <c r="D16" s="288">
        <v>0</v>
      </c>
      <c r="E16" s="288">
        <v>0</v>
      </c>
      <c r="F16" s="288">
        <v>0</v>
      </c>
      <c r="G16" s="288">
        <v>10</v>
      </c>
      <c r="H16" s="288">
        <v>12</v>
      </c>
      <c r="I16" s="288">
        <v>20</v>
      </c>
      <c r="J16" s="288">
        <v>0</v>
      </c>
      <c r="K16" s="288">
        <v>8</v>
      </c>
      <c r="L16" s="288">
        <v>0</v>
      </c>
      <c r="M16" s="288">
        <v>0</v>
      </c>
      <c r="N16" s="289">
        <v>0</v>
      </c>
      <c r="O16" s="290">
        <f t="shared" si="0"/>
        <v>59</v>
      </c>
    </row>
    <row r="17" spans="1:15" ht="14.25">
      <c r="A17" s="292"/>
      <c r="B17" s="286" t="s">
        <v>100</v>
      </c>
      <c r="C17" s="287">
        <v>0</v>
      </c>
      <c r="D17" s="288">
        <v>0</v>
      </c>
      <c r="E17" s="288">
        <v>0</v>
      </c>
      <c r="F17" s="288">
        <v>0</v>
      </c>
      <c r="G17" s="288">
        <v>0</v>
      </c>
      <c r="H17" s="288">
        <v>0</v>
      </c>
      <c r="I17" s="288">
        <v>0</v>
      </c>
      <c r="J17" s="288">
        <v>0</v>
      </c>
      <c r="K17" s="288">
        <v>0</v>
      </c>
      <c r="L17" s="288">
        <v>0</v>
      </c>
      <c r="M17" s="288">
        <v>0</v>
      </c>
      <c r="N17" s="289">
        <v>0</v>
      </c>
      <c r="O17" s="290">
        <f t="shared" si="0"/>
        <v>0</v>
      </c>
    </row>
    <row r="18" spans="1:15" ht="15" thickBot="1">
      <c r="A18" s="292"/>
      <c r="B18" s="304" t="s">
        <v>54</v>
      </c>
      <c r="C18" s="305">
        <v>0</v>
      </c>
      <c r="D18" s="306">
        <v>0</v>
      </c>
      <c r="E18" s="306">
        <v>0</v>
      </c>
      <c r="F18" s="306">
        <v>0</v>
      </c>
      <c r="G18" s="306">
        <v>0</v>
      </c>
      <c r="H18" s="306">
        <v>0</v>
      </c>
      <c r="I18" s="306">
        <v>0</v>
      </c>
      <c r="J18" s="306">
        <v>0</v>
      </c>
      <c r="K18" s="306">
        <v>0</v>
      </c>
      <c r="L18" s="306">
        <v>0</v>
      </c>
      <c r="M18" s="306">
        <v>0</v>
      </c>
      <c r="N18" s="297">
        <v>0</v>
      </c>
      <c r="O18" s="298">
        <f t="shared" si="0"/>
        <v>0</v>
      </c>
    </row>
    <row r="19" spans="1:15" ht="14.25" thickTop="1">
      <c r="A19" s="719" t="s">
        <v>60</v>
      </c>
      <c r="B19" s="280" t="s">
        <v>51</v>
      </c>
      <c r="C19" s="281">
        <v>16</v>
      </c>
      <c r="D19" s="282">
        <v>11</v>
      </c>
      <c r="E19" s="282">
        <v>11</v>
      </c>
      <c r="F19" s="282">
        <v>22</v>
      </c>
      <c r="G19" s="282">
        <v>26</v>
      </c>
      <c r="H19" s="282">
        <v>21</v>
      </c>
      <c r="I19" s="282">
        <v>30</v>
      </c>
      <c r="J19" s="282">
        <v>33</v>
      </c>
      <c r="K19" s="282">
        <v>10</v>
      </c>
      <c r="L19" s="282">
        <v>12</v>
      </c>
      <c r="M19" s="282">
        <v>28</v>
      </c>
      <c r="N19" s="283">
        <v>20</v>
      </c>
      <c r="O19" s="284">
        <f t="shared" si="0"/>
        <v>240</v>
      </c>
    </row>
    <row r="20" spans="1:15" ht="13.5">
      <c r="A20" s="720"/>
      <c r="B20" s="286" t="s">
        <v>52</v>
      </c>
      <c r="C20" s="287">
        <v>16</v>
      </c>
      <c r="D20" s="288">
        <v>10</v>
      </c>
      <c r="E20" s="288">
        <v>11</v>
      </c>
      <c r="F20" s="288">
        <v>12</v>
      </c>
      <c r="G20" s="288">
        <v>13</v>
      </c>
      <c r="H20" s="288">
        <v>15</v>
      </c>
      <c r="I20" s="288">
        <v>11</v>
      </c>
      <c r="J20" s="288">
        <v>11</v>
      </c>
      <c r="K20" s="288">
        <v>10</v>
      </c>
      <c r="L20" s="288">
        <v>8</v>
      </c>
      <c r="M20" s="288">
        <v>5</v>
      </c>
      <c r="N20" s="289">
        <v>12</v>
      </c>
      <c r="O20" s="290">
        <f t="shared" si="0"/>
        <v>134</v>
      </c>
    </row>
    <row r="21" spans="1:15" ht="13.5">
      <c r="A21" s="720"/>
      <c r="B21" s="286" t="s">
        <v>53</v>
      </c>
      <c r="C21" s="287">
        <v>0</v>
      </c>
      <c r="D21" s="288">
        <v>0</v>
      </c>
      <c r="E21" s="288">
        <v>0</v>
      </c>
      <c r="F21" s="288">
        <v>10</v>
      </c>
      <c r="G21" s="288">
        <v>13</v>
      </c>
      <c r="H21" s="288">
        <v>6</v>
      </c>
      <c r="I21" s="288">
        <v>18</v>
      </c>
      <c r="J21" s="288">
        <v>22</v>
      </c>
      <c r="K21" s="288">
        <v>0</v>
      </c>
      <c r="L21" s="288">
        <v>4</v>
      </c>
      <c r="M21" s="288">
        <v>22</v>
      </c>
      <c r="N21" s="289">
        <v>8</v>
      </c>
      <c r="O21" s="290">
        <f t="shared" si="0"/>
        <v>103</v>
      </c>
    </row>
    <row r="22" spans="1:15" ht="14.25">
      <c r="A22" s="292"/>
      <c r="B22" s="286" t="s">
        <v>100</v>
      </c>
      <c r="C22" s="287">
        <v>0</v>
      </c>
      <c r="D22" s="288">
        <v>0</v>
      </c>
      <c r="E22" s="288">
        <v>0</v>
      </c>
      <c r="F22" s="288">
        <v>0</v>
      </c>
      <c r="G22" s="288">
        <v>0</v>
      </c>
      <c r="H22" s="288">
        <v>0</v>
      </c>
      <c r="I22" s="288">
        <v>0</v>
      </c>
      <c r="J22" s="288">
        <v>0</v>
      </c>
      <c r="K22" s="288">
        <v>0</v>
      </c>
      <c r="L22" s="288">
        <v>0</v>
      </c>
      <c r="M22" s="288">
        <v>1</v>
      </c>
      <c r="N22" s="289">
        <v>0</v>
      </c>
      <c r="O22" s="290">
        <f t="shared" si="0"/>
        <v>1</v>
      </c>
    </row>
    <row r="23" spans="1:15" ht="15" thickBot="1">
      <c r="A23" s="293"/>
      <c r="B23" s="294" t="s">
        <v>54</v>
      </c>
      <c r="C23" s="295">
        <v>0</v>
      </c>
      <c r="D23" s="296">
        <v>1</v>
      </c>
      <c r="E23" s="296">
        <v>0</v>
      </c>
      <c r="F23" s="296">
        <v>0</v>
      </c>
      <c r="G23" s="296">
        <v>0</v>
      </c>
      <c r="H23" s="296">
        <v>0</v>
      </c>
      <c r="I23" s="296">
        <v>1</v>
      </c>
      <c r="J23" s="296">
        <v>0</v>
      </c>
      <c r="K23" s="296">
        <v>0</v>
      </c>
      <c r="L23" s="296">
        <v>0</v>
      </c>
      <c r="M23" s="296">
        <v>0</v>
      </c>
      <c r="N23" s="297">
        <v>0</v>
      </c>
      <c r="O23" s="298">
        <f t="shared" si="0"/>
        <v>2</v>
      </c>
    </row>
    <row r="24" spans="1:15" ht="14.25" thickTop="1">
      <c r="A24" s="719" t="s">
        <v>63</v>
      </c>
      <c r="B24" s="280" t="s">
        <v>51</v>
      </c>
      <c r="C24" s="281">
        <v>122</v>
      </c>
      <c r="D24" s="282">
        <v>95</v>
      </c>
      <c r="E24" s="282">
        <v>151</v>
      </c>
      <c r="F24" s="282">
        <v>84</v>
      </c>
      <c r="G24" s="282">
        <v>163</v>
      </c>
      <c r="H24" s="282">
        <v>107</v>
      </c>
      <c r="I24" s="282">
        <v>87</v>
      </c>
      <c r="J24" s="282">
        <v>93</v>
      </c>
      <c r="K24" s="282">
        <v>47</v>
      </c>
      <c r="L24" s="282">
        <v>71</v>
      </c>
      <c r="M24" s="282">
        <v>105</v>
      </c>
      <c r="N24" s="283">
        <v>53</v>
      </c>
      <c r="O24" s="284">
        <f t="shared" si="0"/>
        <v>1178</v>
      </c>
    </row>
    <row r="25" spans="1:15" ht="13.5">
      <c r="A25" s="720"/>
      <c r="B25" s="286" t="s">
        <v>52</v>
      </c>
      <c r="C25" s="287">
        <v>84</v>
      </c>
      <c r="D25" s="288">
        <v>61</v>
      </c>
      <c r="E25" s="288">
        <v>68</v>
      </c>
      <c r="F25" s="288">
        <v>62</v>
      </c>
      <c r="G25" s="288">
        <v>70</v>
      </c>
      <c r="H25" s="288">
        <v>73</v>
      </c>
      <c r="I25" s="288">
        <v>57</v>
      </c>
      <c r="J25" s="288">
        <v>68</v>
      </c>
      <c r="K25" s="288">
        <v>41</v>
      </c>
      <c r="L25" s="288">
        <v>38</v>
      </c>
      <c r="M25" s="288">
        <v>57</v>
      </c>
      <c r="N25" s="289">
        <v>40</v>
      </c>
      <c r="O25" s="290">
        <f t="shared" si="0"/>
        <v>719</v>
      </c>
    </row>
    <row r="26" spans="1:15" ht="13.5">
      <c r="A26" s="720"/>
      <c r="B26" s="286" t="s">
        <v>53</v>
      </c>
      <c r="C26" s="287">
        <v>35</v>
      </c>
      <c r="D26" s="288">
        <v>31</v>
      </c>
      <c r="E26" s="288">
        <v>1</v>
      </c>
      <c r="F26" s="288">
        <v>4</v>
      </c>
      <c r="G26" s="288">
        <v>79</v>
      </c>
      <c r="H26" s="288">
        <v>28</v>
      </c>
      <c r="I26" s="288">
        <v>30</v>
      </c>
      <c r="J26" s="288">
        <v>20</v>
      </c>
      <c r="K26" s="288">
        <v>6</v>
      </c>
      <c r="L26" s="288">
        <v>28</v>
      </c>
      <c r="M26" s="288">
        <v>44</v>
      </c>
      <c r="N26" s="289">
        <v>10</v>
      </c>
      <c r="O26" s="290">
        <f t="shared" si="0"/>
        <v>316</v>
      </c>
    </row>
    <row r="27" spans="1:15" ht="14.25">
      <c r="A27" s="292"/>
      <c r="B27" s="286" t="s">
        <v>100</v>
      </c>
      <c r="C27" s="287">
        <v>0</v>
      </c>
      <c r="D27" s="288">
        <v>0</v>
      </c>
      <c r="E27" s="288">
        <v>0</v>
      </c>
      <c r="F27" s="288">
        <v>0</v>
      </c>
      <c r="G27" s="288">
        <v>0</v>
      </c>
      <c r="H27" s="288">
        <v>0</v>
      </c>
      <c r="I27" s="288">
        <v>0</v>
      </c>
      <c r="J27" s="288">
        <v>0</v>
      </c>
      <c r="K27" s="288">
        <v>0</v>
      </c>
      <c r="L27" s="288">
        <v>0</v>
      </c>
      <c r="M27" s="288">
        <v>0</v>
      </c>
      <c r="N27" s="289">
        <v>0</v>
      </c>
      <c r="O27" s="290">
        <f t="shared" si="0"/>
        <v>0</v>
      </c>
    </row>
    <row r="28" spans="1:15" ht="15" thickBot="1">
      <c r="A28" s="293"/>
      <c r="B28" s="294" t="s">
        <v>54</v>
      </c>
      <c r="C28" s="295">
        <v>3</v>
      </c>
      <c r="D28" s="296">
        <v>3</v>
      </c>
      <c r="E28" s="296">
        <v>82</v>
      </c>
      <c r="F28" s="296">
        <v>18</v>
      </c>
      <c r="G28" s="296">
        <v>14</v>
      </c>
      <c r="H28" s="296">
        <v>6</v>
      </c>
      <c r="I28" s="296">
        <v>0</v>
      </c>
      <c r="J28" s="296">
        <v>5</v>
      </c>
      <c r="K28" s="296">
        <v>0</v>
      </c>
      <c r="L28" s="296">
        <v>5</v>
      </c>
      <c r="M28" s="296">
        <v>4</v>
      </c>
      <c r="N28" s="297">
        <v>3</v>
      </c>
      <c r="O28" s="298">
        <f t="shared" si="0"/>
        <v>143</v>
      </c>
    </row>
    <row r="29" spans="1:15" ht="14.25" thickTop="1">
      <c r="A29" s="719" t="s">
        <v>143</v>
      </c>
      <c r="B29" s="299" t="s">
        <v>51</v>
      </c>
      <c r="C29" s="300">
        <v>14</v>
      </c>
      <c r="D29" s="301">
        <v>14</v>
      </c>
      <c r="E29" s="301">
        <v>33</v>
      </c>
      <c r="F29" s="301">
        <v>16</v>
      </c>
      <c r="G29" s="301">
        <v>15</v>
      </c>
      <c r="H29" s="301">
        <v>22</v>
      </c>
      <c r="I29" s="301">
        <v>48</v>
      </c>
      <c r="J29" s="301">
        <v>11</v>
      </c>
      <c r="K29" s="301">
        <v>28</v>
      </c>
      <c r="L29" s="301">
        <v>16</v>
      </c>
      <c r="M29" s="301">
        <v>18</v>
      </c>
      <c r="N29" s="283">
        <v>12</v>
      </c>
      <c r="O29" s="284">
        <f t="shared" si="0"/>
        <v>247</v>
      </c>
    </row>
    <row r="30" spans="1:15" ht="13.5">
      <c r="A30" s="720"/>
      <c r="B30" s="286" t="s">
        <v>52</v>
      </c>
      <c r="C30" s="287">
        <v>14</v>
      </c>
      <c r="D30" s="288">
        <v>14</v>
      </c>
      <c r="E30" s="288">
        <v>13</v>
      </c>
      <c r="F30" s="288">
        <v>16</v>
      </c>
      <c r="G30" s="288">
        <v>13</v>
      </c>
      <c r="H30" s="288">
        <v>16</v>
      </c>
      <c r="I30" s="288">
        <v>12</v>
      </c>
      <c r="J30" s="288">
        <v>11</v>
      </c>
      <c r="K30" s="288">
        <v>10</v>
      </c>
      <c r="L30" s="288">
        <v>12</v>
      </c>
      <c r="M30" s="288">
        <v>10</v>
      </c>
      <c r="N30" s="289">
        <v>12</v>
      </c>
      <c r="O30" s="290">
        <f t="shared" si="0"/>
        <v>153</v>
      </c>
    </row>
    <row r="31" spans="1:15" ht="13.5">
      <c r="A31" s="720"/>
      <c r="B31" s="286" t="s">
        <v>53</v>
      </c>
      <c r="C31" s="287">
        <v>0</v>
      </c>
      <c r="D31" s="288">
        <v>0</v>
      </c>
      <c r="E31" s="288">
        <v>20</v>
      </c>
      <c r="F31" s="288">
        <v>0</v>
      </c>
      <c r="G31" s="288">
        <v>2</v>
      </c>
      <c r="H31" s="288">
        <v>6</v>
      </c>
      <c r="I31" s="288">
        <v>36</v>
      </c>
      <c r="J31" s="288">
        <v>0</v>
      </c>
      <c r="K31" s="288">
        <v>18</v>
      </c>
      <c r="L31" s="288">
        <v>0</v>
      </c>
      <c r="M31" s="288">
        <v>8</v>
      </c>
      <c r="N31" s="289">
        <v>0</v>
      </c>
      <c r="O31" s="290">
        <f t="shared" si="0"/>
        <v>90</v>
      </c>
    </row>
    <row r="32" spans="1:15" ht="14.25">
      <c r="A32" s="308"/>
      <c r="B32" s="286" t="s">
        <v>100</v>
      </c>
      <c r="C32" s="287">
        <v>0</v>
      </c>
      <c r="D32" s="288">
        <v>0</v>
      </c>
      <c r="E32" s="288">
        <v>0</v>
      </c>
      <c r="F32" s="288">
        <v>0</v>
      </c>
      <c r="G32" s="288">
        <v>0</v>
      </c>
      <c r="H32" s="288">
        <v>0</v>
      </c>
      <c r="I32" s="288">
        <v>0</v>
      </c>
      <c r="J32" s="288">
        <v>0</v>
      </c>
      <c r="K32" s="288">
        <v>0</v>
      </c>
      <c r="L32" s="288">
        <v>4</v>
      </c>
      <c r="M32" s="288">
        <v>0</v>
      </c>
      <c r="N32" s="289">
        <v>0</v>
      </c>
      <c r="O32" s="290">
        <f t="shared" si="0"/>
        <v>4</v>
      </c>
    </row>
    <row r="33" spans="1:15" ht="15" thickBot="1">
      <c r="A33" s="292"/>
      <c r="B33" s="294" t="s">
        <v>54</v>
      </c>
      <c r="C33" s="295">
        <v>0</v>
      </c>
      <c r="D33" s="296">
        <v>0</v>
      </c>
      <c r="E33" s="296">
        <v>0</v>
      </c>
      <c r="F33" s="296">
        <v>0</v>
      </c>
      <c r="G33" s="296">
        <v>0</v>
      </c>
      <c r="H33" s="296">
        <v>0</v>
      </c>
      <c r="I33" s="296">
        <v>0</v>
      </c>
      <c r="J33" s="296">
        <v>0</v>
      </c>
      <c r="K33" s="296">
        <v>0</v>
      </c>
      <c r="L33" s="296">
        <v>0</v>
      </c>
      <c r="M33" s="296">
        <v>0</v>
      </c>
      <c r="N33" s="297">
        <v>0</v>
      </c>
      <c r="O33" s="307">
        <f t="shared" si="0"/>
        <v>0</v>
      </c>
    </row>
    <row r="34" spans="1:15" ht="14.25" thickTop="1">
      <c r="A34" s="719" t="s">
        <v>144</v>
      </c>
      <c r="B34" s="280" t="s">
        <v>51</v>
      </c>
      <c r="C34" s="281">
        <v>32</v>
      </c>
      <c r="D34" s="282">
        <v>20</v>
      </c>
      <c r="E34" s="282">
        <v>50</v>
      </c>
      <c r="F34" s="282">
        <v>34</v>
      </c>
      <c r="G34" s="282">
        <v>25</v>
      </c>
      <c r="H34" s="282">
        <v>41</v>
      </c>
      <c r="I34" s="282">
        <v>49</v>
      </c>
      <c r="J34" s="282">
        <v>23</v>
      </c>
      <c r="K34" s="282">
        <v>46</v>
      </c>
      <c r="L34" s="282">
        <v>23</v>
      </c>
      <c r="M34" s="282">
        <v>31</v>
      </c>
      <c r="N34" s="283">
        <v>19</v>
      </c>
      <c r="O34" s="290">
        <f t="shared" si="0"/>
        <v>393</v>
      </c>
    </row>
    <row r="35" spans="1:15" ht="13.5">
      <c r="A35" s="721"/>
      <c r="B35" s="286" t="s">
        <v>52</v>
      </c>
      <c r="C35" s="287">
        <v>26</v>
      </c>
      <c r="D35" s="288">
        <v>18</v>
      </c>
      <c r="E35" s="288">
        <v>24</v>
      </c>
      <c r="F35" s="288">
        <v>22</v>
      </c>
      <c r="G35" s="288">
        <v>21</v>
      </c>
      <c r="H35" s="288">
        <v>22</v>
      </c>
      <c r="I35" s="288">
        <v>28</v>
      </c>
      <c r="J35" s="288">
        <v>19</v>
      </c>
      <c r="K35" s="288">
        <v>27</v>
      </c>
      <c r="L35" s="288">
        <v>13</v>
      </c>
      <c r="M35" s="288">
        <v>20</v>
      </c>
      <c r="N35" s="289">
        <v>17</v>
      </c>
      <c r="O35" s="290">
        <f t="shared" si="0"/>
        <v>257</v>
      </c>
    </row>
    <row r="36" spans="1:15" ht="13.5">
      <c r="A36" s="721"/>
      <c r="B36" s="286" t="s">
        <v>53</v>
      </c>
      <c r="C36" s="287">
        <v>6</v>
      </c>
      <c r="D36" s="288">
        <v>0</v>
      </c>
      <c r="E36" s="288">
        <v>26</v>
      </c>
      <c r="F36" s="288">
        <v>10</v>
      </c>
      <c r="G36" s="288">
        <v>0</v>
      </c>
      <c r="H36" s="288">
        <v>19</v>
      </c>
      <c r="I36" s="288">
        <v>21</v>
      </c>
      <c r="J36" s="288">
        <v>4</v>
      </c>
      <c r="K36" s="288">
        <v>19</v>
      </c>
      <c r="L36" s="288">
        <v>10</v>
      </c>
      <c r="M36" s="288">
        <v>11</v>
      </c>
      <c r="N36" s="289">
        <v>2</v>
      </c>
      <c r="O36" s="290">
        <f t="shared" si="0"/>
        <v>128</v>
      </c>
    </row>
    <row r="37" spans="1:15" ht="14.25">
      <c r="A37" s="308"/>
      <c r="B37" s="286" t="s">
        <v>83</v>
      </c>
      <c r="C37" s="287">
        <v>0</v>
      </c>
      <c r="D37" s="288">
        <v>0</v>
      </c>
      <c r="E37" s="288">
        <v>0</v>
      </c>
      <c r="F37" s="288">
        <v>0</v>
      </c>
      <c r="G37" s="288">
        <v>0</v>
      </c>
      <c r="H37" s="288">
        <v>0</v>
      </c>
      <c r="I37" s="288">
        <v>0</v>
      </c>
      <c r="J37" s="288">
        <v>0</v>
      </c>
      <c r="K37" s="288">
        <v>0</v>
      </c>
      <c r="L37" s="288">
        <v>0</v>
      </c>
      <c r="M37" s="288">
        <v>0</v>
      </c>
      <c r="N37" s="289">
        <v>0</v>
      </c>
      <c r="O37" s="290">
        <f t="shared" si="0"/>
        <v>0</v>
      </c>
    </row>
    <row r="38" spans="1:15" ht="15" thickBot="1">
      <c r="A38" s="293"/>
      <c r="B38" s="294" t="s">
        <v>54</v>
      </c>
      <c r="C38" s="295">
        <v>0</v>
      </c>
      <c r="D38" s="296">
        <v>2</v>
      </c>
      <c r="E38" s="296">
        <v>0</v>
      </c>
      <c r="F38" s="296">
        <v>2</v>
      </c>
      <c r="G38" s="296">
        <v>4</v>
      </c>
      <c r="H38" s="296">
        <v>0</v>
      </c>
      <c r="I38" s="296">
        <v>0</v>
      </c>
      <c r="J38" s="296">
        <v>0</v>
      </c>
      <c r="K38" s="296">
        <v>0</v>
      </c>
      <c r="L38" s="296">
        <v>0</v>
      </c>
      <c r="M38" s="296">
        <v>0</v>
      </c>
      <c r="N38" s="297">
        <v>0</v>
      </c>
      <c r="O38" s="298">
        <f t="shared" si="0"/>
        <v>8</v>
      </c>
    </row>
    <row r="39" spans="1:15" ht="14.25" thickTop="1">
      <c r="A39" s="719" t="s">
        <v>65</v>
      </c>
      <c r="B39" s="299" t="s">
        <v>51</v>
      </c>
      <c r="C39" s="300">
        <v>40</v>
      </c>
      <c r="D39" s="301">
        <v>26</v>
      </c>
      <c r="E39" s="301">
        <v>22</v>
      </c>
      <c r="F39" s="301">
        <v>34</v>
      </c>
      <c r="G39" s="301">
        <v>43</v>
      </c>
      <c r="H39" s="301">
        <v>31</v>
      </c>
      <c r="I39" s="301">
        <v>18</v>
      </c>
      <c r="J39" s="301">
        <v>23</v>
      </c>
      <c r="K39" s="301">
        <v>46</v>
      </c>
      <c r="L39" s="301">
        <v>48</v>
      </c>
      <c r="M39" s="301">
        <v>34</v>
      </c>
      <c r="N39" s="303">
        <v>16</v>
      </c>
      <c r="O39" s="284">
        <f t="shared" si="0"/>
        <v>381</v>
      </c>
    </row>
    <row r="40" spans="1:15" ht="13.5">
      <c r="A40" s="720"/>
      <c r="B40" s="286" t="s">
        <v>52</v>
      </c>
      <c r="C40" s="287">
        <v>30</v>
      </c>
      <c r="D40" s="288">
        <v>26</v>
      </c>
      <c r="E40" s="288">
        <v>22</v>
      </c>
      <c r="F40" s="288">
        <v>23</v>
      </c>
      <c r="G40" s="288">
        <v>27</v>
      </c>
      <c r="H40" s="288">
        <v>24</v>
      </c>
      <c r="I40" s="288">
        <v>16</v>
      </c>
      <c r="J40" s="288">
        <v>21</v>
      </c>
      <c r="K40" s="288">
        <v>24</v>
      </c>
      <c r="L40" s="288">
        <v>15</v>
      </c>
      <c r="M40" s="288">
        <v>30</v>
      </c>
      <c r="N40" s="289">
        <v>16</v>
      </c>
      <c r="O40" s="290">
        <f t="shared" si="0"/>
        <v>274</v>
      </c>
    </row>
    <row r="41" spans="1:15" ht="13.5">
      <c r="A41" s="720"/>
      <c r="B41" s="286" t="s">
        <v>53</v>
      </c>
      <c r="C41" s="287">
        <v>10</v>
      </c>
      <c r="D41" s="288">
        <v>0</v>
      </c>
      <c r="E41" s="288">
        <v>0</v>
      </c>
      <c r="F41" s="288">
        <v>10</v>
      </c>
      <c r="G41" s="288">
        <v>16</v>
      </c>
      <c r="H41" s="288">
        <v>7</v>
      </c>
      <c r="I41" s="288">
        <v>2</v>
      </c>
      <c r="J41" s="288">
        <v>2</v>
      </c>
      <c r="K41" s="288">
        <v>20</v>
      </c>
      <c r="L41" s="288">
        <v>33</v>
      </c>
      <c r="M41" s="288">
        <v>4</v>
      </c>
      <c r="N41" s="289">
        <v>0</v>
      </c>
      <c r="O41" s="290">
        <f t="shared" si="0"/>
        <v>104</v>
      </c>
    </row>
    <row r="42" spans="1:15" ht="14.25">
      <c r="A42" s="292"/>
      <c r="B42" s="286" t="s">
        <v>83</v>
      </c>
      <c r="C42" s="287">
        <v>0</v>
      </c>
      <c r="D42" s="288">
        <v>0</v>
      </c>
      <c r="E42" s="288">
        <v>0</v>
      </c>
      <c r="F42" s="288">
        <v>0</v>
      </c>
      <c r="G42" s="288">
        <v>0</v>
      </c>
      <c r="H42" s="288">
        <v>0</v>
      </c>
      <c r="I42" s="288">
        <v>0</v>
      </c>
      <c r="J42" s="288">
        <v>0</v>
      </c>
      <c r="K42" s="288">
        <v>0</v>
      </c>
      <c r="L42" s="288">
        <v>0</v>
      </c>
      <c r="M42" s="288">
        <v>0</v>
      </c>
      <c r="N42" s="289">
        <v>0</v>
      </c>
      <c r="O42" s="290">
        <f t="shared" si="0"/>
        <v>0</v>
      </c>
    </row>
    <row r="43" spans="1:15" ht="15" thickBot="1">
      <c r="A43" s="293"/>
      <c r="B43" s="294" t="s">
        <v>54</v>
      </c>
      <c r="C43" s="295">
        <v>0</v>
      </c>
      <c r="D43" s="296">
        <v>0</v>
      </c>
      <c r="E43" s="296">
        <v>0</v>
      </c>
      <c r="F43" s="296">
        <v>1</v>
      </c>
      <c r="G43" s="296">
        <v>0</v>
      </c>
      <c r="H43" s="296">
        <v>0</v>
      </c>
      <c r="I43" s="296">
        <v>0</v>
      </c>
      <c r="J43" s="296">
        <v>0</v>
      </c>
      <c r="K43" s="296">
        <v>2</v>
      </c>
      <c r="L43" s="296">
        <v>0</v>
      </c>
      <c r="M43" s="296">
        <v>0</v>
      </c>
      <c r="N43" s="297">
        <v>0</v>
      </c>
      <c r="O43" s="298">
        <f t="shared" si="0"/>
        <v>3</v>
      </c>
    </row>
    <row r="44" spans="1:15" ht="14.25" thickTop="1">
      <c r="A44" s="720" t="s">
        <v>64</v>
      </c>
      <c r="B44" s="299" t="s">
        <v>51</v>
      </c>
      <c r="C44" s="300">
        <v>4</v>
      </c>
      <c r="D44" s="301">
        <v>1</v>
      </c>
      <c r="E44" s="301">
        <v>2</v>
      </c>
      <c r="F44" s="301">
        <v>5</v>
      </c>
      <c r="G44" s="301">
        <v>4</v>
      </c>
      <c r="H44" s="301">
        <v>3</v>
      </c>
      <c r="I44" s="301">
        <v>9</v>
      </c>
      <c r="J44" s="301">
        <v>3</v>
      </c>
      <c r="K44" s="301">
        <v>2</v>
      </c>
      <c r="L44" s="301">
        <v>6</v>
      </c>
      <c r="M44" s="301">
        <v>3</v>
      </c>
      <c r="N44" s="303">
        <v>3</v>
      </c>
      <c r="O44" s="284">
        <f t="shared" si="0"/>
        <v>45</v>
      </c>
    </row>
    <row r="45" spans="1:15" ht="13.5">
      <c r="A45" s="720"/>
      <c r="B45" s="286" t="s">
        <v>52</v>
      </c>
      <c r="C45" s="287">
        <v>4</v>
      </c>
      <c r="D45" s="288">
        <v>1</v>
      </c>
      <c r="E45" s="288">
        <v>2</v>
      </c>
      <c r="F45" s="288">
        <v>5</v>
      </c>
      <c r="G45" s="288">
        <v>4</v>
      </c>
      <c r="H45" s="288">
        <v>3</v>
      </c>
      <c r="I45" s="288">
        <v>4</v>
      </c>
      <c r="J45" s="288">
        <v>3</v>
      </c>
      <c r="K45" s="288">
        <v>2</v>
      </c>
      <c r="L45" s="288">
        <v>6</v>
      </c>
      <c r="M45" s="288">
        <v>3</v>
      </c>
      <c r="N45" s="289">
        <v>3</v>
      </c>
      <c r="O45" s="290">
        <f t="shared" si="0"/>
        <v>40</v>
      </c>
    </row>
    <row r="46" spans="1:15" ht="13.5">
      <c r="A46" s="720"/>
      <c r="B46" s="286" t="s">
        <v>53</v>
      </c>
      <c r="C46" s="287">
        <v>0</v>
      </c>
      <c r="D46" s="288">
        <v>0</v>
      </c>
      <c r="E46" s="288">
        <v>0</v>
      </c>
      <c r="F46" s="288">
        <v>0</v>
      </c>
      <c r="G46" s="288">
        <v>0</v>
      </c>
      <c r="H46" s="288">
        <v>0</v>
      </c>
      <c r="I46" s="288">
        <v>5</v>
      </c>
      <c r="J46" s="288">
        <v>0</v>
      </c>
      <c r="K46" s="288">
        <v>0</v>
      </c>
      <c r="L46" s="288">
        <v>0</v>
      </c>
      <c r="M46" s="288">
        <v>0</v>
      </c>
      <c r="N46" s="289">
        <v>0</v>
      </c>
      <c r="O46" s="290">
        <f t="shared" si="0"/>
        <v>5</v>
      </c>
    </row>
    <row r="47" spans="1:15" ht="14.25">
      <c r="A47" s="292"/>
      <c r="B47" s="286" t="s">
        <v>100</v>
      </c>
      <c r="C47" s="287">
        <v>0</v>
      </c>
      <c r="D47" s="288">
        <v>0</v>
      </c>
      <c r="E47" s="288">
        <v>0</v>
      </c>
      <c r="F47" s="288">
        <v>0</v>
      </c>
      <c r="G47" s="288">
        <v>0</v>
      </c>
      <c r="H47" s="288">
        <v>0</v>
      </c>
      <c r="I47" s="288">
        <v>0</v>
      </c>
      <c r="J47" s="288">
        <v>0</v>
      </c>
      <c r="K47" s="288">
        <v>0</v>
      </c>
      <c r="L47" s="288">
        <v>0</v>
      </c>
      <c r="M47" s="288">
        <v>0</v>
      </c>
      <c r="N47" s="289">
        <v>0</v>
      </c>
      <c r="O47" s="290">
        <f t="shared" si="0"/>
        <v>0</v>
      </c>
    </row>
    <row r="48" spans="1:15" ht="15" thickBot="1">
      <c r="A48" s="293"/>
      <c r="B48" s="294" t="s">
        <v>54</v>
      </c>
      <c r="C48" s="295">
        <v>0</v>
      </c>
      <c r="D48" s="296">
        <v>0</v>
      </c>
      <c r="E48" s="296">
        <v>0</v>
      </c>
      <c r="F48" s="296">
        <v>0</v>
      </c>
      <c r="G48" s="296">
        <v>0</v>
      </c>
      <c r="H48" s="296">
        <v>0</v>
      </c>
      <c r="I48" s="296">
        <v>0</v>
      </c>
      <c r="J48" s="296">
        <v>0</v>
      </c>
      <c r="K48" s="296">
        <v>0</v>
      </c>
      <c r="L48" s="296">
        <v>0</v>
      </c>
      <c r="M48" s="296">
        <v>0</v>
      </c>
      <c r="N48" s="297">
        <v>0</v>
      </c>
      <c r="O48" s="298">
        <f t="shared" si="0"/>
        <v>0</v>
      </c>
    </row>
    <row r="49" spans="1:15" ht="14.25" thickTop="1">
      <c r="A49" s="720" t="s">
        <v>49</v>
      </c>
      <c r="B49" s="283" t="s">
        <v>51</v>
      </c>
      <c r="C49" s="309">
        <f>C44+C39+C34+C29+C24+C19+C14+C9+C4</f>
        <v>337</v>
      </c>
      <c r="D49" s="309">
        <f aca="true" t="shared" si="1" ref="D49:N49">D44+D39+D34+D29+D24+D19+D14+D9+D4</f>
        <v>325</v>
      </c>
      <c r="E49" s="309">
        <f t="shared" si="1"/>
        <v>377</v>
      </c>
      <c r="F49" s="309">
        <f t="shared" si="1"/>
        <v>331</v>
      </c>
      <c r="G49" s="309">
        <f t="shared" si="1"/>
        <v>405</v>
      </c>
      <c r="H49" s="309">
        <f t="shared" si="1"/>
        <v>401</v>
      </c>
      <c r="I49" s="309">
        <f t="shared" si="1"/>
        <v>346</v>
      </c>
      <c r="J49" s="309">
        <f t="shared" si="1"/>
        <v>344</v>
      </c>
      <c r="K49" s="309">
        <f t="shared" si="1"/>
        <v>296</v>
      </c>
      <c r="L49" s="309">
        <f t="shared" si="1"/>
        <v>303</v>
      </c>
      <c r="M49" s="309">
        <f t="shared" si="1"/>
        <v>349</v>
      </c>
      <c r="N49" s="309">
        <f t="shared" si="1"/>
        <v>298</v>
      </c>
      <c r="O49" s="284">
        <f>SUM(C49:N49)</f>
        <v>4112</v>
      </c>
    </row>
    <row r="50" spans="1:15" ht="13.5">
      <c r="A50" s="720"/>
      <c r="B50" s="289" t="s">
        <v>52</v>
      </c>
      <c r="C50" s="309">
        <f aca="true" t="shared" si="2" ref="C50:N53">C45+C40+C35+C30+C25+C20+C15+C10+C5</f>
        <v>264</v>
      </c>
      <c r="D50" s="309">
        <f t="shared" si="2"/>
        <v>208</v>
      </c>
      <c r="E50" s="309">
        <f t="shared" si="2"/>
        <v>220</v>
      </c>
      <c r="F50" s="309">
        <f t="shared" si="2"/>
        <v>225</v>
      </c>
      <c r="G50" s="309">
        <f t="shared" si="2"/>
        <v>242</v>
      </c>
      <c r="H50" s="309">
        <f t="shared" si="2"/>
        <v>220</v>
      </c>
      <c r="I50" s="309">
        <f t="shared" si="2"/>
        <v>205</v>
      </c>
      <c r="J50" s="309">
        <f t="shared" si="2"/>
        <v>208</v>
      </c>
      <c r="K50" s="309">
        <f t="shared" si="2"/>
        <v>178</v>
      </c>
      <c r="L50" s="309">
        <f t="shared" si="2"/>
        <v>140</v>
      </c>
      <c r="M50" s="309">
        <f t="shared" si="2"/>
        <v>189</v>
      </c>
      <c r="N50" s="309">
        <f t="shared" si="2"/>
        <v>163</v>
      </c>
      <c r="O50" s="290">
        <f t="shared" si="0"/>
        <v>2462</v>
      </c>
    </row>
    <row r="51" spans="1:15" ht="13.5">
      <c r="A51" s="720"/>
      <c r="B51" s="289" t="s">
        <v>53</v>
      </c>
      <c r="C51" s="309">
        <f t="shared" si="2"/>
        <v>70</v>
      </c>
      <c r="D51" s="309">
        <f t="shared" si="2"/>
        <v>109</v>
      </c>
      <c r="E51" s="309">
        <f t="shared" si="2"/>
        <v>60</v>
      </c>
      <c r="F51" s="309">
        <f t="shared" si="2"/>
        <v>66</v>
      </c>
      <c r="G51" s="309">
        <f t="shared" si="2"/>
        <v>145</v>
      </c>
      <c r="H51" s="309">
        <f t="shared" si="2"/>
        <v>173</v>
      </c>
      <c r="I51" s="309">
        <f t="shared" si="2"/>
        <v>140</v>
      </c>
      <c r="J51" s="309">
        <f t="shared" si="2"/>
        <v>124</v>
      </c>
      <c r="K51" s="309">
        <f t="shared" si="2"/>
        <v>98</v>
      </c>
      <c r="L51" s="309">
        <f t="shared" si="2"/>
        <v>140</v>
      </c>
      <c r="M51" s="309">
        <f t="shared" si="2"/>
        <v>154</v>
      </c>
      <c r="N51" s="309">
        <f t="shared" si="2"/>
        <v>132</v>
      </c>
      <c r="O51" s="302">
        <f t="shared" si="0"/>
        <v>1411</v>
      </c>
    </row>
    <row r="52" spans="1:15" ht="14.25">
      <c r="A52" s="292"/>
      <c r="B52" s="289" t="s">
        <v>100</v>
      </c>
      <c r="C52" s="309">
        <f t="shared" si="2"/>
        <v>0</v>
      </c>
      <c r="D52" s="309">
        <f t="shared" si="2"/>
        <v>1</v>
      </c>
      <c r="E52" s="309">
        <f t="shared" si="2"/>
        <v>0</v>
      </c>
      <c r="F52" s="309">
        <f t="shared" si="2"/>
        <v>0</v>
      </c>
      <c r="G52" s="309">
        <f t="shared" si="2"/>
        <v>0</v>
      </c>
      <c r="H52" s="309">
        <f t="shared" si="2"/>
        <v>1</v>
      </c>
      <c r="I52" s="309">
        <f t="shared" si="2"/>
        <v>0</v>
      </c>
      <c r="J52" s="309">
        <f t="shared" si="2"/>
        <v>0</v>
      </c>
      <c r="K52" s="309">
        <f t="shared" si="2"/>
        <v>0</v>
      </c>
      <c r="L52" s="309">
        <f t="shared" si="2"/>
        <v>4</v>
      </c>
      <c r="M52" s="309">
        <f t="shared" si="2"/>
        <v>1</v>
      </c>
      <c r="N52" s="289">
        <f t="shared" si="2"/>
        <v>0</v>
      </c>
      <c r="O52" s="290">
        <f t="shared" si="0"/>
        <v>7</v>
      </c>
    </row>
    <row r="53" spans="1:15" ht="15" thickBot="1">
      <c r="A53" s="310"/>
      <c r="B53" s="312" t="s">
        <v>54</v>
      </c>
      <c r="C53" s="313">
        <f t="shared" si="2"/>
        <v>3</v>
      </c>
      <c r="D53" s="314">
        <f t="shared" si="2"/>
        <v>7</v>
      </c>
      <c r="E53" s="314">
        <f t="shared" si="2"/>
        <v>97</v>
      </c>
      <c r="F53" s="314">
        <f t="shared" si="2"/>
        <v>40</v>
      </c>
      <c r="G53" s="314">
        <f t="shared" si="2"/>
        <v>18</v>
      </c>
      <c r="H53" s="314">
        <f t="shared" si="2"/>
        <v>7</v>
      </c>
      <c r="I53" s="314">
        <f t="shared" si="2"/>
        <v>1</v>
      </c>
      <c r="J53" s="314">
        <f t="shared" si="2"/>
        <v>12</v>
      </c>
      <c r="K53" s="314">
        <f t="shared" si="2"/>
        <v>20</v>
      </c>
      <c r="L53" s="314">
        <f t="shared" si="2"/>
        <v>19</v>
      </c>
      <c r="M53" s="314">
        <f t="shared" si="2"/>
        <v>5</v>
      </c>
      <c r="N53" s="526">
        <f t="shared" si="2"/>
        <v>3</v>
      </c>
      <c r="O53" s="523">
        <f t="shared" si="0"/>
        <v>232</v>
      </c>
    </row>
    <row r="54" spans="1:15" ht="13.5">
      <c r="A54" s="271"/>
      <c r="B54" s="271"/>
      <c r="C54" s="271"/>
      <c r="D54" s="271"/>
      <c r="E54" s="271"/>
      <c r="F54" s="271"/>
      <c r="G54" s="271"/>
      <c r="H54" s="271"/>
      <c r="I54" s="271"/>
      <c r="J54" s="271"/>
      <c r="K54" s="271"/>
      <c r="L54" s="271"/>
      <c r="M54" s="271"/>
      <c r="N54" s="271"/>
      <c r="O54" s="271"/>
    </row>
    <row r="55" spans="1:15" ht="13.5">
      <c r="A55" s="271"/>
      <c r="B55" s="271"/>
      <c r="C55" s="271"/>
      <c r="D55" s="271"/>
      <c r="E55" s="271"/>
      <c r="F55" s="271"/>
      <c r="G55" s="271"/>
      <c r="H55" s="271"/>
      <c r="I55" s="271"/>
      <c r="J55" s="271"/>
      <c r="K55" s="271"/>
      <c r="L55" s="271"/>
      <c r="M55" s="271"/>
      <c r="N55" s="271"/>
      <c r="O55" s="271"/>
    </row>
    <row r="56" spans="1:15" ht="13.5">
      <c r="A56" s="271"/>
      <c r="B56" s="271"/>
      <c r="C56" s="271"/>
      <c r="D56" s="271"/>
      <c r="E56" s="271"/>
      <c r="F56" s="271"/>
      <c r="G56" s="271"/>
      <c r="H56" s="271"/>
      <c r="I56" s="271"/>
      <c r="J56" s="271"/>
      <c r="K56" s="271"/>
      <c r="L56" s="271"/>
      <c r="M56" s="271"/>
      <c r="N56" s="271"/>
      <c r="O56" s="271"/>
    </row>
    <row r="57" spans="1:15" ht="13.5">
      <c r="A57" s="271"/>
      <c r="B57" s="271"/>
      <c r="C57" s="271"/>
      <c r="D57" s="271"/>
      <c r="E57" s="271"/>
      <c r="F57" s="271"/>
      <c r="G57" s="271"/>
      <c r="H57" s="271"/>
      <c r="I57" s="271"/>
      <c r="J57" s="271"/>
      <c r="K57" s="271"/>
      <c r="L57" s="271"/>
      <c r="M57" s="271"/>
      <c r="N57" s="271"/>
      <c r="O57" s="271"/>
    </row>
    <row r="58" spans="1:15" ht="13.5">
      <c r="A58" s="271"/>
      <c r="B58" s="271"/>
      <c r="C58" s="271"/>
      <c r="D58" s="271"/>
      <c r="E58" s="271"/>
      <c r="F58" s="271"/>
      <c r="G58" s="271"/>
      <c r="H58" s="271"/>
      <c r="I58" s="271"/>
      <c r="J58" s="271"/>
      <c r="K58" s="271"/>
      <c r="L58" s="271"/>
      <c r="M58" s="271"/>
      <c r="N58" s="271"/>
      <c r="O58" s="271"/>
    </row>
    <row r="59" spans="1:15" ht="13.5">
      <c r="A59" s="271"/>
      <c r="B59" s="271"/>
      <c r="C59" s="271"/>
      <c r="D59" s="271"/>
      <c r="E59" s="271"/>
      <c r="F59" s="271"/>
      <c r="G59" s="271"/>
      <c r="H59" s="271"/>
      <c r="I59" s="271"/>
      <c r="J59" s="271"/>
      <c r="K59" s="271"/>
      <c r="L59" s="271"/>
      <c r="M59" s="271"/>
      <c r="N59" s="271"/>
      <c r="O59" s="271"/>
    </row>
    <row r="60" spans="1:15" ht="13.5">
      <c r="A60" s="271"/>
      <c r="B60" s="271"/>
      <c r="C60" s="271"/>
      <c r="D60" s="271"/>
      <c r="E60" s="271"/>
      <c r="F60" s="271"/>
      <c r="G60" s="271"/>
      <c r="H60" s="271"/>
      <c r="I60" s="271"/>
      <c r="J60" s="271"/>
      <c r="K60" s="271"/>
      <c r="L60" s="271"/>
      <c r="M60" s="271"/>
      <c r="N60" s="271"/>
      <c r="O60" s="271"/>
    </row>
    <row r="61" spans="1:15" ht="13.5">
      <c r="A61" s="271"/>
      <c r="B61" s="271"/>
      <c r="C61" s="271"/>
      <c r="D61" s="271"/>
      <c r="E61" s="271"/>
      <c r="F61" s="271"/>
      <c r="G61" s="271"/>
      <c r="H61" s="271"/>
      <c r="I61" s="271"/>
      <c r="J61" s="271"/>
      <c r="K61" s="271"/>
      <c r="L61" s="271"/>
      <c r="M61" s="271"/>
      <c r="N61" s="271"/>
      <c r="O61" s="271"/>
    </row>
    <row r="62" spans="1:15" ht="13.5">
      <c r="A62" s="271"/>
      <c r="B62" s="271"/>
      <c r="C62" s="271"/>
      <c r="D62" s="271"/>
      <c r="E62" s="271"/>
      <c r="F62" s="271"/>
      <c r="G62" s="271"/>
      <c r="H62" s="271"/>
      <c r="I62" s="271"/>
      <c r="J62" s="271"/>
      <c r="K62" s="271"/>
      <c r="L62" s="271"/>
      <c r="M62" s="271"/>
      <c r="N62" s="271"/>
      <c r="O62" s="271"/>
    </row>
    <row r="63" spans="1:15" ht="13.5">
      <c r="A63" s="271"/>
      <c r="B63" s="271"/>
      <c r="C63" s="271"/>
      <c r="D63" s="271"/>
      <c r="E63" s="271"/>
      <c r="F63" s="271"/>
      <c r="G63" s="271"/>
      <c r="H63" s="271"/>
      <c r="I63" s="271"/>
      <c r="J63" s="271"/>
      <c r="K63" s="271"/>
      <c r="L63" s="271"/>
      <c r="M63" s="271"/>
      <c r="N63" s="271"/>
      <c r="O63" s="271"/>
    </row>
    <row r="64" spans="1:15" ht="13.5">
      <c r="A64" s="271"/>
      <c r="B64" s="271"/>
      <c r="C64" s="271"/>
      <c r="D64" s="271"/>
      <c r="E64" s="271"/>
      <c r="F64" s="271"/>
      <c r="G64" s="271"/>
      <c r="H64" s="271"/>
      <c r="I64" s="271"/>
      <c r="J64" s="271"/>
      <c r="K64" s="271"/>
      <c r="L64" s="271"/>
      <c r="M64" s="271"/>
      <c r="N64" s="271"/>
      <c r="O64" s="271"/>
    </row>
    <row r="65" spans="1:15" ht="13.5">
      <c r="A65" s="271"/>
      <c r="B65" s="271"/>
      <c r="C65" s="271"/>
      <c r="D65" s="271"/>
      <c r="E65" s="271"/>
      <c r="F65" s="271"/>
      <c r="G65" s="271"/>
      <c r="H65" s="271"/>
      <c r="I65" s="271"/>
      <c r="J65" s="271"/>
      <c r="K65" s="271"/>
      <c r="L65" s="271"/>
      <c r="M65" s="271"/>
      <c r="N65" s="271"/>
      <c r="O65" s="271"/>
    </row>
    <row r="66" spans="1:15" ht="13.5">
      <c r="A66" s="271"/>
      <c r="B66" s="271"/>
      <c r="C66" s="271"/>
      <c r="D66" s="271"/>
      <c r="E66" s="271"/>
      <c r="F66" s="271"/>
      <c r="G66" s="271"/>
      <c r="H66" s="271"/>
      <c r="I66" s="271"/>
      <c r="J66" s="271"/>
      <c r="K66" s="271"/>
      <c r="L66" s="271"/>
      <c r="M66" s="271"/>
      <c r="N66" s="271"/>
      <c r="O66" s="271"/>
    </row>
    <row r="67" spans="1:15" ht="13.5">
      <c r="A67" s="271"/>
      <c r="B67" s="271"/>
      <c r="C67" s="271"/>
      <c r="D67" s="271"/>
      <c r="E67" s="271"/>
      <c r="F67" s="271"/>
      <c r="G67" s="271"/>
      <c r="H67" s="271"/>
      <c r="I67" s="271"/>
      <c r="J67" s="271"/>
      <c r="K67" s="271"/>
      <c r="L67" s="271"/>
      <c r="M67" s="271"/>
      <c r="N67" s="271"/>
      <c r="O67" s="271"/>
    </row>
    <row r="68" spans="1:15" ht="13.5">
      <c r="A68" s="271"/>
      <c r="B68" s="271"/>
      <c r="C68" s="271"/>
      <c r="D68" s="271"/>
      <c r="E68" s="271"/>
      <c r="F68" s="271"/>
      <c r="G68" s="271"/>
      <c r="H68" s="271"/>
      <c r="I68" s="271"/>
      <c r="J68" s="271"/>
      <c r="K68" s="271"/>
      <c r="L68" s="271"/>
      <c r="M68" s="271"/>
      <c r="N68" s="271"/>
      <c r="O68" s="271"/>
    </row>
    <row r="69" spans="1:15" ht="13.5">
      <c r="A69" s="271"/>
      <c r="B69" s="271"/>
      <c r="C69" s="271"/>
      <c r="D69" s="271"/>
      <c r="E69" s="271"/>
      <c r="F69" s="271"/>
      <c r="G69" s="271"/>
      <c r="H69" s="271"/>
      <c r="I69" s="271"/>
      <c r="J69" s="271"/>
      <c r="K69" s="271"/>
      <c r="L69" s="271"/>
      <c r="M69" s="271"/>
      <c r="N69" s="271"/>
      <c r="O69" s="271"/>
    </row>
    <row r="70" spans="1:15" ht="13.5">
      <c r="A70" s="271"/>
      <c r="B70" s="271"/>
      <c r="C70" s="271"/>
      <c r="D70" s="271"/>
      <c r="E70" s="271"/>
      <c r="F70" s="271"/>
      <c r="G70" s="271"/>
      <c r="H70" s="271"/>
      <c r="I70" s="271"/>
      <c r="J70" s="271"/>
      <c r="K70" s="271"/>
      <c r="L70" s="271"/>
      <c r="M70" s="271"/>
      <c r="N70" s="271"/>
      <c r="O70" s="271"/>
    </row>
    <row r="71" spans="1:15" ht="13.5">
      <c r="A71" s="271"/>
      <c r="B71" s="271"/>
      <c r="C71" s="271"/>
      <c r="D71" s="271"/>
      <c r="E71" s="271"/>
      <c r="F71" s="271"/>
      <c r="G71" s="271"/>
      <c r="H71" s="271"/>
      <c r="I71" s="271"/>
      <c r="J71" s="271"/>
      <c r="K71" s="271"/>
      <c r="L71" s="271"/>
      <c r="M71" s="271"/>
      <c r="N71" s="271"/>
      <c r="O71" s="271"/>
    </row>
    <row r="72" spans="1:15" ht="13.5">
      <c r="A72" s="271"/>
      <c r="B72" s="271"/>
      <c r="C72" s="271"/>
      <c r="D72" s="271"/>
      <c r="E72" s="271"/>
      <c r="F72" s="271"/>
      <c r="G72" s="271"/>
      <c r="H72" s="271"/>
      <c r="I72" s="271"/>
      <c r="J72" s="271"/>
      <c r="K72" s="271"/>
      <c r="L72" s="271"/>
      <c r="M72" s="271"/>
      <c r="N72" s="271"/>
      <c r="O72" s="271"/>
    </row>
    <row r="73" spans="1:15" ht="13.5">
      <c r="A73" s="271"/>
      <c r="B73" s="271"/>
      <c r="C73" s="271"/>
      <c r="D73" s="271"/>
      <c r="E73" s="271"/>
      <c r="F73" s="271"/>
      <c r="G73" s="271"/>
      <c r="H73" s="271"/>
      <c r="I73" s="271"/>
      <c r="J73" s="271"/>
      <c r="K73" s="271"/>
      <c r="L73" s="271"/>
      <c r="M73" s="271"/>
      <c r="N73" s="271"/>
      <c r="O73" s="271"/>
    </row>
    <row r="74" spans="1:15" ht="13.5">
      <c r="A74" s="271"/>
      <c r="B74" s="271"/>
      <c r="C74" s="271"/>
      <c r="D74" s="271"/>
      <c r="E74" s="271"/>
      <c r="F74" s="271"/>
      <c r="G74" s="271"/>
      <c r="H74" s="271"/>
      <c r="I74" s="271"/>
      <c r="J74" s="271"/>
      <c r="K74" s="271"/>
      <c r="L74" s="271"/>
      <c r="M74" s="271"/>
      <c r="N74" s="271"/>
      <c r="O74" s="271"/>
    </row>
    <row r="75" spans="1:15" ht="13.5">
      <c r="A75" s="271"/>
      <c r="B75" s="271"/>
      <c r="C75" s="271"/>
      <c r="D75" s="271"/>
      <c r="E75" s="271"/>
      <c r="F75" s="271"/>
      <c r="G75" s="271"/>
      <c r="H75" s="271"/>
      <c r="I75" s="271"/>
      <c r="J75" s="271"/>
      <c r="K75" s="271"/>
      <c r="L75" s="271"/>
      <c r="M75" s="271"/>
      <c r="N75" s="271"/>
      <c r="O75" s="271"/>
    </row>
    <row r="76" spans="1:15" ht="13.5">
      <c r="A76" s="271"/>
      <c r="B76" s="271"/>
      <c r="C76" s="271"/>
      <c r="D76" s="271"/>
      <c r="E76" s="271"/>
      <c r="F76" s="271"/>
      <c r="G76" s="271"/>
      <c r="H76" s="271"/>
      <c r="I76" s="271"/>
      <c r="J76" s="271"/>
      <c r="K76" s="271"/>
      <c r="L76" s="271"/>
      <c r="M76" s="271"/>
      <c r="N76" s="271"/>
      <c r="O76" s="271"/>
    </row>
    <row r="77" spans="1:15" ht="13.5">
      <c r="A77" s="271"/>
      <c r="B77" s="271"/>
      <c r="C77" s="271"/>
      <c r="D77" s="271"/>
      <c r="E77" s="271"/>
      <c r="F77" s="271"/>
      <c r="G77" s="271"/>
      <c r="H77" s="271"/>
      <c r="I77" s="271"/>
      <c r="J77" s="271"/>
      <c r="K77" s="271"/>
      <c r="L77" s="271"/>
      <c r="M77" s="271"/>
      <c r="N77" s="271"/>
      <c r="O77" s="271"/>
    </row>
    <row r="78" spans="1:15" ht="13.5">
      <c r="A78" s="271"/>
      <c r="B78" s="271"/>
      <c r="C78" s="271"/>
      <c r="D78" s="271"/>
      <c r="E78" s="271"/>
      <c r="F78" s="271"/>
      <c r="G78" s="271"/>
      <c r="H78" s="271"/>
      <c r="I78" s="271"/>
      <c r="J78" s="271"/>
      <c r="K78" s="271"/>
      <c r="L78" s="271"/>
      <c r="M78" s="271"/>
      <c r="N78" s="271"/>
      <c r="O78" s="271"/>
    </row>
    <row r="79" spans="1:15" ht="13.5">
      <c r="A79" s="271"/>
      <c r="B79" s="271"/>
      <c r="C79" s="271"/>
      <c r="D79" s="271"/>
      <c r="E79" s="271"/>
      <c r="F79" s="271"/>
      <c r="G79" s="271"/>
      <c r="H79" s="271"/>
      <c r="I79" s="271"/>
      <c r="J79" s="271"/>
      <c r="K79" s="271"/>
      <c r="L79" s="271"/>
      <c r="M79" s="271"/>
      <c r="N79" s="271"/>
      <c r="O79" s="271"/>
    </row>
    <row r="80" spans="1:15" ht="13.5">
      <c r="A80" s="271"/>
      <c r="B80" s="271"/>
      <c r="C80" s="271"/>
      <c r="D80" s="271"/>
      <c r="E80" s="271"/>
      <c r="F80" s="271"/>
      <c r="G80" s="271"/>
      <c r="H80" s="271"/>
      <c r="I80" s="271"/>
      <c r="J80" s="271"/>
      <c r="K80" s="271"/>
      <c r="L80" s="271"/>
      <c r="M80" s="271"/>
      <c r="N80" s="271"/>
      <c r="O80" s="271"/>
    </row>
    <row r="81" spans="1:15" ht="13.5">
      <c r="A81" s="271"/>
      <c r="B81" s="271"/>
      <c r="C81" s="271"/>
      <c r="D81" s="271"/>
      <c r="E81" s="271"/>
      <c r="F81" s="271"/>
      <c r="G81" s="271"/>
      <c r="H81" s="271"/>
      <c r="I81" s="271"/>
      <c r="J81" s="271"/>
      <c r="K81" s="271"/>
      <c r="L81" s="271"/>
      <c r="M81" s="271"/>
      <c r="N81" s="271"/>
      <c r="O81" s="271"/>
    </row>
    <row r="82" spans="1:15" ht="13.5">
      <c r="A82" s="271"/>
      <c r="B82" s="271"/>
      <c r="C82" s="271"/>
      <c r="D82" s="271"/>
      <c r="E82" s="271"/>
      <c r="F82" s="271"/>
      <c r="G82" s="271"/>
      <c r="H82" s="271"/>
      <c r="I82" s="271"/>
      <c r="J82" s="271"/>
      <c r="K82" s="271"/>
      <c r="L82" s="271"/>
      <c r="M82" s="271"/>
      <c r="N82" s="271"/>
      <c r="O82" s="271"/>
    </row>
    <row r="83" spans="1:15" ht="13.5">
      <c r="A83" s="271"/>
      <c r="B83" s="271"/>
      <c r="C83" s="271"/>
      <c r="D83" s="271"/>
      <c r="E83" s="271"/>
      <c r="F83" s="271"/>
      <c r="G83" s="271"/>
      <c r="H83" s="271"/>
      <c r="I83" s="271"/>
      <c r="J83" s="271"/>
      <c r="K83" s="271"/>
      <c r="L83" s="271"/>
      <c r="M83" s="271"/>
      <c r="N83" s="271"/>
      <c r="O83" s="271"/>
    </row>
    <row r="84" spans="1:15" ht="13.5">
      <c r="A84" s="271"/>
      <c r="B84" s="271"/>
      <c r="C84" s="271"/>
      <c r="D84" s="271"/>
      <c r="E84" s="271"/>
      <c r="F84" s="271"/>
      <c r="G84" s="271"/>
      <c r="H84" s="271"/>
      <c r="I84" s="271"/>
      <c r="J84" s="271"/>
      <c r="K84" s="271"/>
      <c r="L84" s="271"/>
      <c r="M84" s="271"/>
      <c r="N84" s="271"/>
      <c r="O84" s="271"/>
    </row>
    <row r="85" spans="1:15" ht="13.5">
      <c r="A85" s="271"/>
      <c r="B85" s="271"/>
      <c r="C85" s="271"/>
      <c r="D85" s="271"/>
      <c r="E85" s="271"/>
      <c r="F85" s="271"/>
      <c r="G85" s="271"/>
      <c r="H85" s="271"/>
      <c r="I85" s="271"/>
      <c r="J85" s="271"/>
      <c r="K85" s="271"/>
      <c r="L85" s="271"/>
      <c r="M85" s="271"/>
      <c r="N85" s="271"/>
      <c r="O85" s="271"/>
    </row>
    <row r="86" spans="1:15" ht="13.5">
      <c r="A86" s="271"/>
      <c r="B86" s="271"/>
      <c r="C86" s="271"/>
      <c r="D86" s="271"/>
      <c r="E86" s="271"/>
      <c r="F86" s="271"/>
      <c r="G86" s="271"/>
      <c r="H86" s="271"/>
      <c r="I86" s="271"/>
      <c r="J86" s="271"/>
      <c r="K86" s="271"/>
      <c r="L86" s="271"/>
      <c r="M86" s="271"/>
      <c r="N86" s="271"/>
      <c r="O86" s="271"/>
    </row>
    <row r="87" spans="1:15" ht="13.5">
      <c r="A87" s="271"/>
      <c r="B87" s="271"/>
      <c r="C87" s="271"/>
      <c r="D87" s="271"/>
      <c r="E87" s="271"/>
      <c r="F87" s="271"/>
      <c r="G87" s="271"/>
      <c r="H87" s="271"/>
      <c r="I87" s="271"/>
      <c r="J87" s="271"/>
      <c r="K87" s="271"/>
      <c r="L87" s="271"/>
      <c r="M87" s="271"/>
      <c r="N87" s="271"/>
      <c r="O87" s="271"/>
    </row>
    <row r="88" spans="1:15" ht="13.5">
      <c r="A88" s="271"/>
      <c r="B88" s="271"/>
      <c r="C88" s="271"/>
      <c r="D88" s="271"/>
      <c r="E88" s="271"/>
      <c r="F88" s="271"/>
      <c r="G88" s="271"/>
      <c r="H88" s="271"/>
      <c r="I88" s="271"/>
      <c r="J88" s="271"/>
      <c r="K88" s="271"/>
      <c r="L88" s="271"/>
      <c r="M88" s="271"/>
      <c r="N88" s="271"/>
      <c r="O88" s="271"/>
    </row>
    <row r="89" spans="1:15" ht="13.5">
      <c r="A89" s="271"/>
      <c r="B89" s="271"/>
      <c r="C89" s="271"/>
      <c r="D89" s="271"/>
      <c r="E89" s="271"/>
      <c r="F89" s="271"/>
      <c r="G89" s="271"/>
      <c r="H89" s="271"/>
      <c r="I89" s="271"/>
      <c r="J89" s="271"/>
      <c r="K89" s="271"/>
      <c r="L89" s="271"/>
      <c r="M89" s="271"/>
      <c r="N89" s="271"/>
      <c r="O89" s="271"/>
    </row>
    <row r="90" spans="1:15" ht="13.5">
      <c r="A90" s="271"/>
      <c r="B90" s="271"/>
      <c r="C90" s="271"/>
      <c r="D90" s="271"/>
      <c r="E90" s="271"/>
      <c r="F90" s="271"/>
      <c r="G90" s="271"/>
      <c r="H90" s="271"/>
      <c r="I90" s="271"/>
      <c r="J90" s="271"/>
      <c r="K90" s="271"/>
      <c r="L90" s="271"/>
      <c r="M90" s="271"/>
      <c r="N90" s="271"/>
      <c r="O90" s="271"/>
    </row>
    <row r="91" spans="1:15" ht="13.5">
      <c r="A91" s="271"/>
      <c r="B91" s="271"/>
      <c r="C91" s="271"/>
      <c r="D91" s="271"/>
      <c r="E91" s="271"/>
      <c r="F91" s="271"/>
      <c r="G91" s="271"/>
      <c r="H91" s="271"/>
      <c r="I91" s="271"/>
      <c r="J91" s="271"/>
      <c r="K91" s="271"/>
      <c r="L91" s="271"/>
      <c r="M91" s="271"/>
      <c r="N91" s="271"/>
      <c r="O91" s="271"/>
    </row>
    <row r="92" spans="1:15" ht="13.5">
      <c r="A92" s="271"/>
      <c r="B92" s="271"/>
      <c r="C92" s="271"/>
      <c r="D92" s="271"/>
      <c r="E92" s="271"/>
      <c r="F92" s="271"/>
      <c r="G92" s="271"/>
      <c r="H92" s="271"/>
      <c r="I92" s="271"/>
      <c r="J92" s="271"/>
      <c r="K92" s="271"/>
      <c r="L92" s="271"/>
      <c r="M92" s="271"/>
      <c r="N92" s="271"/>
      <c r="O92" s="271"/>
    </row>
    <row r="93" spans="1:15" ht="13.5">
      <c r="A93" s="271"/>
      <c r="B93" s="271"/>
      <c r="C93" s="271"/>
      <c r="D93" s="271"/>
      <c r="E93" s="271"/>
      <c r="F93" s="271"/>
      <c r="G93" s="271"/>
      <c r="H93" s="271"/>
      <c r="I93" s="271"/>
      <c r="J93" s="271"/>
      <c r="K93" s="271"/>
      <c r="L93" s="271"/>
      <c r="M93" s="271"/>
      <c r="N93" s="271"/>
      <c r="O93" s="271"/>
    </row>
    <row r="94" spans="1:15" ht="13.5">
      <c r="A94" s="271"/>
      <c r="B94" s="271"/>
      <c r="C94" s="271"/>
      <c r="D94" s="271"/>
      <c r="E94" s="271"/>
      <c r="F94" s="271"/>
      <c r="G94" s="271"/>
      <c r="H94" s="271"/>
      <c r="I94" s="271"/>
      <c r="J94" s="271"/>
      <c r="K94" s="271"/>
      <c r="L94" s="271"/>
      <c r="M94" s="271"/>
      <c r="N94" s="271"/>
      <c r="O94" s="271"/>
    </row>
    <row r="95" spans="1:15" ht="13.5">
      <c r="A95" s="271"/>
      <c r="B95" s="271"/>
      <c r="C95" s="271"/>
      <c r="D95" s="271"/>
      <c r="E95" s="271"/>
      <c r="F95" s="271"/>
      <c r="G95" s="271"/>
      <c r="H95" s="271"/>
      <c r="I95" s="271"/>
      <c r="J95" s="271"/>
      <c r="K95" s="271"/>
      <c r="L95" s="271"/>
      <c r="M95" s="271"/>
      <c r="N95" s="271"/>
      <c r="O95" s="271"/>
    </row>
    <row r="96" spans="1:15" ht="13.5">
      <c r="A96" s="271"/>
      <c r="B96" s="271"/>
      <c r="C96" s="271"/>
      <c r="D96" s="271"/>
      <c r="E96" s="271"/>
      <c r="F96" s="271"/>
      <c r="G96" s="271"/>
      <c r="H96" s="271"/>
      <c r="I96" s="271"/>
      <c r="J96" s="271"/>
      <c r="K96" s="271"/>
      <c r="L96" s="271"/>
      <c r="M96" s="271"/>
      <c r="N96" s="271"/>
      <c r="O96" s="271"/>
    </row>
    <row r="97" spans="1:15" ht="13.5">
      <c r="A97" s="271"/>
      <c r="B97" s="271"/>
      <c r="C97" s="271"/>
      <c r="D97" s="271"/>
      <c r="E97" s="271"/>
      <c r="F97" s="271"/>
      <c r="G97" s="271"/>
      <c r="H97" s="271"/>
      <c r="I97" s="271"/>
      <c r="J97" s="271"/>
      <c r="K97" s="271"/>
      <c r="L97" s="271"/>
      <c r="M97" s="271"/>
      <c r="N97" s="271"/>
      <c r="O97" s="271"/>
    </row>
    <row r="98" spans="1:15" ht="13.5">
      <c r="A98" s="271"/>
      <c r="B98" s="271"/>
      <c r="C98" s="271"/>
      <c r="D98" s="271"/>
      <c r="E98" s="271"/>
      <c r="F98" s="271"/>
      <c r="G98" s="271"/>
      <c r="H98" s="271"/>
      <c r="I98" s="271"/>
      <c r="J98" s="271"/>
      <c r="K98" s="271"/>
      <c r="L98" s="271"/>
      <c r="M98" s="271"/>
      <c r="N98" s="271"/>
      <c r="O98" s="271"/>
    </row>
    <row r="99" spans="1:15" ht="13.5">
      <c r="A99" s="271"/>
      <c r="B99" s="271"/>
      <c r="C99" s="271"/>
      <c r="D99" s="271"/>
      <c r="E99" s="271"/>
      <c r="F99" s="271"/>
      <c r="G99" s="271"/>
      <c r="H99" s="271"/>
      <c r="I99" s="271"/>
      <c r="J99" s="271"/>
      <c r="K99" s="271"/>
      <c r="L99" s="271"/>
      <c r="M99" s="271"/>
      <c r="N99" s="271"/>
      <c r="O99" s="271"/>
    </row>
    <row r="100" spans="1:15" ht="13.5">
      <c r="A100" s="271"/>
      <c r="B100" s="271"/>
      <c r="C100" s="271"/>
      <c r="D100" s="271"/>
      <c r="E100" s="271"/>
      <c r="F100" s="271"/>
      <c r="G100" s="271"/>
      <c r="H100" s="271"/>
      <c r="I100" s="271"/>
      <c r="J100" s="271"/>
      <c r="K100" s="271"/>
      <c r="L100" s="271"/>
      <c r="M100" s="271"/>
      <c r="N100" s="271"/>
      <c r="O100" s="271"/>
    </row>
    <row r="101" spans="1:15" ht="13.5">
      <c r="A101" s="271"/>
      <c r="B101" s="271"/>
      <c r="C101" s="271"/>
      <c r="D101" s="271"/>
      <c r="E101" s="271"/>
      <c r="F101" s="271"/>
      <c r="G101" s="271"/>
      <c r="H101" s="271"/>
      <c r="I101" s="271"/>
      <c r="J101" s="271"/>
      <c r="K101" s="271"/>
      <c r="L101" s="271"/>
      <c r="M101" s="271"/>
      <c r="N101" s="271"/>
      <c r="O101" s="271"/>
    </row>
    <row r="102" spans="1:15" ht="13.5">
      <c r="A102" s="271"/>
      <c r="B102" s="271"/>
      <c r="C102" s="271"/>
      <c r="D102" s="271"/>
      <c r="E102" s="271"/>
      <c r="F102" s="271"/>
      <c r="G102" s="271"/>
      <c r="H102" s="271"/>
      <c r="I102" s="271"/>
      <c r="J102" s="271"/>
      <c r="K102" s="271"/>
      <c r="L102" s="271"/>
      <c r="M102" s="271"/>
      <c r="N102" s="271"/>
      <c r="O102" s="271"/>
    </row>
    <row r="103" spans="1:15" ht="13.5">
      <c r="A103" s="271"/>
      <c r="B103" s="271"/>
      <c r="C103" s="271"/>
      <c r="D103" s="271"/>
      <c r="E103" s="271"/>
      <c r="F103" s="271"/>
      <c r="G103" s="271"/>
      <c r="H103" s="271"/>
      <c r="I103" s="271"/>
      <c r="J103" s="271"/>
      <c r="K103" s="271"/>
      <c r="L103" s="271"/>
      <c r="M103" s="271"/>
      <c r="N103" s="271"/>
      <c r="O103" s="271"/>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zoomScale="75" zoomScaleNormal="75" workbookViewId="0" topLeftCell="A1">
      <pane xSplit="2" ySplit="3" topLeftCell="C16" activePane="bottomRight" state="frozen"/>
      <selection pane="topLeft" activeCell="C25" sqref="C25"/>
      <selection pane="topRight" activeCell="C25" sqref="C25"/>
      <selection pane="bottomLeft" activeCell="C25" sqref="C25"/>
      <selection pane="bottomRight" activeCell="M35" sqref="M35"/>
    </sheetView>
  </sheetViews>
  <sheetFormatPr defaultColWidth="9.00390625" defaultRowHeight="13.5"/>
  <cols>
    <col min="1" max="1" width="12.75390625" style="0" customWidth="1"/>
  </cols>
  <sheetData>
    <row r="1" spans="1:17" ht="17.25">
      <c r="A1" s="315"/>
      <c r="B1" s="316" t="s">
        <v>55</v>
      </c>
      <c r="C1" s="221" t="s">
        <v>59</v>
      </c>
      <c r="D1" s="221"/>
      <c r="E1" s="221"/>
      <c r="F1" s="221"/>
      <c r="G1" s="221" t="s">
        <v>182</v>
      </c>
      <c r="H1" s="221"/>
      <c r="I1" s="7"/>
      <c r="J1" s="7"/>
      <c r="K1" s="7"/>
      <c r="L1" s="7"/>
      <c r="M1" s="7"/>
      <c r="N1" s="7"/>
      <c r="O1" s="7"/>
      <c r="P1" s="315"/>
      <c r="Q1" s="315"/>
    </row>
    <row r="2" spans="1:17" ht="14.25" thickBot="1">
      <c r="A2" s="315"/>
      <c r="B2" s="315"/>
      <c r="C2" s="7"/>
      <c r="D2" s="7"/>
      <c r="E2" s="7"/>
      <c r="F2" s="7"/>
      <c r="G2" s="7"/>
      <c r="H2" s="7"/>
      <c r="I2" s="7"/>
      <c r="J2" s="7"/>
      <c r="K2" s="7"/>
      <c r="L2" s="7"/>
      <c r="M2" s="7"/>
      <c r="N2" s="7"/>
      <c r="O2" s="7"/>
      <c r="P2" s="315"/>
      <c r="Q2" s="315"/>
    </row>
    <row r="3" spans="1:17" ht="18" thickBot="1">
      <c r="A3" s="317" t="s">
        <v>47</v>
      </c>
      <c r="B3" s="318" t="s">
        <v>48</v>
      </c>
      <c r="C3" s="319" t="s">
        <v>2</v>
      </c>
      <c r="D3" s="320" t="s">
        <v>3</v>
      </c>
      <c r="E3" s="320" t="s">
        <v>4</v>
      </c>
      <c r="F3" s="320" t="s">
        <v>5</v>
      </c>
      <c r="G3" s="320" t="s">
        <v>6</v>
      </c>
      <c r="H3" s="320" t="s">
        <v>7</v>
      </c>
      <c r="I3" s="320" t="s">
        <v>8</v>
      </c>
      <c r="J3" s="320" t="s">
        <v>9</v>
      </c>
      <c r="K3" s="320" t="s">
        <v>10</v>
      </c>
      <c r="L3" s="320" t="s">
        <v>11</v>
      </c>
      <c r="M3" s="320" t="s">
        <v>12</v>
      </c>
      <c r="N3" s="321" t="s">
        <v>13</v>
      </c>
      <c r="O3" s="322" t="s">
        <v>49</v>
      </c>
      <c r="P3" s="315"/>
      <c r="Q3" s="315"/>
    </row>
    <row r="4" spans="1:17" ht="15" thickTop="1">
      <c r="A4" s="323"/>
      <c r="B4" s="324" t="s">
        <v>51</v>
      </c>
      <c r="C4" s="251">
        <v>171</v>
      </c>
      <c r="D4" s="252">
        <v>310</v>
      </c>
      <c r="E4" s="252">
        <v>172</v>
      </c>
      <c r="F4" s="252">
        <v>394</v>
      </c>
      <c r="G4" s="252">
        <v>203</v>
      </c>
      <c r="H4" s="252">
        <v>181</v>
      </c>
      <c r="I4" s="252">
        <v>271</v>
      </c>
      <c r="J4" s="252">
        <v>198</v>
      </c>
      <c r="K4" s="252">
        <v>175</v>
      </c>
      <c r="L4" s="252">
        <v>148</v>
      </c>
      <c r="M4" s="252">
        <v>54</v>
      </c>
      <c r="N4" s="233">
        <v>205</v>
      </c>
      <c r="O4" s="325">
        <f aca="true" t="shared" si="0" ref="O4:O38">SUM(C4:N4)</f>
        <v>2482</v>
      </c>
      <c r="P4" s="315"/>
      <c r="Q4" s="315"/>
    </row>
    <row r="5" spans="1:17" ht="14.25">
      <c r="A5" s="326"/>
      <c r="B5" s="327" t="s">
        <v>52</v>
      </c>
      <c r="C5" s="237">
        <v>78</v>
      </c>
      <c r="D5" s="238">
        <v>103</v>
      </c>
      <c r="E5" s="238">
        <v>77</v>
      </c>
      <c r="F5" s="238">
        <v>108</v>
      </c>
      <c r="G5" s="238">
        <v>81</v>
      </c>
      <c r="H5" s="238">
        <v>117</v>
      </c>
      <c r="I5" s="238">
        <v>66</v>
      </c>
      <c r="J5" s="238">
        <v>80</v>
      </c>
      <c r="K5" s="238">
        <v>63</v>
      </c>
      <c r="L5" s="238">
        <v>68</v>
      </c>
      <c r="M5" s="238">
        <v>41</v>
      </c>
      <c r="N5" s="240">
        <v>115</v>
      </c>
      <c r="O5" s="263">
        <f t="shared" si="0"/>
        <v>997</v>
      </c>
      <c r="P5" s="315"/>
      <c r="Q5" s="315"/>
    </row>
    <row r="6" spans="1:17" ht="14.25">
      <c r="A6" s="328" t="s">
        <v>145</v>
      </c>
      <c r="B6" s="327" t="s">
        <v>53</v>
      </c>
      <c r="C6" s="237">
        <v>83</v>
      </c>
      <c r="D6" s="238">
        <v>127</v>
      </c>
      <c r="E6" s="238">
        <v>74</v>
      </c>
      <c r="F6" s="238">
        <v>174</v>
      </c>
      <c r="G6" s="238">
        <v>114</v>
      </c>
      <c r="H6" s="238">
        <v>59</v>
      </c>
      <c r="I6" s="238">
        <v>108</v>
      </c>
      <c r="J6" s="238">
        <v>111</v>
      </c>
      <c r="K6" s="238">
        <v>101</v>
      </c>
      <c r="L6" s="238">
        <v>71</v>
      </c>
      <c r="M6" s="238">
        <v>13</v>
      </c>
      <c r="N6" s="240">
        <v>60</v>
      </c>
      <c r="O6" s="263">
        <f t="shared" si="0"/>
        <v>1095</v>
      </c>
      <c r="P6" s="315"/>
      <c r="Q6" s="315"/>
    </row>
    <row r="7" spans="1:17" ht="14.25">
      <c r="A7" s="328"/>
      <c r="B7" s="327" t="s">
        <v>100</v>
      </c>
      <c r="C7" s="237">
        <v>0</v>
      </c>
      <c r="D7" s="238">
        <v>65</v>
      </c>
      <c r="E7" s="238">
        <v>0</v>
      </c>
      <c r="F7" s="238">
        <v>0</v>
      </c>
      <c r="G7" s="238">
        <v>0</v>
      </c>
      <c r="H7" s="238">
        <v>0</v>
      </c>
      <c r="I7" s="238">
        <v>0</v>
      </c>
      <c r="J7" s="238">
        <v>1</v>
      </c>
      <c r="K7" s="238">
        <v>0</v>
      </c>
      <c r="L7" s="238">
        <v>1</v>
      </c>
      <c r="M7" s="238">
        <v>0</v>
      </c>
      <c r="N7" s="240">
        <v>1</v>
      </c>
      <c r="O7" s="263">
        <f t="shared" si="0"/>
        <v>68</v>
      </c>
      <c r="P7" s="315"/>
      <c r="Q7" s="315"/>
    </row>
    <row r="8" spans="1:17" ht="15" thickBot="1">
      <c r="A8" s="328"/>
      <c r="B8" s="329" t="s">
        <v>54</v>
      </c>
      <c r="C8" s="256">
        <v>10</v>
      </c>
      <c r="D8" s="257">
        <v>15</v>
      </c>
      <c r="E8" s="257">
        <v>21</v>
      </c>
      <c r="F8" s="257">
        <v>112</v>
      </c>
      <c r="G8" s="257">
        <v>8</v>
      </c>
      <c r="H8" s="257">
        <v>5</v>
      </c>
      <c r="I8" s="257">
        <v>97</v>
      </c>
      <c r="J8" s="257">
        <v>6</v>
      </c>
      <c r="K8" s="257">
        <v>11</v>
      </c>
      <c r="L8" s="257">
        <v>8</v>
      </c>
      <c r="M8" s="257">
        <v>0</v>
      </c>
      <c r="N8" s="178">
        <v>29</v>
      </c>
      <c r="O8" s="249">
        <f t="shared" si="0"/>
        <v>322</v>
      </c>
      <c r="P8" s="315"/>
      <c r="Q8" s="315"/>
    </row>
    <row r="9" spans="1:17" ht="14.25" customHeight="1" thickTop="1">
      <c r="A9" s="722" t="s">
        <v>66</v>
      </c>
      <c r="B9" s="331" t="s">
        <v>51</v>
      </c>
      <c r="C9" s="230">
        <v>59</v>
      </c>
      <c r="D9" s="231">
        <v>36</v>
      </c>
      <c r="E9" s="231">
        <v>56</v>
      </c>
      <c r="F9" s="231">
        <v>51</v>
      </c>
      <c r="G9" s="231">
        <v>64</v>
      </c>
      <c r="H9" s="231">
        <v>20</v>
      </c>
      <c r="I9" s="231">
        <v>46</v>
      </c>
      <c r="J9" s="231">
        <v>41</v>
      </c>
      <c r="K9" s="231">
        <v>71</v>
      </c>
      <c r="L9" s="231">
        <v>39</v>
      </c>
      <c r="M9" s="231">
        <v>46</v>
      </c>
      <c r="N9" s="233">
        <v>38</v>
      </c>
      <c r="O9" s="332">
        <f t="shared" si="0"/>
        <v>567</v>
      </c>
      <c r="P9" s="315"/>
      <c r="Q9" s="315"/>
    </row>
    <row r="10" spans="1:17" ht="13.5" customHeight="1">
      <c r="A10" s="723"/>
      <c r="B10" s="327" t="s">
        <v>52</v>
      </c>
      <c r="C10" s="237">
        <v>34</v>
      </c>
      <c r="D10" s="238">
        <v>24</v>
      </c>
      <c r="E10" s="238">
        <v>28</v>
      </c>
      <c r="F10" s="238">
        <v>32</v>
      </c>
      <c r="G10" s="238">
        <v>30</v>
      </c>
      <c r="H10" s="238">
        <v>18</v>
      </c>
      <c r="I10" s="238">
        <v>26</v>
      </c>
      <c r="J10" s="238">
        <v>19</v>
      </c>
      <c r="K10" s="238">
        <v>26</v>
      </c>
      <c r="L10" s="238">
        <v>24</v>
      </c>
      <c r="M10" s="238">
        <v>20</v>
      </c>
      <c r="N10" s="240">
        <v>26</v>
      </c>
      <c r="O10" s="263">
        <f t="shared" si="0"/>
        <v>307</v>
      </c>
      <c r="P10" s="315"/>
      <c r="Q10" s="315"/>
    </row>
    <row r="11" spans="1:17" ht="13.5" customHeight="1">
      <c r="A11" s="723"/>
      <c r="B11" s="327" t="s">
        <v>53</v>
      </c>
      <c r="C11" s="237">
        <v>24</v>
      </c>
      <c r="D11" s="238">
        <v>8</v>
      </c>
      <c r="E11" s="238">
        <v>24</v>
      </c>
      <c r="F11" s="238">
        <v>19</v>
      </c>
      <c r="G11" s="238">
        <v>34</v>
      </c>
      <c r="H11" s="238">
        <v>0</v>
      </c>
      <c r="I11" s="238">
        <v>20</v>
      </c>
      <c r="J11" s="238">
        <v>20</v>
      </c>
      <c r="K11" s="238">
        <v>45</v>
      </c>
      <c r="L11" s="238">
        <v>13</v>
      </c>
      <c r="M11" s="238">
        <v>20</v>
      </c>
      <c r="N11" s="240">
        <v>12</v>
      </c>
      <c r="O11" s="263">
        <f t="shared" si="0"/>
        <v>239</v>
      </c>
      <c r="P11" s="315"/>
      <c r="Q11" s="315"/>
    </row>
    <row r="12" spans="1:17" ht="13.5" customHeight="1">
      <c r="A12" s="723"/>
      <c r="B12" s="327" t="s">
        <v>100</v>
      </c>
      <c r="C12" s="237">
        <v>0</v>
      </c>
      <c r="D12" s="238">
        <v>0</v>
      </c>
      <c r="E12" s="238">
        <v>0</v>
      </c>
      <c r="F12" s="238">
        <v>0</v>
      </c>
      <c r="G12" s="238">
        <v>0</v>
      </c>
      <c r="H12" s="238">
        <v>0</v>
      </c>
      <c r="I12" s="238">
        <v>0</v>
      </c>
      <c r="J12" s="238">
        <v>1</v>
      </c>
      <c r="K12" s="238">
        <v>0</v>
      </c>
      <c r="L12" s="238">
        <v>1</v>
      </c>
      <c r="M12" s="238">
        <v>0</v>
      </c>
      <c r="N12" s="240">
        <v>0</v>
      </c>
      <c r="O12" s="263">
        <f t="shared" si="0"/>
        <v>2</v>
      </c>
      <c r="P12" s="315"/>
      <c r="Q12" s="315"/>
    </row>
    <row r="13" spans="1:17" ht="14.25" customHeight="1" thickBot="1">
      <c r="A13" s="724"/>
      <c r="B13" s="333" t="s">
        <v>54</v>
      </c>
      <c r="C13" s="245">
        <v>1</v>
      </c>
      <c r="D13" s="246">
        <v>4</v>
      </c>
      <c r="E13" s="246">
        <v>4</v>
      </c>
      <c r="F13" s="246">
        <v>0</v>
      </c>
      <c r="G13" s="246">
        <v>0</v>
      </c>
      <c r="H13" s="246">
        <v>2</v>
      </c>
      <c r="I13" s="246">
        <v>0</v>
      </c>
      <c r="J13" s="246">
        <v>1</v>
      </c>
      <c r="K13" s="246">
        <v>0</v>
      </c>
      <c r="L13" s="246">
        <v>1</v>
      </c>
      <c r="M13" s="246">
        <v>6</v>
      </c>
      <c r="N13" s="248">
        <v>0</v>
      </c>
      <c r="O13" s="249">
        <f t="shared" si="0"/>
        <v>19</v>
      </c>
      <c r="P13" s="315"/>
      <c r="Q13" s="315"/>
    </row>
    <row r="14" spans="1:17" ht="14.25" thickTop="1">
      <c r="A14" s="726" t="s">
        <v>146</v>
      </c>
      <c r="B14" s="334" t="s">
        <v>51</v>
      </c>
      <c r="C14" s="335">
        <v>143</v>
      </c>
      <c r="D14" s="336">
        <v>21</v>
      </c>
      <c r="E14" s="336">
        <v>53</v>
      </c>
      <c r="F14" s="336">
        <v>40</v>
      </c>
      <c r="G14" s="336">
        <v>38</v>
      </c>
      <c r="H14" s="336">
        <v>53</v>
      </c>
      <c r="I14" s="336">
        <v>28</v>
      </c>
      <c r="J14" s="336">
        <v>23</v>
      </c>
      <c r="K14" s="336">
        <v>87</v>
      </c>
      <c r="L14" s="336">
        <v>23</v>
      </c>
      <c r="M14" s="336">
        <v>17</v>
      </c>
      <c r="N14" s="337">
        <v>12</v>
      </c>
      <c r="O14" s="332">
        <f t="shared" si="0"/>
        <v>538</v>
      </c>
      <c r="P14" s="315"/>
      <c r="Q14" s="315"/>
    </row>
    <row r="15" spans="1:17" ht="13.5">
      <c r="A15" s="725"/>
      <c r="B15" s="338" t="s">
        <v>52</v>
      </c>
      <c r="C15" s="339">
        <v>12</v>
      </c>
      <c r="D15" s="340">
        <v>17</v>
      </c>
      <c r="E15" s="340">
        <v>27</v>
      </c>
      <c r="F15" s="340">
        <v>16</v>
      </c>
      <c r="G15" s="340">
        <v>15</v>
      </c>
      <c r="H15" s="340">
        <v>20</v>
      </c>
      <c r="I15" s="340">
        <v>14</v>
      </c>
      <c r="J15" s="340">
        <v>14</v>
      </c>
      <c r="K15" s="340">
        <v>24</v>
      </c>
      <c r="L15" s="340">
        <v>11</v>
      </c>
      <c r="M15" s="340">
        <v>14</v>
      </c>
      <c r="N15" s="261">
        <v>11</v>
      </c>
      <c r="O15" s="263">
        <f t="shared" si="0"/>
        <v>195</v>
      </c>
      <c r="P15" s="315"/>
      <c r="Q15" s="315"/>
    </row>
    <row r="16" spans="1:17" ht="13.5">
      <c r="A16" s="727" t="s">
        <v>147</v>
      </c>
      <c r="B16" s="338" t="s">
        <v>53</v>
      </c>
      <c r="C16" s="339">
        <v>16</v>
      </c>
      <c r="D16" s="340">
        <v>0</v>
      </c>
      <c r="E16" s="340">
        <v>8</v>
      </c>
      <c r="F16" s="340">
        <v>23</v>
      </c>
      <c r="G16" s="340">
        <v>23</v>
      </c>
      <c r="H16" s="340">
        <v>27</v>
      </c>
      <c r="I16" s="340">
        <v>10</v>
      </c>
      <c r="J16" s="340">
        <v>0</v>
      </c>
      <c r="K16" s="340">
        <v>51</v>
      </c>
      <c r="L16" s="340">
        <v>12</v>
      </c>
      <c r="M16" s="340">
        <v>2</v>
      </c>
      <c r="N16" s="261">
        <v>0</v>
      </c>
      <c r="O16" s="263">
        <f t="shared" si="0"/>
        <v>172</v>
      </c>
      <c r="P16" s="315"/>
      <c r="Q16" s="315"/>
    </row>
    <row r="17" spans="1:17" ht="13.5">
      <c r="A17" s="727"/>
      <c r="B17" s="338" t="s">
        <v>100</v>
      </c>
      <c r="C17" s="339">
        <v>0</v>
      </c>
      <c r="D17" s="340">
        <v>0</v>
      </c>
      <c r="E17" s="340">
        <v>0</v>
      </c>
      <c r="F17" s="340">
        <v>0</v>
      </c>
      <c r="G17" s="340">
        <v>0</v>
      </c>
      <c r="H17" s="340">
        <v>0</v>
      </c>
      <c r="I17" s="340">
        <v>0</v>
      </c>
      <c r="J17" s="340">
        <v>0</v>
      </c>
      <c r="K17" s="340">
        <v>0</v>
      </c>
      <c r="L17" s="340">
        <v>0</v>
      </c>
      <c r="M17" s="340">
        <v>0</v>
      </c>
      <c r="N17" s="261">
        <v>0</v>
      </c>
      <c r="O17" s="263">
        <f t="shared" si="0"/>
        <v>0</v>
      </c>
      <c r="P17" s="315"/>
      <c r="Q17" s="315"/>
    </row>
    <row r="18" spans="1:17" ht="14.25" thickBot="1">
      <c r="A18" s="728"/>
      <c r="B18" s="341" t="s">
        <v>54</v>
      </c>
      <c r="C18" s="342">
        <v>115</v>
      </c>
      <c r="D18" s="343">
        <v>4</v>
      </c>
      <c r="E18" s="343">
        <v>18</v>
      </c>
      <c r="F18" s="343">
        <v>1</v>
      </c>
      <c r="G18" s="343">
        <v>0</v>
      </c>
      <c r="H18" s="343">
        <v>6</v>
      </c>
      <c r="I18" s="343">
        <v>4</v>
      </c>
      <c r="J18" s="343">
        <v>9</v>
      </c>
      <c r="K18" s="343">
        <v>12</v>
      </c>
      <c r="L18" s="343">
        <v>0</v>
      </c>
      <c r="M18" s="343">
        <v>1</v>
      </c>
      <c r="N18" s="344">
        <v>1</v>
      </c>
      <c r="O18" s="249">
        <f t="shared" si="0"/>
        <v>171</v>
      </c>
      <c r="P18" s="315"/>
      <c r="Q18" s="315"/>
    </row>
    <row r="19" spans="1:17" ht="14.25" thickTop="1">
      <c r="A19" s="725" t="s">
        <v>67</v>
      </c>
      <c r="B19" s="324" t="s">
        <v>51</v>
      </c>
      <c r="C19" s="251">
        <v>16</v>
      </c>
      <c r="D19" s="252">
        <v>25</v>
      </c>
      <c r="E19" s="252">
        <v>26</v>
      </c>
      <c r="F19" s="252">
        <v>12</v>
      </c>
      <c r="G19" s="252">
        <v>18</v>
      </c>
      <c r="H19" s="252">
        <v>6</v>
      </c>
      <c r="I19" s="252">
        <v>17</v>
      </c>
      <c r="J19" s="252">
        <v>5</v>
      </c>
      <c r="K19" s="252">
        <v>21</v>
      </c>
      <c r="L19" s="252">
        <v>10</v>
      </c>
      <c r="M19" s="252">
        <v>18</v>
      </c>
      <c r="N19" s="253">
        <v>7</v>
      </c>
      <c r="O19" s="332">
        <f t="shared" si="0"/>
        <v>181</v>
      </c>
      <c r="P19" s="315"/>
      <c r="Q19" s="315"/>
    </row>
    <row r="20" spans="1:17" ht="13.5">
      <c r="A20" s="725"/>
      <c r="B20" s="327" t="s">
        <v>52</v>
      </c>
      <c r="C20" s="237">
        <v>15</v>
      </c>
      <c r="D20" s="238">
        <v>9</v>
      </c>
      <c r="E20" s="238">
        <v>18</v>
      </c>
      <c r="F20" s="238">
        <v>12</v>
      </c>
      <c r="G20" s="238">
        <v>18</v>
      </c>
      <c r="H20" s="238">
        <v>6</v>
      </c>
      <c r="I20" s="238">
        <v>6</v>
      </c>
      <c r="J20" s="238">
        <v>5</v>
      </c>
      <c r="K20" s="238">
        <v>16</v>
      </c>
      <c r="L20" s="238">
        <v>7</v>
      </c>
      <c r="M20" s="238">
        <v>8</v>
      </c>
      <c r="N20" s="240">
        <v>7</v>
      </c>
      <c r="O20" s="263">
        <f t="shared" si="0"/>
        <v>127</v>
      </c>
      <c r="P20" s="315"/>
      <c r="Q20" s="315"/>
    </row>
    <row r="21" spans="1:17" ht="13.5">
      <c r="A21" s="725"/>
      <c r="B21" s="327" t="s">
        <v>53</v>
      </c>
      <c r="C21" s="237">
        <v>0</v>
      </c>
      <c r="D21" s="238">
        <v>16</v>
      </c>
      <c r="E21" s="238">
        <v>8</v>
      </c>
      <c r="F21" s="238">
        <v>0</v>
      </c>
      <c r="G21" s="238">
        <v>0</v>
      </c>
      <c r="H21" s="238">
        <v>0</v>
      </c>
      <c r="I21" s="238">
        <v>10</v>
      </c>
      <c r="J21" s="238">
        <v>0</v>
      </c>
      <c r="K21" s="345">
        <v>0</v>
      </c>
      <c r="L21" s="238">
        <v>0</v>
      </c>
      <c r="M21" s="238">
        <v>10</v>
      </c>
      <c r="N21" s="240">
        <v>0</v>
      </c>
      <c r="O21" s="263">
        <f t="shared" si="0"/>
        <v>44</v>
      </c>
      <c r="P21" s="315"/>
      <c r="Q21" s="315"/>
    </row>
    <row r="22" spans="1:17" ht="14.25">
      <c r="A22" s="328"/>
      <c r="B22" s="327" t="s">
        <v>100</v>
      </c>
      <c r="C22" s="237">
        <v>0</v>
      </c>
      <c r="D22" s="238">
        <v>0</v>
      </c>
      <c r="E22" s="238">
        <v>0</v>
      </c>
      <c r="F22" s="238">
        <v>0</v>
      </c>
      <c r="G22" s="238">
        <v>0</v>
      </c>
      <c r="H22" s="238">
        <v>0</v>
      </c>
      <c r="I22" s="238">
        <v>0</v>
      </c>
      <c r="J22" s="238">
        <v>0</v>
      </c>
      <c r="K22" s="238">
        <v>0</v>
      </c>
      <c r="L22" s="238">
        <v>0</v>
      </c>
      <c r="M22" s="238">
        <v>0</v>
      </c>
      <c r="N22" s="240">
        <v>0</v>
      </c>
      <c r="O22" s="263">
        <f t="shared" si="0"/>
        <v>0</v>
      </c>
      <c r="P22" s="315"/>
      <c r="Q22" s="315"/>
    </row>
    <row r="23" spans="1:17" ht="15" thickBot="1">
      <c r="A23" s="346"/>
      <c r="B23" s="333" t="s">
        <v>54</v>
      </c>
      <c r="C23" s="245">
        <v>1</v>
      </c>
      <c r="D23" s="246">
        <v>0</v>
      </c>
      <c r="E23" s="246">
        <v>0</v>
      </c>
      <c r="F23" s="246">
        <v>0</v>
      </c>
      <c r="G23" s="246">
        <v>0</v>
      </c>
      <c r="H23" s="246">
        <v>0</v>
      </c>
      <c r="I23" s="246">
        <v>1</v>
      </c>
      <c r="J23" s="246">
        <v>0</v>
      </c>
      <c r="K23" s="246">
        <v>5</v>
      </c>
      <c r="L23" s="246">
        <v>3</v>
      </c>
      <c r="M23" s="246">
        <v>0</v>
      </c>
      <c r="N23" s="248">
        <v>0</v>
      </c>
      <c r="O23" s="249">
        <f t="shared" si="0"/>
        <v>10</v>
      </c>
      <c r="P23" s="315"/>
      <c r="Q23" s="315"/>
    </row>
    <row r="24" spans="1:17" ht="14.25" thickTop="1">
      <c r="A24" s="726" t="s">
        <v>68</v>
      </c>
      <c r="B24" s="324" t="s">
        <v>51</v>
      </c>
      <c r="C24" s="251">
        <v>15</v>
      </c>
      <c r="D24" s="252">
        <v>2</v>
      </c>
      <c r="E24" s="252">
        <v>5</v>
      </c>
      <c r="F24" s="252">
        <v>5</v>
      </c>
      <c r="G24" s="252">
        <v>3</v>
      </c>
      <c r="H24" s="252">
        <v>0</v>
      </c>
      <c r="I24" s="252">
        <v>5</v>
      </c>
      <c r="J24" s="252">
        <v>14</v>
      </c>
      <c r="K24" s="252">
        <v>9</v>
      </c>
      <c r="L24" s="252">
        <v>8</v>
      </c>
      <c r="M24" s="252">
        <v>4</v>
      </c>
      <c r="N24" s="253">
        <v>4</v>
      </c>
      <c r="O24" s="332">
        <f t="shared" si="0"/>
        <v>74</v>
      </c>
      <c r="P24" s="315"/>
      <c r="Q24" s="315"/>
    </row>
    <row r="25" spans="1:17" ht="13.5">
      <c r="A25" s="725"/>
      <c r="B25" s="327" t="s">
        <v>52</v>
      </c>
      <c r="C25" s="237">
        <v>7</v>
      </c>
      <c r="D25" s="238">
        <v>2</v>
      </c>
      <c r="E25" s="238">
        <v>4</v>
      </c>
      <c r="F25" s="238">
        <v>5</v>
      </c>
      <c r="G25" s="238">
        <v>3</v>
      </c>
      <c r="H25" s="238">
        <v>0</v>
      </c>
      <c r="I25" s="238">
        <v>5</v>
      </c>
      <c r="J25" s="238">
        <v>6</v>
      </c>
      <c r="K25" s="238">
        <v>9</v>
      </c>
      <c r="L25" s="238">
        <v>4</v>
      </c>
      <c r="M25" s="238">
        <v>4</v>
      </c>
      <c r="N25" s="240">
        <v>3</v>
      </c>
      <c r="O25" s="263">
        <f t="shared" si="0"/>
        <v>52</v>
      </c>
      <c r="P25" s="315"/>
      <c r="Q25" s="315"/>
    </row>
    <row r="26" spans="1:17" ht="13.5">
      <c r="A26" s="725"/>
      <c r="B26" s="327" t="s">
        <v>53</v>
      </c>
      <c r="C26" s="237">
        <v>8</v>
      </c>
      <c r="D26" s="238">
        <v>0</v>
      </c>
      <c r="E26" s="238">
        <v>0</v>
      </c>
      <c r="F26" s="238">
        <v>0</v>
      </c>
      <c r="G26" s="238">
        <v>0</v>
      </c>
      <c r="H26" s="238">
        <v>0</v>
      </c>
      <c r="I26" s="238">
        <v>0</v>
      </c>
      <c r="J26" s="238">
        <v>8</v>
      </c>
      <c r="K26" s="238">
        <v>0</v>
      </c>
      <c r="L26" s="238">
        <v>4</v>
      </c>
      <c r="M26" s="238">
        <v>0</v>
      </c>
      <c r="N26" s="240">
        <v>1</v>
      </c>
      <c r="O26" s="263">
        <f t="shared" si="0"/>
        <v>21</v>
      </c>
      <c r="P26" s="315"/>
      <c r="Q26" s="315"/>
    </row>
    <row r="27" spans="1:17" ht="14.25">
      <c r="A27" s="328"/>
      <c r="B27" s="327" t="s">
        <v>100</v>
      </c>
      <c r="C27" s="237">
        <v>0</v>
      </c>
      <c r="D27" s="238">
        <v>0</v>
      </c>
      <c r="E27" s="238">
        <v>1</v>
      </c>
      <c r="F27" s="238">
        <v>0</v>
      </c>
      <c r="G27" s="238">
        <v>0</v>
      </c>
      <c r="H27" s="238">
        <v>0</v>
      </c>
      <c r="I27" s="238">
        <v>0</v>
      </c>
      <c r="J27" s="238">
        <v>0</v>
      </c>
      <c r="K27" s="238">
        <v>0</v>
      </c>
      <c r="L27" s="238">
        <v>0</v>
      </c>
      <c r="M27" s="238">
        <v>0</v>
      </c>
      <c r="N27" s="240">
        <v>0</v>
      </c>
      <c r="O27" s="263">
        <f t="shared" si="0"/>
        <v>1</v>
      </c>
      <c r="P27" s="315"/>
      <c r="Q27" s="315"/>
    </row>
    <row r="28" spans="1:17" ht="15" thickBot="1">
      <c r="A28" s="328"/>
      <c r="B28" s="329" t="s">
        <v>54</v>
      </c>
      <c r="C28" s="256">
        <v>0</v>
      </c>
      <c r="D28" s="257">
        <v>0</v>
      </c>
      <c r="E28" s="257">
        <v>0</v>
      </c>
      <c r="F28" s="257">
        <v>0</v>
      </c>
      <c r="G28" s="257">
        <v>0</v>
      </c>
      <c r="H28" s="257">
        <v>0</v>
      </c>
      <c r="I28" s="257">
        <v>0</v>
      </c>
      <c r="J28" s="257">
        <v>0</v>
      </c>
      <c r="K28" s="257">
        <v>0</v>
      </c>
      <c r="L28" s="257">
        <v>0</v>
      </c>
      <c r="M28" s="257">
        <v>0</v>
      </c>
      <c r="N28" s="178">
        <v>0</v>
      </c>
      <c r="O28" s="262">
        <f t="shared" si="0"/>
        <v>0</v>
      </c>
      <c r="P28" s="315"/>
      <c r="Q28" s="315"/>
    </row>
    <row r="29" spans="1:17" ht="15" thickTop="1">
      <c r="A29" s="330"/>
      <c r="B29" s="331" t="s">
        <v>51</v>
      </c>
      <c r="C29" s="230">
        <v>5</v>
      </c>
      <c r="D29" s="231">
        <v>6</v>
      </c>
      <c r="E29" s="231">
        <v>5</v>
      </c>
      <c r="F29" s="231">
        <v>6</v>
      </c>
      <c r="G29" s="231">
        <v>7</v>
      </c>
      <c r="H29" s="231">
        <v>8</v>
      </c>
      <c r="I29" s="231">
        <v>8</v>
      </c>
      <c r="J29" s="231">
        <v>2</v>
      </c>
      <c r="K29" s="231">
        <v>5</v>
      </c>
      <c r="L29" s="231">
        <v>6</v>
      </c>
      <c r="M29" s="231">
        <v>16</v>
      </c>
      <c r="N29" s="233">
        <v>2</v>
      </c>
      <c r="O29" s="259">
        <f t="shared" si="0"/>
        <v>76</v>
      </c>
      <c r="P29" s="315"/>
      <c r="Q29" s="315"/>
    </row>
    <row r="30" spans="1:17" ht="14.25">
      <c r="A30" s="328"/>
      <c r="B30" s="327" t="s">
        <v>52</v>
      </c>
      <c r="C30" s="237">
        <v>5</v>
      </c>
      <c r="D30" s="238">
        <v>6</v>
      </c>
      <c r="E30" s="238">
        <v>5</v>
      </c>
      <c r="F30" s="238">
        <v>6</v>
      </c>
      <c r="G30" s="238">
        <v>7</v>
      </c>
      <c r="H30" s="238">
        <v>8</v>
      </c>
      <c r="I30" s="238">
        <v>6</v>
      </c>
      <c r="J30" s="238">
        <v>2</v>
      </c>
      <c r="K30" s="238">
        <v>4</v>
      </c>
      <c r="L30" s="238">
        <v>2</v>
      </c>
      <c r="M30" s="238">
        <v>7</v>
      </c>
      <c r="N30" s="240">
        <v>2</v>
      </c>
      <c r="O30" s="263">
        <f t="shared" si="0"/>
        <v>60</v>
      </c>
      <c r="P30" s="315"/>
      <c r="Q30" s="315"/>
    </row>
    <row r="31" spans="1:17" ht="14.25">
      <c r="A31" s="328" t="s">
        <v>148</v>
      </c>
      <c r="B31" s="327" t="s">
        <v>53</v>
      </c>
      <c r="C31" s="237">
        <v>0</v>
      </c>
      <c r="D31" s="238">
        <v>0</v>
      </c>
      <c r="E31" s="238">
        <v>0</v>
      </c>
      <c r="F31" s="238">
        <v>0</v>
      </c>
      <c r="G31" s="238">
        <v>0</v>
      </c>
      <c r="H31" s="238">
        <v>0</v>
      </c>
      <c r="I31" s="238">
        <v>2</v>
      </c>
      <c r="J31" s="238">
        <v>0</v>
      </c>
      <c r="K31" s="238">
        <v>0</v>
      </c>
      <c r="L31" s="238">
        <v>4</v>
      </c>
      <c r="M31" s="238">
        <v>8</v>
      </c>
      <c r="N31" s="240">
        <v>0</v>
      </c>
      <c r="O31" s="263">
        <f t="shared" si="0"/>
        <v>14</v>
      </c>
      <c r="P31" s="315"/>
      <c r="Q31" s="315"/>
    </row>
    <row r="32" spans="1:17" ht="14.25">
      <c r="A32" s="328"/>
      <c r="B32" s="327" t="s">
        <v>100</v>
      </c>
      <c r="C32" s="237">
        <v>0</v>
      </c>
      <c r="D32" s="238">
        <v>0</v>
      </c>
      <c r="E32" s="238">
        <v>0</v>
      </c>
      <c r="F32" s="238">
        <v>0</v>
      </c>
      <c r="G32" s="238">
        <v>0</v>
      </c>
      <c r="H32" s="238">
        <v>0</v>
      </c>
      <c r="I32" s="238">
        <v>0</v>
      </c>
      <c r="J32" s="238">
        <v>0</v>
      </c>
      <c r="K32" s="238">
        <v>0</v>
      </c>
      <c r="L32" s="238">
        <v>0</v>
      </c>
      <c r="M32" s="238">
        <v>0</v>
      </c>
      <c r="N32" s="240">
        <v>0</v>
      </c>
      <c r="O32" s="263">
        <f t="shared" si="0"/>
        <v>0</v>
      </c>
      <c r="P32" s="315"/>
      <c r="Q32" s="315"/>
    </row>
    <row r="33" spans="1:17" ht="15" thickBot="1">
      <c r="A33" s="346"/>
      <c r="B33" s="333" t="s">
        <v>54</v>
      </c>
      <c r="C33" s="245">
        <v>0</v>
      </c>
      <c r="D33" s="246">
        <v>0</v>
      </c>
      <c r="E33" s="246">
        <v>0</v>
      </c>
      <c r="F33" s="246">
        <v>0</v>
      </c>
      <c r="G33" s="246">
        <v>0</v>
      </c>
      <c r="H33" s="246">
        <v>0</v>
      </c>
      <c r="I33" s="246">
        <v>0</v>
      </c>
      <c r="J33" s="246">
        <v>0</v>
      </c>
      <c r="K33" s="246">
        <v>1</v>
      </c>
      <c r="L33" s="246">
        <v>0</v>
      </c>
      <c r="M33" s="246">
        <v>1</v>
      </c>
      <c r="N33" s="248">
        <v>0</v>
      </c>
      <c r="O33" s="262">
        <f t="shared" si="0"/>
        <v>2</v>
      </c>
      <c r="P33" s="315"/>
      <c r="Q33" s="315"/>
    </row>
    <row r="34" spans="1:17" ht="14.25" thickTop="1">
      <c r="A34" s="725" t="s">
        <v>49</v>
      </c>
      <c r="B34" s="334" t="s">
        <v>51</v>
      </c>
      <c r="C34" s="347">
        <f>C29+C24+C19+C14+C9+C4</f>
        <v>409</v>
      </c>
      <c r="D34" s="347">
        <f aca="true" t="shared" si="1" ref="D34:N34">D29+D24+D19+D14+D9+D4</f>
        <v>400</v>
      </c>
      <c r="E34" s="347">
        <f t="shared" si="1"/>
        <v>317</v>
      </c>
      <c r="F34" s="347">
        <f t="shared" si="1"/>
        <v>508</v>
      </c>
      <c r="G34" s="347">
        <f t="shared" si="1"/>
        <v>333</v>
      </c>
      <c r="H34" s="347">
        <f t="shared" si="1"/>
        <v>268</v>
      </c>
      <c r="I34" s="347">
        <f t="shared" si="1"/>
        <v>375</v>
      </c>
      <c r="J34" s="347">
        <f t="shared" si="1"/>
        <v>283</v>
      </c>
      <c r="K34" s="347">
        <f t="shared" si="1"/>
        <v>368</v>
      </c>
      <c r="L34" s="347">
        <f t="shared" si="1"/>
        <v>234</v>
      </c>
      <c r="M34" s="347">
        <f t="shared" si="1"/>
        <v>155</v>
      </c>
      <c r="N34" s="347">
        <f t="shared" si="1"/>
        <v>268</v>
      </c>
      <c r="O34" s="259">
        <f t="shared" si="0"/>
        <v>3918</v>
      </c>
      <c r="P34" s="315"/>
      <c r="Q34" s="315"/>
    </row>
    <row r="35" spans="1:17" ht="13.5">
      <c r="A35" s="725"/>
      <c r="B35" s="338" t="s">
        <v>52</v>
      </c>
      <c r="C35" s="347">
        <f aca="true" t="shared" si="2" ref="C35:N38">C30+C25+C20+C15+C10+C5</f>
        <v>151</v>
      </c>
      <c r="D35" s="347">
        <f t="shared" si="2"/>
        <v>161</v>
      </c>
      <c r="E35" s="347">
        <f t="shared" si="2"/>
        <v>159</v>
      </c>
      <c r="F35" s="347">
        <f t="shared" si="2"/>
        <v>179</v>
      </c>
      <c r="G35" s="347">
        <f t="shared" si="2"/>
        <v>154</v>
      </c>
      <c r="H35" s="347">
        <f t="shared" si="2"/>
        <v>169</v>
      </c>
      <c r="I35" s="347">
        <f t="shared" si="2"/>
        <v>123</v>
      </c>
      <c r="J35" s="347">
        <f t="shared" si="2"/>
        <v>126</v>
      </c>
      <c r="K35" s="347">
        <f t="shared" si="2"/>
        <v>142</v>
      </c>
      <c r="L35" s="347">
        <f t="shared" si="2"/>
        <v>116</v>
      </c>
      <c r="M35" s="347">
        <f t="shared" si="2"/>
        <v>94</v>
      </c>
      <c r="N35" s="347">
        <f t="shared" si="2"/>
        <v>164</v>
      </c>
      <c r="O35" s="263">
        <f t="shared" si="0"/>
        <v>1738</v>
      </c>
      <c r="P35" s="315"/>
      <c r="Q35" s="315"/>
    </row>
    <row r="36" spans="1:17" ht="13.5">
      <c r="A36" s="725"/>
      <c r="B36" s="338" t="s">
        <v>53</v>
      </c>
      <c r="C36" s="347">
        <f t="shared" si="2"/>
        <v>131</v>
      </c>
      <c r="D36" s="347">
        <f t="shared" si="2"/>
        <v>151</v>
      </c>
      <c r="E36" s="347">
        <f t="shared" si="2"/>
        <v>114</v>
      </c>
      <c r="F36" s="347">
        <f t="shared" si="2"/>
        <v>216</v>
      </c>
      <c r="G36" s="347">
        <f t="shared" si="2"/>
        <v>171</v>
      </c>
      <c r="H36" s="347">
        <f t="shared" si="2"/>
        <v>86</v>
      </c>
      <c r="I36" s="347">
        <f t="shared" si="2"/>
        <v>150</v>
      </c>
      <c r="J36" s="347">
        <f t="shared" si="2"/>
        <v>139</v>
      </c>
      <c r="K36" s="347">
        <f t="shared" si="2"/>
        <v>197</v>
      </c>
      <c r="L36" s="347">
        <f t="shared" si="2"/>
        <v>104</v>
      </c>
      <c r="M36" s="347">
        <f t="shared" si="2"/>
        <v>53</v>
      </c>
      <c r="N36" s="347">
        <f t="shared" si="2"/>
        <v>73</v>
      </c>
      <c r="O36" s="263">
        <f t="shared" si="0"/>
        <v>1585</v>
      </c>
      <c r="P36" s="315"/>
      <c r="Q36" s="315"/>
    </row>
    <row r="37" spans="1:17" ht="14.25">
      <c r="A37" s="328"/>
      <c r="B37" s="338" t="s">
        <v>100</v>
      </c>
      <c r="C37" s="347">
        <f t="shared" si="2"/>
        <v>0</v>
      </c>
      <c r="D37" s="347">
        <f t="shared" si="2"/>
        <v>65</v>
      </c>
      <c r="E37" s="347">
        <f t="shared" si="2"/>
        <v>1</v>
      </c>
      <c r="F37" s="347">
        <f t="shared" si="2"/>
        <v>0</v>
      </c>
      <c r="G37" s="347">
        <f t="shared" si="2"/>
        <v>0</v>
      </c>
      <c r="H37" s="347">
        <f t="shared" si="2"/>
        <v>0</v>
      </c>
      <c r="I37" s="347">
        <f t="shared" si="2"/>
        <v>0</v>
      </c>
      <c r="J37" s="347">
        <f t="shared" si="2"/>
        <v>2</v>
      </c>
      <c r="K37" s="347">
        <f t="shared" si="2"/>
        <v>0</v>
      </c>
      <c r="L37" s="347">
        <f t="shared" si="2"/>
        <v>2</v>
      </c>
      <c r="M37" s="347">
        <f t="shared" si="2"/>
        <v>0</v>
      </c>
      <c r="N37" s="347">
        <f t="shared" si="2"/>
        <v>1</v>
      </c>
      <c r="O37" s="263">
        <f t="shared" si="0"/>
        <v>71</v>
      </c>
      <c r="P37" s="315"/>
      <c r="Q37" s="315"/>
    </row>
    <row r="38" spans="1:17" ht="15" thickBot="1">
      <c r="A38" s="348"/>
      <c r="B38" s="349" t="s">
        <v>54</v>
      </c>
      <c r="C38" s="350">
        <f t="shared" si="2"/>
        <v>127</v>
      </c>
      <c r="D38" s="351">
        <f t="shared" si="2"/>
        <v>23</v>
      </c>
      <c r="E38" s="351">
        <f t="shared" si="2"/>
        <v>43</v>
      </c>
      <c r="F38" s="351">
        <f t="shared" si="2"/>
        <v>113</v>
      </c>
      <c r="G38" s="351">
        <f t="shared" si="2"/>
        <v>8</v>
      </c>
      <c r="H38" s="351">
        <f t="shared" si="2"/>
        <v>13</v>
      </c>
      <c r="I38" s="351">
        <f t="shared" si="2"/>
        <v>102</v>
      </c>
      <c r="J38" s="351">
        <f t="shared" si="2"/>
        <v>16</v>
      </c>
      <c r="K38" s="351">
        <f t="shared" si="2"/>
        <v>29</v>
      </c>
      <c r="L38" s="351">
        <f t="shared" si="2"/>
        <v>12</v>
      </c>
      <c r="M38" s="351">
        <f t="shared" si="2"/>
        <v>8</v>
      </c>
      <c r="N38" s="525">
        <f t="shared" si="2"/>
        <v>30</v>
      </c>
      <c r="O38" s="353">
        <f t="shared" si="0"/>
        <v>524</v>
      </c>
      <c r="P38" s="315"/>
      <c r="Q38" s="315"/>
    </row>
    <row r="39" spans="1:17" ht="13.5">
      <c r="A39" s="315"/>
      <c r="B39" s="315"/>
      <c r="C39" s="7"/>
      <c r="D39" s="7"/>
      <c r="E39" s="7"/>
      <c r="F39" s="7"/>
      <c r="G39" s="7"/>
      <c r="H39" s="7"/>
      <c r="I39" s="7"/>
      <c r="J39" s="7"/>
      <c r="K39" s="7"/>
      <c r="L39" s="7"/>
      <c r="M39" s="7"/>
      <c r="N39" s="7"/>
      <c r="O39" s="7"/>
      <c r="P39" s="315"/>
      <c r="Q39" s="315"/>
    </row>
    <row r="40" spans="1:17" ht="13.5">
      <c r="A40" s="315"/>
      <c r="B40" s="315"/>
      <c r="C40" s="7"/>
      <c r="D40" s="7"/>
      <c r="E40" s="7"/>
      <c r="F40" s="7"/>
      <c r="G40" s="7"/>
      <c r="H40" s="7"/>
      <c r="I40" s="7"/>
      <c r="J40" s="7"/>
      <c r="K40" s="7"/>
      <c r="L40" s="7"/>
      <c r="M40" s="7"/>
      <c r="N40" s="7"/>
      <c r="O40" s="7"/>
      <c r="P40" s="315"/>
      <c r="Q40" s="315"/>
    </row>
    <row r="41" spans="1:17" ht="13.5">
      <c r="A41" s="315"/>
      <c r="B41" s="315"/>
      <c r="C41" s="7"/>
      <c r="D41" s="7"/>
      <c r="E41" s="7"/>
      <c r="F41" s="7"/>
      <c r="G41" s="7"/>
      <c r="H41" s="7"/>
      <c r="I41" s="7"/>
      <c r="J41" s="7"/>
      <c r="K41" s="7"/>
      <c r="L41" s="7"/>
      <c r="M41" s="7"/>
      <c r="N41" s="7"/>
      <c r="O41" s="7"/>
      <c r="P41" s="315"/>
      <c r="Q41" s="315"/>
    </row>
    <row r="42" spans="1:17" ht="13.5">
      <c r="A42" s="315"/>
      <c r="B42" s="315"/>
      <c r="C42" s="7"/>
      <c r="D42" s="7"/>
      <c r="E42" s="7"/>
      <c r="F42" s="7"/>
      <c r="G42" s="7"/>
      <c r="H42" s="7"/>
      <c r="I42" s="7"/>
      <c r="J42" s="7"/>
      <c r="K42" s="7"/>
      <c r="L42" s="7"/>
      <c r="M42" s="7"/>
      <c r="N42" s="7"/>
      <c r="O42" s="7"/>
      <c r="P42" s="315"/>
      <c r="Q42" s="315"/>
    </row>
    <row r="43" spans="1:17" ht="13.5">
      <c r="A43" s="315"/>
      <c r="B43" s="315"/>
      <c r="C43" s="7"/>
      <c r="D43" s="7"/>
      <c r="E43" s="7"/>
      <c r="F43" s="7"/>
      <c r="G43" s="7"/>
      <c r="H43" s="7"/>
      <c r="I43" s="7"/>
      <c r="J43" s="7"/>
      <c r="K43" s="7"/>
      <c r="L43" s="7"/>
      <c r="M43" s="7"/>
      <c r="N43" s="7"/>
      <c r="O43" s="7"/>
      <c r="P43" s="315"/>
      <c r="Q43" s="315"/>
    </row>
    <row r="44" spans="1:17" ht="13.5">
      <c r="A44" s="315"/>
      <c r="B44" s="315"/>
      <c r="C44" s="7"/>
      <c r="D44" s="7"/>
      <c r="E44" s="7"/>
      <c r="F44" s="7"/>
      <c r="G44" s="7"/>
      <c r="H44" s="7"/>
      <c r="I44" s="7"/>
      <c r="J44" s="7"/>
      <c r="K44" s="7"/>
      <c r="L44" s="7"/>
      <c r="M44" s="7"/>
      <c r="N44" s="7"/>
      <c r="O44" s="7"/>
      <c r="P44" s="315"/>
      <c r="Q44" s="315"/>
    </row>
    <row r="45" spans="1:17" ht="13.5">
      <c r="A45" s="315"/>
      <c r="B45" s="315"/>
      <c r="C45" s="7"/>
      <c r="D45" s="7"/>
      <c r="E45" s="7"/>
      <c r="F45" s="7"/>
      <c r="G45" s="7"/>
      <c r="H45" s="7"/>
      <c r="I45" s="7"/>
      <c r="J45" s="7"/>
      <c r="K45" s="7"/>
      <c r="L45" s="7"/>
      <c r="M45" s="7"/>
      <c r="N45" s="7"/>
      <c r="O45" s="7"/>
      <c r="P45" s="315"/>
      <c r="Q45" s="315"/>
    </row>
    <row r="46" spans="1:17" ht="13.5">
      <c r="A46" s="315"/>
      <c r="B46" s="315"/>
      <c r="C46" s="7"/>
      <c r="D46" s="7"/>
      <c r="E46" s="7"/>
      <c r="F46" s="7"/>
      <c r="G46" s="7"/>
      <c r="H46" s="7"/>
      <c r="I46" s="7"/>
      <c r="J46" s="7"/>
      <c r="K46" s="7"/>
      <c r="L46" s="7"/>
      <c r="M46" s="7"/>
      <c r="N46" s="7"/>
      <c r="O46" s="7"/>
      <c r="P46" s="315"/>
      <c r="Q46" s="315"/>
    </row>
    <row r="47" spans="1:17" ht="13.5">
      <c r="A47" s="315"/>
      <c r="B47" s="315"/>
      <c r="C47" s="7"/>
      <c r="D47" s="7"/>
      <c r="E47" s="7"/>
      <c r="F47" s="7"/>
      <c r="G47" s="7"/>
      <c r="H47" s="7"/>
      <c r="I47" s="7"/>
      <c r="J47" s="7"/>
      <c r="K47" s="7"/>
      <c r="L47" s="7"/>
      <c r="M47" s="7"/>
      <c r="N47" s="7"/>
      <c r="O47" s="7"/>
      <c r="P47" s="315"/>
      <c r="Q47" s="315"/>
    </row>
    <row r="48" spans="1:17" ht="13.5">
      <c r="A48" s="315"/>
      <c r="B48" s="315"/>
      <c r="C48" s="7"/>
      <c r="D48" s="7"/>
      <c r="E48" s="7"/>
      <c r="F48" s="7"/>
      <c r="G48" s="7"/>
      <c r="H48" s="7"/>
      <c r="I48" s="7"/>
      <c r="J48" s="7"/>
      <c r="K48" s="7"/>
      <c r="L48" s="7"/>
      <c r="M48" s="7"/>
      <c r="N48" s="7"/>
      <c r="O48" s="7"/>
      <c r="P48" s="315"/>
      <c r="Q48" s="315"/>
    </row>
    <row r="49" spans="1:17" ht="13.5">
      <c r="A49" s="315"/>
      <c r="B49" s="315"/>
      <c r="C49" s="315"/>
      <c r="D49" s="315"/>
      <c r="E49" s="315"/>
      <c r="F49" s="315"/>
      <c r="G49" s="315"/>
      <c r="H49" s="315"/>
      <c r="I49" s="315"/>
      <c r="J49" s="315"/>
      <c r="K49" s="315"/>
      <c r="L49" s="315"/>
      <c r="M49" s="315"/>
      <c r="N49" s="315"/>
      <c r="O49" s="315"/>
      <c r="P49" s="315"/>
      <c r="Q49" s="315"/>
    </row>
    <row r="50" spans="1:17" ht="13.5">
      <c r="A50" s="315"/>
      <c r="B50" s="315"/>
      <c r="C50" s="315"/>
      <c r="D50" s="315"/>
      <c r="E50" s="315"/>
      <c r="F50" s="315"/>
      <c r="G50" s="315"/>
      <c r="H50" s="315"/>
      <c r="I50" s="315"/>
      <c r="J50" s="315"/>
      <c r="K50" s="315"/>
      <c r="L50" s="315"/>
      <c r="M50" s="315"/>
      <c r="N50" s="315"/>
      <c r="O50" s="315"/>
      <c r="P50" s="315"/>
      <c r="Q50" s="315"/>
    </row>
    <row r="51" spans="1:17" ht="13.5">
      <c r="A51" s="315"/>
      <c r="B51" s="315"/>
      <c r="C51" s="315"/>
      <c r="D51" s="315"/>
      <c r="E51" s="315"/>
      <c r="F51" s="315"/>
      <c r="G51" s="315"/>
      <c r="H51" s="315"/>
      <c r="I51" s="315"/>
      <c r="J51" s="315"/>
      <c r="K51" s="315"/>
      <c r="L51" s="315"/>
      <c r="M51" s="315"/>
      <c r="N51" s="315"/>
      <c r="O51" s="315"/>
      <c r="P51" s="315"/>
      <c r="Q51" s="315"/>
    </row>
    <row r="52" spans="1:17" ht="13.5">
      <c r="A52" s="315"/>
      <c r="B52" s="315"/>
      <c r="C52" s="315"/>
      <c r="D52" s="315"/>
      <c r="E52" s="315"/>
      <c r="F52" s="315"/>
      <c r="G52" s="315"/>
      <c r="H52" s="315"/>
      <c r="I52" s="315"/>
      <c r="J52" s="315"/>
      <c r="K52" s="315"/>
      <c r="L52" s="315"/>
      <c r="M52" s="315"/>
      <c r="N52" s="315"/>
      <c r="O52" s="315"/>
      <c r="P52" s="315"/>
      <c r="Q52" s="315"/>
    </row>
    <row r="53" spans="1:17" ht="13.5">
      <c r="A53" s="315"/>
      <c r="B53" s="315"/>
      <c r="C53" s="315"/>
      <c r="D53" s="315"/>
      <c r="E53" s="315"/>
      <c r="F53" s="315"/>
      <c r="G53" s="315"/>
      <c r="H53" s="315"/>
      <c r="I53" s="315"/>
      <c r="J53" s="315"/>
      <c r="K53" s="315"/>
      <c r="L53" s="315"/>
      <c r="M53" s="315"/>
      <c r="N53" s="315"/>
      <c r="O53" s="315"/>
      <c r="P53" s="315"/>
      <c r="Q53" s="315"/>
    </row>
    <row r="54" spans="1:17" ht="13.5">
      <c r="A54" s="315"/>
      <c r="B54" s="315"/>
      <c r="C54" s="315"/>
      <c r="D54" s="315"/>
      <c r="E54" s="315"/>
      <c r="F54" s="315"/>
      <c r="G54" s="315"/>
      <c r="H54" s="315"/>
      <c r="I54" s="315"/>
      <c r="J54" s="315"/>
      <c r="K54" s="315"/>
      <c r="L54" s="315"/>
      <c r="M54" s="315"/>
      <c r="N54" s="315"/>
      <c r="O54" s="315"/>
      <c r="P54" s="315"/>
      <c r="Q54" s="315"/>
    </row>
    <row r="55" spans="1:17" ht="13.5">
      <c r="A55" s="315"/>
      <c r="B55" s="315"/>
      <c r="C55" s="315"/>
      <c r="D55" s="315"/>
      <c r="E55" s="315"/>
      <c r="F55" s="315"/>
      <c r="G55" s="315"/>
      <c r="H55" s="315"/>
      <c r="I55" s="315"/>
      <c r="J55" s="315"/>
      <c r="K55" s="315"/>
      <c r="L55" s="315"/>
      <c r="M55" s="315"/>
      <c r="N55" s="315"/>
      <c r="O55" s="315"/>
      <c r="P55" s="315"/>
      <c r="Q55" s="315"/>
    </row>
    <row r="56" spans="1:17" ht="13.5">
      <c r="A56" s="315"/>
      <c r="B56" s="315"/>
      <c r="C56" s="315"/>
      <c r="D56" s="315"/>
      <c r="E56" s="315"/>
      <c r="F56" s="315"/>
      <c r="G56" s="315"/>
      <c r="H56" s="315"/>
      <c r="I56" s="315"/>
      <c r="J56" s="315"/>
      <c r="K56" s="315"/>
      <c r="L56" s="315"/>
      <c r="M56" s="315"/>
      <c r="N56" s="315"/>
      <c r="O56" s="315"/>
      <c r="P56" s="315"/>
      <c r="Q56" s="315"/>
    </row>
    <row r="57" spans="1:17" ht="13.5">
      <c r="A57" s="315"/>
      <c r="B57" s="315"/>
      <c r="C57" s="315"/>
      <c r="D57" s="315"/>
      <c r="E57" s="315"/>
      <c r="F57" s="315"/>
      <c r="G57" s="315"/>
      <c r="H57" s="315"/>
      <c r="I57" s="315"/>
      <c r="J57" s="315"/>
      <c r="K57" s="315"/>
      <c r="L57" s="315"/>
      <c r="M57" s="315"/>
      <c r="N57" s="315"/>
      <c r="O57" s="315"/>
      <c r="P57" s="315"/>
      <c r="Q57" s="315"/>
    </row>
    <row r="58" spans="1:17" ht="13.5">
      <c r="A58" s="315"/>
      <c r="B58" s="315"/>
      <c r="C58" s="315"/>
      <c r="D58" s="315"/>
      <c r="E58" s="315"/>
      <c r="F58" s="315"/>
      <c r="G58" s="315"/>
      <c r="H58" s="315"/>
      <c r="I58" s="315"/>
      <c r="J58" s="315"/>
      <c r="K58" s="315"/>
      <c r="L58" s="315"/>
      <c r="M58" s="315"/>
      <c r="N58" s="315"/>
      <c r="O58" s="315"/>
      <c r="P58" s="315"/>
      <c r="Q58" s="315"/>
    </row>
    <row r="59" spans="1:17" ht="13.5">
      <c r="A59" s="315"/>
      <c r="B59" s="315"/>
      <c r="C59" s="315"/>
      <c r="D59" s="315"/>
      <c r="E59" s="315"/>
      <c r="F59" s="315"/>
      <c r="G59" s="315"/>
      <c r="H59" s="315"/>
      <c r="I59" s="315"/>
      <c r="J59" s="315"/>
      <c r="K59" s="315"/>
      <c r="L59" s="315"/>
      <c r="M59" s="315"/>
      <c r="N59" s="315"/>
      <c r="O59" s="315"/>
      <c r="P59" s="315"/>
      <c r="Q59" s="315"/>
    </row>
    <row r="60" spans="1:17" ht="13.5">
      <c r="A60" s="315"/>
      <c r="B60" s="315"/>
      <c r="C60" s="315"/>
      <c r="D60" s="315"/>
      <c r="E60" s="315"/>
      <c r="F60" s="315"/>
      <c r="G60" s="315"/>
      <c r="H60" s="315"/>
      <c r="I60" s="315"/>
      <c r="J60" s="315"/>
      <c r="K60" s="315"/>
      <c r="L60" s="315"/>
      <c r="M60" s="315"/>
      <c r="N60" s="315"/>
      <c r="O60" s="315"/>
      <c r="P60" s="315"/>
      <c r="Q60" s="315"/>
    </row>
    <row r="61" spans="1:17" ht="13.5">
      <c r="A61" s="315"/>
      <c r="B61" s="315"/>
      <c r="C61" s="315"/>
      <c r="D61" s="315"/>
      <c r="E61" s="315"/>
      <c r="F61" s="315"/>
      <c r="G61" s="315"/>
      <c r="H61" s="315"/>
      <c r="I61" s="315"/>
      <c r="J61" s="315"/>
      <c r="K61" s="315"/>
      <c r="L61" s="315"/>
      <c r="M61" s="315"/>
      <c r="N61" s="315"/>
      <c r="O61" s="315"/>
      <c r="P61" s="315"/>
      <c r="Q61" s="315"/>
    </row>
    <row r="62" spans="1:17" ht="13.5">
      <c r="A62" s="315"/>
      <c r="B62" s="315"/>
      <c r="C62" s="315"/>
      <c r="D62" s="315"/>
      <c r="E62" s="315"/>
      <c r="F62" s="315"/>
      <c r="G62" s="315"/>
      <c r="H62" s="315"/>
      <c r="I62" s="315"/>
      <c r="J62" s="315"/>
      <c r="K62" s="315"/>
      <c r="L62" s="315"/>
      <c r="M62" s="315"/>
      <c r="N62" s="315"/>
      <c r="O62" s="315"/>
      <c r="P62" s="315"/>
      <c r="Q62" s="315"/>
    </row>
    <row r="63" spans="1:17" ht="13.5">
      <c r="A63" s="315"/>
      <c r="B63" s="315"/>
      <c r="C63" s="315"/>
      <c r="D63" s="315"/>
      <c r="E63" s="315"/>
      <c r="F63" s="315"/>
      <c r="G63" s="315"/>
      <c r="H63" s="315"/>
      <c r="I63" s="315"/>
      <c r="J63" s="315"/>
      <c r="K63" s="315"/>
      <c r="L63" s="315"/>
      <c r="M63" s="315"/>
      <c r="N63" s="315"/>
      <c r="O63" s="315"/>
      <c r="P63" s="315"/>
      <c r="Q63" s="315"/>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J22" sqref="J22"/>
    </sheetView>
  </sheetViews>
  <sheetFormatPr defaultColWidth="9.00390625" defaultRowHeight="13.5"/>
  <cols>
    <col min="1" max="1" width="13.25390625" style="0" customWidth="1"/>
    <col min="2" max="2" width="9.25390625" style="0" bestFit="1" customWidth="1"/>
  </cols>
  <sheetData>
    <row r="1" spans="1:18" ht="17.25">
      <c r="A1" s="354"/>
      <c r="B1" s="355" t="s">
        <v>56</v>
      </c>
      <c r="C1" s="355" t="s">
        <v>59</v>
      </c>
      <c r="D1" s="355"/>
      <c r="E1" s="355"/>
      <c r="F1" s="355"/>
      <c r="G1" s="355" t="s">
        <v>182</v>
      </c>
      <c r="H1" s="355"/>
      <c r="I1" s="354"/>
      <c r="J1" s="354"/>
      <c r="K1" s="354"/>
      <c r="L1" s="354"/>
      <c r="M1" s="354"/>
      <c r="N1" s="354"/>
      <c r="O1" s="354"/>
      <c r="P1" s="354"/>
      <c r="Q1" s="354"/>
      <c r="R1" s="354"/>
    </row>
    <row r="2" spans="1:18" ht="14.25" thickBot="1">
      <c r="A2" s="354"/>
      <c r="B2" s="354"/>
      <c r="C2" s="354"/>
      <c r="D2" s="354"/>
      <c r="E2" s="354"/>
      <c r="F2" s="354"/>
      <c r="G2" s="354"/>
      <c r="H2" s="354"/>
      <c r="I2" s="354"/>
      <c r="J2" s="354"/>
      <c r="K2" s="354"/>
      <c r="L2" s="354"/>
      <c r="M2" s="354"/>
      <c r="N2" s="354"/>
      <c r="O2" s="354"/>
      <c r="P2" s="354"/>
      <c r="Q2" s="354"/>
      <c r="R2" s="354"/>
    </row>
    <row r="3" spans="1:18" ht="18" thickBot="1">
      <c r="A3" s="356"/>
      <c r="B3" s="357" t="s">
        <v>48</v>
      </c>
      <c r="C3" s="358" t="s">
        <v>2</v>
      </c>
      <c r="D3" s="359" t="s">
        <v>3</v>
      </c>
      <c r="E3" s="359" t="s">
        <v>4</v>
      </c>
      <c r="F3" s="359" t="s">
        <v>5</v>
      </c>
      <c r="G3" s="359" t="s">
        <v>6</v>
      </c>
      <c r="H3" s="359" t="s">
        <v>7</v>
      </c>
      <c r="I3" s="359" t="s">
        <v>8</v>
      </c>
      <c r="J3" s="359" t="s">
        <v>9</v>
      </c>
      <c r="K3" s="359" t="s">
        <v>10</v>
      </c>
      <c r="L3" s="359" t="s">
        <v>11</v>
      </c>
      <c r="M3" s="359" t="s">
        <v>12</v>
      </c>
      <c r="N3" s="360" t="s">
        <v>13</v>
      </c>
      <c r="O3" s="361" t="s">
        <v>49</v>
      </c>
      <c r="P3" s="354"/>
      <c r="Q3" s="354"/>
      <c r="R3" s="354"/>
    </row>
    <row r="4" spans="1:18" ht="15" thickTop="1">
      <c r="A4" s="362"/>
      <c r="B4" s="363" t="s">
        <v>51</v>
      </c>
      <c r="C4" s="364">
        <v>13</v>
      </c>
      <c r="D4" s="365">
        <v>183</v>
      </c>
      <c r="E4" s="365">
        <v>85</v>
      </c>
      <c r="F4" s="365">
        <v>20</v>
      </c>
      <c r="G4" s="365">
        <v>84</v>
      </c>
      <c r="H4" s="365">
        <v>60</v>
      </c>
      <c r="I4" s="365">
        <v>28</v>
      </c>
      <c r="J4" s="365">
        <v>34</v>
      </c>
      <c r="K4" s="365">
        <v>43</v>
      </c>
      <c r="L4" s="365">
        <v>38</v>
      </c>
      <c r="M4" s="365">
        <v>33</v>
      </c>
      <c r="N4" s="366">
        <v>24</v>
      </c>
      <c r="O4" s="325">
        <f aca="true" t="shared" si="0" ref="O4:O10">SUM(C4:N4)</f>
        <v>645</v>
      </c>
      <c r="P4" s="354"/>
      <c r="Q4" s="354"/>
      <c r="R4" s="354"/>
    </row>
    <row r="5" spans="1:18" ht="14.25">
      <c r="A5" s="367"/>
      <c r="B5" s="368" t="s">
        <v>52</v>
      </c>
      <c r="C5" s="369">
        <v>2</v>
      </c>
      <c r="D5" s="370">
        <v>64</v>
      </c>
      <c r="E5" s="370">
        <v>34</v>
      </c>
      <c r="F5" s="370">
        <v>14</v>
      </c>
      <c r="G5" s="370">
        <v>31</v>
      </c>
      <c r="H5" s="370">
        <v>23</v>
      </c>
      <c r="I5" s="370">
        <v>20</v>
      </c>
      <c r="J5" s="370">
        <v>26</v>
      </c>
      <c r="K5" s="370">
        <v>40</v>
      </c>
      <c r="L5" s="370">
        <v>34</v>
      </c>
      <c r="M5" s="370">
        <v>26</v>
      </c>
      <c r="N5" s="371">
        <v>24</v>
      </c>
      <c r="O5" s="258">
        <f t="shared" si="0"/>
        <v>338</v>
      </c>
      <c r="P5" s="354"/>
      <c r="Q5" s="354"/>
      <c r="R5" s="354"/>
    </row>
    <row r="6" spans="1:18" ht="14.25">
      <c r="A6" s="372" t="s">
        <v>178</v>
      </c>
      <c r="B6" s="368" t="s">
        <v>53</v>
      </c>
      <c r="C6" s="369">
        <v>5</v>
      </c>
      <c r="D6" s="370">
        <v>66</v>
      </c>
      <c r="E6" s="370">
        <v>18</v>
      </c>
      <c r="F6" s="370">
        <v>0</v>
      </c>
      <c r="G6" s="370">
        <v>28</v>
      </c>
      <c r="H6" s="370">
        <v>36</v>
      </c>
      <c r="I6" s="370">
        <v>8</v>
      </c>
      <c r="J6" s="370">
        <v>0</v>
      </c>
      <c r="K6" s="370">
        <v>1</v>
      </c>
      <c r="L6" s="370">
        <v>0</v>
      </c>
      <c r="M6" s="370">
        <v>2</v>
      </c>
      <c r="N6" s="371">
        <v>0</v>
      </c>
      <c r="O6" s="258">
        <f t="shared" si="0"/>
        <v>164</v>
      </c>
      <c r="P6" s="354"/>
      <c r="Q6" s="354"/>
      <c r="R6" s="354"/>
    </row>
    <row r="7" spans="1:18" ht="14.25">
      <c r="A7" s="373"/>
      <c r="B7" s="368" t="s">
        <v>100</v>
      </c>
      <c r="C7" s="369">
        <v>0</v>
      </c>
      <c r="D7" s="370">
        <v>0</v>
      </c>
      <c r="E7" s="370">
        <v>0</v>
      </c>
      <c r="F7" s="370">
        <v>0</v>
      </c>
      <c r="G7" s="370">
        <v>0</v>
      </c>
      <c r="H7" s="370">
        <v>0</v>
      </c>
      <c r="I7" s="370">
        <v>0</v>
      </c>
      <c r="J7" s="370">
        <v>0</v>
      </c>
      <c r="K7" s="370">
        <v>0</v>
      </c>
      <c r="L7" s="370">
        <v>0</v>
      </c>
      <c r="M7" s="370">
        <v>0</v>
      </c>
      <c r="N7" s="371">
        <v>0</v>
      </c>
      <c r="O7" s="258">
        <f t="shared" si="0"/>
        <v>0</v>
      </c>
      <c r="P7" s="354"/>
      <c r="Q7" s="354"/>
      <c r="R7" s="354"/>
    </row>
    <row r="8" spans="1:18" ht="15" thickBot="1">
      <c r="A8" s="374"/>
      <c r="B8" s="375" t="s">
        <v>54</v>
      </c>
      <c r="C8" s="376">
        <v>6</v>
      </c>
      <c r="D8" s="377">
        <v>53</v>
      </c>
      <c r="E8" s="377">
        <v>33</v>
      </c>
      <c r="F8" s="377">
        <v>6</v>
      </c>
      <c r="G8" s="377">
        <v>25</v>
      </c>
      <c r="H8" s="377">
        <v>1</v>
      </c>
      <c r="I8" s="377">
        <v>0</v>
      </c>
      <c r="J8" s="377">
        <v>8</v>
      </c>
      <c r="K8" s="377">
        <v>2</v>
      </c>
      <c r="L8" s="377">
        <v>4</v>
      </c>
      <c r="M8" s="377">
        <v>5</v>
      </c>
      <c r="N8" s="378">
        <v>0</v>
      </c>
      <c r="O8" s="249">
        <f t="shared" si="0"/>
        <v>143</v>
      </c>
      <c r="P8" s="354"/>
      <c r="Q8" s="354"/>
      <c r="R8" s="354"/>
    </row>
    <row r="9" spans="1:18" ht="14.25" thickTop="1">
      <c r="A9" s="729" t="s">
        <v>149</v>
      </c>
      <c r="B9" s="379" t="s">
        <v>51</v>
      </c>
      <c r="C9" s="380">
        <v>6</v>
      </c>
      <c r="D9" s="381">
        <v>28</v>
      </c>
      <c r="E9" s="381">
        <v>13</v>
      </c>
      <c r="F9" s="381">
        <v>7</v>
      </c>
      <c r="G9" s="381">
        <v>53</v>
      </c>
      <c r="H9" s="381">
        <v>6</v>
      </c>
      <c r="I9" s="381">
        <v>36</v>
      </c>
      <c r="J9" s="381">
        <v>53</v>
      </c>
      <c r="K9" s="381">
        <v>15</v>
      </c>
      <c r="L9" s="381">
        <v>58</v>
      </c>
      <c r="M9" s="381">
        <v>7</v>
      </c>
      <c r="N9" s="382">
        <v>3</v>
      </c>
      <c r="O9" s="332">
        <f t="shared" si="0"/>
        <v>285</v>
      </c>
      <c r="P9" s="354"/>
      <c r="Q9" s="354"/>
      <c r="R9" s="354"/>
    </row>
    <row r="10" spans="1:18" ht="13.5">
      <c r="A10" s="729"/>
      <c r="B10" s="368" t="s">
        <v>52</v>
      </c>
      <c r="C10" s="369">
        <v>5</v>
      </c>
      <c r="D10" s="370">
        <v>16</v>
      </c>
      <c r="E10" s="370">
        <v>9</v>
      </c>
      <c r="F10" s="370">
        <v>7</v>
      </c>
      <c r="G10" s="370">
        <v>6</v>
      </c>
      <c r="H10" s="370">
        <v>5</v>
      </c>
      <c r="I10" s="370">
        <v>9</v>
      </c>
      <c r="J10" s="370">
        <v>13</v>
      </c>
      <c r="K10" s="370">
        <v>7</v>
      </c>
      <c r="L10" s="370">
        <v>5</v>
      </c>
      <c r="M10" s="370">
        <v>7</v>
      </c>
      <c r="N10" s="371">
        <v>3</v>
      </c>
      <c r="O10" s="263">
        <f t="shared" si="0"/>
        <v>92</v>
      </c>
      <c r="P10" s="354"/>
      <c r="Q10" s="354"/>
      <c r="R10" s="354"/>
    </row>
    <row r="11" spans="1:18" ht="13.5">
      <c r="A11" s="729"/>
      <c r="B11" s="368" t="s">
        <v>53</v>
      </c>
      <c r="C11" s="369">
        <v>0</v>
      </c>
      <c r="D11" s="370">
        <v>12</v>
      </c>
      <c r="E11" s="370">
        <v>4</v>
      </c>
      <c r="F11" s="370">
        <v>0</v>
      </c>
      <c r="G11" s="370">
        <v>47</v>
      </c>
      <c r="H11" s="370">
        <v>0</v>
      </c>
      <c r="I11" s="370">
        <v>26</v>
      </c>
      <c r="J11" s="370">
        <v>40</v>
      </c>
      <c r="K11" s="370">
        <v>8</v>
      </c>
      <c r="L11" s="370">
        <v>53</v>
      </c>
      <c r="M11" s="370">
        <v>0</v>
      </c>
      <c r="N11" s="371">
        <v>0</v>
      </c>
      <c r="O11" s="263">
        <f aca="true" t="shared" si="1" ref="O11:O33">SUM(C11:N11)</f>
        <v>190</v>
      </c>
      <c r="P11" s="354"/>
      <c r="Q11" s="354"/>
      <c r="R11" s="354"/>
    </row>
    <row r="12" spans="1:18" ht="14.25">
      <c r="A12" s="373"/>
      <c r="B12" s="368" t="s">
        <v>100</v>
      </c>
      <c r="C12" s="369">
        <v>0</v>
      </c>
      <c r="D12" s="370">
        <v>0</v>
      </c>
      <c r="E12" s="370">
        <v>0</v>
      </c>
      <c r="F12" s="370">
        <v>0</v>
      </c>
      <c r="G12" s="370">
        <v>0</v>
      </c>
      <c r="H12" s="370">
        <v>0</v>
      </c>
      <c r="I12" s="370">
        <v>0</v>
      </c>
      <c r="J12" s="370">
        <v>0</v>
      </c>
      <c r="K12" s="370">
        <v>0</v>
      </c>
      <c r="L12" s="370">
        <v>0</v>
      </c>
      <c r="M12" s="370">
        <v>0</v>
      </c>
      <c r="N12" s="371">
        <v>0</v>
      </c>
      <c r="O12" s="263">
        <f t="shared" si="1"/>
        <v>0</v>
      </c>
      <c r="P12" s="354"/>
      <c r="Q12" s="354"/>
      <c r="R12" s="354"/>
    </row>
    <row r="13" spans="1:18" ht="15" thickBot="1">
      <c r="A13" s="374"/>
      <c r="B13" s="375" t="s">
        <v>54</v>
      </c>
      <c r="C13" s="376">
        <v>1</v>
      </c>
      <c r="D13" s="377">
        <v>0</v>
      </c>
      <c r="E13" s="377">
        <v>0</v>
      </c>
      <c r="F13" s="377">
        <v>0</v>
      </c>
      <c r="G13" s="377">
        <v>0</v>
      </c>
      <c r="H13" s="377">
        <v>1</v>
      </c>
      <c r="I13" s="377">
        <v>1</v>
      </c>
      <c r="J13" s="377">
        <v>0</v>
      </c>
      <c r="K13" s="377">
        <v>0</v>
      </c>
      <c r="L13" s="377">
        <v>0</v>
      </c>
      <c r="M13" s="377">
        <v>0</v>
      </c>
      <c r="N13" s="378">
        <v>0</v>
      </c>
      <c r="O13" s="262">
        <f t="shared" si="1"/>
        <v>3</v>
      </c>
      <c r="P13" s="354"/>
      <c r="Q13" s="354"/>
      <c r="R13" s="354"/>
    </row>
    <row r="14" spans="1:18" ht="14.25" thickTop="1">
      <c r="A14" s="730" t="s">
        <v>150</v>
      </c>
      <c r="B14" s="366" t="s">
        <v>51</v>
      </c>
      <c r="C14" s="383">
        <v>8</v>
      </c>
      <c r="D14" s="384">
        <v>38</v>
      </c>
      <c r="E14" s="384">
        <v>21</v>
      </c>
      <c r="F14" s="384">
        <v>13</v>
      </c>
      <c r="G14" s="384">
        <v>23</v>
      </c>
      <c r="H14" s="384">
        <v>13</v>
      </c>
      <c r="I14" s="385">
        <v>16</v>
      </c>
      <c r="J14" s="381">
        <v>34</v>
      </c>
      <c r="K14" s="381">
        <v>24</v>
      </c>
      <c r="L14" s="381">
        <v>22</v>
      </c>
      <c r="M14" s="381">
        <v>20</v>
      </c>
      <c r="N14" s="382">
        <v>11</v>
      </c>
      <c r="O14" s="259">
        <f t="shared" si="1"/>
        <v>243</v>
      </c>
      <c r="P14" s="354"/>
      <c r="Q14" s="354"/>
      <c r="R14" s="354"/>
    </row>
    <row r="15" spans="1:18" ht="13.5">
      <c r="A15" s="731"/>
      <c r="B15" s="371" t="s">
        <v>52</v>
      </c>
      <c r="C15" s="386">
        <v>8</v>
      </c>
      <c r="D15" s="387">
        <v>26</v>
      </c>
      <c r="E15" s="387">
        <v>14</v>
      </c>
      <c r="F15" s="387">
        <v>9</v>
      </c>
      <c r="G15" s="387">
        <v>14</v>
      </c>
      <c r="H15" s="387">
        <v>12</v>
      </c>
      <c r="I15" s="388">
        <v>13</v>
      </c>
      <c r="J15" s="370">
        <v>31</v>
      </c>
      <c r="K15" s="370">
        <v>23</v>
      </c>
      <c r="L15" s="370">
        <v>17</v>
      </c>
      <c r="M15" s="370">
        <v>19</v>
      </c>
      <c r="N15" s="371">
        <v>9</v>
      </c>
      <c r="O15" s="263">
        <f t="shared" si="1"/>
        <v>195</v>
      </c>
      <c r="P15" s="354"/>
      <c r="Q15" s="354"/>
      <c r="R15" s="354"/>
    </row>
    <row r="16" spans="1:18" ht="13.5">
      <c r="A16" s="731"/>
      <c r="B16" s="371" t="s">
        <v>53</v>
      </c>
      <c r="C16" s="386">
        <v>0</v>
      </c>
      <c r="D16" s="387">
        <v>6</v>
      </c>
      <c r="E16" s="387">
        <v>6</v>
      </c>
      <c r="F16" s="387">
        <v>4</v>
      </c>
      <c r="G16" s="387">
        <v>9</v>
      </c>
      <c r="H16" s="387">
        <v>0</v>
      </c>
      <c r="I16" s="388">
        <v>1</v>
      </c>
      <c r="J16" s="370">
        <v>0</v>
      </c>
      <c r="K16" s="370">
        <v>1</v>
      </c>
      <c r="L16" s="370">
        <v>4</v>
      </c>
      <c r="M16" s="370">
        <v>0</v>
      </c>
      <c r="N16" s="371">
        <v>0</v>
      </c>
      <c r="O16" s="263">
        <f t="shared" si="1"/>
        <v>31</v>
      </c>
      <c r="P16" s="354"/>
      <c r="Q16" s="354"/>
      <c r="R16" s="389"/>
    </row>
    <row r="17" spans="1:18" ht="13.5">
      <c r="A17" s="731"/>
      <c r="B17" s="371" t="s">
        <v>100</v>
      </c>
      <c r="C17" s="386">
        <v>0</v>
      </c>
      <c r="D17" s="387">
        <v>0</v>
      </c>
      <c r="E17" s="387">
        <v>0</v>
      </c>
      <c r="F17" s="387">
        <v>0</v>
      </c>
      <c r="G17" s="387">
        <v>0</v>
      </c>
      <c r="H17" s="387">
        <v>0</v>
      </c>
      <c r="I17" s="388">
        <v>1</v>
      </c>
      <c r="J17" s="370">
        <v>0</v>
      </c>
      <c r="K17" s="370">
        <v>0</v>
      </c>
      <c r="L17" s="370">
        <v>0</v>
      </c>
      <c r="M17" s="370">
        <v>0</v>
      </c>
      <c r="N17" s="371">
        <v>0</v>
      </c>
      <c r="O17" s="263">
        <f t="shared" si="1"/>
        <v>1</v>
      </c>
      <c r="P17" s="354"/>
      <c r="Q17" s="354"/>
      <c r="R17" s="354"/>
    </row>
    <row r="18" spans="1:18" ht="14.25" thickBot="1">
      <c r="A18" s="732"/>
      <c r="B18" s="378" t="s">
        <v>54</v>
      </c>
      <c r="C18" s="390">
        <v>0</v>
      </c>
      <c r="D18" s="391">
        <v>6</v>
      </c>
      <c r="E18" s="391">
        <v>1</v>
      </c>
      <c r="F18" s="391">
        <v>0</v>
      </c>
      <c r="G18" s="391">
        <v>0</v>
      </c>
      <c r="H18" s="391">
        <v>1</v>
      </c>
      <c r="I18" s="392">
        <v>1</v>
      </c>
      <c r="J18" s="377">
        <v>3</v>
      </c>
      <c r="K18" s="377">
        <v>0</v>
      </c>
      <c r="L18" s="377">
        <v>1</v>
      </c>
      <c r="M18" s="377">
        <v>1</v>
      </c>
      <c r="N18" s="378">
        <v>2</v>
      </c>
      <c r="O18" s="262">
        <f t="shared" si="1"/>
        <v>16</v>
      </c>
      <c r="P18" s="354"/>
      <c r="Q18" s="354"/>
      <c r="R18" s="354"/>
    </row>
    <row r="19" spans="1:18" ht="14.25" thickTop="1">
      <c r="A19" s="730" t="s">
        <v>151</v>
      </c>
      <c r="B19" s="366" t="s">
        <v>51</v>
      </c>
      <c r="C19" s="383">
        <v>12</v>
      </c>
      <c r="D19" s="384">
        <v>190</v>
      </c>
      <c r="E19" s="384">
        <v>95</v>
      </c>
      <c r="F19" s="384">
        <v>99</v>
      </c>
      <c r="G19" s="385">
        <v>147</v>
      </c>
      <c r="H19" s="381">
        <v>54</v>
      </c>
      <c r="I19" s="365">
        <v>36</v>
      </c>
      <c r="J19" s="365">
        <v>78</v>
      </c>
      <c r="K19" s="365">
        <v>122</v>
      </c>
      <c r="L19" s="365">
        <v>165</v>
      </c>
      <c r="M19" s="365">
        <v>76</v>
      </c>
      <c r="N19" s="366">
        <v>27</v>
      </c>
      <c r="O19" s="259">
        <f t="shared" si="1"/>
        <v>1101</v>
      </c>
      <c r="P19" s="354"/>
      <c r="Q19" s="354"/>
      <c r="R19" s="354"/>
    </row>
    <row r="20" spans="1:18" ht="13.5">
      <c r="A20" s="731"/>
      <c r="B20" s="371" t="s">
        <v>52</v>
      </c>
      <c r="C20" s="386">
        <v>10</v>
      </c>
      <c r="D20" s="387">
        <v>70</v>
      </c>
      <c r="E20" s="387">
        <v>58</v>
      </c>
      <c r="F20" s="387">
        <v>13</v>
      </c>
      <c r="G20" s="388">
        <v>38</v>
      </c>
      <c r="H20" s="370">
        <v>26</v>
      </c>
      <c r="I20" s="370">
        <v>36</v>
      </c>
      <c r="J20" s="370">
        <v>50</v>
      </c>
      <c r="K20" s="370">
        <v>45</v>
      </c>
      <c r="L20" s="370">
        <v>46</v>
      </c>
      <c r="M20" s="370">
        <v>39</v>
      </c>
      <c r="N20" s="371">
        <v>25</v>
      </c>
      <c r="O20" s="263">
        <f t="shared" si="1"/>
        <v>456</v>
      </c>
      <c r="P20" s="354"/>
      <c r="Q20" s="354"/>
      <c r="R20" s="354"/>
    </row>
    <row r="21" spans="1:18" ht="13.5">
      <c r="A21" s="731"/>
      <c r="B21" s="371" t="s">
        <v>53</v>
      </c>
      <c r="C21" s="386">
        <v>2</v>
      </c>
      <c r="D21" s="387">
        <v>111</v>
      </c>
      <c r="E21" s="387">
        <v>36</v>
      </c>
      <c r="F21" s="387">
        <v>85</v>
      </c>
      <c r="G21" s="388">
        <v>106</v>
      </c>
      <c r="H21" s="370">
        <v>27</v>
      </c>
      <c r="I21" s="370">
        <v>0</v>
      </c>
      <c r="J21" s="370">
        <v>24</v>
      </c>
      <c r="K21" s="370">
        <v>76</v>
      </c>
      <c r="L21" s="370">
        <v>115</v>
      </c>
      <c r="M21" s="370">
        <v>32</v>
      </c>
      <c r="N21" s="371">
        <v>0</v>
      </c>
      <c r="O21" s="263">
        <f t="shared" si="1"/>
        <v>614</v>
      </c>
      <c r="P21" s="354"/>
      <c r="Q21" s="354"/>
      <c r="R21" s="354"/>
    </row>
    <row r="22" spans="1:18" ht="13.5">
      <c r="A22" s="731"/>
      <c r="B22" s="371" t="s">
        <v>100</v>
      </c>
      <c r="C22" s="386">
        <v>0</v>
      </c>
      <c r="D22" s="387">
        <v>0</v>
      </c>
      <c r="E22" s="387">
        <v>0</v>
      </c>
      <c r="F22" s="387">
        <v>0</v>
      </c>
      <c r="G22" s="388">
        <v>0</v>
      </c>
      <c r="H22" s="370">
        <v>0</v>
      </c>
      <c r="I22" s="370">
        <v>0</v>
      </c>
      <c r="J22" s="370">
        <v>1</v>
      </c>
      <c r="K22" s="370">
        <v>0</v>
      </c>
      <c r="L22" s="370">
        <v>0</v>
      </c>
      <c r="M22" s="370">
        <v>0</v>
      </c>
      <c r="N22" s="371">
        <v>2</v>
      </c>
      <c r="O22" s="263">
        <f t="shared" si="1"/>
        <v>3</v>
      </c>
      <c r="P22" s="354"/>
      <c r="Q22" s="354"/>
      <c r="R22" s="354"/>
    </row>
    <row r="23" spans="1:18" ht="14.25" thickBot="1">
      <c r="A23" s="732"/>
      <c r="B23" s="378" t="s">
        <v>54</v>
      </c>
      <c r="C23" s="390">
        <v>0</v>
      </c>
      <c r="D23" s="391">
        <v>9</v>
      </c>
      <c r="E23" s="391">
        <v>1</v>
      </c>
      <c r="F23" s="391">
        <v>1</v>
      </c>
      <c r="G23" s="392">
        <v>3</v>
      </c>
      <c r="H23" s="377">
        <v>1</v>
      </c>
      <c r="I23" s="377">
        <v>0</v>
      </c>
      <c r="J23" s="377">
        <v>3</v>
      </c>
      <c r="K23" s="377">
        <v>1</v>
      </c>
      <c r="L23" s="377">
        <v>4</v>
      </c>
      <c r="M23" s="377">
        <v>5</v>
      </c>
      <c r="N23" s="378">
        <v>0</v>
      </c>
      <c r="O23" s="262">
        <f t="shared" si="1"/>
        <v>28</v>
      </c>
      <c r="P23" s="354"/>
      <c r="Q23" s="354"/>
      <c r="R23" s="354"/>
    </row>
    <row r="24" spans="1:18" ht="14.25" thickTop="1">
      <c r="A24" s="730" t="s">
        <v>152</v>
      </c>
      <c r="B24" s="366" t="s">
        <v>51</v>
      </c>
      <c r="C24" s="383">
        <v>7</v>
      </c>
      <c r="D24" s="384">
        <v>16</v>
      </c>
      <c r="E24" s="384">
        <v>2</v>
      </c>
      <c r="F24" s="384">
        <v>4</v>
      </c>
      <c r="G24" s="384">
        <v>9</v>
      </c>
      <c r="H24" s="393">
        <v>6</v>
      </c>
      <c r="I24" s="394">
        <v>9</v>
      </c>
      <c r="J24" s="395">
        <v>17</v>
      </c>
      <c r="K24" s="395">
        <v>5</v>
      </c>
      <c r="L24" s="396">
        <v>6</v>
      </c>
      <c r="M24" s="394">
        <v>18</v>
      </c>
      <c r="N24" s="397">
        <v>3</v>
      </c>
      <c r="O24" s="259">
        <f t="shared" si="1"/>
        <v>102</v>
      </c>
      <c r="P24" s="354"/>
      <c r="Q24" s="354"/>
      <c r="R24" s="354"/>
    </row>
    <row r="25" spans="1:18" ht="13.5">
      <c r="A25" s="731"/>
      <c r="B25" s="371" t="s">
        <v>52</v>
      </c>
      <c r="C25" s="386">
        <v>7</v>
      </c>
      <c r="D25" s="387">
        <v>16</v>
      </c>
      <c r="E25" s="387">
        <v>2</v>
      </c>
      <c r="F25" s="387">
        <v>4</v>
      </c>
      <c r="G25" s="387">
        <v>8</v>
      </c>
      <c r="H25" s="398">
        <v>6</v>
      </c>
      <c r="I25" s="399">
        <v>9</v>
      </c>
      <c r="J25" s="400">
        <v>16</v>
      </c>
      <c r="K25" s="400">
        <v>5</v>
      </c>
      <c r="L25" s="401">
        <v>6</v>
      </c>
      <c r="M25" s="399">
        <v>14</v>
      </c>
      <c r="N25" s="402">
        <v>3</v>
      </c>
      <c r="O25" s="263">
        <f t="shared" si="1"/>
        <v>96</v>
      </c>
      <c r="P25" s="354"/>
      <c r="Q25" s="354"/>
      <c r="R25" s="354"/>
    </row>
    <row r="26" spans="1:18" ht="13.5">
      <c r="A26" s="731"/>
      <c r="B26" s="371" t="s">
        <v>53</v>
      </c>
      <c r="C26" s="386">
        <v>0</v>
      </c>
      <c r="D26" s="387">
        <v>0</v>
      </c>
      <c r="E26" s="387">
        <v>0</v>
      </c>
      <c r="F26" s="387">
        <v>0</v>
      </c>
      <c r="G26" s="387">
        <v>0</v>
      </c>
      <c r="H26" s="388">
        <v>0</v>
      </c>
      <c r="I26" s="403">
        <v>0</v>
      </c>
      <c r="J26" s="368">
        <v>0</v>
      </c>
      <c r="K26" s="368">
        <v>0</v>
      </c>
      <c r="L26" s="370">
        <v>0</v>
      </c>
      <c r="M26" s="403">
        <v>4</v>
      </c>
      <c r="N26" s="371">
        <v>0</v>
      </c>
      <c r="O26" s="263">
        <f t="shared" si="1"/>
        <v>4</v>
      </c>
      <c r="P26" s="354"/>
      <c r="Q26" s="354"/>
      <c r="R26" s="354"/>
    </row>
    <row r="27" spans="1:18" ht="13.5">
      <c r="A27" s="731"/>
      <c r="B27" s="371" t="s">
        <v>100</v>
      </c>
      <c r="C27" s="386">
        <v>0</v>
      </c>
      <c r="D27" s="387">
        <v>0</v>
      </c>
      <c r="E27" s="387">
        <v>0</v>
      </c>
      <c r="F27" s="387">
        <v>0</v>
      </c>
      <c r="G27" s="387">
        <v>0</v>
      </c>
      <c r="H27" s="385">
        <v>0</v>
      </c>
      <c r="I27" s="404">
        <v>0</v>
      </c>
      <c r="J27" s="379">
        <v>0</v>
      </c>
      <c r="K27" s="379">
        <v>0</v>
      </c>
      <c r="L27" s="381">
        <v>0</v>
      </c>
      <c r="M27" s="404">
        <v>0</v>
      </c>
      <c r="N27" s="382">
        <v>0</v>
      </c>
      <c r="O27" s="263">
        <f t="shared" si="1"/>
        <v>0</v>
      </c>
      <c r="P27" s="354"/>
      <c r="Q27" s="354"/>
      <c r="R27" s="354"/>
    </row>
    <row r="28" spans="1:18" ht="14.25" thickBot="1">
      <c r="A28" s="732"/>
      <c r="B28" s="378" t="s">
        <v>54</v>
      </c>
      <c r="C28" s="390">
        <v>0</v>
      </c>
      <c r="D28" s="391">
        <v>0</v>
      </c>
      <c r="E28" s="391">
        <v>0</v>
      </c>
      <c r="F28" s="391">
        <v>0</v>
      </c>
      <c r="G28" s="391">
        <v>1</v>
      </c>
      <c r="H28" s="392">
        <v>0</v>
      </c>
      <c r="I28" s="527">
        <v>0</v>
      </c>
      <c r="J28" s="375">
        <v>1</v>
      </c>
      <c r="K28" s="375">
        <v>0</v>
      </c>
      <c r="L28" s="377">
        <v>0</v>
      </c>
      <c r="M28" s="527">
        <v>0</v>
      </c>
      <c r="N28" s="378">
        <v>0</v>
      </c>
      <c r="O28" s="262">
        <f t="shared" si="1"/>
        <v>2</v>
      </c>
      <c r="P28" s="354"/>
      <c r="Q28" s="354"/>
      <c r="R28" s="354"/>
    </row>
    <row r="29" spans="1:18" ht="14.25" thickTop="1">
      <c r="A29" s="729" t="s">
        <v>49</v>
      </c>
      <c r="B29" s="366" t="s">
        <v>51</v>
      </c>
      <c r="C29" s="385">
        <f>C24+C19+C14+C9+C4</f>
        <v>46</v>
      </c>
      <c r="D29" s="381">
        <f aca="true" t="shared" si="2" ref="D29:N29">D24+D19+D14+D9+D4</f>
        <v>455</v>
      </c>
      <c r="E29" s="381">
        <f t="shared" si="2"/>
        <v>216</v>
      </c>
      <c r="F29" s="381">
        <f t="shared" si="2"/>
        <v>143</v>
      </c>
      <c r="G29" s="381">
        <f t="shared" si="2"/>
        <v>316</v>
      </c>
      <c r="H29" s="381">
        <f t="shared" si="2"/>
        <v>139</v>
      </c>
      <c r="I29" s="381">
        <f t="shared" si="2"/>
        <v>125</v>
      </c>
      <c r="J29" s="381">
        <f t="shared" si="2"/>
        <v>216</v>
      </c>
      <c r="K29" s="381">
        <f t="shared" si="2"/>
        <v>209</v>
      </c>
      <c r="L29" s="381">
        <f t="shared" si="2"/>
        <v>289</v>
      </c>
      <c r="M29" s="381">
        <f t="shared" si="2"/>
        <v>154</v>
      </c>
      <c r="N29" s="366">
        <f t="shared" si="2"/>
        <v>68</v>
      </c>
      <c r="O29" s="234">
        <f t="shared" si="1"/>
        <v>2376</v>
      </c>
      <c r="P29" s="354"/>
      <c r="Q29" s="354"/>
      <c r="R29" s="354"/>
    </row>
    <row r="30" spans="1:18" ht="13.5">
      <c r="A30" s="729"/>
      <c r="B30" s="371" t="s">
        <v>52</v>
      </c>
      <c r="C30" s="388">
        <f aca="true" t="shared" si="3" ref="C30:N33">C25+C20+C15+C10+C5</f>
        <v>32</v>
      </c>
      <c r="D30" s="370">
        <f t="shared" si="3"/>
        <v>192</v>
      </c>
      <c r="E30" s="370">
        <f t="shared" si="3"/>
        <v>117</v>
      </c>
      <c r="F30" s="370">
        <f t="shared" si="3"/>
        <v>47</v>
      </c>
      <c r="G30" s="370">
        <f t="shared" si="3"/>
        <v>97</v>
      </c>
      <c r="H30" s="370">
        <f t="shared" si="3"/>
        <v>72</v>
      </c>
      <c r="I30" s="370">
        <f t="shared" si="3"/>
        <v>87</v>
      </c>
      <c r="J30" s="370">
        <f t="shared" si="3"/>
        <v>136</v>
      </c>
      <c r="K30" s="370">
        <f t="shared" si="3"/>
        <v>120</v>
      </c>
      <c r="L30" s="370">
        <f t="shared" si="3"/>
        <v>108</v>
      </c>
      <c r="M30" s="370">
        <f t="shared" si="3"/>
        <v>105</v>
      </c>
      <c r="N30" s="371">
        <f t="shared" si="3"/>
        <v>64</v>
      </c>
      <c r="O30" s="241">
        <f t="shared" si="1"/>
        <v>1177</v>
      </c>
      <c r="P30" s="354"/>
      <c r="Q30" s="354"/>
      <c r="R30" s="354"/>
    </row>
    <row r="31" spans="1:18" ht="13.5">
      <c r="A31" s="729"/>
      <c r="B31" s="371" t="s">
        <v>53</v>
      </c>
      <c r="C31" s="388">
        <f t="shared" si="3"/>
        <v>7</v>
      </c>
      <c r="D31" s="370">
        <f t="shared" si="3"/>
        <v>195</v>
      </c>
      <c r="E31" s="370">
        <f t="shared" si="3"/>
        <v>64</v>
      </c>
      <c r="F31" s="370">
        <f t="shared" si="3"/>
        <v>89</v>
      </c>
      <c r="G31" s="370">
        <f t="shared" si="3"/>
        <v>190</v>
      </c>
      <c r="H31" s="370">
        <f t="shared" si="3"/>
        <v>63</v>
      </c>
      <c r="I31" s="370">
        <f t="shared" si="3"/>
        <v>35</v>
      </c>
      <c r="J31" s="370">
        <f t="shared" si="3"/>
        <v>64</v>
      </c>
      <c r="K31" s="370">
        <f t="shared" si="3"/>
        <v>86</v>
      </c>
      <c r="L31" s="370">
        <f t="shared" si="3"/>
        <v>172</v>
      </c>
      <c r="M31" s="370">
        <f t="shared" si="3"/>
        <v>38</v>
      </c>
      <c r="N31" s="371">
        <f t="shared" si="3"/>
        <v>0</v>
      </c>
      <c r="O31" s="241">
        <f t="shared" si="1"/>
        <v>1003</v>
      </c>
      <c r="P31" s="354"/>
      <c r="Q31" s="354"/>
      <c r="R31" s="354"/>
    </row>
    <row r="32" spans="1:18" ht="14.25">
      <c r="A32" s="373"/>
      <c r="B32" s="371" t="s">
        <v>100</v>
      </c>
      <c r="C32" s="388">
        <f t="shared" si="3"/>
        <v>0</v>
      </c>
      <c r="D32" s="370">
        <f t="shared" si="3"/>
        <v>0</v>
      </c>
      <c r="E32" s="370">
        <f t="shared" si="3"/>
        <v>0</v>
      </c>
      <c r="F32" s="370">
        <f t="shared" si="3"/>
        <v>0</v>
      </c>
      <c r="G32" s="370">
        <f t="shared" si="3"/>
        <v>0</v>
      </c>
      <c r="H32" s="370">
        <f t="shared" si="3"/>
        <v>0</v>
      </c>
      <c r="I32" s="370">
        <f t="shared" si="3"/>
        <v>1</v>
      </c>
      <c r="J32" s="370">
        <f t="shared" si="3"/>
        <v>1</v>
      </c>
      <c r="K32" s="370">
        <f t="shared" si="3"/>
        <v>0</v>
      </c>
      <c r="L32" s="370">
        <f t="shared" si="3"/>
        <v>0</v>
      </c>
      <c r="M32" s="370">
        <f t="shared" si="3"/>
        <v>0</v>
      </c>
      <c r="N32" s="371">
        <f t="shared" si="3"/>
        <v>2</v>
      </c>
      <c r="O32" s="241">
        <f t="shared" si="1"/>
        <v>4</v>
      </c>
      <c r="P32" s="354"/>
      <c r="Q32" s="354"/>
      <c r="R32" s="354"/>
    </row>
    <row r="33" spans="1:18" ht="15" thickBot="1">
      <c r="A33" s="405"/>
      <c r="B33" s="406" t="s">
        <v>54</v>
      </c>
      <c r="C33" s="528">
        <f t="shared" si="3"/>
        <v>7</v>
      </c>
      <c r="D33" s="407">
        <f t="shared" si="3"/>
        <v>68</v>
      </c>
      <c r="E33" s="407">
        <f t="shared" si="3"/>
        <v>35</v>
      </c>
      <c r="F33" s="407">
        <f t="shared" si="3"/>
        <v>7</v>
      </c>
      <c r="G33" s="407">
        <f t="shared" si="3"/>
        <v>29</v>
      </c>
      <c r="H33" s="407">
        <f t="shared" si="3"/>
        <v>4</v>
      </c>
      <c r="I33" s="407">
        <f t="shared" si="3"/>
        <v>2</v>
      </c>
      <c r="J33" s="407">
        <f t="shared" si="3"/>
        <v>15</v>
      </c>
      <c r="K33" s="407">
        <f t="shared" si="3"/>
        <v>3</v>
      </c>
      <c r="L33" s="407">
        <f t="shared" si="3"/>
        <v>9</v>
      </c>
      <c r="M33" s="407">
        <f t="shared" si="3"/>
        <v>11</v>
      </c>
      <c r="N33" s="406">
        <f t="shared" si="3"/>
        <v>2</v>
      </c>
      <c r="O33" s="267">
        <f t="shared" si="1"/>
        <v>192</v>
      </c>
      <c r="P33" s="354"/>
      <c r="Q33" s="354"/>
      <c r="R33" s="354"/>
    </row>
    <row r="34" spans="1:18" ht="13.5">
      <c r="A34" s="354"/>
      <c r="B34" s="354"/>
      <c r="C34" s="394"/>
      <c r="D34" s="354"/>
      <c r="E34" s="354"/>
      <c r="F34" s="354"/>
      <c r="G34" s="354"/>
      <c r="H34" s="354"/>
      <c r="I34" s="354"/>
      <c r="J34" s="354"/>
      <c r="K34" s="354"/>
      <c r="L34" s="354"/>
      <c r="M34" s="354"/>
      <c r="N34" s="354"/>
      <c r="O34" s="408"/>
      <c r="P34" s="354"/>
      <c r="Q34" s="354"/>
      <c r="R34" s="354"/>
    </row>
  </sheetData>
  <sheetProtection/>
  <mergeCells count="5">
    <mergeCell ref="A29:A31"/>
    <mergeCell ref="A9:A11"/>
    <mergeCell ref="A19:A23"/>
    <mergeCell ref="A14:A18"/>
    <mergeCell ref="A24:A28"/>
  </mergeCells>
  <printOptions/>
  <pageMargins left="0.45" right="0.36"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D9" sqref="D9"/>
    </sheetView>
  </sheetViews>
  <sheetFormatPr defaultColWidth="9.00390625" defaultRowHeight="13.5"/>
  <cols>
    <col min="1" max="1" width="11.25390625" style="0" customWidth="1"/>
  </cols>
  <sheetData>
    <row r="1" spans="1:15" ht="17.25">
      <c r="A1" s="409"/>
      <c r="B1" s="410" t="s">
        <v>57</v>
      </c>
      <c r="C1" s="221" t="s">
        <v>59</v>
      </c>
      <c r="D1" s="221"/>
      <c r="E1" s="221"/>
      <c r="F1" s="221"/>
      <c r="G1" s="221" t="s">
        <v>182</v>
      </c>
      <c r="H1" s="221"/>
      <c r="I1" s="7"/>
      <c r="J1" s="7"/>
      <c r="K1" s="7"/>
      <c r="L1" s="7"/>
      <c r="M1" s="7"/>
      <c r="N1" s="7"/>
      <c r="O1" s="7"/>
    </row>
    <row r="2" spans="1:15" ht="14.25" thickBot="1">
      <c r="A2" s="411"/>
      <c r="B2" s="411"/>
      <c r="C2" s="7"/>
      <c r="D2" s="7"/>
      <c r="E2" s="7"/>
      <c r="F2" s="7"/>
      <c r="G2" s="7"/>
      <c r="H2" s="7"/>
      <c r="I2" s="7"/>
      <c r="J2" s="7"/>
      <c r="K2" s="7"/>
      <c r="L2" s="7"/>
      <c r="M2" s="7"/>
      <c r="N2" s="7"/>
      <c r="O2" s="7"/>
    </row>
    <row r="3" spans="1:15" ht="18" thickBot="1">
      <c r="A3" s="412" t="s">
        <v>47</v>
      </c>
      <c r="B3" s="413" t="s">
        <v>48</v>
      </c>
      <c r="C3" s="414" t="s">
        <v>2</v>
      </c>
      <c r="D3" s="415" t="s">
        <v>3</v>
      </c>
      <c r="E3" s="415" t="s">
        <v>4</v>
      </c>
      <c r="F3" s="415" t="s">
        <v>5</v>
      </c>
      <c r="G3" s="415" t="s">
        <v>6</v>
      </c>
      <c r="H3" s="415" t="s">
        <v>7</v>
      </c>
      <c r="I3" s="415" t="s">
        <v>8</v>
      </c>
      <c r="J3" s="415" t="s">
        <v>9</v>
      </c>
      <c r="K3" s="415" t="s">
        <v>10</v>
      </c>
      <c r="L3" s="415" t="s">
        <v>11</v>
      </c>
      <c r="M3" s="415" t="s">
        <v>12</v>
      </c>
      <c r="N3" s="416" t="s">
        <v>13</v>
      </c>
      <c r="O3" s="532" t="s">
        <v>49</v>
      </c>
    </row>
    <row r="4" spans="1:15" ht="15" thickTop="1">
      <c r="A4" s="417"/>
      <c r="B4" s="418" t="s">
        <v>51</v>
      </c>
      <c r="C4" s="251">
        <v>113</v>
      </c>
      <c r="D4" s="252">
        <v>53</v>
      </c>
      <c r="E4" s="252">
        <v>140</v>
      </c>
      <c r="F4" s="252">
        <v>401</v>
      </c>
      <c r="G4" s="252">
        <v>111</v>
      </c>
      <c r="H4" s="252">
        <v>83</v>
      </c>
      <c r="I4" s="252">
        <v>96</v>
      </c>
      <c r="J4" s="252">
        <v>80</v>
      </c>
      <c r="K4" s="252">
        <v>111</v>
      </c>
      <c r="L4" s="252">
        <v>37</v>
      </c>
      <c r="M4" s="252">
        <v>103</v>
      </c>
      <c r="N4" s="233">
        <v>52</v>
      </c>
      <c r="O4" s="234">
        <f>SUM(C4:N4)</f>
        <v>1380</v>
      </c>
    </row>
    <row r="5" spans="1:15" ht="14.25">
      <c r="A5" s="419"/>
      <c r="B5" s="420" t="s">
        <v>52</v>
      </c>
      <c r="C5" s="237">
        <v>44</v>
      </c>
      <c r="D5" s="238">
        <v>41</v>
      </c>
      <c r="E5" s="238">
        <v>36</v>
      </c>
      <c r="F5" s="238">
        <v>54</v>
      </c>
      <c r="G5" s="238">
        <v>47</v>
      </c>
      <c r="H5" s="238">
        <v>58</v>
      </c>
      <c r="I5" s="238">
        <v>57</v>
      </c>
      <c r="J5" s="238">
        <v>31</v>
      </c>
      <c r="K5" s="238">
        <v>33</v>
      </c>
      <c r="L5" s="238">
        <v>26</v>
      </c>
      <c r="M5" s="238">
        <v>50</v>
      </c>
      <c r="N5" s="240">
        <v>31</v>
      </c>
      <c r="O5" s="241">
        <f aca="true" t="shared" si="0" ref="O5:O68">SUM(C5:N5)</f>
        <v>508</v>
      </c>
    </row>
    <row r="6" spans="1:15" ht="14.25">
      <c r="A6" s="311" t="s">
        <v>153</v>
      </c>
      <c r="B6" s="420" t="s">
        <v>53</v>
      </c>
      <c r="C6" s="237">
        <v>66</v>
      </c>
      <c r="D6" s="238">
        <v>7</v>
      </c>
      <c r="E6" s="238">
        <v>102</v>
      </c>
      <c r="F6" s="238">
        <v>39</v>
      </c>
      <c r="G6" s="238">
        <v>40</v>
      </c>
      <c r="H6" s="238">
        <v>18</v>
      </c>
      <c r="I6" s="238">
        <v>22</v>
      </c>
      <c r="J6" s="238">
        <v>22</v>
      </c>
      <c r="K6" s="238">
        <v>63</v>
      </c>
      <c r="L6" s="238">
        <v>0</v>
      </c>
      <c r="M6" s="238">
        <v>49</v>
      </c>
      <c r="N6" s="240">
        <v>12</v>
      </c>
      <c r="O6" s="241">
        <f t="shared" si="0"/>
        <v>440</v>
      </c>
    </row>
    <row r="7" spans="1:15" ht="14.25">
      <c r="A7" s="421"/>
      <c r="B7" s="420" t="s">
        <v>100</v>
      </c>
      <c r="C7" s="237">
        <v>0</v>
      </c>
      <c r="D7" s="238">
        <v>0</v>
      </c>
      <c r="E7" s="238">
        <v>0</v>
      </c>
      <c r="F7" s="238">
        <v>0</v>
      </c>
      <c r="G7" s="238">
        <v>0</v>
      </c>
      <c r="H7" s="238">
        <v>0</v>
      </c>
      <c r="I7" s="238">
        <v>0</v>
      </c>
      <c r="J7" s="238">
        <v>0</v>
      </c>
      <c r="K7" s="238">
        <v>0</v>
      </c>
      <c r="L7" s="238">
        <v>10</v>
      </c>
      <c r="M7" s="238">
        <v>2</v>
      </c>
      <c r="N7" s="240">
        <v>1</v>
      </c>
      <c r="O7" s="241">
        <f t="shared" si="0"/>
        <v>13</v>
      </c>
    </row>
    <row r="8" spans="1:15" ht="15" thickBot="1">
      <c r="A8" s="422"/>
      <c r="B8" s="423" t="s">
        <v>54</v>
      </c>
      <c r="C8" s="245">
        <v>3</v>
      </c>
      <c r="D8" s="246">
        <v>5</v>
      </c>
      <c r="E8" s="246">
        <v>2</v>
      </c>
      <c r="F8" s="246">
        <v>308</v>
      </c>
      <c r="G8" s="246">
        <v>24</v>
      </c>
      <c r="H8" s="246">
        <v>7</v>
      </c>
      <c r="I8" s="246">
        <v>17</v>
      </c>
      <c r="J8" s="424">
        <v>27</v>
      </c>
      <c r="K8" s="246">
        <v>15</v>
      </c>
      <c r="L8" s="246">
        <v>1</v>
      </c>
      <c r="M8" s="246">
        <v>2</v>
      </c>
      <c r="N8" s="248">
        <v>8</v>
      </c>
      <c r="O8" s="249">
        <f t="shared" si="0"/>
        <v>419</v>
      </c>
    </row>
    <row r="9" spans="1:15" ht="14.25" thickTop="1">
      <c r="A9" s="711" t="s">
        <v>154</v>
      </c>
      <c r="B9" s="418" t="s">
        <v>51</v>
      </c>
      <c r="C9" s="251">
        <v>45</v>
      </c>
      <c r="D9" s="252">
        <v>86</v>
      </c>
      <c r="E9" s="252">
        <v>46</v>
      </c>
      <c r="F9" s="252">
        <v>64</v>
      </c>
      <c r="G9" s="252">
        <v>29</v>
      </c>
      <c r="H9" s="252">
        <v>60</v>
      </c>
      <c r="I9" s="252">
        <v>35</v>
      </c>
      <c r="J9" s="252">
        <v>17</v>
      </c>
      <c r="K9" s="252">
        <v>44</v>
      </c>
      <c r="L9" s="252">
        <v>38</v>
      </c>
      <c r="M9" s="252">
        <v>36</v>
      </c>
      <c r="N9" s="253">
        <v>23</v>
      </c>
      <c r="O9" s="254">
        <f t="shared" si="0"/>
        <v>523</v>
      </c>
    </row>
    <row r="10" spans="1:15" ht="13.5">
      <c r="A10" s="712"/>
      <c r="B10" s="420" t="s">
        <v>52</v>
      </c>
      <c r="C10" s="237">
        <v>19</v>
      </c>
      <c r="D10" s="238">
        <v>45</v>
      </c>
      <c r="E10" s="238">
        <v>29</v>
      </c>
      <c r="F10" s="238">
        <v>33</v>
      </c>
      <c r="G10" s="238">
        <v>23</v>
      </c>
      <c r="H10" s="238">
        <v>25</v>
      </c>
      <c r="I10" s="238">
        <v>18</v>
      </c>
      <c r="J10" s="238">
        <v>16</v>
      </c>
      <c r="K10" s="238">
        <v>19</v>
      </c>
      <c r="L10" s="238">
        <v>17</v>
      </c>
      <c r="M10" s="238">
        <v>22</v>
      </c>
      <c r="N10" s="240">
        <v>21</v>
      </c>
      <c r="O10" s="241">
        <f t="shared" si="0"/>
        <v>287</v>
      </c>
    </row>
    <row r="11" spans="1:15" ht="13.5">
      <c r="A11" s="712"/>
      <c r="B11" s="420" t="s">
        <v>53</v>
      </c>
      <c r="C11" s="237">
        <v>26</v>
      </c>
      <c r="D11" s="238">
        <v>37</v>
      </c>
      <c r="E11" s="238">
        <v>16</v>
      </c>
      <c r="F11" s="238">
        <v>31</v>
      </c>
      <c r="G11" s="238">
        <v>6</v>
      </c>
      <c r="H11" s="238">
        <v>34</v>
      </c>
      <c r="I11" s="238">
        <v>17</v>
      </c>
      <c r="J11" s="238">
        <v>0</v>
      </c>
      <c r="K11" s="238">
        <v>19</v>
      </c>
      <c r="L11" s="238">
        <v>20</v>
      </c>
      <c r="M11" s="238">
        <v>10</v>
      </c>
      <c r="N11" s="240">
        <v>0</v>
      </c>
      <c r="O11" s="241">
        <f t="shared" si="0"/>
        <v>216</v>
      </c>
    </row>
    <row r="12" spans="1:15" ht="13.5">
      <c r="A12" s="712"/>
      <c r="B12" s="420" t="s">
        <v>100</v>
      </c>
      <c r="C12" s="237">
        <v>0</v>
      </c>
      <c r="D12" s="238">
        <v>0</v>
      </c>
      <c r="E12" s="238">
        <v>0</v>
      </c>
      <c r="F12" s="238">
        <v>0</v>
      </c>
      <c r="G12" s="238">
        <v>0</v>
      </c>
      <c r="H12" s="238">
        <v>0</v>
      </c>
      <c r="I12" s="238">
        <v>0</v>
      </c>
      <c r="J12" s="238">
        <v>1</v>
      </c>
      <c r="K12" s="238">
        <v>0</v>
      </c>
      <c r="L12" s="238">
        <v>0</v>
      </c>
      <c r="M12" s="238">
        <v>0</v>
      </c>
      <c r="N12" s="240">
        <v>0</v>
      </c>
      <c r="O12" s="241">
        <f t="shared" si="0"/>
        <v>1</v>
      </c>
    </row>
    <row r="13" spans="1:15" ht="14.25" thickBot="1">
      <c r="A13" s="706"/>
      <c r="B13" s="425" t="s">
        <v>54</v>
      </c>
      <c r="C13" s="256">
        <v>0</v>
      </c>
      <c r="D13" s="257">
        <v>4</v>
      </c>
      <c r="E13" s="257">
        <v>1</v>
      </c>
      <c r="F13" s="257">
        <v>0</v>
      </c>
      <c r="G13" s="257">
        <v>0</v>
      </c>
      <c r="H13" s="257">
        <v>1</v>
      </c>
      <c r="I13" s="257">
        <v>0</v>
      </c>
      <c r="J13" s="257">
        <v>0</v>
      </c>
      <c r="K13" s="257">
        <v>6</v>
      </c>
      <c r="L13" s="257">
        <v>1</v>
      </c>
      <c r="M13" s="257">
        <v>4</v>
      </c>
      <c r="N13" s="178">
        <v>2</v>
      </c>
      <c r="O13" s="258">
        <f t="shared" si="0"/>
        <v>19</v>
      </c>
    </row>
    <row r="14" spans="1:15" ht="14.25" thickTop="1">
      <c r="A14" s="710" t="s">
        <v>155</v>
      </c>
      <c r="B14" s="426" t="s">
        <v>51</v>
      </c>
      <c r="C14" s="230">
        <v>45</v>
      </c>
      <c r="D14" s="231">
        <v>0</v>
      </c>
      <c r="E14" s="231">
        <v>39</v>
      </c>
      <c r="F14" s="231">
        <v>40</v>
      </c>
      <c r="G14" s="231">
        <v>51</v>
      </c>
      <c r="H14" s="231">
        <v>37</v>
      </c>
      <c r="I14" s="231">
        <v>46</v>
      </c>
      <c r="J14" s="231">
        <v>49</v>
      </c>
      <c r="K14" s="231">
        <v>50</v>
      </c>
      <c r="L14" s="231">
        <v>48</v>
      </c>
      <c r="M14" s="231">
        <v>25</v>
      </c>
      <c r="N14" s="233">
        <v>38</v>
      </c>
      <c r="O14" s="259">
        <f t="shared" si="0"/>
        <v>468</v>
      </c>
    </row>
    <row r="15" spans="1:15" ht="13.5">
      <c r="A15" s="733"/>
      <c r="B15" s="420" t="s">
        <v>52</v>
      </c>
      <c r="C15" s="237">
        <v>32</v>
      </c>
      <c r="D15" s="238">
        <v>0</v>
      </c>
      <c r="E15" s="238">
        <v>23</v>
      </c>
      <c r="F15" s="238">
        <v>25</v>
      </c>
      <c r="G15" s="238">
        <v>31</v>
      </c>
      <c r="H15" s="238">
        <v>31</v>
      </c>
      <c r="I15" s="238">
        <v>31</v>
      </c>
      <c r="J15" s="238">
        <v>35</v>
      </c>
      <c r="K15" s="238">
        <v>24</v>
      </c>
      <c r="L15" s="238">
        <v>18</v>
      </c>
      <c r="M15" s="238">
        <v>15</v>
      </c>
      <c r="N15" s="240">
        <v>32</v>
      </c>
      <c r="O15" s="241">
        <f t="shared" si="0"/>
        <v>297</v>
      </c>
    </row>
    <row r="16" spans="1:15" ht="13.5">
      <c r="A16" s="733"/>
      <c r="B16" s="420" t="s">
        <v>53</v>
      </c>
      <c r="C16" s="237">
        <v>4</v>
      </c>
      <c r="D16" s="238">
        <v>0</v>
      </c>
      <c r="E16" s="238">
        <v>10</v>
      </c>
      <c r="F16" s="238">
        <v>14</v>
      </c>
      <c r="G16" s="238">
        <v>9</v>
      </c>
      <c r="H16" s="238">
        <v>0</v>
      </c>
      <c r="I16" s="238">
        <v>4</v>
      </c>
      <c r="J16" s="238">
        <v>2</v>
      </c>
      <c r="K16" s="238">
        <v>10</v>
      </c>
      <c r="L16" s="238">
        <v>8</v>
      </c>
      <c r="M16" s="238">
        <v>4</v>
      </c>
      <c r="N16" s="240">
        <v>4</v>
      </c>
      <c r="O16" s="241">
        <f t="shared" si="0"/>
        <v>69</v>
      </c>
    </row>
    <row r="17" spans="1:15" ht="14.25">
      <c r="A17" s="421"/>
      <c r="B17" s="420" t="s">
        <v>100</v>
      </c>
      <c r="C17" s="237">
        <v>0</v>
      </c>
      <c r="D17" s="238">
        <v>0</v>
      </c>
      <c r="E17" s="238">
        <v>0</v>
      </c>
      <c r="F17" s="238">
        <v>0</v>
      </c>
      <c r="G17" s="238">
        <v>0</v>
      </c>
      <c r="H17" s="238">
        <v>0</v>
      </c>
      <c r="I17" s="238">
        <v>0</v>
      </c>
      <c r="J17" s="238">
        <v>0</v>
      </c>
      <c r="K17" s="238">
        <v>0</v>
      </c>
      <c r="L17" s="238">
        <v>4</v>
      </c>
      <c r="M17" s="238">
        <v>0</v>
      </c>
      <c r="N17" s="240">
        <v>0</v>
      </c>
      <c r="O17" s="241">
        <f t="shared" si="0"/>
        <v>4</v>
      </c>
    </row>
    <row r="18" spans="1:15" ht="15" thickBot="1">
      <c r="A18" s="422"/>
      <c r="B18" s="423" t="s">
        <v>54</v>
      </c>
      <c r="C18" s="245">
        <v>9</v>
      </c>
      <c r="D18" s="246">
        <v>0</v>
      </c>
      <c r="E18" s="246">
        <v>6</v>
      </c>
      <c r="F18" s="246">
        <v>1</v>
      </c>
      <c r="G18" s="246">
        <v>11</v>
      </c>
      <c r="H18" s="246">
        <v>6</v>
      </c>
      <c r="I18" s="246">
        <v>11</v>
      </c>
      <c r="J18" s="246">
        <v>12</v>
      </c>
      <c r="K18" s="246">
        <v>16</v>
      </c>
      <c r="L18" s="246">
        <v>18</v>
      </c>
      <c r="M18" s="246">
        <v>6</v>
      </c>
      <c r="N18" s="248">
        <v>2</v>
      </c>
      <c r="O18" s="258">
        <f t="shared" si="0"/>
        <v>98</v>
      </c>
    </row>
    <row r="19" spans="1:15" ht="14.25" thickTop="1">
      <c r="A19" s="733" t="s">
        <v>72</v>
      </c>
      <c r="B19" s="418" t="s">
        <v>51</v>
      </c>
      <c r="C19" s="251">
        <v>28</v>
      </c>
      <c r="D19" s="252">
        <v>83</v>
      </c>
      <c r="E19" s="252">
        <v>216</v>
      </c>
      <c r="F19" s="252">
        <v>57</v>
      </c>
      <c r="G19" s="252">
        <v>81</v>
      </c>
      <c r="H19" s="252">
        <v>72</v>
      </c>
      <c r="I19" s="252">
        <v>32</v>
      </c>
      <c r="J19" s="252">
        <v>39</v>
      </c>
      <c r="K19" s="252">
        <v>27</v>
      </c>
      <c r="L19" s="252">
        <v>77</v>
      </c>
      <c r="M19" s="252">
        <v>23</v>
      </c>
      <c r="N19" s="253">
        <v>27</v>
      </c>
      <c r="O19" s="259">
        <f t="shared" si="0"/>
        <v>762</v>
      </c>
    </row>
    <row r="20" spans="1:15" ht="13.5">
      <c r="A20" s="733"/>
      <c r="B20" s="420" t="s">
        <v>52</v>
      </c>
      <c r="C20" s="237">
        <v>16</v>
      </c>
      <c r="D20" s="238">
        <v>19</v>
      </c>
      <c r="E20" s="238">
        <v>30</v>
      </c>
      <c r="F20" s="238">
        <v>32</v>
      </c>
      <c r="G20" s="238">
        <v>35</v>
      </c>
      <c r="H20" s="238">
        <v>33</v>
      </c>
      <c r="I20" s="238">
        <v>18</v>
      </c>
      <c r="J20" s="238">
        <v>25</v>
      </c>
      <c r="K20" s="238">
        <v>19</v>
      </c>
      <c r="L20" s="238">
        <v>35</v>
      </c>
      <c r="M20" s="238">
        <v>22</v>
      </c>
      <c r="N20" s="240">
        <v>18</v>
      </c>
      <c r="O20" s="241">
        <f t="shared" si="0"/>
        <v>302</v>
      </c>
    </row>
    <row r="21" spans="1:15" ht="13.5">
      <c r="A21" s="733"/>
      <c r="B21" s="420" t="s">
        <v>53</v>
      </c>
      <c r="C21" s="237">
        <v>11</v>
      </c>
      <c r="D21" s="238">
        <v>59</v>
      </c>
      <c r="E21" s="238">
        <v>15</v>
      </c>
      <c r="F21" s="238">
        <v>20</v>
      </c>
      <c r="G21" s="238">
        <v>46</v>
      </c>
      <c r="H21" s="238">
        <v>34</v>
      </c>
      <c r="I21" s="238">
        <v>14</v>
      </c>
      <c r="J21" s="238">
        <v>7</v>
      </c>
      <c r="K21" s="238">
        <v>6</v>
      </c>
      <c r="L21" s="238">
        <v>33</v>
      </c>
      <c r="M21" s="238">
        <v>0</v>
      </c>
      <c r="N21" s="240">
        <v>4</v>
      </c>
      <c r="O21" s="241">
        <f t="shared" si="0"/>
        <v>249</v>
      </c>
    </row>
    <row r="22" spans="1:15" ht="14.25">
      <c r="A22" s="421"/>
      <c r="B22" s="420" t="s">
        <v>100</v>
      </c>
      <c r="C22" s="237">
        <v>0</v>
      </c>
      <c r="D22" s="238">
        <v>0</v>
      </c>
      <c r="E22" s="238">
        <v>0</v>
      </c>
      <c r="F22" s="238">
        <v>0</v>
      </c>
      <c r="G22" s="238">
        <v>0</v>
      </c>
      <c r="H22" s="238">
        <v>0</v>
      </c>
      <c r="I22" s="238">
        <v>0</v>
      </c>
      <c r="J22" s="238">
        <v>1</v>
      </c>
      <c r="K22" s="238">
        <v>0</v>
      </c>
      <c r="L22" s="238">
        <v>0</v>
      </c>
      <c r="M22" s="238">
        <v>0</v>
      </c>
      <c r="N22" s="240">
        <v>0</v>
      </c>
      <c r="O22" s="241">
        <f t="shared" si="0"/>
        <v>1</v>
      </c>
    </row>
    <row r="23" spans="1:15" ht="15" thickBot="1">
      <c r="A23" s="421"/>
      <c r="B23" s="425" t="s">
        <v>54</v>
      </c>
      <c r="C23" s="256">
        <v>1</v>
      </c>
      <c r="D23" s="257">
        <v>5</v>
      </c>
      <c r="E23" s="257">
        <v>171</v>
      </c>
      <c r="F23" s="257">
        <v>5</v>
      </c>
      <c r="G23" s="257">
        <v>0</v>
      </c>
      <c r="H23" s="257">
        <v>5</v>
      </c>
      <c r="I23" s="257">
        <v>0</v>
      </c>
      <c r="J23" s="257">
        <v>6</v>
      </c>
      <c r="K23" s="257">
        <v>2</v>
      </c>
      <c r="L23" s="257">
        <v>9</v>
      </c>
      <c r="M23" s="257">
        <v>1</v>
      </c>
      <c r="N23" s="178">
        <v>5</v>
      </c>
      <c r="O23" s="258">
        <f t="shared" si="0"/>
        <v>210</v>
      </c>
    </row>
    <row r="24" spans="1:15" ht="14.25" thickTop="1">
      <c r="A24" s="710" t="s">
        <v>71</v>
      </c>
      <c r="B24" s="426" t="s">
        <v>51</v>
      </c>
      <c r="C24" s="230">
        <v>123</v>
      </c>
      <c r="D24" s="231">
        <v>21</v>
      </c>
      <c r="E24" s="231">
        <v>66</v>
      </c>
      <c r="F24" s="231">
        <v>60</v>
      </c>
      <c r="G24" s="231">
        <v>72</v>
      </c>
      <c r="H24" s="231">
        <v>87</v>
      </c>
      <c r="I24" s="231">
        <v>42</v>
      </c>
      <c r="J24" s="231">
        <v>47</v>
      </c>
      <c r="K24" s="231">
        <v>117</v>
      </c>
      <c r="L24" s="231">
        <v>65</v>
      </c>
      <c r="M24" s="231">
        <v>42</v>
      </c>
      <c r="N24" s="233">
        <v>38</v>
      </c>
      <c r="O24" s="259">
        <f t="shared" si="0"/>
        <v>780</v>
      </c>
    </row>
    <row r="25" spans="1:15" ht="13.5">
      <c r="A25" s="733"/>
      <c r="B25" s="420" t="s">
        <v>52</v>
      </c>
      <c r="C25" s="237">
        <v>43</v>
      </c>
      <c r="D25" s="238">
        <v>18</v>
      </c>
      <c r="E25" s="238">
        <v>35</v>
      </c>
      <c r="F25" s="238">
        <v>35</v>
      </c>
      <c r="G25" s="238">
        <v>38</v>
      </c>
      <c r="H25" s="238">
        <v>33</v>
      </c>
      <c r="I25" s="238">
        <v>29</v>
      </c>
      <c r="J25" s="238">
        <v>23</v>
      </c>
      <c r="K25" s="238">
        <v>35</v>
      </c>
      <c r="L25" s="238">
        <v>26</v>
      </c>
      <c r="M25" s="238">
        <v>24</v>
      </c>
      <c r="N25" s="240">
        <v>18</v>
      </c>
      <c r="O25" s="241">
        <f t="shared" si="0"/>
        <v>357</v>
      </c>
    </row>
    <row r="26" spans="1:15" ht="13.5">
      <c r="A26" s="733"/>
      <c r="B26" s="420" t="s">
        <v>53</v>
      </c>
      <c r="C26" s="237">
        <v>16</v>
      </c>
      <c r="D26" s="238">
        <v>0</v>
      </c>
      <c r="E26" s="238">
        <v>26</v>
      </c>
      <c r="F26" s="238">
        <v>8</v>
      </c>
      <c r="G26" s="238">
        <v>32</v>
      </c>
      <c r="H26" s="238">
        <v>54</v>
      </c>
      <c r="I26" s="238">
        <v>12</v>
      </c>
      <c r="J26" s="238">
        <v>21</v>
      </c>
      <c r="K26" s="238">
        <v>70</v>
      </c>
      <c r="L26" s="238">
        <v>35</v>
      </c>
      <c r="M26" s="238">
        <v>16</v>
      </c>
      <c r="N26" s="240">
        <v>14</v>
      </c>
      <c r="O26" s="241">
        <f t="shared" si="0"/>
        <v>304</v>
      </c>
    </row>
    <row r="27" spans="1:15" ht="14.25">
      <c r="A27" s="421"/>
      <c r="B27" s="420" t="s">
        <v>100</v>
      </c>
      <c r="C27" s="237">
        <v>0</v>
      </c>
      <c r="D27" s="238">
        <v>0</v>
      </c>
      <c r="E27" s="238">
        <v>0</v>
      </c>
      <c r="F27" s="238">
        <v>0</v>
      </c>
      <c r="G27" s="238">
        <v>0</v>
      </c>
      <c r="H27" s="238">
        <v>0</v>
      </c>
      <c r="I27" s="238">
        <v>0</v>
      </c>
      <c r="J27" s="238">
        <v>0</v>
      </c>
      <c r="K27" s="238">
        <v>0</v>
      </c>
      <c r="L27" s="238">
        <v>0</v>
      </c>
      <c r="M27" s="238">
        <v>0</v>
      </c>
      <c r="N27" s="240">
        <v>0</v>
      </c>
      <c r="O27" s="241">
        <f t="shared" si="0"/>
        <v>0</v>
      </c>
    </row>
    <row r="28" spans="1:15" ht="15" thickBot="1">
      <c r="A28" s="422"/>
      <c r="B28" s="423" t="s">
        <v>54</v>
      </c>
      <c r="C28" s="245">
        <v>64</v>
      </c>
      <c r="D28" s="246">
        <v>3</v>
      </c>
      <c r="E28" s="246">
        <v>5</v>
      </c>
      <c r="F28" s="246">
        <v>17</v>
      </c>
      <c r="G28" s="246">
        <v>2</v>
      </c>
      <c r="H28" s="246">
        <v>0</v>
      </c>
      <c r="I28" s="246">
        <v>1</v>
      </c>
      <c r="J28" s="246">
        <v>3</v>
      </c>
      <c r="K28" s="246">
        <v>12</v>
      </c>
      <c r="L28" s="246">
        <v>4</v>
      </c>
      <c r="M28" s="246">
        <v>2</v>
      </c>
      <c r="N28" s="248">
        <v>6</v>
      </c>
      <c r="O28" s="258">
        <f t="shared" si="0"/>
        <v>119</v>
      </c>
    </row>
    <row r="29" spans="1:15" ht="14.25" thickTop="1">
      <c r="A29" s="710" t="s">
        <v>70</v>
      </c>
      <c r="B29" s="426" t="s">
        <v>51</v>
      </c>
      <c r="C29" s="230">
        <v>365</v>
      </c>
      <c r="D29" s="231">
        <v>137</v>
      </c>
      <c r="E29" s="231">
        <v>204</v>
      </c>
      <c r="F29" s="231">
        <v>237</v>
      </c>
      <c r="G29" s="231">
        <v>278</v>
      </c>
      <c r="H29" s="231">
        <v>171</v>
      </c>
      <c r="I29" s="231">
        <v>254</v>
      </c>
      <c r="J29" s="231">
        <v>173</v>
      </c>
      <c r="K29" s="231">
        <v>188</v>
      </c>
      <c r="L29" s="231">
        <v>117</v>
      </c>
      <c r="M29" s="231">
        <v>187</v>
      </c>
      <c r="N29" s="233">
        <v>87</v>
      </c>
      <c r="O29" s="259">
        <f t="shared" si="0"/>
        <v>2398</v>
      </c>
    </row>
    <row r="30" spans="1:15" ht="13.5">
      <c r="A30" s="733"/>
      <c r="B30" s="420" t="s">
        <v>52</v>
      </c>
      <c r="C30" s="237">
        <v>109</v>
      </c>
      <c r="D30" s="238">
        <v>74</v>
      </c>
      <c r="E30" s="238">
        <v>75</v>
      </c>
      <c r="F30" s="238">
        <v>90</v>
      </c>
      <c r="G30" s="238">
        <v>81</v>
      </c>
      <c r="H30" s="238">
        <v>71</v>
      </c>
      <c r="I30" s="238">
        <v>60</v>
      </c>
      <c r="J30" s="238">
        <v>74</v>
      </c>
      <c r="K30" s="238">
        <v>61</v>
      </c>
      <c r="L30" s="238">
        <v>51</v>
      </c>
      <c r="M30" s="238">
        <v>67</v>
      </c>
      <c r="N30" s="240">
        <v>52</v>
      </c>
      <c r="O30" s="241">
        <f t="shared" si="0"/>
        <v>865</v>
      </c>
    </row>
    <row r="31" spans="1:15" ht="13.5">
      <c r="A31" s="733"/>
      <c r="B31" s="420" t="s">
        <v>53</v>
      </c>
      <c r="C31" s="237">
        <v>186</v>
      </c>
      <c r="D31" s="238">
        <v>45</v>
      </c>
      <c r="E31" s="238">
        <v>108</v>
      </c>
      <c r="F31" s="238">
        <v>138</v>
      </c>
      <c r="G31" s="238">
        <v>190</v>
      </c>
      <c r="H31" s="238">
        <v>91</v>
      </c>
      <c r="I31" s="238">
        <v>172</v>
      </c>
      <c r="J31" s="238">
        <v>89</v>
      </c>
      <c r="K31" s="238">
        <v>122</v>
      </c>
      <c r="L31" s="238">
        <v>47</v>
      </c>
      <c r="M31" s="238">
        <v>88</v>
      </c>
      <c r="N31" s="240">
        <v>18</v>
      </c>
      <c r="O31" s="241">
        <f t="shared" si="0"/>
        <v>1294</v>
      </c>
    </row>
    <row r="32" spans="1:15" ht="14.25">
      <c r="A32" s="421"/>
      <c r="B32" s="420" t="s">
        <v>100</v>
      </c>
      <c r="C32" s="237">
        <v>0</v>
      </c>
      <c r="D32" s="238">
        <v>0</v>
      </c>
      <c r="E32" s="238">
        <v>0</v>
      </c>
      <c r="F32" s="238">
        <v>0</v>
      </c>
      <c r="G32" s="238">
        <v>0</v>
      </c>
      <c r="H32" s="238">
        <v>0</v>
      </c>
      <c r="I32" s="238">
        <v>0</v>
      </c>
      <c r="J32" s="238">
        <v>0</v>
      </c>
      <c r="K32" s="238">
        <v>0</v>
      </c>
      <c r="L32" s="238">
        <v>0</v>
      </c>
      <c r="M32" s="238">
        <v>0</v>
      </c>
      <c r="N32" s="240">
        <v>1</v>
      </c>
      <c r="O32" s="241">
        <f t="shared" si="0"/>
        <v>1</v>
      </c>
    </row>
    <row r="33" spans="1:15" ht="15" thickBot="1">
      <c r="A33" s="422"/>
      <c r="B33" s="423" t="s">
        <v>54</v>
      </c>
      <c r="C33" s="245">
        <v>70</v>
      </c>
      <c r="D33" s="246">
        <v>18</v>
      </c>
      <c r="E33" s="246">
        <v>21</v>
      </c>
      <c r="F33" s="246">
        <v>9</v>
      </c>
      <c r="G33" s="246">
        <v>7</v>
      </c>
      <c r="H33" s="246">
        <v>9</v>
      </c>
      <c r="I33" s="246">
        <v>22</v>
      </c>
      <c r="J33" s="246">
        <v>10</v>
      </c>
      <c r="K33" s="246">
        <v>5</v>
      </c>
      <c r="L33" s="246">
        <v>19</v>
      </c>
      <c r="M33" s="246">
        <v>32</v>
      </c>
      <c r="N33" s="248">
        <v>16</v>
      </c>
      <c r="O33" s="258">
        <f t="shared" si="0"/>
        <v>238</v>
      </c>
    </row>
    <row r="34" spans="1:15" ht="14.25" thickTop="1">
      <c r="A34" s="710" t="s">
        <v>156</v>
      </c>
      <c r="B34" s="426" t="s">
        <v>51</v>
      </c>
      <c r="C34" s="230">
        <v>59</v>
      </c>
      <c r="D34" s="231">
        <v>60</v>
      </c>
      <c r="E34" s="231">
        <v>50</v>
      </c>
      <c r="F34" s="231">
        <v>183</v>
      </c>
      <c r="G34" s="231">
        <v>130</v>
      </c>
      <c r="H34" s="231">
        <v>83</v>
      </c>
      <c r="I34" s="231">
        <v>76</v>
      </c>
      <c r="J34" s="231">
        <v>57</v>
      </c>
      <c r="K34" s="231">
        <v>61</v>
      </c>
      <c r="L34" s="231">
        <v>43</v>
      </c>
      <c r="M34" s="427">
        <v>37</v>
      </c>
      <c r="N34" s="233">
        <v>23</v>
      </c>
      <c r="O34" s="259">
        <f t="shared" si="0"/>
        <v>862</v>
      </c>
    </row>
    <row r="35" spans="1:15" ht="13.5">
      <c r="A35" s="733"/>
      <c r="B35" s="420" t="s">
        <v>52</v>
      </c>
      <c r="C35" s="237">
        <v>34</v>
      </c>
      <c r="D35" s="238">
        <v>23</v>
      </c>
      <c r="E35" s="238">
        <v>19</v>
      </c>
      <c r="F35" s="238">
        <v>21</v>
      </c>
      <c r="G35" s="238">
        <v>18</v>
      </c>
      <c r="H35" s="238">
        <v>27</v>
      </c>
      <c r="I35" s="238">
        <v>26</v>
      </c>
      <c r="J35" s="238">
        <v>16</v>
      </c>
      <c r="K35" s="238">
        <v>29</v>
      </c>
      <c r="L35" s="238">
        <v>17</v>
      </c>
      <c r="M35" s="238">
        <v>19</v>
      </c>
      <c r="N35" s="240">
        <v>9</v>
      </c>
      <c r="O35" s="241">
        <f t="shared" si="0"/>
        <v>258</v>
      </c>
    </row>
    <row r="36" spans="1:15" ht="13.5">
      <c r="A36" s="733"/>
      <c r="B36" s="420" t="s">
        <v>53</v>
      </c>
      <c r="C36" s="237">
        <v>23</v>
      </c>
      <c r="D36" s="238">
        <v>28</v>
      </c>
      <c r="E36" s="238">
        <v>29</v>
      </c>
      <c r="F36" s="238">
        <v>71</v>
      </c>
      <c r="G36" s="238">
        <v>34</v>
      </c>
      <c r="H36" s="238">
        <v>48</v>
      </c>
      <c r="I36" s="238">
        <v>49</v>
      </c>
      <c r="J36" s="238">
        <v>41</v>
      </c>
      <c r="K36" s="238">
        <v>17</v>
      </c>
      <c r="L36" s="238">
        <v>12</v>
      </c>
      <c r="M36" s="238">
        <v>0</v>
      </c>
      <c r="N36" s="240">
        <v>14</v>
      </c>
      <c r="O36" s="241">
        <f t="shared" si="0"/>
        <v>366</v>
      </c>
    </row>
    <row r="37" spans="1:15" ht="14.25">
      <c r="A37" s="421"/>
      <c r="B37" s="420" t="s">
        <v>100</v>
      </c>
      <c r="C37" s="237">
        <v>0</v>
      </c>
      <c r="D37" s="238">
        <v>0</v>
      </c>
      <c r="E37" s="238">
        <v>0</v>
      </c>
      <c r="F37" s="238">
        <v>0</v>
      </c>
      <c r="G37" s="238">
        <v>0</v>
      </c>
      <c r="H37" s="238">
        <v>0</v>
      </c>
      <c r="I37" s="238">
        <v>0</v>
      </c>
      <c r="J37" s="238">
        <v>0</v>
      </c>
      <c r="K37" s="238">
        <v>0</v>
      </c>
      <c r="L37" s="238">
        <v>0</v>
      </c>
      <c r="M37" s="238">
        <v>0</v>
      </c>
      <c r="N37" s="240">
        <v>0</v>
      </c>
      <c r="O37" s="241">
        <f t="shared" si="0"/>
        <v>0</v>
      </c>
    </row>
    <row r="38" spans="1:15" ht="15" thickBot="1">
      <c r="A38" s="422"/>
      <c r="B38" s="423" t="s">
        <v>54</v>
      </c>
      <c r="C38" s="245">
        <v>2</v>
      </c>
      <c r="D38" s="246">
        <v>9</v>
      </c>
      <c r="E38" s="246">
        <v>2</v>
      </c>
      <c r="F38" s="246">
        <v>91</v>
      </c>
      <c r="G38" s="246">
        <v>78</v>
      </c>
      <c r="H38" s="246">
        <v>8</v>
      </c>
      <c r="I38" s="246">
        <v>1</v>
      </c>
      <c r="J38" s="246">
        <v>0</v>
      </c>
      <c r="K38" s="246">
        <v>15</v>
      </c>
      <c r="L38" s="246">
        <v>14</v>
      </c>
      <c r="M38" s="246">
        <v>18</v>
      </c>
      <c r="N38" s="248">
        <v>0</v>
      </c>
      <c r="O38" s="258">
        <f t="shared" si="0"/>
        <v>238</v>
      </c>
    </row>
    <row r="39" spans="1:15" ht="14.25" thickTop="1">
      <c r="A39" s="733" t="s">
        <v>157</v>
      </c>
      <c r="B39" s="418" t="s">
        <v>51</v>
      </c>
      <c r="C39" s="251">
        <v>11</v>
      </c>
      <c r="D39" s="252">
        <v>10</v>
      </c>
      <c r="E39" s="252">
        <v>4</v>
      </c>
      <c r="F39" s="252">
        <v>12</v>
      </c>
      <c r="G39" s="252">
        <v>5</v>
      </c>
      <c r="H39" s="177">
        <v>15</v>
      </c>
      <c r="I39" s="252">
        <v>7</v>
      </c>
      <c r="J39" s="252">
        <v>10</v>
      </c>
      <c r="K39" s="252">
        <v>16</v>
      </c>
      <c r="L39" s="252">
        <v>1</v>
      </c>
      <c r="M39" s="252">
        <v>5</v>
      </c>
      <c r="N39" s="529">
        <v>3</v>
      </c>
      <c r="O39" s="259">
        <f t="shared" si="0"/>
        <v>99</v>
      </c>
    </row>
    <row r="40" spans="1:15" ht="13.5">
      <c r="A40" s="733"/>
      <c r="B40" s="420" t="s">
        <v>52</v>
      </c>
      <c r="C40" s="237">
        <v>6</v>
      </c>
      <c r="D40" s="238">
        <v>10</v>
      </c>
      <c r="E40" s="238">
        <v>4</v>
      </c>
      <c r="F40" s="238">
        <v>12</v>
      </c>
      <c r="G40" s="238">
        <v>5</v>
      </c>
      <c r="H40" s="238">
        <v>9</v>
      </c>
      <c r="I40" s="238">
        <v>7</v>
      </c>
      <c r="J40" s="238">
        <v>10</v>
      </c>
      <c r="K40" s="238">
        <v>9</v>
      </c>
      <c r="L40" s="238">
        <v>1</v>
      </c>
      <c r="M40" s="238">
        <v>4</v>
      </c>
      <c r="N40" s="451">
        <v>3</v>
      </c>
      <c r="O40" s="263">
        <f t="shared" si="0"/>
        <v>80</v>
      </c>
    </row>
    <row r="41" spans="1:15" ht="13.5">
      <c r="A41" s="733"/>
      <c r="B41" s="420" t="s">
        <v>53</v>
      </c>
      <c r="C41" s="237">
        <v>5</v>
      </c>
      <c r="D41" s="238">
        <v>0</v>
      </c>
      <c r="E41" s="238">
        <v>0</v>
      </c>
      <c r="F41" s="238">
        <v>0</v>
      </c>
      <c r="G41" s="238">
        <v>0</v>
      </c>
      <c r="H41" s="238">
        <v>6</v>
      </c>
      <c r="I41" s="238">
        <v>0</v>
      </c>
      <c r="J41" s="238">
        <v>0</v>
      </c>
      <c r="K41" s="238">
        <v>7</v>
      </c>
      <c r="L41" s="238">
        <v>0</v>
      </c>
      <c r="M41" s="238">
        <v>0</v>
      </c>
      <c r="N41" s="451">
        <v>0</v>
      </c>
      <c r="O41" s="263">
        <f t="shared" si="0"/>
        <v>18</v>
      </c>
    </row>
    <row r="42" spans="1:15" ht="14.25">
      <c r="A42" s="421"/>
      <c r="B42" s="420" t="s">
        <v>100</v>
      </c>
      <c r="C42" s="237">
        <v>0</v>
      </c>
      <c r="D42" s="238">
        <v>0</v>
      </c>
      <c r="E42" s="238">
        <v>0</v>
      </c>
      <c r="F42" s="238">
        <v>0</v>
      </c>
      <c r="G42" s="238">
        <v>0</v>
      </c>
      <c r="H42" s="238">
        <v>0</v>
      </c>
      <c r="I42" s="238">
        <v>0</v>
      </c>
      <c r="J42" s="238">
        <v>0</v>
      </c>
      <c r="K42" s="238">
        <v>0</v>
      </c>
      <c r="L42" s="238">
        <v>0</v>
      </c>
      <c r="M42" s="238">
        <v>0</v>
      </c>
      <c r="N42" s="451">
        <v>0</v>
      </c>
      <c r="O42" s="263">
        <f t="shared" si="0"/>
        <v>0</v>
      </c>
    </row>
    <row r="43" spans="1:15" ht="15" thickBot="1">
      <c r="A43" s="422"/>
      <c r="B43" s="423" t="s">
        <v>54</v>
      </c>
      <c r="C43" s="245">
        <v>0</v>
      </c>
      <c r="D43" s="246">
        <v>0</v>
      </c>
      <c r="E43" s="246">
        <v>0</v>
      </c>
      <c r="F43" s="246">
        <v>0</v>
      </c>
      <c r="G43" s="246">
        <v>0</v>
      </c>
      <c r="H43" s="246">
        <v>0</v>
      </c>
      <c r="I43" s="246">
        <v>0</v>
      </c>
      <c r="J43" s="246">
        <v>0</v>
      </c>
      <c r="K43" s="246">
        <v>0</v>
      </c>
      <c r="L43" s="246">
        <v>0</v>
      </c>
      <c r="M43" s="246">
        <v>1</v>
      </c>
      <c r="N43" s="455">
        <v>0</v>
      </c>
      <c r="O43" s="262">
        <f t="shared" si="0"/>
        <v>1</v>
      </c>
    </row>
    <row r="44" spans="1:15" ht="14.25" thickTop="1">
      <c r="A44" s="711" t="s">
        <v>158</v>
      </c>
      <c r="B44" s="426" t="s">
        <v>51</v>
      </c>
      <c r="C44" s="230">
        <v>27</v>
      </c>
      <c r="D44" s="231">
        <v>17</v>
      </c>
      <c r="E44" s="231">
        <v>25</v>
      </c>
      <c r="F44" s="231">
        <v>14</v>
      </c>
      <c r="G44" s="231">
        <v>37</v>
      </c>
      <c r="H44" s="231">
        <v>17</v>
      </c>
      <c r="I44" s="231">
        <v>13</v>
      </c>
      <c r="J44" s="231">
        <v>18</v>
      </c>
      <c r="K44" s="231">
        <v>15</v>
      </c>
      <c r="L44" s="231">
        <v>9</v>
      </c>
      <c r="M44" s="231">
        <v>19</v>
      </c>
      <c r="N44" s="449">
        <v>11</v>
      </c>
      <c r="O44" s="259">
        <f t="shared" si="0"/>
        <v>222</v>
      </c>
    </row>
    <row r="45" spans="1:15" ht="13.5" customHeight="1">
      <c r="A45" s="712"/>
      <c r="B45" s="420" t="s">
        <v>52</v>
      </c>
      <c r="C45" s="237">
        <v>15</v>
      </c>
      <c r="D45" s="238">
        <v>16</v>
      </c>
      <c r="E45" s="238">
        <v>18</v>
      </c>
      <c r="F45" s="238">
        <v>10</v>
      </c>
      <c r="G45" s="238">
        <v>17</v>
      </c>
      <c r="H45" s="238">
        <v>13</v>
      </c>
      <c r="I45" s="238">
        <v>12</v>
      </c>
      <c r="J45" s="238">
        <v>8</v>
      </c>
      <c r="K45" s="238">
        <v>15</v>
      </c>
      <c r="L45" s="238">
        <v>9</v>
      </c>
      <c r="M45" s="238">
        <v>11</v>
      </c>
      <c r="N45" s="451">
        <v>11</v>
      </c>
      <c r="O45" s="263">
        <f t="shared" si="0"/>
        <v>155</v>
      </c>
    </row>
    <row r="46" spans="1:15" ht="13.5">
      <c r="A46" s="712"/>
      <c r="B46" s="420" t="s">
        <v>53</v>
      </c>
      <c r="C46" s="237">
        <v>12</v>
      </c>
      <c r="D46" s="238">
        <v>0</v>
      </c>
      <c r="E46" s="238">
        <v>6</v>
      </c>
      <c r="F46" s="238">
        <v>0</v>
      </c>
      <c r="G46" s="238">
        <v>20</v>
      </c>
      <c r="H46" s="238">
        <v>4</v>
      </c>
      <c r="I46" s="238">
        <v>0</v>
      </c>
      <c r="J46" s="238">
        <v>10</v>
      </c>
      <c r="K46" s="238">
        <v>0</v>
      </c>
      <c r="L46" s="238">
        <v>0</v>
      </c>
      <c r="M46" s="238">
        <v>8</v>
      </c>
      <c r="N46" s="451">
        <v>0</v>
      </c>
      <c r="O46" s="263">
        <f t="shared" si="0"/>
        <v>60</v>
      </c>
    </row>
    <row r="47" spans="1:15" ht="14.25" customHeight="1">
      <c r="A47" s="712"/>
      <c r="B47" s="420" t="s">
        <v>83</v>
      </c>
      <c r="C47" s="237">
        <v>0</v>
      </c>
      <c r="D47" s="238">
        <v>0</v>
      </c>
      <c r="E47" s="238">
        <v>0</v>
      </c>
      <c r="F47" s="238">
        <v>0</v>
      </c>
      <c r="G47" s="238">
        <v>0</v>
      </c>
      <c r="H47" s="238">
        <v>0</v>
      </c>
      <c r="I47" s="238">
        <v>0</v>
      </c>
      <c r="J47" s="238">
        <v>0</v>
      </c>
      <c r="K47" s="238">
        <v>0</v>
      </c>
      <c r="L47" s="238">
        <v>0</v>
      </c>
      <c r="M47" s="238">
        <v>0</v>
      </c>
      <c r="N47" s="451">
        <v>0</v>
      </c>
      <c r="O47" s="263">
        <f t="shared" si="0"/>
        <v>0</v>
      </c>
    </row>
    <row r="48" spans="1:15" ht="15" customHeight="1" thickBot="1">
      <c r="A48" s="706"/>
      <c r="B48" s="428" t="s">
        <v>54</v>
      </c>
      <c r="C48" s="245">
        <v>0</v>
      </c>
      <c r="D48" s="246">
        <v>1</v>
      </c>
      <c r="E48" s="246">
        <v>1</v>
      </c>
      <c r="F48" s="246">
        <v>4</v>
      </c>
      <c r="G48" s="246">
        <v>0</v>
      </c>
      <c r="H48" s="246">
        <v>0</v>
      </c>
      <c r="I48" s="246">
        <v>1</v>
      </c>
      <c r="J48" s="246">
        <v>0</v>
      </c>
      <c r="K48" s="246">
        <v>0</v>
      </c>
      <c r="L48" s="246">
        <v>0</v>
      </c>
      <c r="M48" s="246">
        <v>0</v>
      </c>
      <c r="N48" s="455">
        <v>0</v>
      </c>
      <c r="O48" s="249">
        <f t="shared" si="0"/>
        <v>7</v>
      </c>
    </row>
    <row r="49" spans="1:15" ht="14.25" thickTop="1">
      <c r="A49" s="711" t="s">
        <v>159</v>
      </c>
      <c r="B49" s="429" t="s">
        <v>51</v>
      </c>
      <c r="C49" s="430">
        <v>61</v>
      </c>
      <c r="D49" s="431">
        <v>65</v>
      </c>
      <c r="E49" s="431">
        <v>65</v>
      </c>
      <c r="F49" s="431">
        <v>53</v>
      </c>
      <c r="G49" s="431">
        <v>70</v>
      </c>
      <c r="H49" s="431">
        <v>84</v>
      </c>
      <c r="I49" s="431">
        <v>53</v>
      </c>
      <c r="J49" s="431">
        <v>81</v>
      </c>
      <c r="K49" s="431">
        <v>65</v>
      </c>
      <c r="L49" s="431">
        <v>38</v>
      </c>
      <c r="M49" s="431">
        <v>32</v>
      </c>
      <c r="N49" s="530">
        <v>21</v>
      </c>
      <c r="O49" s="332">
        <f t="shared" si="0"/>
        <v>688</v>
      </c>
    </row>
    <row r="50" spans="1:15" ht="13.5">
      <c r="A50" s="712"/>
      <c r="B50" s="432" t="s">
        <v>52</v>
      </c>
      <c r="C50" s="433">
        <v>17</v>
      </c>
      <c r="D50" s="434">
        <v>21</v>
      </c>
      <c r="E50" s="434">
        <v>5</v>
      </c>
      <c r="F50" s="434">
        <v>21</v>
      </c>
      <c r="G50" s="434">
        <v>18</v>
      </c>
      <c r="H50" s="434">
        <v>14</v>
      </c>
      <c r="I50" s="434">
        <v>25</v>
      </c>
      <c r="J50" s="434">
        <v>14</v>
      </c>
      <c r="K50" s="434">
        <v>17</v>
      </c>
      <c r="L50" s="434">
        <v>16</v>
      </c>
      <c r="M50" s="434">
        <v>14</v>
      </c>
      <c r="N50" s="531">
        <v>13</v>
      </c>
      <c r="O50" s="263">
        <f t="shared" si="0"/>
        <v>195</v>
      </c>
    </row>
    <row r="51" spans="1:15" ht="13.5">
      <c r="A51" s="712"/>
      <c r="B51" s="432" t="s">
        <v>53</v>
      </c>
      <c r="C51" s="433">
        <v>43</v>
      </c>
      <c r="D51" s="434">
        <v>44</v>
      </c>
      <c r="E51" s="434">
        <v>60</v>
      </c>
      <c r="F51" s="434">
        <v>30</v>
      </c>
      <c r="G51" s="434">
        <v>51</v>
      </c>
      <c r="H51" s="434">
        <v>70</v>
      </c>
      <c r="I51" s="434">
        <v>26</v>
      </c>
      <c r="J51" s="434">
        <v>67</v>
      </c>
      <c r="K51" s="434">
        <v>47</v>
      </c>
      <c r="L51" s="434">
        <v>22</v>
      </c>
      <c r="M51" s="434">
        <v>16</v>
      </c>
      <c r="N51" s="531">
        <v>7</v>
      </c>
      <c r="O51" s="263">
        <f t="shared" si="0"/>
        <v>483</v>
      </c>
    </row>
    <row r="52" spans="1:15" ht="13.5">
      <c r="A52" s="712"/>
      <c r="B52" s="432" t="s">
        <v>83</v>
      </c>
      <c r="C52" s="433">
        <v>0</v>
      </c>
      <c r="D52" s="434">
        <v>0</v>
      </c>
      <c r="E52" s="434">
        <v>0</v>
      </c>
      <c r="F52" s="434">
        <v>0</v>
      </c>
      <c r="G52" s="434">
        <v>0</v>
      </c>
      <c r="H52" s="434">
        <v>0</v>
      </c>
      <c r="I52" s="434">
        <v>0</v>
      </c>
      <c r="J52" s="434">
        <v>0</v>
      </c>
      <c r="K52" s="434">
        <v>0</v>
      </c>
      <c r="L52" s="434">
        <v>0</v>
      </c>
      <c r="M52" s="434">
        <v>0</v>
      </c>
      <c r="N52" s="531">
        <v>0</v>
      </c>
      <c r="O52" s="263">
        <f t="shared" si="0"/>
        <v>0</v>
      </c>
    </row>
    <row r="53" spans="1:15" ht="14.25" thickBot="1">
      <c r="A53" s="706"/>
      <c r="B53" s="435" t="s">
        <v>54</v>
      </c>
      <c r="C53" s="436">
        <v>1</v>
      </c>
      <c r="D53" s="437">
        <v>0</v>
      </c>
      <c r="E53" s="437">
        <v>0</v>
      </c>
      <c r="F53" s="437">
        <v>2</v>
      </c>
      <c r="G53" s="437">
        <v>1</v>
      </c>
      <c r="H53" s="437">
        <v>0</v>
      </c>
      <c r="I53" s="437">
        <v>2</v>
      </c>
      <c r="J53" s="437">
        <v>0</v>
      </c>
      <c r="K53" s="437">
        <v>1</v>
      </c>
      <c r="L53" s="437">
        <v>0</v>
      </c>
      <c r="M53" s="437">
        <v>2</v>
      </c>
      <c r="N53" s="172">
        <v>1</v>
      </c>
      <c r="O53" s="249">
        <f t="shared" si="0"/>
        <v>10</v>
      </c>
    </row>
    <row r="54" spans="1:15" ht="14.25" thickTop="1">
      <c r="A54" s="710" t="s">
        <v>69</v>
      </c>
      <c r="B54" s="429" t="s">
        <v>51</v>
      </c>
      <c r="C54" s="347">
        <v>8</v>
      </c>
      <c r="D54" s="252">
        <v>0</v>
      </c>
      <c r="E54" s="252">
        <v>7</v>
      </c>
      <c r="F54" s="252">
        <v>6</v>
      </c>
      <c r="G54" s="252">
        <v>4</v>
      </c>
      <c r="H54" s="252">
        <v>4</v>
      </c>
      <c r="I54" s="252">
        <v>1</v>
      </c>
      <c r="J54" s="252">
        <v>0</v>
      </c>
      <c r="K54" s="252">
        <v>6</v>
      </c>
      <c r="L54" s="252">
        <v>3</v>
      </c>
      <c r="M54" s="252">
        <v>1</v>
      </c>
      <c r="N54" s="449">
        <v>3</v>
      </c>
      <c r="O54" s="332">
        <f t="shared" si="0"/>
        <v>43</v>
      </c>
    </row>
    <row r="55" spans="1:15" ht="13.5">
      <c r="A55" s="733"/>
      <c r="B55" s="420" t="s">
        <v>52</v>
      </c>
      <c r="C55" s="237">
        <v>4</v>
      </c>
      <c r="D55" s="238">
        <v>0</v>
      </c>
      <c r="E55" s="238">
        <v>2</v>
      </c>
      <c r="F55" s="238">
        <v>6</v>
      </c>
      <c r="G55" s="238">
        <v>4</v>
      </c>
      <c r="H55" s="238">
        <v>4</v>
      </c>
      <c r="I55" s="238">
        <v>1</v>
      </c>
      <c r="J55" s="238">
        <v>0</v>
      </c>
      <c r="K55" s="238">
        <v>6</v>
      </c>
      <c r="L55" s="238">
        <v>3</v>
      </c>
      <c r="M55" s="238">
        <v>1</v>
      </c>
      <c r="N55" s="451">
        <v>3</v>
      </c>
      <c r="O55" s="263">
        <f t="shared" si="0"/>
        <v>34</v>
      </c>
    </row>
    <row r="56" spans="1:15" ht="13.5">
      <c r="A56" s="733"/>
      <c r="B56" s="420" t="s">
        <v>53</v>
      </c>
      <c r="C56" s="237">
        <v>4</v>
      </c>
      <c r="D56" s="238">
        <v>0</v>
      </c>
      <c r="E56" s="238">
        <v>0</v>
      </c>
      <c r="F56" s="238">
        <v>0</v>
      </c>
      <c r="G56" s="238">
        <v>0</v>
      </c>
      <c r="H56" s="238">
        <v>0</v>
      </c>
      <c r="I56" s="238">
        <v>0</v>
      </c>
      <c r="J56" s="238">
        <v>0</v>
      </c>
      <c r="K56" s="238">
        <v>0</v>
      </c>
      <c r="L56" s="238">
        <v>0</v>
      </c>
      <c r="M56" s="238">
        <v>0</v>
      </c>
      <c r="N56" s="451">
        <v>0</v>
      </c>
      <c r="O56" s="263">
        <f t="shared" si="0"/>
        <v>4</v>
      </c>
    </row>
    <row r="57" spans="1:15" ht="14.25">
      <c r="A57" s="421"/>
      <c r="B57" s="420" t="s">
        <v>100</v>
      </c>
      <c r="C57" s="237">
        <v>0</v>
      </c>
      <c r="D57" s="238">
        <v>0</v>
      </c>
      <c r="E57" s="238">
        <v>0</v>
      </c>
      <c r="F57" s="238">
        <v>0</v>
      </c>
      <c r="G57" s="238">
        <v>0</v>
      </c>
      <c r="H57" s="238">
        <v>0</v>
      </c>
      <c r="I57" s="238">
        <v>0</v>
      </c>
      <c r="J57" s="238">
        <v>0</v>
      </c>
      <c r="K57" s="238">
        <v>0</v>
      </c>
      <c r="L57" s="238">
        <v>0</v>
      </c>
      <c r="M57" s="238">
        <v>0</v>
      </c>
      <c r="N57" s="451">
        <v>0</v>
      </c>
      <c r="O57" s="263">
        <f t="shared" si="0"/>
        <v>0</v>
      </c>
    </row>
    <row r="58" spans="1:15" ht="15" thickBot="1">
      <c r="A58" s="422"/>
      <c r="B58" s="423" t="s">
        <v>54</v>
      </c>
      <c r="C58" s="245">
        <v>0</v>
      </c>
      <c r="D58" s="246">
        <v>0</v>
      </c>
      <c r="E58" s="246">
        <v>5</v>
      </c>
      <c r="F58" s="246">
        <v>0</v>
      </c>
      <c r="G58" s="246">
        <v>0</v>
      </c>
      <c r="H58" s="246">
        <v>0</v>
      </c>
      <c r="I58" s="246">
        <v>0</v>
      </c>
      <c r="J58" s="246">
        <v>0</v>
      </c>
      <c r="K58" s="246">
        <v>0</v>
      </c>
      <c r="L58" s="246">
        <v>0</v>
      </c>
      <c r="M58" s="246">
        <v>0</v>
      </c>
      <c r="N58" s="455">
        <v>0</v>
      </c>
      <c r="O58" s="249">
        <f t="shared" si="0"/>
        <v>5</v>
      </c>
    </row>
    <row r="59" spans="1:15" ht="14.25" thickTop="1">
      <c r="A59" s="733" t="s">
        <v>73</v>
      </c>
      <c r="B59" s="418" t="s">
        <v>51</v>
      </c>
      <c r="C59" s="251">
        <v>35</v>
      </c>
      <c r="D59" s="252">
        <v>26</v>
      </c>
      <c r="E59" s="252">
        <v>20</v>
      </c>
      <c r="F59" s="252">
        <v>69</v>
      </c>
      <c r="G59" s="252">
        <v>28</v>
      </c>
      <c r="H59" s="252">
        <v>64</v>
      </c>
      <c r="I59" s="252">
        <v>44</v>
      </c>
      <c r="J59" s="252">
        <v>73</v>
      </c>
      <c r="K59" s="252">
        <v>32</v>
      </c>
      <c r="L59" s="252">
        <v>8</v>
      </c>
      <c r="M59" s="252">
        <v>17</v>
      </c>
      <c r="N59" s="456">
        <v>38</v>
      </c>
      <c r="O59" s="332">
        <f t="shared" si="0"/>
        <v>454</v>
      </c>
    </row>
    <row r="60" spans="1:15" ht="13.5">
      <c r="A60" s="733"/>
      <c r="B60" s="420" t="s">
        <v>52</v>
      </c>
      <c r="C60" s="237">
        <v>18</v>
      </c>
      <c r="D60" s="238">
        <v>18</v>
      </c>
      <c r="E60" s="238">
        <v>20</v>
      </c>
      <c r="F60" s="238">
        <v>25</v>
      </c>
      <c r="G60" s="238">
        <v>21</v>
      </c>
      <c r="H60" s="238">
        <v>20</v>
      </c>
      <c r="I60" s="238">
        <v>14</v>
      </c>
      <c r="J60" s="238">
        <v>18</v>
      </c>
      <c r="K60" s="238">
        <v>18</v>
      </c>
      <c r="L60" s="238">
        <v>7</v>
      </c>
      <c r="M60" s="238">
        <v>13</v>
      </c>
      <c r="N60" s="451">
        <v>11</v>
      </c>
      <c r="O60" s="263">
        <f t="shared" si="0"/>
        <v>203</v>
      </c>
    </row>
    <row r="61" spans="1:15" ht="13.5">
      <c r="A61" s="733"/>
      <c r="B61" s="420" t="s">
        <v>53</v>
      </c>
      <c r="C61" s="237">
        <v>16</v>
      </c>
      <c r="D61" s="238">
        <v>7</v>
      </c>
      <c r="E61" s="238">
        <v>0</v>
      </c>
      <c r="F61" s="238">
        <v>44</v>
      </c>
      <c r="G61" s="238">
        <v>6</v>
      </c>
      <c r="H61" s="238">
        <v>40</v>
      </c>
      <c r="I61" s="238">
        <v>28</v>
      </c>
      <c r="J61" s="238">
        <v>55</v>
      </c>
      <c r="K61" s="238">
        <v>12</v>
      </c>
      <c r="L61" s="238">
        <v>1</v>
      </c>
      <c r="M61" s="238">
        <v>4</v>
      </c>
      <c r="N61" s="451">
        <v>26</v>
      </c>
      <c r="O61" s="263">
        <f t="shared" si="0"/>
        <v>239</v>
      </c>
    </row>
    <row r="62" spans="1:15" ht="14.25">
      <c r="A62" s="421"/>
      <c r="B62" s="420" t="s">
        <v>100</v>
      </c>
      <c r="C62" s="237">
        <v>0</v>
      </c>
      <c r="D62" s="238">
        <v>0</v>
      </c>
      <c r="E62" s="238">
        <v>0</v>
      </c>
      <c r="F62" s="238">
        <v>0</v>
      </c>
      <c r="G62" s="238">
        <v>0</v>
      </c>
      <c r="H62" s="238">
        <v>0</v>
      </c>
      <c r="I62" s="238">
        <v>0</v>
      </c>
      <c r="J62" s="238">
        <v>0</v>
      </c>
      <c r="K62" s="238">
        <v>0</v>
      </c>
      <c r="L62" s="238">
        <v>0</v>
      </c>
      <c r="M62" s="238">
        <v>0</v>
      </c>
      <c r="N62" s="451">
        <v>0</v>
      </c>
      <c r="O62" s="263">
        <f t="shared" si="0"/>
        <v>0</v>
      </c>
    </row>
    <row r="63" spans="1:15" ht="15" thickBot="1">
      <c r="A63" s="422"/>
      <c r="B63" s="423" t="s">
        <v>54</v>
      </c>
      <c r="C63" s="245">
        <v>1</v>
      </c>
      <c r="D63" s="246">
        <v>1</v>
      </c>
      <c r="E63" s="246">
        <v>0</v>
      </c>
      <c r="F63" s="246">
        <v>0</v>
      </c>
      <c r="G63" s="246">
        <v>1</v>
      </c>
      <c r="H63" s="246">
        <v>4</v>
      </c>
      <c r="I63" s="246">
        <v>2</v>
      </c>
      <c r="J63" s="246">
        <v>0</v>
      </c>
      <c r="K63" s="246">
        <v>2</v>
      </c>
      <c r="L63" s="246">
        <v>0</v>
      </c>
      <c r="M63" s="246">
        <v>0</v>
      </c>
      <c r="N63" s="455">
        <v>1</v>
      </c>
      <c r="O63" s="249">
        <f t="shared" si="0"/>
        <v>12</v>
      </c>
    </row>
    <row r="64" spans="1:15" ht="14.25" thickTop="1">
      <c r="A64" s="733" t="s">
        <v>75</v>
      </c>
      <c r="B64" s="418" t="s">
        <v>51</v>
      </c>
      <c r="C64" s="251">
        <v>1</v>
      </c>
      <c r="D64" s="252">
        <v>3</v>
      </c>
      <c r="E64" s="252">
        <v>0</v>
      </c>
      <c r="F64" s="252">
        <v>2</v>
      </c>
      <c r="G64" s="252">
        <v>1</v>
      </c>
      <c r="H64" s="691">
        <v>3</v>
      </c>
      <c r="I64" s="252">
        <v>2</v>
      </c>
      <c r="J64" s="252">
        <v>2</v>
      </c>
      <c r="K64" s="252">
        <v>2</v>
      </c>
      <c r="L64" s="252">
        <v>0</v>
      </c>
      <c r="M64" s="252">
        <v>1</v>
      </c>
      <c r="N64" s="456">
        <v>3</v>
      </c>
      <c r="O64" s="332">
        <f t="shared" si="0"/>
        <v>20</v>
      </c>
    </row>
    <row r="65" spans="1:15" ht="13.5">
      <c r="A65" s="733"/>
      <c r="B65" s="420" t="s">
        <v>52</v>
      </c>
      <c r="C65" s="237">
        <v>1</v>
      </c>
      <c r="D65" s="238">
        <v>3</v>
      </c>
      <c r="E65" s="238">
        <v>0</v>
      </c>
      <c r="F65" s="238">
        <v>2</v>
      </c>
      <c r="G65" s="238">
        <v>1</v>
      </c>
      <c r="H65" s="692">
        <v>3</v>
      </c>
      <c r="I65" s="238">
        <v>2</v>
      </c>
      <c r="J65" s="238">
        <v>2</v>
      </c>
      <c r="K65" s="238">
        <v>2</v>
      </c>
      <c r="L65" s="238">
        <v>0</v>
      </c>
      <c r="M65" s="238">
        <v>1</v>
      </c>
      <c r="N65" s="451">
        <v>3</v>
      </c>
      <c r="O65" s="263">
        <f t="shared" si="0"/>
        <v>20</v>
      </c>
    </row>
    <row r="66" spans="1:15" ht="13.5">
      <c r="A66" s="733"/>
      <c r="B66" s="420" t="s">
        <v>53</v>
      </c>
      <c r="C66" s="237">
        <v>0</v>
      </c>
      <c r="D66" s="238">
        <v>0</v>
      </c>
      <c r="E66" s="238">
        <v>0</v>
      </c>
      <c r="F66" s="238">
        <v>0</v>
      </c>
      <c r="G66" s="238">
        <v>0</v>
      </c>
      <c r="H66" s="692">
        <v>0</v>
      </c>
      <c r="I66" s="238">
        <v>0</v>
      </c>
      <c r="J66" s="238">
        <v>0</v>
      </c>
      <c r="K66" s="238">
        <v>0</v>
      </c>
      <c r="L66" s="238">
        <v>0</v>
      </c>
      <c r="M66" s="238">
        <v>0</v>
      </c>
      <c r="N66" s="451">
        <v>0</v>
      </c>
      <c r="O66" s="262">
        <f t="shared" si="0"/>
        <v>0</v>
      </c>
    </row>
    <row r="67" spans="1:15" ht="14.25">
      <c r="A67" s="421"/>
      <c r="B67" s="420" t="s">
        <v>100</v>
      </c>
      <c r="C67" s="237">
        <v>0</v>
      </c>
      <c r="D67" s="238">
        <v>0</v>
      </c>
      <c r="E67" s="238">
        <v>0</v>
      </c>
      <c r="F67" s="238">
        <v>0</v>
      </c>
      <c r="G67" s="238">
        <v>0</v>
      </c>
      <c r="H67" s="692">
        <v>0</v>
      </c>
      <c r="I67" s="238">
        <v>0</v>
      </c>
      <c r="J67" s="238">
        <v>0</v>
      </c>
      <c r="K67" s="238">
        <v>0</v>
      </c>
      <c r="L67" s="238">
        <v>0</v>
      </c>
      <c r="M67" s="238">
        <v>0</v>
      </c>
      <c r="N67" s="240">
        <v>0</v>
      </c>
      <c r="O67" s="263">
        <f t="shared" si="0"/>
        <v>0</v>
      </c>
    </row>
    <row r="68" spans="1:15" ht="15" thickBot="1">
      <c r="A68" s="422"/>
      <c r="B68" s="423" t="s">
        <v>54</v>
      </c>
      <c r="C68" s="245">
        <v>0</v>
      </c>
      <c r="D68" s="246">
        <v>0</v>
      </c>
      <c r="E68" s="246">
        <v>0</v>
      </c>
      <c r="F68" s="246">
        <v>0</v>
      </c>
      <c r="G68" s="246">
        <v>0</v>
      </c>
      <c r="H68" s="693">
        <v>0</v>
      </c>
      <c r="I68" s="246">
        <v>0</v>
      </c>
      <c r="J68" s="246">
        <v>0</v>
      </c>
      <c r="K68" s="246">
        <v>0</v>
      </c>
      <c r="L68" s="246">
        <v>0</v>
      </c>
      <c r="M68" s="246">
        <v>0</v>
      </c>
      <c r="N68" s="248">
        <v>0</v>
      </c>
      <c r="O68" s="262">
        <f t="shared" si="0"/>
        <v>0</v>
      </c>
    </row>
    <row r="69" spans="1:15" ht="14.25" thickTop="1">
      <c r="A69" s="710" t="s">
        <v>74</v>
      </c>
      <c r="B69" s="426" t="s">
        <v>51</v>
      </c>
      <c r="C69" s="230">
        <v>0</v>
      </c>
      <c r="D69" s="231">
        <v>7</v>
      </c>
      <c r="E69" s="231">
        <v>11</v>
      </c>
      <c r="F69" s="231">
        <v>38</v>
      </c>
      <c r="G69" s="231">
        <v>41</v>
      </c>
      <c r="H69" s="231">
        <v>16</v>
      </c>
      <c r="I69" s="231">
        <v>31</v>
      </c>
      <c r="J69" s="231">
        <v>38</v>
      </c>
      <c r="K69" s="231">
        <v>22</v>
      </c>
      <c r="L69" s="231">
        <v>10</v>
      </c>
      <c r="M69" s="231">
        <v>21</v>
      </c>
      <c r="N69" s="233">
        <v>11</v>
      </c>
      <c r="O69" s="259">
        <f aca="true" t="shared" si="1" ref="O69:O78">SUM(C69:N69)</f>
        <v>246</v>
      </c>
    </row>
    <row r="70" spans="1:15" ht="13.5">
      <c r="A70" s="733"/>
      <c r="B70" s="420" t="s">
        <v>52</v>
      </c>
      <c r="C70" s="237">
        <v>0</v>
      </c>
      <c r="D70" s="238">
        <v>6</v>
      </c>
      <c r="E70" s="238">
        <v>4</v>
      </c>
      <c r="F70" s="238">
        <v>4</v>
      </c>
      <c r="G70" s="238">
        <v>6</v>
      </c>
      <c r="H70" s="238">
        <v>2</v>
      </c>
      <c r="I70" s="238">
        <v>0</v>
      </c>
      <c r="J70" s="238">
        <v>11</v>
      </c>
      <c r="K70" s="238">
        <v>7</v>
      </c>
      <c r="L70" s="238">
        <v>1</v>
      </c>
      <c r="M70" s="238">
        <v>6</v>
      </c>
      <c r="N70" s="240">
        <v>4</v>
      </c>
      <c r="O70" s="241">
        <f t="shared" si="1"/>
        <v>51</v>
      </c>
    </row>
    <row r="71" spans="1:15" ht="13.5">
      <c r="A71" s="733"/>
      <c r="B71" s="420" t="s">
        <v>53</v>
      </c>
      <c r="C71" s="237">
        <v>0</v>
      </c>
      <c r="D71" s="238">
        <v>0</v>
      </c>
      <c r="E71" s="345">
        <v>0</v>
      </c>
      <c r="F71" s="238">
        <v>0</v>
      </c>
      <c r="G71" s="238">
        <v>0</v>
      </c>
      <c r="H71" s="238">
        <v>0</v>
      </c>
      <c r="I71" s="238">
        <v>0</v>
      </c>
      <c r="J71" s="238">
        <v>0</v>
      </c>
      <c r="K71" s="238">
        <v>0</v>
      </c>
      <c r="L71" s="238">
        <v>0</v>
      </c>
      <c r="M71" s="238">
        <v>0</v>
      </c>
      <c r="N71" s="240">
        <v>0</v>
      </c>
      <c r="O71" s="241">
        <f t="shared" si="1"/>
        <v>0</v>
      </c>
    </row>
    <row r="72" spans="1:15" ht="14.25">
      <c r="A72" s="421"/>
      <c r="B72" s="420" t="s">
        <v>100</v>
      </c>
      <c r="C72" s="237">
        <v>0</v>
      </c>
      <c r="D72" s="238">
        <v>0</v>
      </c>
      <c r="E72" s="238">
        <v>0</v>
      </c>
      <c r="F72" s="238">
        <v>0</v>
      </c>
      <c r="G72" s="238">
        <v>0</v>
      </c>
      <c r="H72" s="238">
        <v>0</v>
      </c>
      <c r="I72" s="238">
        <v>0</v>
      </c>
      <c r="J72" s="238">
        <v>0</v>
      </c>
      <c r="K72" s="238">
        <v>0</v>
      </c>
      <c r="L72" s="238">
        <v>0</v>
      </c>
      <c r="M72" s="238">
        <v>0</v>
      </c>
      <c r="N72" s="240">
        <v>0</v>
      </c>
      <c r="O72" s="241">
        <f t="shared" si="1"/>
        <v>0</v>
      </c>
    </row>
    <row r="73" spans="1:15" ht="15" thickBot="1">
      <c r="A73" s="422"/>
      <c r="B73" s="423" t="s">
        <v>54</v>
      </c>
      <c r="C73" s="245">
        <v>0</v>
      </c>
      <c r="D73" s="246">
        <v>1</v>
      </c>
      <c r="E73" s="246">
        <v>7</v>
      </c>
      <c r="F73" s="246">
        <v>34</v>
      </c>
      <c r="G73" s="246">
        <v>35</v>
      </c>
      <c r="H73" s="246">
        <v>14</v>
      </c>
      <c r="I73" s="246">
        <v>31</v>
      </c>
      <c r="J73" s="246">
        <v>27</v>
      </c>
      <c r="K73" s="246">
        <v>15</v>
      </c>
      <c r="L73" s="246">
        <v>9</v>
      </c>
      <c r="M73" s="246">
        <v>15</v>
      </c>
      <c r="N73" s="248">
        <v>7</v>
      </c>
      <c r="O73" s="258">
        <f t="shared" si="1"/>
        <v>195</v>
      </c>
    </row>
    <row r="74" spans="1:15" ht="14.25" thickTop="1">
      <c r="A74" s="733" t="s">
        <v>49</v>
      </c>
      <c r="B74" s="429" t="s">
        <v>51</v>
      </c>
      <c r="C74" s="347">
        <f>C69+C64+C59+C54+C49+C44+C39+C34+C29+C24+C19+C14+C9+C4</f>
        <v>921</v>
      </c>
      <c r="D74" s="347">
        <f aca="true" t="shared" si="2" ref="D74:N74">D69+D64+D59+D54+D49+D44+D39+D34+D29+D24+D19+D14+D9+D4</f>
        <v>568</v>
      </c>
      <c r="E74" s="347">
        <f>E69+E64+E59+E54+E49+E44+E39+E34+E29+E24+E19+E14+E9+E4</f>
        <v>893</v>
      </c>
      <c r="F74" s="347">
        <f t="shared" si="2"/>
        <v>1236</v>
      </c>
      <c r="G74" s="347">
        <f t="shared" si="2"/>
        <v>938</v>
      </c>
      <c r="H74" s="347">
        <f t="shared" si="2"/>
        <v>796</v>
      </c>
      <c r="I74" s="347">
        <f t="shared" si="2"/>
        <v>732</v>
      </c>
      <c r="J74" s="347">
        <f t="shared" si="2"/>
        <v>684</v>
      </c>
      <c r="K74" s="347">
        <f t="shared" si="2"/>
        <v>756</v>
      </c>
      <c r="L74" s="347">
        <f t="shared" si="2"/>
        <v>494</v>
      </c>
      <c r="M74" s="347">
        <f t="shared" si="2"/>
        <v>549</v>
      </c>
      <c r="N74" s="233">
        <f t="shared" si="2"/>
        <v>378</v>
      </c>
      <c r="O74" s="234">
        <f t="shared" si="1"/>
        <v>8945</v>
      </c>
    </row>
    <row r="75" spans="1:15" ht="13.5">
      <c r="A75" s="733"/>
      <c r="B75" s="432" t="s">
        <v>52</v>
      </c>
      <c r="C75" s="347">
        <f aca="true" t="shared" si="3" ref="C75:N78">C70+C65+C60+C55+C50+C45+C40+C35+C30+C25+C20+C15+C10+C5</f>
        <v>358</v>
      </c>
      <c r="D75" s="347">
        <f t="shared" si="3"/>
        <v>294</v>
      </c>
      <c r="E75" s="347">
        <f t="shared" si="3"/>
        <v>300</v>
      </c>
      <c r="F75" s="347">
        <f t="shared" si="3"/>
        <v>370</v>
      </c>
      <c r="G75" s="347">
        <f t="shared" si="3"/>
        <v>345</v>
      </c>
      <c r="H75" s="347">
        <f t="shared" si="3"/>
        <v>343</v>
      </c>
      <c r="I75" s="347">
        <f t="shared" si="3"/>
        <v>300</v>
      </c>
      <c r="J75" s="347">
        <f t="shared" si="3"/>
        <v>283</v>
      </c>
      <c r="K75" s="347">
        <f t="shared" si="3"/>
        <v>294</v>
      </c>
      <c r="L75" s="347">
        <f t="shared" si="3"/>
        <v>227</v>
      </c>
      <c r="M75" s="347">
        <f t="shared" si="3"/>
        <v>269</v>
      </c>
      <c r="N75" s="253">
        <f t="shared" si="3"/>
        <v>229</v>
      </c>
      <c r="O75" s="241">
        <f t="shared" si="1"/>
        <v>3612</v>
      </c>
    </row>
    <row r="76" spans="1:15" ht="13.5">
      <c r="A76" s="733"/>
      <c r="B76" s="432" t="s">
        <v>53</v>
      </c>
      <c r="C76" s="347">
        <f t="shared" si="3"/>
        <v>412</v>
      </c>
      <c r="D76" s="347">
        <f t="shared" si="3"/>
        <v>227</v>
      </c>
      <c r="E76" s="347">
        <f t="shared" si="3"/>
        <v>372</v>
      </c>
      <c r="F76" s="347">
        <f t="shared" si="3"/>
        <v>395</v>
      </c>
      <c r="G76" s="347">
        <f t="shared" si="3"/>
        <v>434</v>
      </c>
      <c r="H76" s="347">
        <f t="shared" si="3"/>
        <v>399</v>
      </c>
      <c r="I76" s="347">
        <f t="shared" si="3"/>
        <v>344</v>
      </c>
      <c r="J76" s="347">
        <f t="shared" si="3"/>
        <v>314</v>
      </c>
      <c r="K76" s="347">
        <f t="shared" si="3"/>
        <v>373</v>
      </c>
      <c r="L76" s="347">
        <f t="shared" si="3"/>
        <v>178</v>
      </c>
      <c r="M76" s="347">
        <f t="shared" si="3"/>
        <v>195</v>
      </c>
      <c r="N76" s="253">
        <f t="shared" si="3"/>
        <v>99</v>
      </c>
      <c r="O76" s="241">
        <f t="shared" si="1"/>
        <v>3742</v>
      </c>
    </row>
    <row r="77" spans="1:15" ht="14.25">
      <c r="A77" s="421"/>
      <c r="B77" s="432" t="s">
        <v>100</v>
      </c>
      <c r="C77" s="347">
        <f t="shared" si="3"/>
        <v>0</v>
      </c>
      <c r="D77" s="347">
        <f t="shared" si="3"/>
        <v>0</v>
      </c>
      <c r="E77" s="347">
        <f t="shared" si="3"/>
        <v>0</v>
      </c>
      <c r="F77" s="347">
        <f t="shared" si="3"/>
        <v>0</v>
      </c>
      <c r="G77" s="347">
        <f t="shared" si="3"/>
        <v>0</v>
      </c>
      <c r="H77" s="347">
        <f t="shared" si="3"/>
        <v>0</v>
      </c>
      <c r="I77" s="347">
        <f t="shared" si="3"/>
        <v>0</v>
      </c>
      <c r="J77" s="347">
        <f t="shared" si="3"/>
        <v>2</v>
      </c>
      <c r="K77" s="347">
        <f t="shared" si="3"/>
        <v>0</v>
      </c>
      <c r="L77" s="347">
        <f t="shared" si="3"/>
        <v>14</v>
      </c>
      <c r="M77" s="347">
        <f t="shared" si="3"/>
        <v>2</v>
      </c>
      <c r="N77" s="253">
        <f t="shared" si="3"/>
        <v>2</v>
      </c>
      <c r="O77" s="241">
        <f t="shared" si="1"/>
        <v>20</v>
      </c>
    </row>
    <row r="78" spans="1:15" ht="15" thickBot="1">
      <c r="A78" s="438"/>
      <c r="B78" s="439" t="s">
        <v>54</v>
      </c>
      <c r="C78" s="350">
        <f t="shared" si="3"/>
        <v>151</v>
      </c>
      <c r="D78" s="351">
        <f t="shared" si="3"/>
        <v>47</v>
      </c>
      <c r="E78" s="351">
        <f t="shared" si="3"/>
        <v>221</v>
      </c>
      <c r="F78" s="351">
        <f t="shared" si="3"/>
        <v>471</v>
      </c>
      <c r="G78" s="351">
        <f t="shared" si="3"/>
        <v>159</v>
      </c>
      <c r="H78" s="351">
        <f t="shared" si="3"/>
        <v>54</v>
      </c>
      <c r="I78" s="351">
        <f t="shared" si="3"/>
        <v>88</v>
      </c>
      <c r="J78" s="351">
        <f t="shared" si="3"/>
        <v>85</v>
      </c>
      <c r="K78" s="351">
        <f t="shared" si="3"/>
        <v>89</v>
      </c>
      <c r="L78" s="351">
        <f t="shared" si="3"/>
        <v>75</v>
      </c>
      <c r="M78" s="351">
        <f t="shared" si="3"/>
        <v>83</v>
      </c>
      <c r="N78" s="475">
        <f t="shared" si="3"/>
        <v>48</v>
      </c>
      <c r="O78" s="476">
        <f t="shared" si="1"/>
        <v>1571</v>
      </c>
    </row>
    <row r="79" spans="1:15" ht="13.5">
      <c r="A79" s="411"/>
      <c r="B79" s="411"/>
      <c r="C79" s="7"/>
      <c r="D79" s="7"/>
      <c r="E79" s="7"/>
      <c r="F79" s="7"/>
      <c r="G79" s="7"/>
      <c r="H79" s="7"/>
      <c r="I79" s="7"/>
      <c r="J79" s="7"/>
      <c r="K79" s="7"/>
      <c r="L79" s="7"/>
      <c r="M79" s="7"/>
      <c r="N79" s="440"/>
      <c r="O79" s="7"/>
    </row>
    <row r="80" spans="1:15" ht="13.5">
      <c r="A80" s="411"/>
      <c r="B80" s="411"/>
      <c r="C80" s="7"/>
      <c r="D80" s="7"/>
      <c r="E80" s="7"/>
      <c r="F80" s="7"/>
      <c r="G80" s="7"/>
      <c r="H80" s="7"/>
      <c r="I80" s="7"/>
      <c r="J80" s="7"/>
      <c r="K80" s="7"/>
      <c r="L80" s="7"/>
      <c r="M80" s="7"/>
      <c r="N80" s="7"/>
      <c r="O80" s="7"/>
    </row>
    <row r="81" spans="1:15" ht="13.5">
      <c r="A81" s="411"/>
      <c r="B81" s="411"/>
      <c r="C81" s="411"/>
      <c r="D81" s="411"/>
      <c r="E81" s="411"/>
      <c r="F81" s="411"/>
      <c r="G81" s="411"/>
      <c r="H81" s="411"/>
      <c r="I81" s="411"/>
      <c r="J81" s="411"/>
      <c r="K81" s="411"/>
      <c r="L81" s="411"/>
      <c r="M81" s="411"/>
      <c r="N81" s="411"/>
      <c r="O81" s="411"/>
    </row>
    <row r="82" spans="1:15" ht="13.5">
      <c r="A82" s="411"/>
      <c r="B82" s="411"/>
      <c r="C82" s="411"/>
      <c r="D82" s="411"/>
      <c r="E82" s="411"/>
      <c r="F82" s="411"/>
      <c r="G82" s="411"/>
      <c r="H82" s="411"/>
      <c r="I82" s="411"/>
      <c r="J82" s="411"/>
      <c r="K82" s="411"/>
      <c r="L82" s="411"/>
      <c r="M82" s="411"/>
      <c r="N82" s="411"/>
      <c r="O82" s="411"/>
    </row>
    <row r="83" spans="1:15" ht="13.5">
      <c r="A83" s="411"/>
      <c r="B83" s="411"/>
      <c r="C83" s="411"/>
      <c r="D83" s="411"/>
      <c r="E83" s="411"/>
      <c r="F83" s="411"/>
      <c r="G83" s="411"/>
      <c r="H83" s="411"/>
      <c r="I83" s="411"/>
      <c r="J83" s="411"/>
      <c r="K83" s="411"/>
      <c r="L83" s="411"/>
      <c r="M83" s="411"/>
      <c r="N83" s="411"/>
      <c r="O83" s="411"/>
    </row>
    <row r="84" spans="1:15" ht="13.5">
      <c r="A84" s="411"/>
      <c r="B84" s="411"/>
      <c r="C84" s="411"/>
      <c r="D84" s="411"/>
      <c r="E84" s="411"/>
      <c r="F84" s="411"/>
      <c r="G84" s="411"/>
      <c r="H84" s="411"/>
      <c r="I84" s="411"/>
      <c r="J84" s="411"/>
      <c r="K84" s="411"/>
      <c r="L84" s="411"/>
      <c r="M84" s="411"/>
      <c r="N84" s="411"/>
      <c r="O84" s="411"/>
    </row>
    <row r="85" spans="1:15" ht="13.5">
      <c r="A85" s="411"/>
      <c r="B85" s="411"/>
      <c r="C85" s="411"/>
      <c r="D85" s="411"/>
      <c r="E85" s="411"/>
      <c r="F85" s="411"/>
      <c r="G85" s="411"/>
      <c r="H85" s="411"/>
      <c r="I85" s="411"/>
      <c r="J85" s="411"/>
      <c r="K85" s="411"/>
      <c r="L85" s="411"/>
      <c r="M85" s="411"/>
      <c r="N85" s="411"/>
      <c r="O85" s="411"/>
    </row>
    <row r="86" spans="1:15" ht="13.5">
      <c r="A86" s="411"/>
      <c r="B86" s="411"/>
      <c r="C86" s="411"/>
      <c r="D86" s="411"/>
      <c r="E86" s="411"/>
      <c r="F86" s="411"/>
      <c r="G86" s="411"/>
      <c r="H86" s="411"/>
      <c r="I86" s="411"/>
      <c r="J86" s="411"/>
      <c r="K86" s="411"/>
      <c r="L86" s="411"/>
      <c r="M86" s="411"/>
      <c r="N86" s="411"/>
      <c r="O86" s="411"/>
    </row>
    <row r="87" spans="1:15" ht="13.5">
      <c r="A87" s="411"/>
      <c r="B87" s="411"/>
      <c r="C87" s="411"/>
      <c r="D87" s="411"/>
      <c r="E87" s="411"/>
      <c r="F87" s="411"/>
      <c r="G87" s="411"/>
      <c r="H87" s="411"/>
      <c r="I87" s="411"/>
      <c r="J87" s="411"/>
      <c r="K87" s="411"/>
      <c r="L87" s="411"/>
      <c r="M87" s="411"/>
      <c r="N87" s="411"/>
      <c r="O87" s="411"/>
    </row>
    <row r="88" spans="1:15" ht="13.5">
      <c r="A88" s="411"/>
      <c r="B88" s="411"/>
      <c r="C88" s="411"/>
      <c r="D88" s="411"/>
      <c r="E88" s="411"/>
      <c r="F88" s="411"/>
      <c r="G88" s="411"/>
      <c r="H88" s="411"/>
      <c r="I88" s="411"/>
      <c r="J88" s="411"/>
      <c r="K88" s="411"/>
      <c r="L88" s="411"/>
      <c r="M88" s="411"/>
      <c r="N88" s="411"/>
      <c r="O88" s="411"/>
    </row>
    <row r="89" spans="1:15" ht="13.5">
      <c r="A89" s="411"/>
      <c r="B89" s="411"/>
      <c r="C89" s="411"/>
      <c r="D89" s="411"/>
      <c r="E89" s="411"/>
      <c r="F89" s="411"/>
      <c r="G89" s="411"/>
      <c r="H89" s="411"/>
      <c r="I89" s="411"/>
      <c r="J89" s="411"/>
      <c r="K89" s="411"/>
      <c r="L89" s="411"/>
      <c r="M89" s="411"/>
      <c r="N89" s="411"/>
      <c r="O89" s="411"/>
    </row>
    <row r="90" spans="1:15" ht="13.5">
      <c r="A90" s="411"/>
      <c r="B90" s="411"/>
      <c r="C90" s="411"/>
      <c r="D90" s="411"/>
      <c r="E90" s="411"/>
      <c r="F90" s="411"/>
      <c r="G90" s="411"/>
      <c r="H90" s="411"/>
      <c r="I90" s="411"/>
      <c r="J90" s="411"/>
      <c r="K90" s="411"/>
      <c r="L90" s="411"/>
      <c r="M90" s="411"/>
      <c r="N90" s="411"/>
      <c r="O90" s="411"/>
    </row>
    <row r="91" spans="1:15" ht="13.5">
      <c r="A91" s="411"/>
      <c r="B91" s="411"/>
      <c r="C91" s="411"/>
      <c r="D91" s="411"/>
      <c r="E91" s="411"/>
      <c r="F91" s="411"/>
      <c r="G91" s="411"/>
      <c r="H91" s="411"/>
      <c r="I91" s="411"/>
      <c r="J91" s="411"/>
      <c r="K91" s="411"/>
      <c r="L91" s="411"/>
      <c r="M91" s="411"/>
      <c r="N91" s="411"/>
      <c r="O91" s="411"/>
    </row>
    <row r="92" spans="1:15" ht="13.5">
      <c r="A92" s="411"/>
      <c r="B92" s="411"/>
      <c r="C92" s="411"/>
      <c r="D92" s="411"/>
      <c r="E92" s="411"/>
      <c r="F92" s="411"/>
      <c r="G92" s="411"/>
      <c r="H92" s="411"/>
      <c r="I92" s="411"/>
      <c r="J92" s="411"/>
      <c r="K92" s="411"/>
      <c r="L92" s="411"/>
      <c r="M92" s="411"/>
      <c r="N92" s="411"/>
      <c r="O92" s="411"/>
    </row>
    <row r="93" spans="1:15" ht="13.5">
      <c r="A93" s="411"/>
      <c r="B93" s="411"/>
      <c r="C93" s="411"/>
      <c r="D93" s="411"/>
      <c r="E93" s="411"/>
      <c r="F93" s="411"/>
      <c r="G93" s="411"/>
      <c r="H93" s="411"/>
      <c r="I93" s="411"/>
      <c r="J93" s="411"/>
      <c r="K93" s="411"/>
      <c r="L93" s="411"/>
      <c r="M93" s="411"/>
      <c r="N93" s="411"/>
      <c r="O93" s="411"/>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35433070866141736" right="0.2362204724409449" top="0.3937007874015748" bottom="0.3937007874015748" header="0.2362204724409449" footer="0.43307086614173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2009-05-12T02:49:36Z</cp:lastPrinted>
  <dcterms:created xsi:type="dcterms:W3CDTF">2006-05-02T07:06:59Z</dcterms:created>
  <dcterms:modified xsi:type="dcterms:W3CDTF">2009-05-12T03:01:19Z</dcterms:modified>
  <cp:category/>
  <cp:version/>
  <cp:contentType/>
  <cp:contentStatus/>
</cp:coreProperties>
</file>